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еречень" sheetId="1" state="visible" r:id="rId3"/>
    <sheet name="Поверка март" sheetId="2" state="visible" r:id="rId4"/>
    <sheet name="формуляр ПЛ-15" sheetId="3" state="visible" r:id="rId5"/>
    <sheet name="Демонтировано" sheetId="4" state="visible" r:id="rId6"/>
    <sheet name="На поверке" sheetId="5" state="visible" r:id="rId7"/>
    <sheet name="График поверки" sheetId="6" state="visible" r:id="rId8"/>
    <sheet name="ВКС" sheetId="7" state="visible" r:id="rId9"/>
    <sheet name="Выведенно из эксплуатации" sheetId="8" state="visible" r:id="rId10"/>
    <sheet name="Вып. списки" sheetId="9" state="hidden" r:id="rId11"/>
  </sheets>
  <externalReferences>
    <externalReference r:id="rId12"/>
    <externalReference r:id="rId13"/>
    <externalReference r:id="rId14"/>
  </externalReferences>
  <definedNames>
    <definedName function="false" hidden="true" localSheetId="6" name="_xlnm._FilterDatabase" vbProcedure="false">ВКС!$A$1:$BG$36</definedName>
    <definedName function="false" hidden="true" localSheetId="7" name="_xlnm._FilterDatabase" vbProcedure="false">'Выведенно из эксплуатации'!$A$1:$BG$146</definedName>
    <definedName function="false" hidden="true" localSheetId="5" name="_xlnm._FilterDatabase" vbProcedure="false">'График поверки'!$A$13:$K$15</definedName>
    <definedName function="false" hidden="true" localSheetId="3" name="_xlnm._FilterDatabase" vbProcedure="false">Демонтировано!$A$1:$BV$159</definedName>
    <definedName function="false" hidden="true" localSheetId="4" name="_xlnm._FilterDatabase" vbProcedure="false">'На поверке'!$A$1:$BG$26</definedName>
    <definedName function="false" hidden="false" localSheetId="0" name="_xlnm.Print_Area" vbProcedure="false">Перечень!$A$1:$BK$50</definedName>
    <definedName function="false" hidden="true" localSheetId="0" name="_xlnm._FilterDatabase" vbProcedure="false">Перечень!$A$1:$BK$50</definedName>
    <definedName function="false" hidden="false" localSheetId="2" name="_xlnm.Print_Area" vbProcedure="false">'формуляр ПЛ-15'!$A$1:$AA$275</definedName>
    <definedName function="false" hidden="false" name="Единицы_величин" vbProcedure="false">'Вып. списки'!$A$3:$A$119</definedName>
    <definedName function="false" hidden="false" name="Инж._КИПиА_Александров_В.П." vbProcedure="false">#REF!</definedName>
    <definedName function="false" hidden="false" name="Категория_использования" vbProcedure="false">'Вып. списки'!$E$3:$E$8</definedName>
    <definedName function="false" hidden="false" name="Наличие_формуляра" vbProcedure="false">'Вып. списки'!$Q$3:$Q$5</definedName>
    <definedName function="false" hidden="false" name="Область_измерений" vbProcedure="false">'Вып. списки'!$G$3:$G$16</definedName>
    <definedName function="false" hidden="false" name="Подразделение" vbProcedure="false">'Вып. списки'!$O$3:$O$6</definedName>
    <definedName function="false" hidden="false" name="Приставки" vbProcedure="false">'Вып. списки'!$C$3:$C$22</definedName>
    <definedName function="false" hidden="false" name="Система_автоматизации" vbProcedure="false">'Вып. списки'!$M$3:$M$17</definedName>
    <definedName function="false" hidden="false" name="Состояние_эксплуатации" vbProcedure="false">'Вып. списки'!$I$3:$I$13</definedName>
    <definedName function="false" hidden="false" name="Техническое_состояние" vbProcedure="false">'Вып. списки'!$K$3:$K$5</definedName>
    <definedName function="false" hidden="false" name="Участие_в_ПАЗ" vbProcedure="false">'[2]Вып. списки'!$S$3:$S$4</definedName>
    <definedName function="false" hidden="false" name="форм" vbProcedure="false">'[3]Вып. списки'!$A$3:$A$119</definedName>
    <definedName function="false" hidden="false" localSheetId="2" name="Единицы_величин" vbProcedure="false">'[1]Вып. списки'!$A$3:$A$119</definedName>
    <definedName function="false" hidden="false" localSheetId="2" name="Инж._КИПиА_Александров_В.П." vbProcedure="false">'формуляр ПЛ-15'!$AH$12:$AK$12</definedName>
    <definedName function="false" hidden="false" localSheetId="2" name="Категория_использования" vbProcedure="false">'[1]Вып. списки'!$E$3:$E$8</definedName>
    <definedName function="false" hidden="false" localSheetId="2" name="Наличие_формуляра" vbProcedure="false">'[1]Вып. списки'!$Q$3:$Q$5</definedName>
    <definedName function="false" hidden="false" localSheetId="2" name="Область_измерений" vbProcedure="false">'[1]Вып. списки'!$G$3:$G$16</definedName>
    <definedName function="false" hidden="false" localSheetId="2" name="Подразделение" vbProcedure="false">'[1]Вып. списки'!$O$3:$O$6</definedName>
    <definedName function="false" hidden="false" localSheetId="2" name="Приставки" vbProcedure="false">'[1]Вып. списки'!$C$3:$C$22</definedName>
    <definedName function="false" hidden="false" localSheetId="2" name="Система_автоматизации" vbProcedure="false">'[1]Вып. списки'!$M$3:$M$17</definedName>
    <definedName function="false" hidden="false" localSheetId="2" name="Состояние_эксплуатации" vbProcedure="false">'[1]Вып. списки'!$I$3:$I$13</definedName>
    <definedName function="false" hidden="false" localSheetId="2" name="Техническое_состояние" vbProcedure="false">'[1]Вып. списки'!$K$3:$K$5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<sst xmlns="http://schemas.openxmlformats.org/spreadsheetml/2006/main" count="21115" uniqueCount="3122">
  <si>
    <t xml:space="preserve">№ п/п</t>
  </si>
  <si>
    <t xml:space="preserve">Наименование ДО</t>
  </si>
  <si>
    <t xml:space="preserve">Месторождение</t>
  </si>
  <si>
    <t xml:space="preserve">Установка</t>
  </si>
  <si>
    <t xml:space="preserve">Позиция
по ГП </t>
  </si>
  <si>
    <t xml:space="preserve">Название
позиции</t>
  </si>
  <si>
    <t xml:space="preserve">Место
установки</t>
  </si>
  <si>
    <t xml:space="preserve"> Позиционное обозначение прибора</t>
  </si>
  <si>
    <t xml:space="preserve">Номер в Госреестре</t>
  </si>
  <si>
    <t xml:space="preserve">Методика поверки</t>
  </si>
  <si>
    <t xml:space="preserve">Наименование
прибора</t>
  </si>
  <si>
    <t xml:space="preserve">Тип</t>
  </si>
  <si>
    <t xml:space="preserve">Модель
модификация</t>
  </si>
  <si>
    <t xml:space="preserve">Заводской номер</t>
  </si>
  <si>
    <t xml:space="preserve">Завод изготовитель</t>
  </si>
  <si>
    <t xml:space="preserve">Страна производитель</t>
  </si>
  <si>
    <t xml:space="preserve">Область измерений </t>
  </si>
  <si>
    <t xml:space="preserve">Месяц, год выпуска</t>
  </si>
  <si>
    <t xml:space="preserve">Срок эксплуатации</t>
  </si>
  <si>
    <t xml:space="preserve">Дата окончания срока службы</t>
  </si>
  <si>
    <t xml:space="preserve">Нижний предел</t>
  </si>
  <si>
    <t xml:space="preserve">Приставка для ЕИ НП</t>
  </si>
  <si>
    <t xml:space="preserve">ЕИ для НП</t>
  </si>
  <si>
    <t xml:space="preserve">Верхний предел</t>
  </si>
  <si>
    <t xml:space="preserve">Приставка для ЕИ</t>
  </si>
  <si>
    <t xml:space="preserve">ЕИ</t>
  </si>
  <si>
    <t xml:space="preserve">Класс точности, погрешность</t>
  </si>
  <si>
    <t xml:space="preserve">Приставка для размерности погрешности</t>
  </si>
  <si>
    <t xml:space="preserve">Размерность погрешности</t>
  </si>
  <si>
    <t xml:space="preserve">Периодичность поверки/ калибровки (месяцев)</t>
  </si>
  <si>
    <t xml:space="preserve">Дата поверки</t>
  </si>
  <si>
    <t xml:space="preserve">Дата окончания поверки</t>
  </si>
  <si>
    <t xml:space="preserve">Вид работ для СИ (поверка/ калибровка)</t>
  </si>
  <si>
    <t xml:space="preserve">Вид документа по результатам поверки / калибровки (СП, ИН, СК, паспорт, клеймо)</t>
  </si>
  <si>
    <t xml:space="preserve">Наличие документа с отметкой о поверке
(№ св-ва о поверке)</t>
  </si>
  <si>
    <t xml:space="preserve">Организация, выполнившая поверку / калибровку</t>
  </si>
  <si>
    <t xml:space="preserve">Текущее состояние</t>
  </si>
  <si>
    <t xml:space="preserve">Система автоматизации</t>
  </si>
  <si>
    <t xml:space="preserve">Категория использования</t>
  </si>
  <si>
    <t xml:space="preserve">Состояние эксплуатации</t>
  </si>
  <si>
    <t xml:space="preserve">Техническое состояние</t>
  </si>
  <si>
    <t xml:space="preserve">Вид взрывозащиты</t>
  </si>
  <si>
    <t xml:space="preserve">Дата ввода в эксплуатацию</t>
  </si>
  <si>
    <t xml:space="preserve">Инвентарный номер</t>
  </si>
  <si>
    <t xml:space="preserve">Подразделение</t>
  </si>
  <si>
    <t xml:space="preserve">Наличие формуляра</t>
  </si>
  <si>
    <t xml:space="preserve">Номер формуляра</t>
  </si>
  <si>
    <t xml:space="preserve">Дата составления формуляра</t>
  </si>
  <si>
    <t xml:space="preserve">Примечание</t>
  </si>
  <si>
    <t xml:space="preserve">Rкаб</t>
  </si>
  <si>
    <t xml:space="preserve">Скаб</t>
  </si>
  <si>
    <t xml:space="preserve">Lкаб</t>
  </si>
  <si>
    <t xml:space="preserve">Участие в ПАЗ</t>
  </si>
  <si>
    <t xml:space="preserve">Измеряемый параметр</t>
  </si>
  <si>
    <t xml:space="preserve">Вид измерений</t>
  </si>
  <si>
    <t xml:space="preserve">Группа (для СИ)</t>
  </si>
  <si>
    <t xml:space="preserve">Сфера гос. Регулирования</t>
  </si>
  <si>
    <t xml:space="preserve">Операции, воздействие</t>
  </si>
  <si>
    <t xml:space="preserve">Комментарии</t>
  </si>
  <si>
    <t xml:space="preserve">Напряжение, ток</t>
  </si>
  <si>
    <t xml:space="preserve">Диапазон температур окружающей среды</t>
  </si>
  <si>
    <t xml:space="preserve">Степень защиты от воздействия пыли и воды</t>
  </si>
  <si>
    <t xml:space="preserve">ГПН-А</t>
  </si>
  <si>
    <t xml:space="preserve">Новопортовское НГКМ</t>
  </si>
  <si>
    <t xml:space="preserve">ЦПС 5.5</t>
  </si>
  <si>
    <t xml:space="preserve"> 200.1</t>
  </si>
  <si>
    <t xml:space="preserve">Площадка сепарационная</t>
  </si>
  <si>
    <t xml:space="preserve">Температура в I-СВ1 </t>
  </si>
  <si>
    <t xml:space="preserve">TIR– 200071</t>
  </si>
  <si>
    <t xml:space="preserve">56381-14</t>
  </si>
  <si>
    <t xml:space="preserve">МП 207-007-208 с изм.№1</t>
  </si>
  <si>
    <t xml:space="preserve">Преобразователь измерительный</t>
  </si>
  <si>
    <t xml:space="preserve">Rosemount 3144Р</t>
  </si>
  <si>
    <t xml:space="preserve">Rosemount 3144РD2A1IMM5T1F5QGXA</t>
  </si>
  <si>
    <t xml:space="preserve">2306203/2306209</t>
  </si>
  <si>
    <t xml:space="preserve">АО "Промышленная группа "Метран"</t>
  </si>
  <si>
    <t xml:space="preserve">Россия</t>
  </si>
  <si>
    <t xml:space="preserve">32</t>
  </si>
  <si>
    <t xml:space="preserve">-50</t>
  </si>
  <si>
    <t xml:space="preserve">°С</t>
  </si>
  <si>
    <t xml:space="preserve">± 0.1 </t>
  </si>
  <si>
    <t xml:space="preserve">°C</t>
  </si>
  <si>
    <t xml:space="preserve">поверка</t>
  </si>
  <si>
    <t xml:space="preserve">СП</t>
  </si>
  <si>
    <t xml:space="preserve">2040610/4074/123</t>
  </si>
  <si>
    <t xml:space="preserve">ФБУ "Тюменский ЦСМ"</t>
  </si>
  <si>
    <t xml:space="preserve">СИ</t>
  </si>
  <si>
    <t xml:space="preserve">Эксплуатация</t>
  </si>
  <si>
    <t xml:space="preserve">Исправно</t>
  </si>
  <si>
    <t xml:space="preserve">0ExiaIICT5/T6 Ga X</t>
  </si>
  <si>
    <t xml:space="preserve">15.09.2016</t>
  </si>
  <si>
    <t xml:space="preserve">ЦППН</t>
  </si>
  <si>
    <t xml:space="preserve">Да</t>
  </si>
  <si>
    <t xml:space="preserve">Измерение температуры</t>
  </si>
  <si>
    <t xml:space="preserve">ТЕПЛОФИЗИЧЕСКИЕ И ТЕМПЕРАТУРНЫЕ ИЗМЕРЕНИЯ</t>
  </si>
  <si>
    <t xml:space="preserve">Прибор и сенсор</t>
  </si>
  <si>
    <t xml:space="preserve">200.1</t>
  </si>
  <si>
    <t xml:space="preserve">Температура в I-СВ2 </t>
  </si>
  <si>
    <t xml:space="preserve">TIR– 200081</t>
  </si>
  <si>
    <t xml:space="preserve">2306204/2306210</t>
  </si>
  <si>
    <t xml:space="preserve">0</t>
  </si>
  <si>
    <t xml:space="preserve">± 0,1 </t>
  </si>
  <si>
    <t xml:space="preserve">2039942/4074/84</t>
  </si>
  <si>
    <t xml:space="preserve">200.2</t>
  </si>
  <si>
    <t xml:space="preserve">Температура в I-СК1</t>
  </si>
  <si>
    <t xml:space="preserve">TIR– 200091</t>
  </si>
  <si>
    <t xml:space="preserve">МП 12.5314.000.00 </t>
  </si>
  <si>
    <t xml:space="preserve">2306205/2306211</t>
  </si>
  <si>
    <t xml:space="preserve">С-ЕЖБ/11-06-2025/440144716</t>
  </si>
  <si>
    <t xml:space="preserve">ООО "МКАИР"</t>
  </si>
  <si>
    <t xml:space="preserve">Температура в сепараторе I-СК2</t>
  </si>
  <si>
    <t xml:space="preserve">TIR– 200101</t>
  </si>
  <si>
    <t xml:space="preserve">2306206/2306212</t>
  </si>
  <si>
    <t xml:space="preserve">СП j.0849-20</t>
  </si>
  <si>
    <t xml:space="preserve">ООО "ГПН-А"</t>
  </si>
  <si>
    <t xml:space="preserve">Возможно неправильный МПИ в аршине (не 5 лет)</t>
  </si>
  <si>
    <t xml:space="preserve">200.3</t>
  </si>
  <si>
    <t xml:space="preserve">Температура в сепараторе I-С1/1</t>
  </si>
  <si>
    <t xml:space="preserve">TIR– 200111</t>
  </si>
  <si>
    <t xml:space="preserve">2306207/2306213</t>
  </si>
  <si>
    <t xml:space="preserve">С-ЕЖБ/11-06-2025/440144715</t>
  </si>
  <si>
    <t xml:space="preserve">17.09.2016</t>
  </si>
  <si>
    <t xml:space="preserve">Сигнализация</t>
  </si>
  <si>
    <t xml:space="preserve">Температура в сепараторе I-С1/2 </t>
  </si>
  <si>
    <t xml:space="preserve">TIR– 200121</t>
  </si>
  <si>
    <t xml:space="preserve">2306208/2306214</t>
  </si>
  <si>
    <t xml:space="preserve">С-ЕЖБ/11-06-2025/440144714</t>
  </si>
  <si>
    <t xml:space="preserve">Давление газа 
до КР-5, КР-6</t>
  </si>
  <si>
    <t xml:space="preserve">PIR– 200231</t>
  </si>
  <si>
    <t xml:space="preserve">56239-14</t>
  </si>
  <si>
    <t xml:space="preserve">МИ 1997-89</t>
  </si>
  <si>
    <t xml:space="preserve">Преобразователь давления измерительный</t>
  </si>
  <si>
    <t xml:space="preserve">JUMO dTRANS p20</t>
  </si>
  <si>
    <t xml:space="preserve">dTRANS p20 Typ403025</t>
  </si>
  <si>
    <t xml:space="preserve">01683559010-12180012</t>
  </si>
  <si>
    <t xml:space="preserve">Фирма "JUMO GmbH &amp; Co. KG"</t>
  </si>
  <si>
    <t xml:space="preserve">Германия</t>
  </si>
  <si>
    <t xml:space="preserve">30</t>
  </si>
  <si>
    <t xml:space="preserve">М</t>
  </si>
  <si>
    <t xml:space="preserve">Па</t>
  </si>
  <si>
    <t xml:space="preserve">± 0,2 </t>
  </si>
  <si>
    <t xml:space="preserve">%</t>
  </si>
  <si>
    <t xml:space="preserve">С-ДШФ/13-06-2023/255358297</t>
  </si>
  <si>
    <t xml:space="preserve">ООО "АиМ"</t>
  </si>
  <si>
    <t xml:space="preserve">ExiaIICT6...T3 Ga/Gb </t>
  </si>
  <si>
    <t xml:space="preserve">Измерение давления</t>
  </si>
  <si>
    <t xml:space="preserve">Измерения давления, ввакуумные измерения</t>
  </si>
  <si>
    <t xml:space="preserve">Давление газа до КР-7, КР-8 </t>
  </si>
  <si>
    <t xml:space="preserve">PIR– 200241</t>
  </si>
  <si>
    <t xml:space="preserve">24116-13</t>
  </si>
  <si>
    <t xml:space="preserve">МП 24116-13</t>
  </si>
  <si>
    <t xml:space="preserve">Rosemount 3051</t>
  </si>
  <si>
    <t xml:space="preserve">Rosemount 3051S2TG3A2E11A1BE1M5QG</t>
  </si>
  <si>
    <t xml:space="preserve">«Rosemount Inc»</t>
  </si>
  <si>
    <t xml:space="preserve">США</t>
  </si>
  <si>
    <t xml:space="preserve">01.01.2015</t>
  </si>
  <si>
    <t xml:space="preserve">± 0,04</t>
  </si>
  <si>
    <t xml:space="preserve">С-ВЯ/23-02-2022/143199217</t>
  </si>
  <si>
    <t xml:space="preserve">0ExiaIICT4/T5 GA X</t>
  </si>
  <si>
    <t xml:space="preserve">акт март 2022</t>
  </si>
  <si>
    <t xml:space="preserve">Давление в I-СВ1</t>
  </si>
  <si>
    <t xml:space="preserve">PIA– 200251 </t>
  </si>
  <si>
    <t xml:space="preserve">dTRANS p20 Typ 403025</t>
  </si>
  <si>
    <t xml:space="preserve">01683559010-12180009</t>
  </si>
  <si>
    <t xml:space="preserve">С-ДШФ/13-06-2023/255358296</t>
  </si>
  <si>
    <t xml:space="preserve">Давление в I-СВ2</t>
  </si>
  <si>
    <t xml:space="preserve">PIA– 200261</t>
  </si>
  <si>
    <t xml:space="preserve">01683559010-12180001</t>
  </si>
  <si>
    <t xml:space="preserve">С-ДШФ/13-06-2023/255358295</t>
  </si>
  <si>
    <t xml:space="preserve">Давление в I-СК1</t>
  </si>
  <si>
    <t xml:space="preserve">PIA– 200271</t>
  </si>
  <si>
    <t xml:space="preserve">14061-15</t>
  </si>
  <si>
    <t xml:space="preserve">МП 4212-021-2015</t>
  </si>
  <si>
    <t xml:space="preserve">Rosemount 3051TG2A2B21BIMM5T1</t>
  </si>
  <si>
    <t xml:space="preserve">4029205</t>
  </si>
  <si>
    <t xml:space="preserve">03.2016</t>
  </si>
  <si>
    <t xml:space="preserve">± 0,065</t>
  </si>
  <si>
    <t xml:space="preserve">С-ЕЖБ/19-06-2025/441478318</t>
  </si>
  <si>
    <t xml:space="preserve">ООО МКАИР"</t>
  </si>
  <si>
    <t xml:space="preserve">Давление в I-СК2 </t>
  </si>
  <si>
    <t xml:space="preserve">PIA– 200281</t>
  </si>
  <si>
    <t xml:space="preserve">4029206</t>
  </si>
  <si>
    <t xml:space="preserve">С-ЕЖБ/19-06-2025/441478317</t>
  </si>
  <si>
    <t xml:space="preserve">Давление в I-С1/1</t>
  </si>
  <si>
    <t xml:space="preserve">PIA– 200291</t>
  </si>
  <si>
    <t xml:space="preserve">016835590101-2180011</t>
  </si>
  <si>
    <t xml:space="preserve">С-ДШФ/13-06-2023/255358294</t>
  </si>
  <si>
    <t xml:space="preserve">Давление в I-С1/2</t>
  </si>
  <si>
    <t xml:space="preserve">PIA– 200301</t>
  </si>
  <si>
    <t xml:space="preserve">59868-15</t>
  </si>
  <si>
    <t xml:space="preserve">EJA</t>
  </si>
  <si>
    <t xml:space="preserve">YOKOGAWA EJA530E-JCS9N-019DN/GF1/A/N4/VR</t>
  </si>
  <si>
    <t xml:space="preserve">91U331195</t>
  </si>
  <si>
    <t xml:space="preserve">Фирма "YOKOGAWA Electric Corporation"</t>
  </si>
  <si>
    <t xml:space="preserve">Япония</t>
  </si>
  <si>
    <t xml:space="preserve">± 0,055</t>
  </si>
  <si>
    <t xml:space="preserve">1ExdllCT6...T4 X</t>
  </si>
  <si>
    <t xml:space="preserve">15.06.2025</t>
  </si>
  <si>
    <t xml:space="preserve">Установлен 15.06.2025 в замен дефектованному зав№ 01683559010-12180006 (Шкурапатов)</t>
  </si>
  <si>
    <t xml:space="preserve">PICA– 200311</t>
  </si>
  <si>
    <t xml:space="preserve">47454-11</t>
  </si>
  <si>
    <t xml:space="preserve">dTRANS p20</t>
  </si>
  <si>
    <t xml:space="preserve">01683559010-12180007</t>
  </si>
  <si>
    <t xml:space="preserve">С-ДШФ/13-06-2023/255358292</t>
  </si>
  <si>
    <t xml:space="preserve">Давление газа 
до КР-7, КР-8</t>
  </si>
  <si>
    <t xml:space="preserve">PICA– 200321</t>
  </si>
  <si>
    <t xml:space="preserve">01683559010-12180014</t>
  </si>
  <si>
    <t xml:space="preserve">С-ДШФ/09-10-2021/104049461</t>
  </si>
  <si>
    <t xml:space="preserve">Предупр. сигнализация</t>
  </si>
  <si>
    <t xml:space="preserve">PZISA– 200331</t>
  </si>
  <si>
    <t xml:space="preserve">31654-19</t>
  </si>
  <si>
    <t xml:space="preserve">АИР-10SH</t>
  </si>
  <si>
    <t xml:space="preserve">АИР-10ExdSH-ДИ/1160</t>
  </si>
  <si>
    <t xml:space="preserve">02151400</t>
  </si>
  <si>
    <t xml:space="preserve">НПП "ЭЛЕМЕР"</t>
  </si>
  <si>
    <t xml:space="preserve">к</t>
  </si>
  <si>
    <t xml:space="preserve">± 0,5</t>
  </si>
  <si>
    <t xml:space="preserve">С-ВСП/05-02-2021/36058979</t>
  </si>
  <si>
    <t xml:space="preserve">1Ex d IICT6 Gb X</t>
  </si>
  <si>
    <t xml:space="preserve">17.04.2022</t>
  </si>
  <si>
    <t xml:space="preserve">18.04.2022</t>
  </si>
  <si>
    <t xml:space="preserve">Блокировка</t>
  </si>
  <si>
    <t xml:space="preserve">PZISA– 200341</t>
  </si>
  <si>
    <t xml:space="preserve">02151443</t>
  </si>
  <si>
    <t xml:space="preserve">С-ВСП/11-02-2021/37576805</t>
  </si>
  <si>
    <t xml:space="preserve">PZISA– 200351</t>
  </si>
  <si>
    <t xml:space="preserve">02151392</t>
  </si>
  <si>
    <t xml:space="preserve">С-ВСП/05-02-2021/36058997</t>
  </si>
  <si>
    <t xml:space="preserve">PZISA– 200361</t>
  </si>
  <si>
    <t xml:space="preserve">02151396</t>
  </si>
  <si>
    <t xml:space="preserve">С-ВСП/05-02-2021/36058986</t>
  </si>
  <si>
    <t xml:space="preserve">PZISA– 200371</t>
  </si>
  <si>
    <t xml:space="preserve">02151401</t>
  </si>
  <si>
    <t xml:space="preserve">С-ВСП/05-02-2021/36058977</t>
  </si>
  <si>
    <t xml:space="preserve">PZISA– 200381</t>
  </si>
  <si>
    <t xml:space="preserve">01683559010-12180004</t>
  </si>
  <si>
    <t xml:space="preserve">С-ДШФ/09-10-2021/104049460</t>
  </si>
  <si>
    <t xml:space="preserve">Давление в I-СК2</t>
  </si>
  <si>
    <t xml:space="preserve">PZISA– 200391</t>
  </si>
  <si>
    <t xml:space="preserve">02151480</t>
  </si>
  <si>
    <t xml:space="preserve">PZISA– 200401</t>
  </si>
  <si>
    <t xml:space="preserve">1683559010121800010</t>
  </si>
  <si>
    <t xml:space="preserve">С-ДШФ/16-11-2024/393201306</t>
  </si>
  <si>
    <t xml:space="preserve">PZISA– 200411</t>
  </si>
  <si>
    <t xml:space="preserve">02151402</t>
  </si>
  <si>
    <t xml:space="preserve">С-ВСП/05-02-2021/36058976</t>
  </si>
  <si>
    <t xml:space="preserve">PZISA– 200421</t>
  </si>
  <si>
    <t xml:space="preserve">02151431</t>
  </si>
  <si>
    <t xml:space="preserve">С-ВСП/11-02-2021/37576827</t>
  </si>
  <si>
    <t xml:space="preserve">Давление в трубопроводе после 1-КШ-12</t>
  </si>
  <si>
    <t xml:space="preserve">PISA – 200431</t>
  </si>
  <si>
    <t xml:space="preserve">10.03.2016</t>
  </si>
  <si>
    <t xml:space="preserve">С-ВЯ/25-04-2021/63377595</t>
  </si>
  <si>
    <t xml:space="preserve">ФБУ «Тюменский ЦСМ»</t>
  </si>
  <si>
    <t xml:space="preserve">Давление в трубопроводе после крана 1-КШ-14</t>
  </si>
  <si>
    <t xml:space="preserve">PISA – 200441</t>
  </si>
  <si>
    <t xml:space="preserve">4029222</t>
  </si>
  <si>
    <t xml:space="preserve">С-ВЯ/25-04-2021/63377594</t>
  </si>
  <si>
    <t xml:space="preserve"> Перепад давления в I-СВ1</t>
  </si>
  <si>
    <t xml:space="preserve">PDIA– 200451</t>
  </si>
  <si>
    <t xml:space="preserve">Rosemount 3051СD2A02A1BH2IMM5T1</t>
  </si>
  <si>
    <t xml:space="preserve">С-ВЯ/25-04-2021/63377556</t>
  </si>
  <si>
    <t xml:space="preserve"> Перепад давления в       I-СВ2</t>
  </si>
  <si>
    <t xml:space="preserve">PDIA– 200461</t>
  </si>
  <si>
    <t xml:space="preserve">С-ВЯ/25-04-2021/63377555</t>
  </si>
  <si>
    <t xml:space="preserve">Перепад давления в       I-СК1 </t>
  </si>
  <si>
    <t xml:space="preserve">PDIA– 200471</t>
  </si>
  <si>
    <t xml:space="preserve">Rosemount 3051CD2A02A1BH2IMM5T1</t>
  </si>
  <si>
    <t xml:space="preserve">С-ВЯ/25-04-2021/63377552</t>
  </si>
  <si>
    <t xml:space="preserve">Перепад давления в       I-СК2</t>
  </si>
  <si>
    <t xml:space="preserve">PDIA– 200481</t>
  </si>
  <si>
    <t xml:space="preserve">4029226</t>
  </si>
  <si>
    <t xml:space="preserve">С-ВЯ/25-04-2021/63377554</t>
  </si>
  <si>
    <t xml:space="preserve">Перепад давления в       I-С1/1</t>
  </si>
  <si>
    <t xml:space="preserve">PDIA– 200491</t>
  </si>
  <si>
    <t xml:space="preserve">С-ВЯ/25-04-2021/63377551</t>
  </si>
  <si>
    <t xml:space="preserve">Перепад давления           в I-С1/2</t>
  </si>
  <si>
    <t xml:space="preserve">PDIA– 200501</t>
  </si>
  <si>
    <t xml:space="preserve">4029228</t>
  </si>
  <si>
    <t xml:space="preserve">С-ВЯ/25-04-2021/63377550</t>
  </si>
  <si>
    <t xml:space="preserve">после 1-КР46</t>
  </si>
  <si>
    <t xml:space="preserve">FIСA-000081(газ)</t>
  </si>
  <si>
    <t xml:space="preserve">48092-11</t>
  </si>
  <si>
    <t xml:space="preserve">«Ротаметры Н 250, DK 32, DK 34,DK 37 фирмы «KROHNE Messtechnik GmbH», Германия. МП», </t>
  </si>
  <si>
    <t xml:space="preserve">Ротаметр</t>
  </si>
  <si>
    <t xml:space="preserve">KRONE Н250</t>
  </si>
  <si>
    <t xml:space="preserve">KRONE H250/RR/M40/ESK-Ex</t>
  </si>
  <si>
    <t xml:space="preserve">D160000000672240</t>
  </si>
  <si>
    <t xml:space="preserve">Фирма "KROHNE Messtechnik GmbH"</t>
  </si>
  <si>
    <t xml:space="preserve">29</t>
  </si>
  <si>
    <t xml:space="preserve">01.01.2016</t>
  </si>
  <si>
    <t xml:space="preserve">10</t>
  </si>
  <si>
    <t xml:space="preserve">л/ч</t>
  </si>
  <si>
    <t xml:space="preserve">±1,6</t>
  </si>
  <si>
    <t xml:space="preserve">С-ВЯ/02-06-2022/161930431</t>
  </si>
  <si>
    <t xml:space="preserve">ФБУ "ТЮМЕНСКИЙ ЦСМ"</t>
  </si>
  <si>
    <t xml:space="preserve">Ex ia IIC T6…Е2 Gb</t>
  </si>
  <si>
    <t xml:space="preserve">Измерение расхода</t>
  </si>
  <si>
    <t xml:space="preserve">Измерения параметров потока, расхода, уровня,
объема веществ</t>
  </si>
  <si>
    <t xml:space="preserve">2903</t>
  </si>
  <si>
    <t xml:space="preserve">Ui ≤ 30 В, Ii ≤ 130 мА</t>
  </si>
  <si>
    <t xml:space="preserve">-40…+65 °C</t>
  </si>
  <si>
    <t xml:space="preserve">IP 68</t>
  </si>
  <si>
    <t xml:space="preserve">FIСA-000071 (азот)</t>
  </si>
  <si>
    <t xml:space="preserve">D160000000672237</t>
  </si>
  <si>
    <t xml:space="preserve">С-ВЯ/02-06-2022/160728652</t>
  </si>
  <si>
    <t xml:space="preserve">после 1-КР48</t>
  </si>
  <si>
    <t xml:space="preserve">FIСA-000021 (газ)</t>
  </si>
  <si>
    <t xml:space="preserve">D160000000672235</t>
  </si>
  <si>
    <t xml:space="preserve">С-ВЯ/02-06-2022/161930429</t>
  </si>
  <si>
    <t xml:space="preserve">после 1-КР48/1</t>
  </si>
  <si>
    <t xml:space="preserve">FICA-000011 (азот)</t>
  </si>
  <si>
    <t xml:space="preserve">D160000000672772</t>
  </si>
  <si>
    <t xml:space="preserve">С-ВЯ/02-06-2022/160728656</t>
  </si>
  <si>
    <t xml:space="preserve">Уровень в I-С1/1</t>
  </si>
  <si>
    <t xml:space="preserve">LIA– 200651</t>
  </si>
  <si>
    <t xml:space="preserve">53779-13</t>
  </si>
  <si>
    <t xml:space="preserve">МП 208-045-2019</t>
  </si>
  <si>
    <t xml:space="preserve">Уровнемер</t>
  </si>
  <si>
    <t xml:space="preserve">Rosemount 5300</t>
  </si>
  <si>
    <t xml:space="preserve">Rosemount 5301HA2S1V5AM00380KANAM1Q4T1P6R8808</t>
  </si>
  <si>
    <t xml:space="preserve">504790</t>
  </si>
  <si>
    <t xml:space="preserve">"Rosemount inc." </t>
  </si>
  <si>
    <t xml:space="preserve">Швеция</t>
  </si>
  <si>
    <t xml:space="preserve">0,13</t>
  </si>
  <si>
    <t xml:space="preserve">м</t>
  </si>
  <si>
    <t xml:space="preserve">± 3 </t>
  </si>
  <si>
    <t xml:space="preserve">С-ДШФ/01-06-2024/349004187</t>
  </si>
  <si>
    <t xml:space="preserve">0ExiaIICT1…Т4 GA X</t>
  </si>
  <si>
    <t xml:space="preserve">Измерение уровня</t>
  </si>
  <si>
    <t xml:space="preserve">Ui ≤ 30 B, Ii ≤ 130 мA</t>
  </si>
  <si>
    <t xml:space="preserve">-50…+70 °C</t>
  </si>
  <si>
    <t xml:space="preserve">IP 66/IP 67</t>
  </si>
  <si>
    <t xml:space="preserve">Уровень в I-С1/2</t>
  </si>
  <si>
    <t xml:space="preserve">LIA– 200661</t>
  </si>
  <si>
    <t xml:space="preserve">504791</t>
  </si>
  <si>
    <t xml:space="preserve">С-ДШФ/22-07-2024/361507659</t>
  </si>
  <si>
    <t xml:space="preserve">LICA– 200671</t>
  </si>
  <si>
    <t xml:space="preserve">0,23</t>
  </si>
  <si>
    <t xml:space="preserve">С-ДШФ/22-07-2024/361507658</t>
  </si>
  <si>
    <t xml:space="preserve">LICA– 200681</t>
  </si>
  <si>
    <t xml:space="preserve">504793</t>
  </si>
  <si>
    <t xml:space="preserve">С-ДШФ/22-07-2024/361507657</t>
  </si>
  <si>
    <t xml:space="preserve">Пред.и авар. сигнализация</t>
  </si>
  <si>
    <t xml:space="preserve"> Уровень в I-СВ1</t>
  </si>
  <si>
    <t xml:space="preserve">LZISA– 200691</t>
  </si>
  <si>
    <t xml:space="preserve">ГОСТ 8.660-2009 "ГСИ.Уровнемеры промышленного применения. МП."</t>
  </si>
  <si>
    <t xml:space="preserve">Rosemount 5301HA2S1V5AM00340KANAM1Q4T1P6R8808</t>
  </si>
  <si>
    <t xml:space="preserve">504511</t>
  </si>
  <si>
    <t xml:space="preserve">0,34</t>
  </si>
  <si>
    <t xml:space="preserve">С-ЕЖБ/22-04-2025/427901926</t>
  </si>
  <si>
    <t xml:space="preserve">LZISA– 200701</t>
  </si>
  <si>
    <t xml:space="preserve">18.04.2016</t>
  </si>
  <si>
    <t xml:space="preserve">С-ЕЖБ/22-04-2025/427901925</t>
  </si>
  <si>
    <t xml:space="preserve">Уровень в I-СВ2</t>
  </si>
  <si>
    <t xml:space="preserve">LZISA– 200711</t>
  </si>
  <si>
    <t xml:space="preserve">504513</t>
  </si>
  <si>
    <t xml:space="preserve">С-ЕЖБ/22-04-2025/427901924</t>
  </si>
  <si>
    <t xml:space="preserve">LZISA– 200721</t>
  </si>
  <si>
    <t xml:space="preserve">504514</t>
  </si>
  <si>
    <t xml:space="preserve">0,44</t>
  </si>
  <si>
    <t xml:space="preserve">С-ДШФ/10-02-2024/321305257</t>
  </si>
  <si>
    <t xml:space="preserve">акт февраль 2024</t>
  </si>
  <si>
    <t xml:space="preserve">Уровень в I-СК1</t>
  </si>
  <si>
    <t xml:space="preserve">LZISA– 200731</t>
  </si>
  <si>
    <t xml:space="preserve">Rosemount 5301HA2S1V5AM00300KANAM1Q4T1P6R8808</t>
  </si>
  <si>
    <t xml:space="preserve">504515</t>
  </si>
  <si>
    <t xml:space="preserve">14.03.2016</t>
  </si>
  <si>
    <t xml:space="preserve">0,41</t>
  </si>
  <si>
    <t xml:space="preserve">С-ДШФ/10-02-2024/321305256</t>
  </si>
  <si>
    <t xml:space="preserve">LZISA– 200741</t>
  </si>
  <si>
    <t xml:space="preserve">65554-16</t>
  </si>
  <si>
    <t xml:space="preserve">МП 208-022-2020</t>
  </si>
  <si>
    <t xml:space="preserve">Rosemount 5302HA2S1B5AM00120RBEMM1</t>
  </si>
  <si>
    <t xml:space="preserve">АО "ПГ "Метран"</t>
  </si>
  <si>
    <t xml:space="preserve">С-ДШФ/16-05-2022/157396409</t>
  </si>
  <si>
    <t xml:space="preserve">Ga/Gb Exdbiall          CT4…T1 X</t>
  </si>
  <si>
    <t xml:space="preserve">12.02.2022</t>
  </si>
  <si>
    <t xml:space="preserve">акт май 2022</t>
  </si>
  <si>
    <t xml:space="preserve"> Площадка сепарационна</t>
  </si>
  <si>
    <t xml:space="preserve">Уровень в I-СК2</t>
  </si>
  <si>
    <t xml:space="preserve">LZISA– 200751</t>
  </si>
  <si>
    <t xml:space="preserve">504517</t>
  </si>
  <si>
    <t xml:space="preserve">0,46</t>
  </si>
  <si>
    <t xml:space="preserve">С-ДШФ/10-02-2024/321305255</t>
  </si>
  <si>
    <t xml:space="preserve">да</t>
  </si>
  <si>
    <t xml:space="preserve">205.1</t>
  </si>
  <si>
    <t xml:space="preserve"> Площадка сброса пластовой воды</t>
  </si>
  <si>
    <t xml:space="preserve">Температура в I-НГСВ3</t>
  </si>
  <si>
    <t xml:space="preserve">TIR–205061</t>
  </si>
  <si>
    <t xml:space="preserve">Rosemount 3144Р D2A1IMM5T1F5QGXA / Rosemount 0065N31J0080Y0400T98IMXAQG</t>
  </si>
  <si>
    <t xml:space="preserve">2306217 / 2306220</t>
  </si>
  <si>
    <t xml:space="preserve">2039942/4074/85</t>
  </si>
  <si>
    <t xml:space="preserve">0Ex iaIIC T5/T6 GaX</t>
  </si>
  <si>
    <t xml:space="preserve">2017</t>
  </si>
  <si>
    <t xml:space="preserve">С-ГЭШ/31-12-2023/311364910</t>
  </si>
  <si>
    <t xml:space="preserve"> СП k.0213-20</t>
  </si>
  <si>
    <t xml:space="preserve">ПРОСРОЧЕН</t>
  </si>
  <si>
    <t xml:space="preserve"> СП k.0214-20</t>
  </si>
  <si>
    <t xml:space="preserve"> СП k.0217-20</t>
  </si>
  <si>
    <t xml:space="preserve">СП-25 стойка №3</t>
  </si>
  <si>
    <t xml:space="preserve">AZISA – 200791</t>
  </si>
  <si>
    <t xml:space="preserve">61055-15</t>
  </si>
  <si>
    <t xml:space="preserve">МП 116-221-2014 изм №3</t>
  </si>
  <si>
    <t xml:space="preserve">Датчик-газоанализатор стационарный</t>
  </si>
  <si>
    <t xml:space="preserve">ДГС ЭРИС-230</t>
  </si>
  <si>
    <t xml:space="preserve">ДГС ЭРИС-230-3 IR</t>
  </si>
  <si>
    <t xml:space="preserve">ER230190509</t>
  </si>
  <si>
    <t xml:space="preserve">ООО «ЭРИС», г.Чайковский</t>
  </si>
  <si>
    <t xml:space="preserve">31</t>
  </si>
  <si>
    <t xml:space="preserve">01.01.2019</t>
  </si>
  <si>
    <t xml:space="preserve">%НКПР</t>
  </si>
  <si>
    <t xml:space="preserve">±5</t>
  </si>
  <si>
    <t xml:space="preserve">С-ДШФ/21-03-2022/142105082</t>
  </si>
  <si>
    <t xml:space="preserve">1Exd[ia] IIC T6X</t>
  </si>
  <si>
    <t xml:space="preserve">Измерение загазованности</t>
  </si>
  <si>
    <t xml:space="preserve">ИЗМЕРЕНИЯ ФИЗИКО-ХИМИЧЕСКОГО СОСТАВА И СВОЙСТВ ВЕЩЕСТВ</t>
  </si>
  <si>
    <t xml:space="preserve">-</t>
  </si>
  <si>
    <t xml:space="preserve">-60…+65 °C</t>
  </si>
  <si>
    <t xml:space="preserve">IP 67</t>
  </si>
  <si>
    <t xml:space="preserve">При наличии ГСО ПГС</t>
  </si>
  <si>
    <t xml:space="preserve">СП-25 стойка №8</t>
  </si>
  <si>
    <t xml:space="preserve">AZISA – 200841</t>
  </si>
  <si>
    <t xml:space="preserve">МП 116-221-2014 изм №1</t>
  </si>
  <si>
    <t xml:space="preserve">ER230190523</t>
  </si>
  <si>
    <t xml:space="preserve">С-ДШФ/21-03-2022/142105085</t>
  </si>
  <si>
    <t xml:space="preserve">25.10.2020</t>
  </si>
  <si>
    <t xml:space="preserve"> Площадка нагрева-телей ПТБ-10Э</t>
  </si>
  <si>
    <t xml:space="preserve">Коллектор воздуховода</t>
  </si>
  <si>
    <t xml:space="preserve">QE-32(2) 
(метан)</t>
  </si>
  <si>
    <t xml:space="preserve">55450-13</t>
  </si>
  <si>
    <t xml:space="preserve">МП-242-1561-2013</t>
  </si>
  <si>
    <t xml:space="preserve">Газоанализатор </t>
  </si>
  <si>
    <t xml:space="preserve">СГОЭС</t>
  </si>
  <si>
    <t xml:space="preserve">СГОЭС-М11</t>
  </si>
  <si>
    <t xml:space="preserve">7742</t>
  </si>
  <si>
    <t xml:space="preserve">ЗАО "Электронстандарт-прибор"</t>
  </si>
  <si>
    <t xml:space="preserve">С-ДШФ/10-02-2024/321305240</t>
  </si>
  <si>
    <t xml:space="preserve">ЗАМЕНИТЬ</t>
  </si>
  <si>
    <t xml:space="preserve">1Ex de II C T4-T5 </t>
  </si>
  <si>
    <t xml:space="preserve">ДА</t>
  </si>
  <si>
    <t xml:space="preserve">Площадка нагрева-телей ПТБ-10Э</t>
  </si>
  <si>
    <t xml:space="preserve">Температура дымовой трубы 1</t>
  </si>
  <si>
    <t xml:space="preserve">TE 6(2)</t>
  </si>
  <si>
    <t xml:space="preserve">23410-13</t>
  </si>
  <si>
    <t xml:space="preserve">МИ 280.01.00-2013</t>
  </si>
  <si>
    <t xml:space="preserve">Преобразователь температуры</t>
  </si>
  <si>
    <t xml:space="preserve">Метран 280</t>
  </si>
  <si>
    <t xml:space="preserve">Метран 281-02</t>
  </si>
  <si>
    <t xml:space="preserve">2250809</t>
  </si>
  <si>
    <t xml:space="preserve">ЗАО"ПГ"Метран"</t>
  </si>
  <si>
    <t xml:space="preserve">± 1</t>
  </si>
  <si>
    <t xml:space="preserve"> СП k.0230-20</t>
  </si>
  <si>
    <t xml:space="preserve">поверен</t>
  </si>
  <si>
    <t xml:space="preserve">0ExiaIICT5 Х</t>
  </si>
  <si>
    <t xml:space="preserve">2016</t>
  </si>
  <si>
    <t xml:space="preserve">QE-32(2)</t>
  </si>
  <si>
    <t xml:space="preserve">7751</t>
  </si>
  <si>
    <t xml:space="preserve">С -ДШФ/10-02-2024/321305239</t>
  </si>
  <si>
    <t xml:space="preserve">1Exid[ib]llCT4</t>
  </si>
  <si>
    <t xml:space="preserve">01.06.2017</t>
  </si>
  <si>
    <t xml:space="preserve">Давление в воздуховоде</t>
  </si>
  <si>
    <t xml:space="preserve">PЕ 16(1)</t>
  </si>
  <si>
    <t xml:space="preserve">32854-13</t>
  </si>
  <si>
    <t xml:space="preserve">МП 4212-012-2013</t>
  </si>
  <si>
    <t xml:space="preserve">Датчик давления</t>
  </si>
  <si>
    <t xml:space="preserve">Метран 150</t>
  </si>
  <si>
    <t xml:space="preserve">Метран 150TG1</t>
  </si>
  <si>
    <t xml:space="preserve">СП k.0225-20</t>
  </si>
  <si>
    <t xml:space="preserve">Давление в трубопроводе отбора среды из теплообменной камеры</t>
  </si>
  <si>
    <t xml:space="preserve">PЕ 16(2)</t>
  </si>
  <si>
    <t xml:space="preserve">МИ 4212-012-2013</t>
  </si>
  <si>
    <t xml:space="preserve"> СП k.0222-20</t>
  </si>
  <si>
    <t xml:space="preserve">Давление в трубопроводе входа нефти в печь</t>
  </si>
  <si>
    <t xml:space="preserve">PE 43(2)</t>
  </si>
  <si>
    <t xml:space="preserve">32854-08</t>
  </si>
  <si>
    <t xml:space="preserve">Метран 150TG</t>
  </si>
  <si>
    <t xml:space="preserve">ЗАО"ПГ"Метран", </t>
  </si>
  <si>
    <t xml:space="preserve"> СП k.0223-20</t>
  </si>
  <si>
    <t xml:space="preserve">0ExiaIICT4 Ga X </t>
  </si>
  <si>
    <t xml:space="preserve">Давление в трубопроводе выхода нефти из печи</t>
  </si>
  <si>
    <t xml:space="preserve">PE 43(1)</t>
  </si>
  <si>
    <t xml:space="preserve"> СП k.0224-20</t>
  </si>
  <si>
    <t xml:space="preserve">Температура трубопровода входа нефти в печь</t>
  </si>
  <si>
    <t xml:space="preserve">TE 3(1)</t>
  </si>
  <si>
    <t xml:space="preserve">Метран-280-Ex</t>
  </si>
  <si>
    <t xml:space="preserve">Метран 286-02 Exia-1-200-Н10</t>
  </si>
  <si>
    <t xml:space="preserve"> СП k.0226-20</t>
  </si>
  <si>
    <t xml:space="preserve">0ExiaIICT5X</t>
  </si>
  <si>
    <t xml:space="preserve">Температура в ППТ</t>
  </si>
  <si>
    <t xml:space="preserve">ТЕ 5(3)</t>
  </si>
  <si>
    <t xml:space="preserve"> СП k.0227-20</t>
  </si>
  <si>
    <t xml:space="preserve">Температура выхода змеевеков из теплообменной камеры 3-й поток</t>
  </si>
  <si>
    <t xml:space="preserve">ТЕ 4(3)</t>
  </si>
  <si>
    <t xml:space="preserve">Метран 286-02</t>
  </si>
  <si>
    <t xml:space="preserve">2250791</t>
  </si>
  <si>
    <t xml:space="preserve">± 0,4</t>
  </si>
  <si>
    <t xml:space="preserve"> СП k.0228-20</t>
  </si>
  <si>
    <t xml:space="preserve">0ExdIICT5 Х</t>
  </si>
  <si>
    <t xml:space="preserve">Блок автоматизации печи</t>
  </si>
  <si>
    <t xml:space="preserve">Температура в БМА</t>
  </si>
  <si>
    <t xml:space="preserve">ТЕ 5(4)</t>
  </si>
  <si>
    <t xml:space="preserve">2250806</t>
  </si>
  <si>
    <t xml:space="preserve"> СП k.0229-20</t>
  </si>
  <si>
    <t xml:space="preserve">0ExdIICT5Х</t>
  </si>
  <si>
    <t xml:space="preserve">Температура среды перед ККЗ</t>
  </si>
  <si>
    <t xml:space="preserve">ТЕ 5(5)</t>
  </si>
  <si>
    <t xml:space="preserve">Метран 286-02 Exia-1-200-Н10-(-50…100)С-Т5-У1.1(-50+85)-ГП</t>
  </si>
  <si>
    <t xml:space="preserve"> СП k.0194-20</t>
  </si>
  <si>
    <t xml:space="preserve">01.10.2016</t>
  </si>
  <si>
    <t xml:space="preserve">Температура выхода змеевеков из теплообменной камеры</t>
  </si>
  <si>
    <t xml:space="preserve">ТЕ 4(4)</t>
  </si>
  <si>
    <t xml:space="preserve">2250786</t>
  </si>
  <si>
    <t xml:space="preserve"> СП k.0195-20</t>
  </si>
  <si>
    <t xml:space="preserve">ТЕ 4(2)</t>
  </si>
  <si>
    <t xml:space="preserve">2250797</t>
  </si>
  <si>
    <t xml:space="preserve"> СП k.0197-20</t>
  </si>
  <si>
    <t xml:space="preserve">Температура стенки камеры сгорания</t>
  </si>
  <si>
    <t xml:space="preserve">TЕ 6(7)</t>
  </si>
  <si>
    <t xml:space="preserve">16084-07</t>
  </si>
  <si>
    <t xml:space="preserve">методикой поверки, раздел 3.4 Руководства по эксплуатации ВБАЛ 2.821.011 РЭ,</t>
  </si>
  <si>
    <t xml:space="preserve">Термопреобразователь сопротивления взрывозащищенный</t>
  </si>
  <si>
    <t xml:space="preserve">ТСПУ 011</t>
  </si>
  <si>
    <t xml:space="preserve">ТСПУ 011.151.XT- Exd-4/20-(-50/150)-0,5-2-2-5000-530-Н-К1/Г6-К-П</t>
  </si>
  <si>
    <t xml:space="preserve">41</t>
  </si>
  <si>
    <t xml:space="preserve">АОЗТ СКБ Термоприбор. Москва</t>
  </si>
  <si>
    <t xml:space="preserve"> %</t>
  </si>
  <si>
    <t xml:space="preserve"> СП k.0198-20</t>
  </si>
  <si>
    <t xml:space="preserve">0ExiaIIВT3Х</t>
  </si>
  <si>
    <t xml:space="preserve">Температура стенки теплообменной камеры</t>
  </si>
  <si>
    <t xml:space="preserve">TЕ 6(8)</t>
  </si>
  <si>
    <t xml:space="preserve">Термопреобразователь с унифицированным выходным сигналом</t>
  </si>
  <si>
    <t xml:space="preserve">42</t>
  </si>
  <si>
    <t xml:space="preserve"> СП k.0199-20</t>
  </si>
  <si>
    <t xml:space="preserve">ТЕ 6(5)</t>
  </si>
  <si>
    <t xml:space="preserve">43</t>
  </si>
  <si>
    <t xml:space="preserve"> СП k.0200-20</t>
  </si>
  <si>
    <t xml:space="preserve">01.2017</t>
  </si>
  <si>
    <t xml:space="preserve">TЕ 6(6)</t>
  </si>
  <si>
    <t xml:space="preserve"> СП k.0201-20</t>
  </si>
  <si>
    <t xml:space="preserve">ТЕ 6(4)</t>
  </si>
  <si>
    <t xml:space="preserve">47.</t>
  </si>
  <si>
    <t xml:space="preserve">01 04.2015</t>
  </si>
  <si>
    <t xml:space="preserve"> СП k.0202-20</t>
  </si>
  <si>
    <t xml:space="preserve">Температура поверхности газопровода</t>
  </si>
  <si>
    <t xml:space="preserve">TЕ 6(9)</t>
  </si>
  <si>
    <t xml:space="preserve">50.</t>
  </si>
  <si>
    <t xml:space="preserve">± 0,5 </t>
  </si>
  <si>
    <t xml:space="preserve"> СП k.0203-20</t>
  </si>
  <si>
    <t xml:space="preserve">203</t>
  </si>
  <si>
    <t xml:space="preserve">Загазованность 50% НКПР на площадке печи</t>
  </si>
  <si>
    <t xml:space="preserve">QE-32(4)</t>
  </si>
  <si>
    <t xml:space="preserve">МП 116-221-2014</t>
  </si>
  <si>
    <t xml:space="preserve">ЭРИС-230-3 IR(метан)</t>
  </si>
  <si>
    <t xml:space="preserve">ER230190524</t>
  </si>
  <si>
    <t xml:space="preserve">С-ДШФ/21-03-2022/142105084</t>
  </si>
  <si>
    <t xml:space="preserve">1Ex d(ia) II C T6 X </t>
  </si>
  <si>
    <t xml:space="preserve">205</t>
  </si>
  <si>
    <t xml:space="preserve">СП-25 стойка № 1</t>
  </si>
  <si>
    <t xml:space="preserve">AZISA – 205481</t>
  </si>
  <si>
    <t xml:space="preserve">ДГС ЭРИС-230-3 IR 
(метан)</t>
  </si>
  <si>
    <t xml:space="preserve">ER230190511</t>
  </si>
  <si>
    <t xml:space="preserve">С-ДШФ/21-03-2022/142105083</t>
  </si>
  <si>
    <t xml:space="preserve">Площадка сброса пластовой воды</t>
  </si>
  <si>
    <t xml:space="preserve">СП-25 стойка № 3</t>
  </si>
  <si>
    <t xml:space="preserve">AZISA – 205501</t>
  </si>
  <si>
    <t xml:space="preserve">54782-13</t>
  </si>
  <si>
    <t xml:space="preserve">МП-242-1580-2013 изм №1</t>
  </si>
  <si>
    <t xml:space="preserve">Газоанализатор стационарный</t>
  </si>
  <si>
    <t xml:space="preserve">ЭРИС-ОПТИМА </t>
  </si>
  <si>
    <t xml:space="preserve">ЭРИС-ОПТИМА ПЛЮС М (метан)</t>
  </si>
  <si>
    <t xml:space="preserve">ЕR160189</t>
  </si>
  <si>
    <t xml:space="preserve">С-ГРЗ/16-03-2023/232874232</t>
  </si>
  <si>
    <t xml:space="preserve">ООО "Автоматизация и Метрология"</t>
  </si>
  <si>
    <t xml:space="preserve">1EхdeopisIICT5/4 Cb</t>
  </si>
  <si>
    <t xml:space="preserve">10.06.2016</t>
  </si>
  <si>
    <t xml:space="preserve">Поверено в марте 2023 ГПН-А Мегион</t>
  </si>
  <si>
    <t xml:space="preserve">IP 66</t>
  </si>
  <si>
    <t xml:space="preserve">СП-25 стойка № 4</t>
  </si>
  <si>
    <t xml:space="preserve">AZISA–205511</t>
  </si>
  <si>
    <t xml:space="preserve">ЕR160229</t>
  </si>
  <si>
    <t xml:space="preserve">С-ГРЗ/16-03-2023/232874231</t>
  </si>
  <si>
    <t xml:space="preserve">206.2</t>
  </si>
  <si>
    <t xml:space="preserve">БИК-2</t>
  </si>
  <si>
    <t xml:space="preserve">Загазованность в помещении</t>
  </si>
  <si>
    <t xml:space="preserve">QIT-206201</t>
  </si>
  <si>
    <t xml:space="preserve">66741-17</t>
  </si>
  <si>
    <t xml:space="preserve">МП-242-2061-2021</t>
  </si>
  <si>
    <t xml:space="preserve">ИДК-10</t>
  </si>
  <si>
    <t xml:space="preserve">ИДК-10-01-13\001б-УХЛ1</t>
  </si>
  <si>
    <t xml:space="preserve">ООО "Томская электронная компания"</t>
  </si>
  <si>
    <t xml:space="preserve">С-ГЦТ/18-11-22/202318870</t>
  </si>
  <si>
    <t xml:space="preserve">ООО "ТЭК"</t>
  </si>
  <si>
    <t xml:space="preserve">1Ex dia IIC T6 Gb X</t>
  </si>
  <si>
    <t xml:space="preserve">24.11.2024</t>
  </si>
  <si>
    <t xml:space="preserve">Был смонтирован 24.11.24 Демонтированный  (метанол) отправлен на поверку (прекращение работы с АИМом)</t>
  </si>
  <si>
    <t xml:space="preserve"> Площадка сепарационная</t>
  </si>
  <si>
    <t xml:space="preserve">Р газа до 2-КР5 СII-СК1</t>
  </si>
  <si>
    <t xml:space="preserve">PIR-210231</t>
  </si>
  <si>
    <t xml:space="preserve">48186-11</t>
  </si>
  <si>
    <t xml:space="preserve">МП 4212-023-2011 "Датчики давления Метран-75."</t>
  </si>
  <si>
    <t xml:space="preserve">Метран-75</t>
  </si>
  <si>
    <t xml:space="preserve">Метран 75G4S22G2IM2F2C1LTPBK03</t>
  </si>
  <si>
    <t xml:space="preserve">1212441</t>
  </si>
  <si>
    <t xml:space="preserve">ЗАО ПГ "Метран"</t>
  </si>
  <si>
    <t xml:space="preserve">±0,1</t>
  </si>
  <si>
    <t xml:space="preserve">СП k.0032-20</t>
  </si>
  <si>
    <t xml:space="preserve">ООО ГПН-А</t>
  </si>
  <si>
    <t xml:space="preserve">0Ex ia II CT4 Х</t>
  </si>
  <si>
    <t xml:space="preserve">Р газа до 2-КР7 СII-СК2</t>
  </si>
  <si>
    <t xml:space="preserve">PIСA-210321</t>
  </si>
  <si>
    <t xml:space="preserve">1212440</t>
  </si>
  <si>
    <t xml:space="preserve">СП k.0031-20</t>
  </si>
  <si>
    <t xml:space="preserve">СП-25 Стойка №1 </t>
  </si>
  <si>
    <t xml:space="preserve">AZISA–210771</t>
  </si>
  <si>
    <t xml:space="preserve">МП-242-1580-2013</t>
  </si>
  <si>
    <t xml:space="preserve">ЭРИС-Оптима Плюс мод. ЭРИС-Оптима Плюс М</t>
  </si>
  <si>
    <t xml:space="preserve">ЭРИС-ОПТИМА ПЛЮС М</t>
  </si>
  <si>
    <t xml:space="preserve">ER160223</t>
  </si>
  <si>
    <t xml:space="preserve">С-ГРЗ/16-03-2023/232874230</t>
  </si>
  <si>
    <t xml:space="preserve">2018</t>
  </si>
  <si>
    <t xml:space="preserve">СП-25 Стойка №2</t>
  </si>
  <si>
    <t xml:space="preserve">AZISA–210781</t>
  </si>
  <si>
    <t xml:space="preserve">ER160219</t>
  </si>
  <si>
    <t xml:space="preserve">С-ГРЗ/16-03-2023/232874229</t>
  </si>
  <si>
    <t xml:space="preserve">ГПН-А Мегион</t>
  </si>
  <si>
    <t xml:space="preserve">СП-25 Стойка №7</t>
  </si>
  <si>
    <t xml:space="preserve">AZISA–210831</t>
  </si>
  <si>
    <t xml:space="preserve">ER160220</t>
  </si>
  <si>
    <t xml:space="preserve">С-ГРЗ/16-03-2023/232874225</t>
  </si>
  <si>
    <t xml:space="preserve">СП-25 Стойка №8</t>
  </si>
  <si>
    <t xml:space="preserve">AZISA–210841</t>
  </si>
  <si>
    <t xml:space="preserve">ER160215</t>
  </si>
  <si>
    <t xml:space="preserve">С-ГРЗ/16-03-2023/232874224</t>
  </si>
  <si>
    <t xml:space="preserve">Контроль загазованности</t>
  </si>
  <si>
    <t xml:space="preserve">QE-213-32(1)</t>
  </si>
  <si>
    <t xml:space="preserve">ER160047</t>
  </si>
  <si>
    <t xml:space="preserve">С-ГРЗ/16-03-2023/232874223</t>
  </si>
  <si>
    <t xml:space="preserve">Площадка сброса пластовой воды </t>
  </si>
  <si>
    <t xml:space="preserve">AZISA–215481</t>
  </si>
  <si>
    <t xml:space="preserve">ER160190</t>
  </si>
  <si>
    <t xml:space="preserve">С-ГРЗ/16-03-2023/232874222</t>
  </si>
  <si>
    <t xml:space="preserve">AZISA–215511</t>
  </si>
  <si>
    <t xml:space="preserve">ER160165</t>
  </si>
  <si>
    <t xml:space="preserve">С-ГРЗ/16-03-2023/232874219</t>
  </si>
  <si>
    <t xml:space="preserve">AZISA–215521</t>
  </si>
  <si>
    <t xml:space="preserve">ER160166</t>
  </si>
  <si>
    <t xml:space="preserve">С-ГРЗ/16-03-2023/232874218</t>
  </si>
  <si>
    <t xml:space="preserve">AZISA–215531</t>
  </si>
  <si>
    <t xml:space="preserve">ER160200</t>
  </si>
  <si>
    <t xml:space="preserve">С-ГРЗ/16-03-2023/232874216</t>
  </si>
  <si>
    <t xml:space="preserve">AZISA–215541</t>
  </si>
  <si>
    <t xml:space="preserve">ER160161</t>
  </si>
  <si>
    <t xml:space="preserve">С-ГРЗ/16-03-2023/232874215</t>
  </si>
  <si>
    <t xml:space="preserve">УЗА РВС-4</t>
  </si>
  <si>
    <t xml:space="preserve">AZISA-0002551</t>
  </si>
  <si>
    <t xml:space="preserve">ЕR160285</t>
  </si>
  <si>
    <t xml:space="preserve">С-ГРЗ/17-03-2023/232874188</t>
  </si>
  <si>
    <t xml:space="preserve">КАРЭ РВС-4</t>
  </si>
  <si>
    <t xml:space="preserve">AZISA-000911</t>
  </si>
  <si>
    <t xml:space="preserve">ЕR160141</t>
  </si>
  <si>
    <t xml:space="preserve">С-ГРЗ/17-03-2023/232874187</t>
  </si>
  <si>
    <t xml:space="preserve">01.04.2018</t>
  </si>
  <si>
    <t xml:space="preserve">AZISA-000931</t>
  </si>
  <si>
    <t xml:space="preserve">ЕR160302</t>
  </si>
  <si>
    <t xml:space="preserve">С-ГРЗ/17-03-2023/232874185</t>
  </si>
  <si>
    <t xml:space="preserve">AZISA-000941</t>
  </si>
  <si>
    <t xml:space="preserve">ЕR160278</t>
  </si>
  <si>
    <t xml:space="preserve">С-ГРЗ/17-03-2023/232874184</t>
  </si>
  <si>
    <t xml:space="preserve">AZISA-000951</t>
  </si>
  <si>
    <t xml:space="preserve">ЕR160277</t>
  </si>
  <si>
    <t xml:space="preserve">С-ГРЗ/17-03-2023/232874183</t>
  </si>
  <si>
    <t xml:space="preserve">AZISA-000981</t>
  </si>
  <si>
    <t xml:space="preserve">ЕR160301</t>
  </si>
  <si>
    <t xml:space="preserve">С-ГРЗ/17-03-2023/232874180</t>
  </si>
  <si>
    <t xml:space="preserve">Резервуар нефти РВС - 10000 м3</t>
  </si>
  <si>
    <t xml:space="preserve">AZISA-000991</t>
  </si>
  <si>
    <t xml:space="preserve">ЕR160299</t>
  </si>
  <si>
    <t xml:space="preserve">С-ГРЗ/17-03-2023/232874179</t>
  </si>
  <si>
    <t xml:space="preserve">AZISA-0001001</t>
  </si>
  <si>
    <t xml:space="preserve">ЕR160149</t>
  </si>
  <si>
    <t xml:space="preserve">С-ГРЗ/17-03-2023/232874178</t>
  </si>
  <si>
    <t xml:space="preserve">AZISA-0001031</t>
  </si>
  <si>
    <t xml:space="preserve">ЕR160327</t>
  </si>
  <si>
    <t xml:space="preserve">С-ГРЗ/17-03-2023/232874175</t>
  </si>
  <si>
    <t xml:space="preserve">AZISA-0001061</t>
  </si>
  <si>
    <t xml:space="preserve">ЕR160142</t>
  </si>
  <si>
    <t xml:space="preserve">С-ГРЗ/17-03-2023/232874172</t>
  </si>
  <si>
    <t xml:space="preserve">AZISA-0001271</t>
  </si>
  <si>
    <t xml:space="preserve">ЕR160121</t>
  </si>
  <si>
    <t xml:space="preserve">С-ГРЗ/17-03-2023/232874170</t>
  </si>
  <si>
    <t xml:space="preserve">AZISA-0001291</t>
  </si>
  <si>
    <t xml:space="preserve">ЕR160155</t>
  </si>
  <si>
    <t xml:space="preserve">С-ГРЗ/17-03-2023/232874169</t>
  </si>
  <si>
    <t xml:space="preserve">AZISA-0001311</t>
  </si>
  <si>
    <t xml:space="preserve">ЕR160321</t>
  </si>
  <si>
    <t xml:space="preserve">С-ГРЗ/17-03-2023/232874167</t>
  </si>
  <si>
    <t xml:space="preserve">Резервуар нефти РВС - 10000 м3 (УЗА РВС-6)</t>
  </si>
  <si>
    <t xml:space="preserve">AZISA-0001321</t>
  </si>
  <si>
    <t xml:space="preserve">ЕR160125</t>
  </si>
  <si>
    <t xml:space="preserve">С-ГРЗ/17-03-2023/232874166</t>
  </si>
  <si>
    <t xml:space="preserve">AZISA-0002581
</t>
  </si>
  <si>
    <t xml:space="preserve">ER160280</t>
  </si>
  <si>
    <t xml:space="preserve">С-ГРЗ/17-03-2023/232874165</t>
  </si>
  <si>
    <t xml:space="preserve">AZISA-0002591
</t>
  </si>
  <si>
    <t xml:space="preserve">ER160303</t>
  </si>
  <si>
    <t xml:space="preserve">С-ГРЗ/17-03-2023/232874164</t>
  </si>
  <si>
    <t xml:space="preserve">КАРЭ РВС-7</t>
  </si>
  <si>
    <t xml:space="preserve">AZISA-0001331</t>
  </si>
  <si>
    <t xml:space="preserve">ЕR160153</t>
  </si>
  <si>
    <t xml:space="preserve">С-ГРЗ/17-03-2023/232874163</t>
  </si>
  <si>
    <t xml:space="preserve">AZISA-0001351</t>
  </si>
  <si>
    <t xml:space="preserve">ЕR160291</t>
  </si>
  <si>
    <t xml:space="preserve">С-ГРЗ/17-03-2023/232874161</t>
  </si>
  <si>
    <t xml:space="preserve">AZISA-0001361</t>
  </si>
  <si>
    <t xml:space="preserve">ЕR160320</t>
  </si>
  <si>
    <t xml:space="preserve">С-ГРЗ/17-03-2023/232874159</t>
  </si>
  <si>
    <t xml:space="preserve">AZISA-0001371</t>
  </si>
  <si>
    <t xml:space="preserve">ЕR160323</t>
  </si>
  <si>
    <t xml:space="preserve">С-ГРЗ/17-03-2023/232874158</t>
  </si>
  <si>
    <t xml:space="preserve">УЗА РВС № 7</t>
  </si>
  <si>
    <t xml:space="preserve">AZISA-0002611</t>
  </si>
  <si>
    <t xml:space="preserve">ER160290</t>
  </si>
  <si>
    <t xml:space="preserve">С-ГРЗ/17-03-2023/232874156</t>
  </si>
  <si>
    <t xml:space="preserve">добавлено в октябре 2022</t>
  </si>
  <si>
    <t xml:space="preserve">AZISA-0001591</t>
  </si>
  <si>
    <t xml:space="preserve">ЕR160325</t>
  </si>
  <si>
    <t xml:space="preserve">С-ГРЗ/17-03-2023/232874155</t>
  </si>
  <si>
    <t xml:space="preserve">AZISA-0001601</t>
  </si>
  <si>
    <t xml:space="preserve">ЕR160158</t>
  </si>
  <si>
    <t xml:space="preserve">С-ГРЗ/17-03-2023/232874154</t>
  </si>
  <si>
    <t xml:space="preserve">AZISA-0001621</t>
  </si>
  <si>
    <t xml:space="preserve">ЕR160144</t>
  </si>
  <si>
    <t xml:space="preserve">С-ГРЗ/17-03-2023/232874153</t>
  </si>
  <si>
    <t xml:space="preserve">AZISA-0001631</t>
  </si>
  <si>
    <t xml:space="preserve">ЕR160123</t>
  </si>
  <si>
    <t xml:space="preserve">С-ГРЗ/17-03-2023/232874152</t>
  </si>
  <si>
    <t xml:space="preserve">AZISA-0001641</t>
  </si>
  <si>
    <t xml:space="preserve">ЕR160152</t>
  </si>
  <si>
    <t xml:space="preserve">С-ГРЗ/17-03-2023/232874151</t>
  </si>
  <si>
    <t xml:space="preserve">AZISA-0001651</t>
  </si>
  <si>
    <t xml:space="preserve">ЕR160326</t>
  </si>
  <si>
    <t xml:space="preserve">С-ГРЗ/17-03-2023/232874150</t>
  </si>
  <si>
    <t xml:space="preserve">AZISA-0001661</t>
  </si>
  <si>
    <t xml:space="preserve">ЕR160122</t>
  </si>
  <si>
    <t xml:space="preserve">С-ГРЗ/17-03-2023/232874149</t>
  </si>
  <si>
    <t xml:space="preserve">AZISA-0001681</t>
  </si>
  <si>
    <t xml:space="preserve">ЕR160331</t>
  </si>
  <si>
    <t xml:space="preserve">С-ГРЗ/17-03-2023/232874147</t>
  </si>
  <si>
    <t xml:space="preserve">AZISA-0001701</t>
  </si>
  <si>
    <t xml:space="preserve">ЕR160124</t>
  </si>
  <si>
    <t xml:space="preserve">С-ГРЗ/17-03-2023/232874145</t>
  </si>
  <si>
    <t xml:space="preserve">226.1</t>
  </si>
  <si>
    <t xml:space="preserve">Емкость дренажная V=40 м3</t>
  </si>
  <si>
    <t xml:space="preserve">Уровень в Е1 
</t>
  </si>
  <si>
    <t xml:space="preserve">LISA, TISA–226211</t>
  </si>
  <si>
    <t xml:space="preserve">56503-14</t>
  </si>
  <si>
    <t xml:space="preserve">УНКР.407631.005 МП</t>
  </si>
  <si>
    <t xml:space="preserve">Уровнемер поплавковый</t>
  </si>
  <si>
    <t xml:space="preserve">ДУУ10</t>
  </si>
  <si>
    <t xml:space="preserve">ДУУ10-10-0-3,90-0-0-00-1-0-0-0-000-3</t>
  </si>
  <si>
    <t xml:space="preserve">ЗАО "Альбатрос" г.Москва</t>
  </si>
  <si>
    <t xml:space="preserve">0,2/-45°</t>
  </si>
  <si>
    <t xml:space="preserve">3,90/85°</t>
  </si>
  <si>
    <t xml:space="preserve">Поверка</t>
  </si>
  <si>
    <t xml:space="preserve">С-ДШФ/11-10-2022/197024637</t>
  </si>
  <si>
    <t xml:space="preserve">0 Ex ia IIB T6 GaX</t>
  </si>
  <si>
    <t xml:space="preserve">12.05.2021</t>
  </si>
  <si>
    <t xml:space="preserve">Ui ≤ 36 В, Ii ≤ 59 мА</t>
  </si>
  <si>
    <t xml:space="preserve">-45…+75 °C</t>
  </si>
  <si>
    <t xml:space="preserve">Контроль загазованности E-1</t>
  </si>
  <si>
    <t xml:space="preserve">AZISA–226261</t>
  </si>
  <si>
    <t xml:space="preserve">ER160293</t>
  </si>
  <si>
    <t xml:space="preserve">С-ГРЗ/17-03-2023/232874144</t>
  </si>
  <si>
    <t xml:space="preserve">226.2</t>
  </si>
  <si>
    <t xml:space="preserve">Контроль загазованности Е-2</t>
  </si>
  <si>
    <t xml:space="preserve">AZISA–226271</t>
  </si>
  <si>
    <t xml:space="preserve">ER160263</t>
  </si>
  <si>
    <t xml:space="preserve">С-ГРЗ/17-03-2023/232874142</t>
  </si>
  <si>
    <t xml:space="preserve">226.4</t>
  </si>
  <si>
    <t xml:space="preserve">Контроль загазованности Е-4</t>
  </si>
  <si>
    <t xml:space="preserve">AZISA–226291</t>
  </si>
  <si>
    <t xml:space="preserve">ER160297</t>
  </si>
  <si>
    <t xml:space="preserve">С-ГРЗ/17-03-2023/232874141</t>
  </si>
  <si>
    <t xml:space="preserve">226.3</t>
  </si>
  <si>
    <t xml:space="preserve">Контроль загазованности Е-3</t>
  </si>
  <si>
    <t xml:space="preserve">AZISA–226321</t>
  </si>
  <si>
    <t xml:space="preserve">ER160272</t>
  </si>
  <si>
    <t xml:space="preserve">С-ГРЗ/17-03-2023/232874138</t>
  </si>
  <si>
    <t xml:space="preserve">226.5</t>
  </si>
  <si>
    <t xml:space="preserve">Контроль загазованности Е-5</t>
  </si>
  <si>
    <t xml:space="preserve">AZISA–226331</t>
  </si>
  <si>
    <t xml:space="preserve">ER160296</t>
  </si>
  <si>
    <t xml:space="preserve">С-ГРЗ/17-03-2023/232874137</t>
  </si>
  <si>
    <t xml:space="preserve">Станция насосная внешней и внутренней перекачки</t>
  </si>
  <si>
    <t xml:space="preserve">Контроль загазованности (Открытая площадка для арматуры ). </t>
  </si>
  <si>
    <t xml:space="preserve">AZISA-227041</t>
  </si>
  <si>
    <t xml:space="preserve">ER140180</t>
  </si>
  <si>
    <t xml:space="preserve">С-ДШФ/11-10-2022/197024631</t>
  </si>
  <si>
    <t xml:space="preserve">акт октябрь 2022</t>
  </si>
  <si>
    <t xml:space="preserve"> Емкость дренажная – сборник утечек из насосов V= 12,5 м3</t>
  </si>
  <si>
    <t xml:space="preserve">Контроль загазованности Е-9</t>
  </si>
  <si>
    <t xml:space="preserve">AZISA-230061</t>
  </si>
  <si>
    <t xml:space="preserve">54782-13
</t>
  </si>
  <si>
    <t xml:space="preserve">МП-242-1580-2013 с изменением №1</t>
  </si>
  <si>
    <t xml:space="preserve">ER160146</t>
  </si>
  <si>
    <t xml:space="preserve">ООО «ЭРИС», г. Чайковский</t>
  </si>
  <si>
    <t xml:space="preserve">С-ГРЗ/16-03-2023/232874214</t>
  </si>
  <si>
    <t xml:space="preserve">ГПН-А </t>
  </si>
  <si>
    <t xml:space="preserve"> Емкость дренажная – сборник учтенной нефти V= 12,5 м3</t>
  </si>
  <si>
    <t xml:space="preserve">AZISA-231061</t>
  </si>
  <si>
    <t xml:space="preserve">ER160318</t>
  </si>
  <si>
    <t xml:space="preserve">С-ГРЗ/17-03-2023/232874134</t>
  </si>
  <si>
    <t xml:space="preserve">Емкость дренажная сброса подтоварной воды V=40 м3</t>
  </si>
  <si>
    <t xml:space="preserve">AZISA-232061</t>
  </si>
  <si>
    <t xml:space="preserve">ER160265</t>
  </si>
  <si>
    <t xml:space="preserve">С-ГРЗ/17-03-2023/232874133</t>
  </si>
  <si>
    <t xml:space="preserve">AZISA-232071</t>
  </si>
  <si>
    <t xml:space="preserve">ER160309</t>
  </si>
  <si>
    <t xml:space="preserve">С-ГРЗ/17-03-2023/232874132</t>
  </si>
  <si>
    <t xml:space="preserve">Емкость дренажная шлама V= 40 м3</t>
  </si>
  <si>
    <t xml:space="preserve">AZISA-233041</t>
  </si>
  <si>
    <t xml:space="preserve"> МП-242-1580-2013 с изменением №1</t>
  </si>
  <si>
    <t xml:space="preserve">ER160310</t>
  </si>
  <si>
    <t xml:space="preserve">С-ГРЗ/17-03-2023/232874130</t>
  </si>
  <si>
    <t xml:space="preserve"> Площадка концевых сепараторов</t>
  </si>
  <si>
    <t xml:space="preserve">Стойка СП-25 №3</t>
  </si>
  <si>
    <t xml:space="preserve">AZISA-234441</t>
  </si>
  <si>
    <t xml:space="preserve">ER160191</t>
  </si>
  <si>
    <t xml:space="preserve">С-ГРЗ/16-03-2023/232874211</t>
  </si>
  <si>
    <t xml:space="preserve">1EхdeopisIICT5/4 Gb</t>
  </si>
  <si>
    <t xml:space="preserve">Стойка СП-25 №4</t>
  </si>
  <si>
    <t xml:space="preserve">AZISA-234451</t>
  </si>
  <si>
    <t xml:space="preserve">МП-242-1580-2013 с изм.1</t>
  </si>
  <si>
    <t xml:space="preserve">газоанализатор стационарный</t>
  </si>
  <si>
    <t xml:space="preserve">ER130814</t>
  </si>
  <si>
    <t xml:space="preserve">С-ГРЗ/16-03-2023/232874210</t>
  </si>
  <si>
    <t xml:space="preserve">Стойка СП-25 №6</t>
  </si>
  <si>
    <t xml:space="preserve">AZISA-234471</t>
  </si>
  <si>
    <t xml:space="preserve">ER160205</t>
  </si>
  <si>
    <t xml:space="preserve">С-ГРЗ/16-03-2023/232874208</t>
  </si>
  <si>
    <t xml:space="preserve">235.1</t>
  </si>
  <si>
    <t xml:space="preserve">Хозяйство реагентное. Склад-навес</t>
  </si>
  <si>
    <t xml:space="preserve">AZISA-235131 (метанол)</t>
  </si>
  <si>
    <t xml:space="preserve">С-ГЦТ/18-11-22/202318875</t>
  </si>
  <si>
    <t xml:space="preserve">-60…+65 °С</t>
  </si>
  <si>
    <t xml:space="preserve">AZISA-235151 (метанол)</t>
  </si>
  <si>
    <t xml:space="preserve">С-ГЦТ/16-11-22/201810226</t>
  </si>
  <si>
    <t xml:space="preserve">AZISA-235161 (метанол)</t>
  </si>
  <si>
    <t xml:space="preserve">С-ГЦТ/18-11-22/202318872</t>
  </si>
  <si>
    <t xml:space="preserve">AZISA-235171 (метанол)</t>
  </si>
  <si>
    <t xml:space="preserve">С-ГЦТ/16-11-22/201810227</t>
  </si>
  <si>
    <t xml:space="preserve">235.4</t>
  </si>
  <si>
    <t xml:space="preserve">Хозяйство реагентное: блок дозирования ингибитора парафиноотложения</t>
  </si>
  <si>
    <t xml:space="preserve">235.4-QT1</t>
  </si>
  <si>
    <t xml:space="preserve">С-ГЦТ/18-11-22/202318874</t>
  </si>
  <si>
    <t xml:space="preserve">235.5</t>
  </si>
  <si>
    <t xml:space="preserve">Хозяйство реагентное: блок дозирования ингибитора коррозии и бактерицида</t>
  </si>
  <si>
    <t xml:space="preserve">235.5-QT1</t>
  </si>
  <si>
    <t xml:space="preserve">С-ГЦТ/23-11-22/203262753</t>
  </si>
  <si>
    <t xml:space="preserve">235.2</t>
  </si>
  <si>
    <t xml:space="preserve">Хозяйство реагентное: блок дозирования деэмульгатора</t>
  </si>
  <si>
    <t xml:space="preserve">Расход после Н4</t>
  </si>
  <si>
    <t xml:space="preserve">FT-23524</t>
  </si>
  <si>
    <t xml:space="preserve">52516-13</t>
  </si>
  <si>
    <t xml:space="preserve">МП 0013-2-2012</t>
  </si>
  <si>
    <t xml:space="preserve">Расходомер-счетчик</t>
  </si>
  <si>
    <t xml:space="preserve">Darkont серии ЕМ и ОМ</t>
  </si>
  <si>
    <t xml:space="preserve">Darkont OM006N513-211E1</t>
  </si>
  <si>
    <t xml:space="preserve">Компания "Trimec Industries Pty Ltd."</t>
  </si>
  <si>
    <t xml:space="preserve">Австралия</t>
  </si>
  <si>
    <t xml:space="preserve">С-ВЯ/22-03-2024/330818386</t>
  </si>
  <si>
    <t xml:space="preserve">II 2GExd IIB T6</t>
  </si>
  <si>
    <t xml:space="preserve">01.08.2018</t>
  </si>
  <si>
    <t xml:space="preserve">Демонтировано и передано АиМу на поверку 07.02.2024</t>
  </si>
  <si>
    <t xml:space="preserve">-20…+70 °C</t>
  </si>
  <si>
    <t xml:space="preserve">Вывоз до 90 д</t>
  </si>
  <si>
    <t xml:space="preserve">Расход после Н5</t>
  </si>
  <si>
    <t xml:space="preserve">FT-23525</t>
  </si>
  <si>
    <t xml:space="preserve">С-ВЯ/22-03-2024/330818384</t>
  </si>
  <si>
    <t xml:space="preserve">Расход после Н7</t>
  </si>
  <si>
    <t xml:space="preserve">FT-23527</t>
  </si>
  <si>
    <t xml:space="preserve">С-ВЯ/22-03-2024/330818385</t>
  </si>
  <si>
    <t xml:space="preserve">235.3</t>
  </si>
  <si>
    <t xml:space="preserve">Хозяйство реагентное: блок дозирования ингибитора солеотложения</t>
  </si>
  <si>
    <t xml:space="preserve">Температура реагента</t>
  </si>
  <si>
    <t xml:space="preserve">235.3-ТТ1</t>
  </si>
  <si>
    <t xml:space="preserve">57176-14</t>
  </si>
  <si>
    <t xml:space="preserve">МП РТ 2026-2013</t>
  </si>
  <si>
    <t xml:space="preserve">Датчик температуры</t>
  </si>
  <si>
    <t xml:space="preserve">ТСПТ Ex</t>
  </si>
  <si>
    <t xml:space="preserve">Exd101-H17-Pt100-A4H10-C10-8-200</t>
  </si>
  <si>
    <t xml:space="preserve">1813-1-3</t>
  </si>
  <si>
    <t xml:space="preserve">ООО "ПК "ТЕСЕЙ"</t>
  </si>
  <si>
    <t xml:space="preserve">С-ГРЗ/29-03-2023/236693031</t>
  </si>
  <si>
    <t xml:space="preserve">Дата установки: 13.05.21</t>
  </si>
  <si>
    <t xml:space="preserve"> Емкость дренажная –сборник неучтенной нефти V=12,5м3</t>
  </si>
  <si>
    <t xml:space="preserve">СП-25 Стойка № 1</t>
  </si>
  <si>
    <t xml:space="preserve">AZISA – 239061</t>
  </si>
  <si>
    <t xml:space="preserve">ER160139</t>
  </si>
  <si>
    <t xml:space="preserve">С-ГРЗ/17-03-2023/232874129</t>
  </si>
  <si>
    <t xml:space="preserve">243</t>
  </si>
  <si>
    <t xml:space="preserve">Блок подготовки газа - 2</t>
  </si>
  <si>
    <t xml:space="preserve">Загазованность</t>
  </si>
  <si>
    <t xml:space="preserve">АТ-2</t>
  </si>
  <si>
    <t xml:space="preserve">65884-16</t>
  </si>
  <si>
    <t xml:space="preserve">МП-242-2043-2016</t>
  </si>
  <si>
    <t xml:space="preserve">Датчик-газоанализатор</t>
  </si>
  <si>
    <t xml:space="preserve">09.02.2019</t>
  </si>
  <si>
    <t xml:space="preserve">С-ДШФ/10-02-2024/321305241</t>
  </si>
  <si>
    <t xml:space="preserve">1Exid[ib]llCT4 Gb</t>
  </si>
  <si>
    <t xml:space="preserve">05.06.2020</t>
  </si>
  <si>
    <t xml:space="preserve">12.04.2023</t>
  </si>
  <si>
    <t xml:space="preserve">Узел сбора конденсата</t>
  </si>
  <si>
    <t xml:space="preserve">СП-25 стойка 
№10</t>
  </si>
  <si>
    <t xml:space="preserve">AZISA-244501</t>
  </si>
  <si>
    <t xml:space="preserve">ER160248</t>
  </si>
  <si>
    <t xml:space="preserve">С-ГРЗ/16-03-2023/232874207</t>
  </si>
  <si>
    <t xml:space="preserve">СП-25 стойка 
№4</t>
  </si>
  <si>
    <t xml:space="preserve">AZISA-244521</t>
  </si>
  <si>
    <t xml:space="preserve">ER160184</t>
  </si>
  <si>
    <t xml:space="preserve">С-ГРЗ/16-03-2023/232874205</t>
  </si>
  <si>
    <t xml:space="preserve">СП-25 стойка 
№5</t>
  </si>
  <si>
    <t xml:space="preserve">AZISA-244531</t>
  </si>
  <si>
    <t xml:space="preserve">ER160164</t>
  </si>
  <si>
    <t xml:space="preserve">С-ГРЗ/16-03-2023/232874203</t>
  </si>
  <si>
    <t xml:space="preserve">СП-25 стойка 
№8</t>
  </si>
  <si>
    <t xml:space="preserve">AZISA-244561</t>
  </si>
  <si>
    <t xml:space="preserve">ER160251</t>
  </si>
  <si>
    <t xml:space="preserve">С-ГРЗ/16-03-2023/232874201</t>
  </si>
  <si>
    <t xml:space="preserve">1Exdeopis IIC T5/T4 Gb.</t>
  </si>
  <si>
    <t xml:space="preserve">СП-25 стойка 
№9</t>
  </si>
  <si>
    <t xml:space="preserve">AZISA-244571</t>
  </si>
  <si>
    <t xml:space="preserve">ER160201</t>
  </si>
  <si>
    <t xml:space="preserve">С-ГРЗ/16-03-2023/232874200</t>
  </si>
  <si>
    <t xml:space="preserve">Ёмость дренажная ЕК-1</t>
  </si>
  <si>
    <t xml:space="preserve">ЕК-1 СП-25 стойка 
№1</t>
  </si>
  <si>
    <t xml:space="preserve">AZISA-244611</t>
  </si>
  <si>
    <t xml:space="preserve">ER160250</t>
  </si>
  <si>
    <t xml:space="preserve">С-ГРЗ/16-03-2023/232874199</t>
  </si>
  <si>
    <t xml:space="preserve">Ёмость дренажная ЕК-3</t>
  </si>
  <si>
    <t xml:space="preserve">ЕК-3 СП-25 стойка 
№2</t>
  </si>
  <si>
    <t xml:space="preserve">AZISA-244621</t>
  </si>
  <si>
    <t xml:space="preserve">ER160258</t>
  </si>
  <si>
    <t xml:space="preserve">С-ГРЗ/16-03-2023/232874198</t>
  </si>
  <si>
    <t xml:space="preserve">ЕК-1 СП-25 стойка 
№11</t>
  </si>
  <si>
    <t xml:space="preserve">AZISA-244941</t>
  </si>
  <si>
    <t xml:space="preserve">ER160192</t>
  </si>
  <si>
    <t xml:space="preserve">С-ГРЗ/16-03-2023/232874196</t>
  </si>
  <si>
    <t xml:space="preserve">ЕК-1 СП-25 стойка 
№12</t>
  </si>
  <si>
    <t xml:space="preserve">AZISA-244951</t>
  </si>
  <si>
    <t xml:space="preserve">ER160239</t>
  </si>
  <si>
    <t xml:space="preserve">С-ГРЗ/16-03-2023/232874195</t>
  </si>
  <si>
    <t xml:space="preserve">Ёмость дренажная ЕК-2</t>
  </si>
  <si>
    <t xml:space="preserve">ЕК-2 СП-25 стойка 
№14</t>
  </si>
  <si>
    <t xml:space="preserve">AZISA-244971</t>
  </si>
  <si>
    <t xml:space="preserve">ER160183</t>
  </si>
  <si>
    <t xml:space="preserve">С-ГРЗ/16-03-2023/232874194</t>
  </si>
  <si>
    <t xml:space="preserve">ЕК-3 СП-25 стойка 
№15</t>
  </si>
  <si>
    <t xml:space="preserve">AZISA-244981</t>
  </si>
  <si>
    <t xml:space="preserve">ER160257</t>
  </si>
  <si>
    <t xml:space="preserve">С-ГРЗ/16-03-2023/232874193</t>
  </si>
  <si>
    <t xml:space="preserve">ЕК-3 СП-25 стойка 
№16</t>
  </si>
  <si>
    <t xml:space="preserve">AZISA-244991</t>
  </si>
  <si>
    <t xml:space="preserve">ER160245</t>
  </si>
  <si>
    <t xml:space="preserve">С-ГРЗ/16-03-2023/232874192</t>
  </si>
  <si>
    <t xml:space="preserve"> Ёмкость дренажная уловленной нефти ЕН-1</t>
  </si>
  <si>
    <t xml:space="preserve">СП-25 стойка №1</t>
  </si>
  <si>
    <t xml:space="preserve">AZISA-247091</t>
  </si>
  <si>
    <t xml:space="preserve">ER160148</t>
  </si>
  <si>
    <t xml:space="preserve">С-ГРЗ/17-03-2023/232874127</t>
  </si>
  <si>
    <t xml:space="preserve">248</t>
  </si>
  <si>
    <t xml:space="preserve"> Емкость дренажная
Е-13</t>
  </si>
  <si>
    <t xml:space="preserve">Стойка №2 </t>
  </si>
  <si>
    <t xml:space="preserve">AZISA-248071 (метан)</t>
  </si>
  <si>
    <t xml:space="preserve">ЭРИС-230-3 IR</t>
  </si>
  <si>
    <t xml:space="preserve">ER230181429</t>
  </si>
  <si>
    <t xml:space="preserve">С-ДШФ/24-02-2022/136087633</t>
  </si>
  <si>
    <t xml:space="preserve">1Exd(ia)IIC T6X</t>
  </si>
  <si>
    <t xml:space="preserve">2021</t>
  </si>
  <si>
    <t xml:space="preserve">Давление  на выкиде насоса </t>
  </si>
  <si>
    <t xml:space="preserve">PIT-248021</t>
  </si>
  <si>
    <t xml:space="preserve">54971-13</t>
  </si>
  <si>
    <t xml:space="preserve">МП 15-221-2012</t>
  </si>
  <si>
    <t xml:space="preserve">Агат-100М</t>
  </si>
  <si>
    <t xml:space="preserve">АГАТ-100M-ДИ-1151-015</t>
  </si>
  <si>
    <t xml:space="preserve">ООО "НПО АГАТ"</t>
  </si>
  <si>
    <t xml:space="preserve">±0,15</t>
  </si>
  <si>
    <t xml:space="preserve">С-ДШФ/24-02-2022/136087641</t>
  </si>
  <si>
    <t xml:space="preserve">Exia IIC T4 Ga</t>
  </si>
  <si>
    <t xml:space="preserve">Емкость дренажная сбора производственно-дождевых стоков ЕДК-13</t>
  </si>
  <si>
    <t xml:space="preserve">СП-25 стойка №2</t>
  </si>
  <si>
    <t xml:space="preserve">AZISA-256071</t>
  </si>
  <si>
    <t xml:space="preserve">ER170055</t>
  </si>
  <si>
    <t xml:space="preserve">С-ГРЗ/17-03-2023/232874122</t>
  </si>
  <si>
    <t xml:space="preserve">AZISA-256081</t>
  </si>
  <si>
    <t xml:space="preserve">МП-116-221-2014</t>
  </si>
  <si>
    <t xml:space="preserve">ЭРИС-230-3 IR (метан)</t>
  </si>
  <si>
    <t xml:space="preserve">ER230190522</t>
  </si>
  <si>
    <t xml:space="preserve">ООО "ЭРИС"</t>
  </si>
  <si>
    <t xml:space="preserve">С-ДШФ/21-03-2022/142105087</t>
  </si>
  <si>
    <t xml:space="preserve">ЭРИС-230-3 IR(метан) произведена замена вышедшего из строя  ЭРИС-ОПТИМА ПЛЮС М ER170054</t>
  </si>
  <si>
    <t xml:space="preserve">293.1</t>
  </si>
  <si>
    <t xml:space="preserve">Емкость дренажная сбора производст-венно-дождевых стоков V= 16 м3</t>
  </si>
  <si>
    <t xml:space="preserve">Контроль загазованности ЕДК1</t>
  </si>
  <si>
    <t xml:space="preserve">AZISA-293061</t>
  </si>
  <si>
    <t xml:space="preserve">С-ГЦТ/23-11-22/203262752</t>
  </si>
  <si>
    <t xml:space="preserve">293.7</t>
  </si>
  <si>
    <t xml:space="preserve">Контроль загазованности ЕДК7</t>
  </si>
  <si>
    <t xml:space="preserve">AZISA-293661</t>
  </si>
  <si>
    <t xml:space="preserve">ER170070</t>
  </si>
  <si>
    <t xml:space="preserve">С-ГРЗ/17-03-2023/232874120</t>
  </si>
  <si>
    <t xml:space="preserve">AZISA-293671</t>
  </si>
  <si>
    <t xml:space="preserve">ER170071</t>
  </si>
  <si>
    <t xml:space="preserve">С-ГРЗ/17-03-2023/232874119</t>
  </si>
  <si>
    <t xml:space="preserve">AZISA-293681</t>
  </si>
  <si>
    <t xml:space="preserve">ER170069</t>
  </si>
  <si>
    <t xml:space="preserve">С-ГРЗ/17-03-2023/232874118</t>
  </si>
  <si>
    <t xml:space="preserve">293.10</t>
  </si>
  <si>
    <t xml:space="preserve">Контроль загазованности ЕДК10</t>
  </si>
  <si>
    <t xml:space="preserve">AZISA-293961</t>
  </si>
  <si>
    <t xml:space="preserve">ER160307</t>
  </si>
  <si>
    <t xml:space="preserve">С-ГРЗ/17-03-2023/232874117</t>
  </si>
  <si>
    <t xml:space="preserve">AZISA-293981</t>
  </si>
  <si>
    <t xml:space="preserve">ER160157</t>
  </si>
  <si>
    <t xml:space="preserve">С-ГРЗ/17-03-2023/232874115</t>
  </si>
  <si>
    <t xml:space="preserve">Площадка входной гребенки</t>
  </si>
  <si>
    <t xml:space="preserve">AZISA-310911</t>
  </si>
  <si>
    <t xml:space="preserve">МП 116-221-2014. с изменением №1</t>
  </si>
  <si>
    <t xml:space="preserve">ER230190516</t>
  </si>
  <si>
    <t xml:space="preserve">С-ДШФ/24-02-2022/136087632</t>
  </si>
  <si>
    <t xml:space="preserve">28.10.2022</t>
  </si>
  <si>
    <t xml:space="preserve">AZISA-310111</t>
  </si>
  <si>
    <t xml:space="preserve">ER160170</t>
  </si>
  <si>
    <t xml:space="preserve">С-ГРЗ/16-03-2023/232874190</t>
  </si>
  <si>
    <t xml:space="preserve">AZISA-310121</t>
  </si>
  <si>
    <t xml:space="preserve">ER160181</t>
  </si>
  <si>
    <t xml:space="preserve">С-ГРЗ/16-03-2023/232874189</t>
  </si>
  <si>
    <t xml:space="preserve">Кустовая насосная станция</t>
  </si>
  <si>
    <t xml:space="preserve">Осевой сдвиг вала насоса НА-1</t>
  </si>
  <si>
    <t xml:space="preserve">2.1-GT1</t>
  </si>
  <si>
    <t xml:space="preserve">46967-11</t>
  </si>
  <si>
    <t xml:space="preserve">Раздел 4 «Поверка».«Аппаратура контроля механических параметров турбоагрегатов »ЭП-1000. 1.1000 РЭ»</t>
  </si>
  <si>
    <t xml:space="preserve">Измеритель осевого сдвига</t>
  </si>
  <si>
    <t xml:space="preserve">ЭП-1000</t>
  </si>
  <si>
    <t xml:space="preserve">Измеритель осевого сдвига П-1107</t>
  </si>
  <si>
    <t xml:space="preserve">НПП "Югэнергоприбор"</t>
  </si>
  <si>
    <t xml:space="preserve">36</t>
  </si>
  <si>
    <t xml:space="preserve">м/с</t>
  </si>
  <si>
    <t xml:space="preserve">мм</t>
  </si>
  <si>
    <t xml:space="preserve">±2</t>
  </si>
  <si>
    <t xml:space="preserve">С-ВЯ/22-02-2023/225961565</t>
  </si>
  <si>
    <t xml:space="preserve">1 Ex ib IIB T4</t>
  </si>
  <si>
    <t xml:space="preserve">Осевое смещение</t>
  </si>
  <si>
    <t xml:space="preserve">Ui ≤ 32 В, Ii ≤ 100 мА</t>
  </si>
  <si>
    <t xml:space="preserve">+5…+100 °C</t>
  </si>
  <si>
    <t xml:space="preserve">IP 54</t>
  </si>
  <si>
    <t xml:space="preserve">Расход жидкости 
НА-1</t>
  </si>
  <si>
    <t xml:space="preserve">2.1-FЕ 1</t>
  </si>
  <si>
    <t xml:space="preserve">42775-14</t>
  </si>
  <si>
    <t xml:space="preserve">ЭВ-200.000.000.000.00МП</t>
  </si>
  <si>
    <t xml:space="preserve">Преобразователь расхода вихревой</t>
  </si>
  <si>
    <t xml:space="preserve">ЭМИС-ВИХРЬ 200 (ЭВ-200)</t>
  </si>
  <si>
    <t xml:space="preserve">Эмис-Вихрь-200 </t>
  </si>
  <si>
    <t xml:space="preserve">15427</t>
  </si>
  <si>
    <t xml:space="preserve">ЗАО "Электронные и механические измерительные системы"</t>
  </si>
  <si>
    <t xml:space="preserve">0,15</t>
  </si>
  <si>
    <t xml:space="preserve">м^(3)/ч</t>
  </si>
  <si>
    <t xml:space="preserve">2040610/4074/210</t>
  </si>
  <si>
    <t xml:space="preserve">Расход жидкости 
НА-2</t>
  </si>
  <si>
    <t xml:space="preserve">2.2-FЕ1</t>
  </si>
  <si>
    <t xml:space="preserve">15426</t>
  </si>
  <si>
    <t xml:space="preserve">10.2016</t>
  </si>
  <si>
    <t xml:space="preserve">2040610/4074/212</t>
  </si>
  <si>
    <t xml:space="preserve">Осевой сдвиг вала насоса НА-3</t>
  </si>
  <si>
    <t xml:space="preserve">2.3-GT1</t>
  </si>
  <si>
    <t xml:space="preserve">Раздел 4 «Поверка».«Аппаратура контроля механических параметров турбоагрегатов »ЭП-1000«.Руководство по эксплуатации. 1.1000 РЭ»</t>
  </si>
  <si>
    <t xml:space="preserve">С-ВЯ/22-02-2023/225961381</t>
  </si>
  <si>
    <t xml:space="preserve">Расход жидкости 
НА-3</t>
  </si>
  <si>
    <t xml:space="preserve">2.3-FЕ1</t>
  </si>
  <si>
    <t xml:space="preserve">15428</t>
  </si>
  <si>
    <t xml:space="preserve">2040610/4074/214</t>
  </si>
  <si>
    <t xml:space="preserve">Осевой сдвиг вала насоса НА-4</t>
  </si>
  <si>
    <t xml:space="preserve">2.4-GT1</t>
  </si>
  <si>
    <t xml:space="preserve">С-ВЯ/09-11-2022/201184384</t>
  </si>
  <si>
    <t xml:space="preserve">Был демонтирован 24.11.24 для поверки орентировачно на 90 дней. Вместо него установлен зав. № 1097</t>
  </si>
  <si>
    <t xml:space="preserve">Расход жидкости 
НА-4</t>
  </si>
  <si>
    <t xml:space="preserve">2.4-FЕ1</t>
  </si>
  <si>
    <t xml:space="preserve">15429</t>
  </si>
  <si>
    <t xml:space="preserve">2040610/4074/211</t>
  </si>
  <si>
    <t xml:space="preserve">Осевой сдвиг вала насоса НА-5</t>
  </si>
  <si>
    <t xml:space="preserve">2.5-GT1</t>
  </si>
  <si>
    <t xml:space="preserve">С-ВЯ/09-11-2022/201184361</t>
  </si>
  <si>
    <t xml:space="preserve">Был демонтирован 24.11.24 для поверки орентировачно на 90 дней. Вместо него установлен зав. № 1095</t>
  </si>
  <si>
    <t xml:space="preserve">Расход жидкости 
НА-5</t>
  </si>
  <si>
    <t xml:space="preserve">2.5-FЕ1</t>
  </si>
  <si>
    <t xml:space="preserve">15430</t>
  </si>
  <si>
    <t xml:space="preserve">2040610/4074/215</t>
  </si>
  <si>
    <t xml:space="preserve">Осевой сдвиг вала насоса НА-6</t>
  </si>
  <si>
    <t xml:space="preserve">2.6-GT1</t>
  </si>
  <si>
    <t xml:space="preserve">С-ВЯ/09-11-2022/200379097</t>
  </si>
  <si>
    <t xml:space="preserve">05.2020</t>
  </si>
  <si>
    <t xml:space="preserve">Расход жидкости 
НА-6</t>
  </si>
  <si>
    <t xml:space="preserve">2.6-FЕ1</t>
  </si>
  <si>
    <t xml:space="preserve">15425</t>
  </si>
  <si>
    <t xml:space="preserve">2040610/4074/213</t>
  </si>
  <si>
    <t xml:space="preserve">Станция насосная подпорная</t>
  </si>
  <si>
    <t xml:space="preserve">Температура подшипника насоса Н-1 рабочая сторона</t>
  </si>
  <si>
    <t xml:space="preserve">1TE101i</t>
  </si>
  <si>
    <t xml:space="preserve">26224-12</t>
  </si>
  <si>
    <t xml:space="preserve">ГОСТ 8.461-2009</t>
  </si>
  <si>
    <t xml:space="preserve">Термопреобразователь сопротивления с пленочным чувствительным элементом</t>
  </si>
  <si>
    <t xml:space="preserve">ТСП Метран-200</t>
  </si>
  <si>
    <t xml:space="preserve">ТСП Метран-246-02</t>
  </si>
  <si>
    <t xml:space="preserve">2330669</t>
  </si>
  <si>
    <t xml:space="preserve">120</t>
  </si>
  <si>
    <t xml:space="preserve">±0,3 </t>
  </si>
  <si>
    <t xml:space="preserve">С-ДШФ/15-03-2021/46498052</t>
  </si>
  <si>
    <t xml:space="preserve">0 Ex ia IICT5 X</t>
  </si>
  <si>
    <t xml:space="preserve">-50…+80 °С</t>
  </si>
  <si>
    <t xml:space="preserve">IP65</t>
  </si>
  <si>
    <t xml:space="preserve">Температура подшипника двигателя НП-1 полевая сторона</t>
  </si>
  <si>
    <t xml:space="preserve">1TE103i</t>
  </si>
  <si>
    <t xml:space="preserve">2330658</t>
  </si>
  <si>
    <t xml:space="preserve">С-ДШФ/15-03-2021/46498054</t>
  </si>
  <si>
    <t xml:space="preserve">Температура подшипника двигателя НП-1 рабочая сторона</t>
  </si>
  <si>
    <t xml:space="preserve">1TE104i</t>
  </si>
  <si>
    <t xml:space="preserve">2330668</t>
  </si>
  <si>
    <t xml:space="preserve">08.2016</t>
  </si>
  <si>
    <t xml:space="preserve">С-ДШФ/15-03-2021/46498053</t>
  </si>
  <si>
    <t xml:space="preserve">Температура подшипника насоса Н-2 рабочая сторона</t>
  </si>
  <si>
    <t xml:space="preserve">2TE101i</t>
  </si>
  <si>
    <t xml:space="preserve">2330670</t>
  </si>
  <si>
    <t xml:space="preserve">С-ДШФ/15-03-2021/46498058</t>
  </si>
  <si>
    <t xml:space="preserve">Температура подшипника насоса Н-2 полевая сторона</t>
  </si>
  <si>
    <t xml:space="preserve">2TE102i</t>
  </si>
  <si>
    <t xml:space="preserve">2330656</t>
  </si>
  <si>
    <t xml:space="preserve">С-ДШФ/15-03-2021/46498057</t>
  </si>
  <si>
    <t xml:space="preserve">Температура подшипника двигателя НП-2 полевая сторона</t>
  </si>
  <si>
    <t xml:space="preserve">2TE103i</t>
  </si>
  <si>
    <t xml:space="preserve">2330664</t>
  </si>
  <si>
    <t xml:space="preserve">С-ДШФ/15-03-2021/46498056</t>
  </si>
  <si>
    <t xml:space="preserve">Температура подшипника двигателя НП-2 рабочая сторона</t>
  </si>
  <si>
    <t xml:space="preserve">2TE104i</t>
  </si>
  <si>
    <t xml:space="preserve">2330671</t>
  </si>
  <si>
    <t xml:space="preserve">С-ДШФ/15-03-2021/46498055</t>
  </si>
  <si>
    <t xml:space="preserve">Температура подшипника насоса Н-3 рабочая сторона</t>
  </si>
  <si>
    <t xml:space="preserve">3TE101i</t>
  </si>
  <si>
    <t xml:space="preserve">2330667</t>
  </si>
  <si>
    <t xml:space="preserve">С-ДШФ/15-03-2021/46498062</t>
  </si>
  <si>
    <t xml:space="preserve">Температура подшипника насоса Н-3 полевая сторона</t>
  </si>
  <si>
    <t xml:space="preserve">3TE102i</t>
  </si>
  <si>
    <t xml:space="preserve">2330659</t>
  </si>
  <si>
    <t xml:space="preserve">С-ДШФ/15-03-2021/46498061</t>
  </si>
  <si>
    <t xml:space="preserve">Температура  подшипника двигателя НП-3 полевая сторона</t>
  </si>
  <si>
    <t xml:space="preserve">3TE103i</t>
  </si>
  <si>
    <t xml:space="preserve">2330663</t>
  </si>
  <si>
    <t xml:space="preserve">С-ДШФ/15-03-2021/46498060</t>
  </si>
  <si>
    <t xml:space="preserve">Температура подшипника двигателя НП-3 рабочая сторона</t>
  </si>
  <si>
    <t xml:space="preserve">3TE104i</t>
  </si>
  <si>
    <t xml:space="preserve">2330665</t>
  </si>
  <si>
    <t xml:space="preserve">С-ДШФ/15-03-2021/46498059</t>
  </si>
  <si>
    <t xml:space="preserve">4TE101i</t>
  </si>
  <si>
    <t xml:space="preserve">2330666</t>
  </si>
  <si>
    <t xml:space="preserve">С-ДШФ/15-03-2021/46498066</t>
  </si>
  <si>
    <t xml:space="preserve">Температура подшипника насоса Н-4 полевая сторона</t>
  </si>
  <si>
    <t xml:space="preserve">4TE102i</t>
  </si>
  <si>
    <t xml:space="preserve">2330662</t>
  </si>
  <si>
    <t xml:space="preserve">С-ДШФ/15-03-2021/46498063</t>
  </si>
  <si>
    <t xml:space="preserve">Температура подшипника двигателя НП-4 полевая сторона</t>
  </si>
  <si>
    <t xml:space="preserve">4TE103i</t>
  </si>
  <si>
    <t xml:space="preserve">2330661</t>
  </si>
  <si>
    <t xml:space="preserve">С-ДШФ/15-03-2021/46498064</t>
  </si>
  <si>
    <t xml:space="preserve">Температура подшипника двигателя НП-4 рабочая сторона</t>
  </si>
  <si>
    <t xml:space="preserve">4TE104i</t>
  </si>
  <si>
    <t xml:space="preserve">2330660</t>
  </si>
  <si>
    <t xml:space="preserve">С-ДШФ/15-03-2021/46498065</t>
  </si>
  <si>
    <t xml:space="preserve">Давление в линии выкида НП-1</t>
  </si>
  <si>
    <t xml:space="preserve">1PIS101</t>
  </si>
  <si>
    <t xml:space="preserve">36003-18</t>
  </si>
  <si>
    <t xml:space="preserve">МИ 2124-90</t>
  </si>
  <si>
    <t xml:space="preserve">Манометр показывающий сигнализирующий</t>
  </si>
  <si>
    <t xml:space="preserve">ЭкМ-100</t>
  </si>
  <si>
    <t xml:space="preserve">11608289</t>
  </si>
  <si>
    <t xml:space="preserve">ООО Научно-производственное общество "ЮМАС"</t>
  </si>
  <si>
    <t xml:space="preserve">Россия, г. Москва</t>
  </si>
  <si>
    <t xml:space="preserve">4</t>
  </si>
  <si>
    <t xml:space="preserve">±1,5</t>
  </si>
  <si>
    <t xml:space="preserve">С-ДШФ/18-04-2023/242537818</t>
  </si>
  <si>
    <t xml:space="preserve">1Ex d IIB T4 Gb Х</t>
  </si>
  <si>
    <t xml:space="preserve">01.06.2018</t>
  </si>
  <si>
    <t xml:space="preserve">акт апрель 2023</t>
  </si>
  <si>
    <t xml:space="preserve">-40…+60 °С</t>
  </si>
  <si>
    <t xml:space="preserve">IP54</t>
  </si>
  <si>
    <t xml:space="preserve">703.3</t>
  </si>
  <si>
    <t xml:space="preserve">БУР-3</t>
  </si>
  <si>
    <t xml:space="preserve">Температура</t>
  </si>
  <si>
    <t xml:space="preserve">ТТ501</t>
  </si>
  <si>
    <t xml:space="preserve">Метран 286-05 Exia-1-120-Н10-(-50…100)С-Т5-У1.1(-50+85)-ГП</t>
  </si>
  <si>
    <t xml:space="preserve">б/н</t>
  </si>
  <si>
    <t xml:space="preserve">АО "ПГ "МЕТРАН"</t>
  </si>
  <si>
    <t xml:space="preserve">ExdbIICT5X</t>
  </si>
  <si>
    <t xml:space="preserve">2022</t>
  </si>
  <si>
    <t xml:space="preserve">Давление</t>
  </si>
  <si>
    <t xml:space="preserve">PIT-303</t>
  </si>
  <si>
    <t xml:space="preserve">Метран-150</t>
  </si>
  <si>
    <t xml:space="preserve">Метран-150TG</t>
  </si>
  <si>
    <t xml:space="preserve">1ExdIICT5/T6 X</t>
  </si>
  <si>
    <t xml:space="preserve">PIT-302</t>
  </si>
  <si>
    <t xml:space="preserve">PIT-301</t>
  </si>
  <si>
    <t xml:space="preserve">150TG</t>
  </si>
  <si>
    <t xml:space="preserve">703.4</t>
  </si>
  <si>
    <t xml:space="preserve">БУР-4</t>
  </si>
  <si>
    <t xml:space="preserve">ТТ-501</t>
  </si>
  <si>
    <t xml:space="preserve">ЦПС ЮГ</t>
  </si>
  <si>
    <t xml:space="preserve">Позиция:</t>
  </si>
  <si>
    <t xml:space="preserve"> </t>
  </si>
  <si>
    <t xml:space="preserve">ФОРМУЛЯР</t>
  </si>
  <si>
    <t xml:space="preserve">Должность, Ф.И.О.</t>
  </si>
  <si>
    <t xml:space="preserve">Наименование юридического лица - владельца системы:</t>
  </si>
  <si>
    <t xml:space="preserve">ООО "Газпромнефть - Ямал"</t>
  </si>
  <si>
    <t xml:space="preserve">Сл. КИПиА Сурков А.А.</t>
  </si>
  <si>
    <t xml:space="preserve">Наименование производственного подразделения:</t>
  </si>
  <si>
    <t xml:space="preserve">ЦППН  Новопортовское НГКМ</t>
  </si>
  <si>
    <t xml:space="preserve">Инж. КИПиА Бондарев А.Г.</t>
  </si>
  <si>
    <t xml:space="preserve">Наименование оборудования:</t>
  </si>
  <si>
    <t xml:space="preserve">Сл. КИПиА Юхин Ю.М.</t>
  </si>
  <si>
    <t xml:space="preserve">Инж. КИПиА Александров В.П.</t>
  </si>
  <si>
    <t xml:space="preserve">Завод изготовитель:</t>
  </si>
  <si>
    <t xml:space="preserve">Нач. участка Шкурапатов П. А.</t>
  </si>
  <si>
    <t xml:space="preserve">Заводской №:</t>
  </si>
  <si>
    <t xml:space="preserve">Инж. КИПиА Фёдоров С.П.</t>
  </si>
  <si>
    <t xml:space="preserve">Дата выпуска:</t>
  </si>
  <si>
    <t xml:space="preserve">Сл. КИПиА Болгов А.С.</t>
  </si>
  <si>
    <t xml:space="preserve">Дата ввода в эксплуатацию:</t>
  </si>
  <si>
    <t xml:space="preserve">Инж. КИПиА Бикбулатов А.М.</t>
  </si>
  <si>
    <t xml:space="preserve">Гарантийный срок эксплуатации:</t>
  </si>
  <si>
    <t xml:space="preserve">лет</t>
  </si>
  <si>
    <t xml:space="preserve">Кто на вахте</t>
  </si>
  <si>
    <t xml:space="preserve">Сл. КИПиА Исламов И.Ф.</t>
  </si>
  <si>
    <t xml:space="preserve">Класс точности:</t>
  </si>
  <si>
    <t xml:space="preserve">.</t>
  </si>
  <si>
    <t xml:space="preserve">Пределы измерений:</t>
  </si>
  <si>
    <t xml:space="preserve">Регистрационный № в Государственном реестре СИ:</t>
  </si>
  <si>
    <t xml:space="preserve"> Согласно руководству по эксплуатации, ГОСТ 30852.16-2002 Таблица 2. Ui ≤ ______ В,  Ii ≤ ______ mA</t>
  </si>
  <si>
    <t xml:space="preserve">искробезопасные цепи</t>
  </si>
  <si>
    <t xml:space="preserve">Ex ia</t>
  </si>
  <si>
    <t xml:space="preserve">Периодичность поверки (калибровки): </t>
  </si>
  <si>
    <t xml:space="preserve">мес.</t>
  </si>
  <si>
    <t xml:space="preserve"> Согласно руководству по эксплуатации, ГОСТ 30852.16-2002 Таблица 1. ГОСТ 30852.1-2002 Таблица 4. </t>
  </si>
  <si>
    <t xml:space="preserve">прижимные крышки</t>
  </si>
  <si>
    <t xml:space="preserve">Ex d</t>
  </si>
  <si>
    <t xml:space="preserve">Вид взрывозащиты: </t>
  </si>
  <si>
    <t xml:space="preserve"> Согласно руководству по эксплуатации, ГОСТ 30852.16-2002 Таблица 1. ГОСТ 30852.1-2002 Таблица 5. </t>
  </si>
  <si>
    <t xml:space="preserve">резьбовые крышки</t>
  </si>
  <si>
    <t xml:space="preserve">(Согласно ГОСТ 30852.16-2002)</t>
  </si>
  <si>
    <t xml:space="preserve">Диапазон температур окружающей среды:</t>
  </si>
  <si>
    <t xml:space="preserve">Выбор таблиц тут</t>
  </si>
  <si>
    <t xml:space="preserve">Степень защиты от воздействия пыли и воды:</t>
  </si>
  <si>
    <t xml:space="preserve">                                                                   (Согласно ГОСТ 14254)</t>
  </si>
  <si>
    <t xml:space="preserve">Комплектность: </t>
  </si>
  <si>
    <t xml:space="preserve">Сведения о движении КИП</t>
  </si>
  <si>
    <t xml:space="preserve">Дата операции</t>
  </si>
  <si>
    <t xml:space="preserve">Операция [установка (монтаж), снятие (демонтаж)]</t>
  </si>
  <si>
    <t xml:space="preserve">Место установки (монтажа), назначение, измеряемая среда</t>
  </si>
  <si>
    <t xml:space="preserve">Причина снятия (демонтажа)</t>
  </si>
  <si>
    <t xml:space="preserve">Исполнители работ</t>
  </si>
  <si>
    <t xml:space="preserve">От Подрядчика</t>
  </si>
  <si>
    <t xml:space="preserve">От Заказчика</t>
  </si>
  <si>
    <t xml:space="preserve">Должность Ф.И.О.</t>
  </si>
  <si>
    <t xml:space="preserve">Подпись</t>
  </si>
  <si>
    <t xml:space="preserve">монтаж</t>
  </si>
  <si>
    <t xml:space="preserve">УЗА РВС№11
диз. топливо</t>
  </si>
  <si>
    <t xml:space="preserve">—</t>
  </si>
  <si>
    <t xml:space="preserve">                                 Ш-15.05.03.01-03 Формуляр версия 1.0                                                                      стр.1</t>
  </si>
  <si>
    <t xml:space="preserve">                                                                                                                    </t>
  </si>
  <si>
    <t xml:space="preserve">2 Сведения о поверках (калибровках) </t>
  </si>
  <si>
    <t xml:space="preserve">Лица, ответственные за ТО и МО</t>
  </si>
  <si>
    <t xml:space="preserve">                                                              Ш-15.05.03.01-03 Формуляр версия 1.0                                                                      стр.2</t>
  </si>
  <si>
    <t xml:space="preserve">Должность, Ф.И.О</t>
  </si>
  <si>
    <t xml:space="preserve">Заключение (годен, не годен к применению) из СоП</t>
  </si>
  <si>
    <t xml:space="preserve">Результаты поверки (калибровки)</t>
  </si>
  <si>
    <t xml:space="preserve">Свидетельство о поверке (сертифи-кат калибровки),
 №, дата</t>
  </si>
  <si>
    <t xml:space="preserve">Методика поверки
 (калибровки) </t>
  </si>
  <si>
    <t xml:space="preserve">Причина поверки (калибров-ки) </t>
  </si>
  <si>
    <t xml:space="preserve">Дата записи</t>
  </si>
  <si>
    <t xml:space="preserve">3 Сведения о техническом обслуживании</t>
  </si>
  <si>
    <t xml:space="preserve">                                                                                                                               </t>
  </si>
  <si>
    <t xml:space="preserve">Исполнитель работ</t>
  </si>
  <si>
    <t xml:space="preserve">                                                              Ш-15.05.03.01-03 Формуляр версия 1.0                                                                      стр.3</t>
  </si>
  <si>
    <t xml:space="preserve">Объем выполненных работ</t>
  </si>
  <si>
    <t xml:space="preserve">       Тех.карта №  17.1.1                                                                    КТ-266    </t>
  </si>
  <si>
    <t xml:space="preserve">Вид работ</t>
  </si>
  <si>
    <t xml:space="preserve">ТО-3</t>
  </si>
  <si>
    <t xml:space="preserve">Дата</t>
  </si>
  <si>
    <t xml:space="preserve">4 Сведения о проверке параметров взрывозащиты</t>
  </si>
  <si>
    <t xml:space="preserve">                                                              Ш-15.05.03.01-03 Формуляр версия 1.0                                                                      стр.4</t>
  </si>
  <si>
    <t xml:space="preserve">Обеспечение взрывозащиты</t>
  </si>
  <si>
    <t xml:space="preserve">соответствует</t>
  </si>
  <si>
    <t xml:space="preserve">Измеренные параметры</t>
  </si>
  <si>
    <t xml:space="preserve">В пределах допуска</t>
  </si>
  <si>
    <t xml:space="preserve">Обнаруженные дефекты</t>
  </si>
  <si>
    <t xml:space="preserve">не обнаружены</t>
  </si>
  <si>
    <t xml:space="preserve">Измеряемые допустимые параметры взрывозащиты:</t>
  </si>
  <si>
    <t xml:space="preserve">Объём выполненных работ</t>
  </si>
  <si>
    <t xml:space="preserve">Детальная проверка</t>
  </si>
  <si>
    <t xml:space="preserve">5 Сведения об отказах и ремонтах</t>
  </si>
  <si>
    <t xml:space="preserve">                                                              Ш-15.05.03.01-03 Формуляр версия 1.0                                                                      стр.5</t>
  </si>
  <si>
    <t xml:space="preserve">Использованные запасные части (наименование, тип, марка, ТУ, обозначение)</t>
  </si>
  <si>
    <t xml:space="preserve">Содержание (перечень) работ, выполненных при устранении
 отказа</t>
  </si>
  <si>
    <t xml:space="preserve">Дата устранения отказа</t>
  </si>
  <si>
    <t xml:space="preserve">Характер отказа</t>
  </si>
  <si>
    <t xml:space="preserve">Дата обнаружения отказа</t>
  </si>
  <si>
    <t xml:space="preserve">293.4</t>
  </si>
  <si>
    <t xml:space="preserve">Емкость дренажная сбора производст-венно-дождевых стоков V= 16 м17</t>
  </si>
  <si>
    <t xml:space="preserve">Уровень в ЕДК4; Температура в ЕДК4</t>
  </si>
  <si>
    <t xml:space="preserve">LISА,TISA-293351</t>
  </si>
  <si>
    <t xml:space="preserve">ДУУ10-10-0-4,02-0-0-00-1-0-0-0-000</t>
  </si>
  <si>
    <t xml:space="preserve">483</t>
  </si>
  <si>
    <t xml:space="preserve">4,02/85°</t>
  </si>
  <si>
    <t xml:space="preserve">11/30406</t>
  </si>
  <si>
    <t xml:space="preserve">ФБУ "Пермский ЦСМ"</t>
  </si>
  <si>
    <t xml:space="preserve">Дефектован 11.05.2021. Демонтирован 12.05.2022</t>
  </si>
  <si>
    <t xml:space="preserve">Уровень в Е1 
в Е1</t>
  </si>
  <si>
    <t xml:space="preserve">ДУУ10-10-0-4,07-0-0-00-1-0-0-0-000</t>
  </si>
  <si>
    <t xml:space="preserve">4,07/85°</t>
  </si>
  <si>
    <t xml:space="preserve">11/30426</t>
  </si>
  <si>
    <t xml:space="preserve">39539-08</t>
  </si>
  <si>
    <t xml:space="preserve">Инструкция Датчики температуры 644, 3144Р. Методика поверки, утв. ГЦИ СИ ФГУП ВНИИМС август 2008 г.</t>
  </si>
  <si>
    <t xml:space="preserve">РD2A1E1C2Q4XA</t>
  </si>
  <si>
    <t xml:space="preserve">2633358/03454461</t>
  </si>
  <si>
    <t xml:space="preserve">ЗАО "ПГ "Метран"</t>
  </si>
  <si>
    <t xml:space="preserve">11/35935</t>
  </si>
  <si>
    <t xml:space="preserve"> Демонтирован 13.05.2022</t>
  </si>
  <si>
    <t xml:space="preserve"> Емкость дренажная уловленной нефти V= 16 м3</t>
  </si>
  <si>
    <t xml:space="preserve">Уровень в ЕН1; Температура в ЕН1</t>
  </si>
  <si>
    <t xml:space="preserve">LISA,TISA-247081</t>
  </si>
  <si>
    <t xml:space="preserve">10-10-0-3,37-0-0-00</t>
  </si>
  <si>
    <t xml:space="preserve">475</t>
  </si>
  <si>
    <t xml:space="preserve">3,37/85°</t>
  </si>
  <si>
    <t xml:space="preserve">11/30454</t>
  </si>
  <si>
    <t xml:space="preserve">Давление газа до клапана</t>
  </si>
  <si>
    <t xml:space="preserve">PIR–200241</t>
  </si>
  <si>
    <t xml:space="preserve">Преобразователь   давления измерительный</t>
  </si>
  <si>
    <t xml:space="preserve">dTRANS p20, dTRANS p20 DELTA, dTRANS p02, dTRANS p02 DELTA, DELOS</t>
  </si>
  <si>
    <t xml:space="preserve">0168355901012180005</t>
  </si>
  <si>
    <t xml:space="preserve">11/67246</t>
  </si>
  <si>
    <t xml:space="preserve">В аршине указан номер Госреестра 56239-14</t>
  </si>
  <si>
    <t xml:space="preserve">Измерения давления, ввакуумные</t>
  </si>
  <si>
    <t xml:space="preserve">Дефектован. Демонтирован</t>
  </si>
  <si>
    <t xml:space="preserve">Площадка наружных аппаратов</t>
  </si>
  <si>
    <t xml:space="preserve">AZISA-250501</t>
  </si>
  <si>
    <t xml:space="preserve">ER160271</t>
  </si>
  <si>
    <t xml:space="preserve">С-ДШФ/16-03-2021/46498106</t>
  </si>
  <si>
    <t xml:space="preserve">Хранение</t>
  </si>
  <si>
    <t xml:space="preserve">Неисправно</t>
  </si>
  <si>
    <t xml:space="preserve">4-PIT3</t>
  </si>
  <si>
    <t xml:space="preserve"> Rosemount 3051S</t>
  </si>
  <si>
    <t xml:space="preserve">Rosemount 3051S2TG2A2A11A1BB4D4I1M5QG</t>
  </si>
  <si>
    <t xml:space="preserve">9659980</t>
  </si>
  <si>
    <t xml:space="preserve">10.2014</t>
  </si>
  <si>
    <t xml:space="preserve">±0,035</t>
  </si>
  <si>
    <t xml:space="preserve">2039791/4074/157</t>
  </si>
  <si>
    <t xml:space="preserve">3001</t>
  </si>
  <si>
    <t xml:space="preserve">Демонтировано в феврале 2023 года (по причине не соответствия диапозона) и 
установленно 21.04.2023 на 0,4 поз.1, тэк PIRA-01303</t>
  </si>
  <si>
    <t xml:space="preserve">AZISA-293071</t>
  </si>
  <si>
    <t xml:space="preserve">ЭРИС-Оптима</t>
  </si>
  <si>
    <t xml:space="preserve">ER160217</t>
  </si>
  <si>
    <t xml:space="preserve">С-ДШФ/30-03-2022/151088789</t>
  </si>
  <si>
    <t xml:space="preserve">AZISA-227051</t>
  </si>
  <si>
    <t xml:space="preserve">ER170102</t>
  </si>
  <si>
    <t xml:space="preserve">С-ДШФ/30-03-2022/151088831</t>
  </si>
  <si>
    <t xml:space="preserve">Дефектован 17.02.2023 (акт не составлен)</t>
  </si>
  <si>
    <t xml:space="preserve">Станция насосная утилизации воды</t>
  </si>
  <si>
    <t xml:space="preserve"> Вибрация передн.подшипника           насоса НП-1</t>
  </si>
  <si>
    <t xml:space="preserve">VSISA-500001 (ST1.1)</t>
  </si>
  <si>
    <t xml:space="preserve">22234-01</t>
  </si>
  <si>
    <t xml:space="preserve">РЭ 4277-022-00205435-01</t>
  </si>
  <si>
    <t xml:space="preserve">Вибропреобразователь пьезоэлектрический с предусилителями</t>
  </si>
  <si>
    <t xml:space="preserve"> ВК-310</t>
  </si>
  <si>
    <t xml:space="preserve">ВК-310С</t>
  </si>
  <si>
    <t xml:space="preserve">ООО "ВиКонт"</t>
  </si>
  <si>
    <t xml:space="preserve">м/c</t>
  </si>
  <si>
    <t xml:space="preserve">±0,025</t>
  </si>
  <si>
    <t xml:space="preserve">А/мм*с</t>
  </si>
  <si>
    <t xml:space="preserve">С-ВЯ/16-05-2022/159599812</t>
  </si>
  <si>
    <t xml:space="preserve">0ExiaIICT5 X</t>
  </si>
  <si>
    <t xml:space="preserve">Измерение вибрации</t>
  </si>
  <si>
    <t xml:space="preserve">ВИБРО АКУСТИЧЕСКИЕ ИЗМЕРЕНИЯ</t>
  </si>
  <si>
    <t xml:space="preserve"> Вибрация задн. подшипника          насоса НП-1</t>
  </si>
  <si>
    <t xml:space="preserve">VSISA-500002 (ST1.2)</t>
  </si>
  <si>
    <t xml:space="preserve">С-ВЯ/16-05-2022/159599811</t>
  </si>
  <si>
    <t xml:space="preserve">293.11</t>
  </si>
  <si>
    <t xml:space="preserve">Контроль загазованности ЕДК11</t>
  </si>
  <si>
    <t xml:space="preserve">AZISA-2931071</t>
  </si>
  <si>
    <t xml:space="preserve">ER170058</t>
  </si>
  <si>
    <t xml:space="preserve">С-ДШФ/30-03-2022/151088747</t>
  </si>
  <si>
    <t xml:space="preserve">Демонтирован и дефектован 16.06.2023</t>
  </si>
  <si>
    <t xml:space="preserve">AZISA-293081</t>
  </si>
  <si>
    <t xml:space="preserve">ER160244</t>
  </si>
  <si>
    <t xml:space="preserve">С-ДШФ/30-03-2022/151088787</t>
  </si>
  <si>
    <t xml:space="preserve">Емкость дренажная Е-6</t>
  </si>
  <si>
    <t xml:space="preserve">AZISA-232081</t>
  </si>
  <si>
    <t xml:space="preserve">ER160329</t>
  </si>
  <si>
    <t xml:space="preserve">С-ГРЗ/17-03-2023/232874131</t>
  </si>
  <si>
    <t xml:space="preserve">Резервуар нефти РВС №6</t>
  </si>
  <si>
    <t xml:space="preserve">AZISA-0001301</t>
  </si>
  <si>
    <t xml:space="preserve">ЕR160332</t>
  </si>
  <si>
    <t xml:space="preserve">73660-18</t>
  </si>
  <si>
    <t xml:space="preserve">С-ГРЗ/17-03-2023/232874168</t>
  </si>
  <si>
    <t xml:space="preserve">AZISA-0001341</t>
  </si>
  <si>
    <t xml:space="preserve">ЕR160324</t>
  </si>
  <si>
    <t xml:space="preserve">С-ГРЗ/17-03-2023/232874162</t>
  </si>
  <si>
    <t xml:space="preserve">Ex ia ii T4 Ga</t>
  </si>
  <si>
    <t xml:space="preserve">-60…+40 °С</t>
  </si>
  <si>
    <t xml:space="preserve">Емкость дренажная</t>
  </si>
  <si>
    <t xml:space="preserve">Уровень ЕД</t>
  </si>
  <si>
    <t xml:space="preserve">TISA/LISA-601051</t>
  </si>
  <si>
    <t xml:space="preserve">ДУУ10-02-1-3,37-0-0-10-2-0-1-1-005</t>
  </si>
  <si>
    <t xml:space="preserve">С-ДШФ/05-08-2022/181207637</t>
  </si>
  <si>
    <t xml:space="preserve">0 EX ia IIB T4/T5 X</t>
  </si>
  <si>
    <t xml:space="preserve">12.07.2022</t>
  </si>
  <si>
    <t xml:space="preserve">возможно неверный зав.№ добавлено в реестр в июле 2022</t>
  </si>
  <si>
    <t xml:space="preserve">Демонтирован и дефектован 22.06.2023</t>
  </si>
  <si>
    <t xml:space="preserve">Стойка СП-25 №2</t>
  </si>
  <si>
    <t xml:space="preserve">AZISA-234431
</t>
  </si>
  <si>
    <t xml:space="preserve">ER160199</t>
  </si>
  <si>
    <t xml:space="preserve">С-ГРЗ/16-03-2023/232874212</t>
  </si>
  <si>
    <t xml:space="preserve">Демонтирован и дефектовано 09.07.2023</t>
  </si>
  <si>
    <t xml:space="preserve">297</t>
  </si>
  <si>
    <t xml:space="preserve">Резервуар производственно-дождевых стоков РВ-1   </t>
  </si>
  <si>
    <t xml:space="preserve">Уровень</t>
  </si>
  <si>
    <t xml:space="preserve">LISA-297021</t>
  </si>
  <si>
    <t xml:space="preserve">ДУУ10-10-0-12,31-0-0-00-1-0-0-0-000</t>
  </si>
  <si>
    <t xml:space="preserve">01.01.2017</t>
  </si>
  <si>
    <t xml:space="preserve">625/-45°</t>
  </si>
  <si>
    <t xml:space="preserve">12300/75°</t>
  </si>
  <si>
    <t xml:space="preserve">С-ДШФ/10-06-2022/166507254</t>
  </si>
  <si>
    <t xml:space="preserve">0 Ex ia IIB T6/GaX</t>
  </si>
  <si>
    <t xml:space="preserve">Демонтирован и дефектовано 10.07.2023</t>
  </si>
  <si>
    <t xml:space="preserve">Контроль загазованности (Ёмкость Е-13)</t>
  </si>
  <si>
    <t xml:space="preserve">AZISA-248061</t>
  </si>
  <si>
    <t xml:space="preserve">ER230181428</t>
  </si>
  <si>
    <t xml:space="preserve">С-ДШФ/24-02-2022/136087634</t>
  </si>
  <si>
    <t xml:space="preserve">Демонтирован и дефектовано 13.08.2023</t>
  </si>
  <si>
    <t xml:space="preserve">Емкость дренажная ЕДК-11</t>
  </si>
  <si>
    <t xml:space="preserve">Рама №2 РППЗ</t>
  </si>
  <si>
    <t xml:space="preserve">AZISA-2931071 (метан)</t>
  </si>
  <si>
    <t xml:space="preserve">75198-19</t>
  </si>
  <si>
    <t xml:space="preserve">МП-086/03-2019</t>
  </si>
  <si>
    <t xml:space="preserve">Газоанализатор стационарный </t>
  </si>
  <si>
    <t xml:space="preserve">ИГМ</t>
  </si>
  <si>
    <t xml:space="preserve">ИГМ-12М</t>
  </si>
  <si>
    <t xml:space="preserve">09506238</t>
  </si>
  <si>
    <t xml:space="preserve">ООО "ЭМИ-Прибор" г.Санкт-Петербург</t>
  </si>
  <si>
    <t xml:space="preserve">С-ЕВП/23-09-2022/188788368</t>
  </si>
  <si>
    <t xml:space="preserve">ООО "ЭМИ-ПРИБОР"</t>
  </si>
  <si>
    <t xml:space="preserve">1ExdiaIICT5GbX</t>
  </si>
  <si>
    <t xml:space="preserve">16.06.2023</t>
  </si>
  <si>
    <t xml:space="preserve">Демонтирован и дефектовано 14.08.2023</t>
  </si>
  <si>
    <t xml:space="preserve">-60…60 °С</t>
  </si>
  <si>
    <t xml:space="preserve">IP 66/67/66</t>
  </si>
  <si>
    <t xml:space="preserve">AZISA-235131</t>
  </si>
  <si>
    <t xml:space="preserve">ЭРИС-Оптима Плюс </t>
  </si>
  <si>
    <t xml:space="preserve">ЭРИС-Оптима Плюс М</t>
  </si>
  <si>
    <t xml:space="preserve">ER160117</t>
  </si>
  <si>
    <t xml:space="preserve">С-ДШФ/18-04-2023/242519882</t>
  </si>
  <si>
    <t xml:space="preserve">Демонтирован и дефектовано 20.08.2023</t>
  </si>
  <si>
    <t xml:space="preserve">316</t>
  </si>
  <si>
    <t xml:space="preserve">AZISA-0002021</t>
  </si>
  <si>
    <t xml:space="preserve">ER170049</t>
  </si>
  <si>
    <t xml:space="preserve">С-ДШФ/30-03-2022/151088735</t>
  </si>
  <si>
    <t xml:space="preserve">Контроль загазованности ЕШ-2</t>
  </si>
  <si>
    <t xml:space="preserve">AZISA–228051</t>
  </si>
  <si>
    <t xml:space="preserve">ER160308</t>
  </si>
  <si>
    <t xml:space="preserve">С-ГРЗ/17-03-2023/232874135</t>
  </si>
  <si>
    <t xml:space="preserve">Демонтирован и дефектовано 22.08.2023</t>
  </si>
  <si>
    <t xml:space="preserve">241.3</t>
  </si>
  <si>
    <t xml:space="preserve">Блок аппаратурный</t>
  </si>
  <si>
    <t xml:space="preserve">Контроль загазованности №2</t>
  </si>
  <si>
    <t xml:space="preserve">QE-2413202</t>
  </si>
  <si>
    <t xml:space="preserve">33549-12</t>
  </si>
  <si>
    <t xml:space="preserve">МП 242-1266-2011</t>
  </si>
  <si>
    <t xml:space="preserve">ССС-903</t>
  </si>
  <si>
    <t xml:space="preserve">ССС-903МЕ (метан)</t>
  </si>
  <si>
    <t xml:space="preserve">АО "Электронстандарт-прибор"</t>
  </si>
  <si>
    <t xml:space="preserve">±0,22</t>
  </si>
  <si>
    <t xml:space="preserve">С -ДШФ/21-07-2023/264683264</t>
  </si>
  <si>
    <t xml:space="preserve">Демонтирован и дефектовано 24.10.2023.
Отремонтирован и установлен на поз.14 14.01.2024 г.</t>
  </si>
  <si>
    <t xml:space="preserve">AZISA–226301</t>
  </si>
  <si>
    <t xml:space="preserve">ER160268</t>
  </si>
  <si>
    <t xml:space="preserve">С-ГРЗ/17-03-2023/232874140</t>
  </si>
  <si>
    <t xml:space="preserve">Демонтирован 27.11.2023</t>
  </si>
  <si>
    <t xml:space="preserve">AZISA-293971</t>
  </si>
  <si>
    <t xml:space="preserve">ER160304</t>
  </si>
  <si>
    <t xml:space="preserve">С-ГРЗ/17-03-2023/232874116</t>
  </si>
  <si>
    <t xml:space="preserve">Демонтирован 01.12.2023</t>
  </si>
  <si>
    <t xml:space="preserve">315</t>
  </si>
  <si>
    <t xml:space="preserve">AZISA-0002671</t>
  </si>
  <si>
    <t xml:space="preserve">ER170051</t>
  </si>
  <si>
    <t xml:space="preserve">С-ДШФ/30-03-2022/151088725</t>
  </si>
  <si>
    <t xml:space="preserve">AZISA-0001041</t>
  </si>
  <si>
    <t xml:space="preserve">ЕR160133</t>
  </si>
  <si>
    <t xml:space="preserve">С-ГРЗ/17-03-2023/232874174</t>
  </si>
  <si>
    <t xml:space="preserve">Демонтировано 12.12.2023</t>
  </si>
  <si>
    <t xml:space="preserve">293.8</t>
  </si>
  <si>
    <t xml:space="preserve">AZISA-293771</t>
  </si>
  <si>
    <t xml:space="preserve">ER170062</t>
  </si>
  <si>
    <t xml:space="preserve">С-ДШФ/30-03-2022/151088760</t>
  </si>
  <si>
    <t xml:space="preserve">QE-212-32(3)</t>
  </si>
  <si>
    <t xml:space="preserve">ER160039</t>
  </si>
  <si>
    <t xml:space="preserve">С-ДШФ/11-10-2022/197024664</t>
  </si>
  <si>
    <t xml:space="preserve">Демонтировано 14.12.2023</t>
  </si>
  <si>
    <t xml:space="preserve">QE-212-32(4)</t>
  </si>
  <si>
    <t xml:space="preserve">ER160045</t>
  </si>
  <si>
    <t xml:space="preserve">С-ДШФ/11-10-2022/197024661</t>
  </si>
  <si>
    <t xml:space="preserve">рвс</t>
  </si>
  <si>
    <t xml:space="preserve">39596-08</t>
  </si>
  <si>
    <t xml:space="preserve">УНКР.407631.004 МП</t>
  </si>
  <si>
    <t xml:space="preserve">ДУУ4МА</t>
  </si>
  <si>
    <t xml:space="preserve">ДУУ2М/БСД4</t>
  </si>
  <si>
    <t xml:space="preserve">26645/7111</t>
  </si>
  <si>
    <t xml:space="preserve">С-ДШФ/19-01-2022/127227742</t>
  </si>
  <si>
    <t xml:space="preserve">Не известно происхождение. Датчик установ на поз. 28. Вторичка на РВС ЦПС ЮГ.</t>
  </si>
  <si>
    <t xml:space="preserve">AZISA-000921</t>
  </si>
  <si>
    <t xml:space="preserve">ЕR160298</t>
  </si>
  <si>
    <t xml:space="preserve">С-ГРЗ/17-03-2023/232874186</t>
  </si>
  <si>
    <t xml:space="preserve">Демонтирован 13.02.2024</t>
  </si>
  <si>
    <t xml:space="preserve">AZISA-0001021</t>
  </si>
  <si>
    <t xml:space="preserve">ЕR160279</t>
  </si>
  <si>
    <t xml:space="preserve">С-ГРЗ/17-03-2023/232874177</t>
  </si>
  <si>
    <t xml:space="preserve">AZISA-0002571</t>
  </si>
  <si>
    <t xml:space="preserve">ЕR160286</t>
  </si>
  <si>
    <t xml:space="preserve">С-ГРЗ/17-03-2023/232874171</t>
  </si>
  <si>
    <t xml:space="preserve">AZISA-227031</t>
  </si>
  <si>
    <t xml:space="preserve">ЭРИС-Оптима </t>
  </si>
  <si>
    <t xml:space="preserve">ЭРИС-Оптима Плюс мод. </t>
  </si>
  <si>
    <t xml:space="preserve">ER160186</t>
  </si>
  <si>
    <t xml:space="preserve">С-ДШФ/18-04-2023/242519897</t>
  </si>
  <si>
    <t xml:space="preserve">Списано</t>
  </si>
  <si>
    <t xml:space="preserve">AZISA-235171</t>
  </si>
  <si>
    <t xml:space="preserve">ER160115</t>
  </si>
  <si>
    <t xml:space="preserve">С-ДШФ/18-04-2023/242519883</t>
  </si>
  <si>
    <t xml:space="preserve">AZISA-235141</t>
  </si>
  <si>
    <t xml:space="preserve">ER160120</t>
  </si>
  <si>
    <t xml:space="preserve">С-ДШФ/18-04-2023/242519880</t>
  </si>
  <si>
    <t xml:space="preserve">AZISA-235151</t>
  </si>
  <si>
    <t xml:space="preserve">ER160118</t>
  </si>
  <si>
    <t xml:space="preserve">С-ДШФ/18-04-2023/242519879</t>
  </si>
  <si>
    <t xml:space="preserve">AZISA-235161</t>
  </si>
  <si>
    <t xml:space="preserve">ДГС ЭРИС-230-IR метан</t>
  </si>
  <si>
    <t xml:space="preserve">ER230192416</t>
  </si>
  <si>
    <t xml:space="preserve">С-ДШФ/10-06-2022/166507256</t>
  </si>
  <si>
    <t xml:space="preserve">ER160116 выход из строя</t>
  </si>
  <si>
    <t xml:space="preserve">акт июнь 2022</t>
  </si>
  <si>
    <t xml:space="preserve">AZISA-235181</t>
  </si>
  <si>
    <t xml:space="preserve">ER160119</t>
  </si>
  <si>
    <t xml:space="preserve">С -ДШФ/18-04-2023/242519878</t>
  </si>
  <si>
    <t xml:space="preserve">Расход после Н3</t>
  </si>
  <si>
    <t xml:space="preserve">FT-23533</t>
  </si>
  <si>
    <t xml:space="preserve">Darkont OM004N513-219SB</t>
  </si>
  <si>
    <t xml:space="preserve">1563596X</t>
  </si>
  <si>
    <t xml:space="preserve">ИН</t>
  </si>
  <si>
    <t xml:space="preserve">И-ДДГ/09-12-2021/117364952</t>
  </si>
  <si>
    <t xml:space="preserve">ООО "Метросервис"</t>
  </si>
  <si>
    <t xml:space="preserve">НЕПРИГОДНО</t>
  </si>
  <si>
    <t xml:space="preserve">Не пригодны</t>
  </si>
  <si>
    <t xml:space="preserve">FT-23534</t>
  </si>
  <si>
    <t xml:space="preserve">1563595X</t>
  </si>
  <si>
    <t xml:space="preserve">И-ДДГ/09-12-2021/117364953</t>
  </si>
  <si>
    <t xml:space="preserve">FT-23535</t>
  </si>
  <si>
    <t xml:space="preserve">1563594X</t>
  </si>
  <si>
    <t xml:space="preserve">И-ДДГ/10-12-2021/117364949</t>
  </si>
  <si>
    <t xml:space="preserve">ООО "МетроСервис"</t>
  </si>
  <si>
    <t xml:space="preserve">Блок СИКГ</t>
  </si>
  <si>
    <t xml:space="preserve">TT101</t>
  </si>
  <si>
    <t xml:space="preserve">Rosemount 3144РD2A1IMM5QGXA</t>
  </si>
  <si>
    <t xml:space="preserve">-20</t>
  </si>
  <si>
    <t xml:space="preserve">СП j.0501-20</t>
  </si>
  <si>
    <t xml:space="preserve">Поверен термопреобразователь сопротивления</t>
  </si>
  <si>
    <t xml:space="preserve">53211-13</t>
  </si>
  <si>
    <t xml:space="preserve">Термопреобразователь сопротивления</t>
  </si>
  <si>
    <t xml:space="preserve">Rosemount 0065</t>
  </si>
  <si>
    <t xml:space="preserve">СП k.0657-20</t>
  </si>
  <si>
    <t xml:space="preserve">TT131</t>
  </si>
  <si>
    <t xml:space="preserve">02670296</t>
  </si>
  <si>
    <t xml:space="preserve">СП j.0502-20</t>
  </si>
  <si>
    <t xml:space="preserve">PT201</t>
  </si>
  <si>
    <t xml:space="preserve">TA2</t>
  </si>
  <si>
    <t xml:space="preserve">4030074</t>
  </si>
  <si>
    <t xml:space="preserve">04.2016</t>
  </si>
  <si>
    <t xml:space="preserve">11/34006</t>
  </si>
  <si>
    <t xml:space="preserve">В аршине номер Госреестра 14061-15</t>
  </si>
  <si>
    <t xml:space="preserve">PT202</t>
  </si>
  <si>
    <t xml:space="preserve">4030075</t>
  </si>
  <si>
    <t xml:space="preserve">11/34008</t>
  </si>
  <si>
    <t xml:space="preserve">PT203</t>
  </si>
  <si>
    <t xml:space="preserve">4030076</t>
  </si>
  <si>
    <t xml:space="preserve">11/34010</t>
  </si>
  <si>
    <t xml:space="preserve">PT204</t>
  </si>
  <si>
    <t xml:space="preserve">4030077</t>
  </si>
  <si>
    <t xml:space="preserve">11/34009</t>
  </si>
  <si>
    <t xml:space="preserve">акт апрель 2022</t>
  </si>
  <si>
    <t xml:space="preserve">И-ВЯ/09-11-2022/201184362</t>
  </si>
  <si>
    <t xml:space="preserve">1ExibIIBT4</t>
  </si>
  <si>
    <t xml:space="preserve"> Вибрация задн. подшипника двигателя НП-1</t>
  </si>
  <si>
    <t xml:space="preserve">VSISA-500004 (ST1.4)</t>
  </si>
  <si>
    <t xml:space="preserve">с документом РЭ 4277-032-00205435-01, Приложение №1</t>
  </si>
  <si>
    <t xml:space="preserve">С-ВЯ/17-11-2023/306666352</t>
  </si>
  <si>
    <t xml:space="preserve">Демонтировано и дефектован 20.02.2024</t>
  </si>
  <si>
    <t xml:space="preserve">Ui ≤ 24 B, Ii ≤ 60 mA</t>
  </si>
  <si>
    <t xml:space="preserve">-30…+80 °С</t>
  </si>
  <si>
    <t xml:space="preserve">IP67</t>
  </si>
  <si>
    <t xml:space="preserve">С-ВЯ/16-06-2023/254813646</t>
  </si>
  <si>
    <t xml:space="preserve">На хранение у ГПН-А</t>
  </si>
  <si>
    <t xml:space="preserve">235.2-QE1</t>
  </si>
  <si>
    <t xml:space="preserve">СГОЭС-М11 (Метан)</t>
  </si>
  <si>
    <t xml:space="preserve">С-ДШФ/19-12-2023/303084745</t>
  </si>
  <si>
    <t xml:space="preserve">Ex d [ib] llC T4 Gb</t>
  </si>
  <si>
    <t xml:space="preserve">На хранение у ГПН-А 
Формуляр находится в 10-й папке РЕЗЕРВ</t>
  </si>
  <si>
    <t xml:space="preserve">-60…+85 °C</t>
  </si>
  <si>
    <t xml:space="preserve">235.2-QE2</t>
  </si>
  <si>
    <t xml:space="preserve">С-ДШФ/19-12-2023/303084744</t>
  </si>
  <si>
    <t xml:space="preserve">Уровень в ЕДК11; Температура в ЕДК11</t>
  </si>
  <si>
    <t xml:space="preserve">LISA,TISA-2931051</t>
  </si>
  <si>
    <t xml:space="preserve">ДУУ10-10-0-3,77-0-0-00-1-0-0-0-000</t>
  </si>
  <si>
    <t xml:space="preserve">594</t>
  </si>
  <si>
    <t xml:space="preserve">С-ДШФ/18-04-2023/242537867</t>
  </si>
  <si>
    <t xml:space="preserve">Демонтировано и дефетовано 02.03.2024 г.</t>
  </si>
  <si>
    <t xml:space="preserve">4-PIT1</t>
  </si>
  <si>
    <t xml:space="preserve">14061-10</t>
  </si>
  <si>
    <t xml:space="preserve">МП 14061-10</t>
  </si>
  <si>
    <t xml:space="preserve">Rosemount 3051TG4A2B21BE8D4QGHR5</t>
  </si>
  <si>
    <t xml:space="preserve">9659981</t>
  </si>
  <si>
    <t xml:space="preserve">±0,035 </t>
  </si>
  <si>
    <t xml:space="preserve">С -ДШФ/06-01-2024/311454964</t>
  </si>
  <si>
    <t xml:space="preserve">Демонтировано и переданно цеху в феврале 2023года</t>
  </si>
  <si>
    <t xml:space="preserve">акт январь 2024</t>
  </si>
  <si>
    <t xml:space="preserve">4-PIT2</t>
  </si>
  <si>
    <t xml:space="preserve">Rosemount 3051S2TG2A2A11A1BB4D4I1M5QG </t>
  </si>
  <si>
    <t xml:space="preserve">С -ДШФ/06-01-2024/311454963</t>
  </si>
  <si>
    <t xml:space="preserve">         </t>
  </si>
  <si>
    <t xml:space="preserve">Дефектован</t>
  </si>
  <si>
    <t xml:space="preserve">Неисправен</t>
  </si>
  <si>
    <t xml:space="preserve">Щитовая АСУ</t>
  </si>
  <si>
    <t xml:space="preserve">Шкаф СКЗ</t>
  </si>
  <si>
    <t xml:space="preserve">AZISA - 210791</t>
  </si>
  <si>
    <t xml:space="preserve">43790-12</t>
  </si>
  <si>
    <t xml:space="preserve">МП 20-221-2021</t>
  </si>
  <si>
    <t xml:space="preserve">Системы газоаналитические многофункциональные</t>
  </si>
  <si>
    <t xml:space="preserve">СГМ ЭРИС-100</t>
  </si>
  <si>
    <t xml:space="preserve">СГМ ЭРИС-110-МВТ</t>
  </si>
  <si>
    <t xml:space="preserve">ООО "ЭРИС", г.Чайковский</t>
  </si>
  <si>
    <t xml:space="preserve">А</t>
  </si>
  <si>
    <t xml:space="preserve">±0,2</t>
  </si>
  <si>
    <t xml:space="preserve">С-ДШФ/17-04-2023/242537380</t>
  </si>
  <si>
    <t xml:space="preserve">Добавили АиМ 07.05.2021</t>
  </si>
  <si>
    <t xml:space="preserve">Демонтировано
акт апрель 2023</t>
  </si>
  <si>
    <t xml:space="preserve">Давление в линии выкида НП-3</t>
  </si>
  <si>
    <t xml:space="preserve">3PIS101</t>
  </si>
  <si>
    <t xml:space="preserve">11608288</t>
  </si>
  <si>
    <t xml:space="preserve">С-ДШФ/18-04-2023/242537820</t>
  </si>
  <si>
    <t xml:space="preserve">Демонтирован, на хранении у ГПН</t>
  </si>
  <si>
    <t xml:space="preserve">Давление в линии выкида НП-2</t>
  </si>
  <si>
    <t xml:space="preserve">2PIS101</t>
  </si>
  <si>
    <t xml:space="preserve">11608286</t>
  </si>
  <si>
    <t xml:space="preserve">AZISA-0001951</t>
  </si>
  <si>
    <t xml:space="preserve">ER170042</t>
  </si>
  <si>
    <t xml:space="preserve">С-ДШФ/10-02-2024/321305201</t>
  </si>
  <si>
    <t xml:space="preserve">AZISA–210791</t>
  </si>
  <si>
    <t xml:space="preserve">ER160226</t>
  </si>
  <si>
    <t xml:space="preserve">С-ДШФ/18-04-2023/242519918</t>
  </si>
  <si>
    <t xml:space="preserve">07.2018</t>
  </si>
  <si>
    <t xml:space="preserve">акт апрель 2023 
Демонтирован и дефектован 25.04.2024 </t>
  </si>
  <si>
    <t xml:space="preserve">Расход после Н2</t>
  </si>
  <si>
    <t xml:space="preserve">FT-23532</t>
  </si>
  <si>
    <t xml:space="preserve">1563598X</t>
  </si>
  <si>
    <t xml:space="preserve">И-ДДГ/10-12-2021/117364948</t>
  </si>
  <si>
    <t xml:space="preserve">Расход после Н6</t>
  </si>
  <si>
    <t xml:space="preserve">FT-23526</t>
  </si>
  <si>
    <t xml:space="preserve">И-ДДГ/09-12-2021/117364951</t>
  </si>
  <si>
    <t xml:space="preserve">С-ЕЖБ/20-03-2025/419177660</t>
  </si>
  <si>
    <t xml:space="preserve">Демонтирован 02,05,2025</t>
  </si>
  <si>
    <t xml:space="preserve">AZISA–228041</t>
  </si>
  <si>
    <t xml:space="preserve">ER160305</t>
  </si>
  <si>
    <t xml:space="preserve">С-ГРЗ/17-03-2023/232874136</t>
  </si>
  <si>
    <t xml:space="preserve">Демонтирован и деффектован 30.06.2024</t>
  </si>
  <si>
    <t xml:space="preserve">С-ДШФ/20-04-2024/336517075</t>
  </si>
  <si>
    <t xml:space="preserve">Демонтирован и деффектован 17.07.2024</t>
  </si>
  <si>
    <t xml:space="preserve">AZISA–215501</t>
  </si>
  <si>
    <t xml:space="preserve">ER160160</t>
  </si>
  <si>
    <t xml:space="preserve">С-ГРЗ/16-03-2023/232874220</t>
  </si>
  <si>
    <t xml:space="preserve">СП-25 Стойка №4</t>
  </si>
  <si>
    <t xml:space="preserve">AZISA-210801</t>
  </si>
  <si>
    <t xml:space="preserve">ER160237</t>
  </si>
  <si>
    <t xml:space="preserve">С-ГРЗ/16-03-2023/232874227</t>
  </si>
  <si>
    <t xml:space="preserve">AZISA-0002561</t>
  </si>
  <si>
    <t xml:space="preserve">ЕR160315</t>
  </si>
  <si>
    <t xml:space="preserve">С-ДШФ/18-04-2023/242537160</t>
  </si>
  <si>
    <t xml:space="preserve">AZISA-000961</t>
  </si>
  <si>
    <t xml:space="preserve">ЕR160289</t>
  </si>
  <si>
    <t xml:space="preserve">С-ГРЗ/17-03-2023/232874182</t>
  </si>
  <si>
    <t xml:space="preserve"> Площадка подготовки нефти</t>
  </si>
  <si>
    <t xml:space="preserve">AZISA–204561</t>
  </si>
  <si>
    <t xml:space="preserve">ЕR160136</t>
  </si>
  <si>
    <t xml:space="preserve">С-ДШФ/11-11-2023/297800325</t>
  </si>
  <si>
    <t xml:space="preserve">СП-25 Стойка № 2</t>
  </si>
  <si>
    <t xml:space="preserve">AZISA – 239071</t>
  </si>
  <si>
    <t xml:space="preserve">ER160131</t>
  </si>
  <si>
    <t xml:space="preserve">С-ГРЗ/17-03-2023/232874128</t>
  </si>
  <si>
    <t xml:space="preserve">AZISA–226311</t>
  </si>
  <si>
    <t xml:space="preserve">ER160259</t>
  </si>
  <si>
    <t xml:space="preserve">С-ГРЗ/17-03-2023/232874139</t>
  </si>
  <si>
    <t xml:space="preserve">AZISA-0002601</t>
  </si>
  <si>
    <t xml:space="preserve">ER160275</t>
  </si>
  <si>
    <t xml:space="preserve">С-ГРЗ/17-03-2023/232874157</t>
  </si>
  <si>
    <t xml:space="preserve">СП-25 стойка 
№3</t>
  </si>
  <si>
    <t xml:space="preserve">AZISA-244511</t>
  </si>
  <si>
    <t xml:space="preserve">ER160194</t>
  </si>
  <si>
    <t xml:space="preserve">С-ГРЗ/16-03-2023/232874206</t>
  </si>
  <si>
    <t xml:space="preserve">ЕК-3 Рама РППЗ 
№4</t>
  </si>
  <si>
    <t xml:space="preserve">AZISA-244631</t>
  </si>
  <si>
    <t xml:space="preserve">ER160193</t>
  </si>
  <si>
    <t xml:space="preserve">С-ГРЗ/16-03-2023/232874197</t>
  </si>
  <si>
    <t xml:space="preserve">Выведено из эксплуатации</t>
  </si>
  <si>
    <t xml:space="preserve">Емкость дренажная сбора конденсата ЕДК-1</t>
  </si>
  <si>
    <t xml:space="preserve">СП-25 стойка №4</t>
  </si>
  <si>
    <t xml:space="preserve">AZISA-253121</t>
  </si>
  <si>
    <t xml:space="preserve">ЕR160292</t>
  </si>
  <si>
    <t xml:space="preserve">С-ДШФ/10-02-2024/321305208</t>
  </si>
  <si>
    <t xml:space="preserve">Уровень в Е9</t>
  </si>
  <si>
    <t xml:space="preserve">LISA, TISA-230051</t>
  </si>
  <si>
    <t xml:space="preserve">ДУУ10-10-0-3,37-0-0-00-1-0-0-0-000</t>
  </si>
  <si>
    <t xml:space="preserve">478</t>
  </si>
  <si>
    <t xml:space="preserve">С-ДШФ/18-04-2023/242519895</t>
  </si>
  <si>
    <t xml:space="preserve">Вибрация переднего подшипника двигателя горизонт.плоск</t>
  </si>
  <si>
    <t xml:space="preserve">SJISA-227006 (11-SP6)</t>
  </si>
  <si>
    <t xml:space="preserve">документом РЭ 4277-032-00205435-01, приложение 1 с изменением № 1</t>
  </si>
  <si>
    <t xml:space="preserve">46497</t>
  </si>
  <si>
    <t xml:space="preserve">С-ВЯ/25-06-2024/351973857</t>
  </si>
  <si>
    <t xml:space="preserve">акт май 2023</t>
  </si>
  <si>
    <t xml:space="preserve">704</t>
  </si>
  <si>
    <t xml:space="preserve">Давление  </t>
  </si>
  <si>
    <t xml:space="preserve">PISA-704021</t>
  </si>
  <si>
    <t xml:space="preserve">АМ-2000</t>
  </si>
  <si>
    <t xml:space="preserve">TG-7</t>
  </si>
  <si>
    <t xml:space="preserve">ООО"АМ-Все измерения" г.Челябинск</t>
  </si>
  <si>
    <t xml:space="preserve">нет данных</t>
  </si>
  <si>
    <t xml:space="preserve">0Ex ia IIc T5 X</t>
  </si>
  <si>
    <t xml:space="preserve">добавили в апреле</t>
  </si>
  <si>
    <t xml:space="preserve">Демонтирован и деффектован 11.09.2024</t>
  </si>
  <si>
    <t xml:space="preserve">293.3</t>
  </si>
  <si>
    <t xml:space="preserve">AZISA-293271</t>
  </si>
  <si>
    <t xml:space="preserve">ER160300</t>
  </si>
  <si>
    <t xml:space="preserve">С-ДШФ/10-02-2024/321305232</t>
  </si>
  <si>
    <t xml:space="preserve">Демонтирован и деффектован 25.09.2024</t>
  </si>
  <si>
    <t xml:space="preserve">AZISA–215491</t>
  </si>
  <si>
    <t xml:space="preserve">ER160172</t>
  </si>
  <si>
    <t xml:space="preserve">С-ГРЗ/16-03-2023/232874221</t>
  </si>
  <si>
    <t xml:space="preserve">неисправно</t>
  </si>
  <si>
    <t xml:space="preserve">AZISA-202031</t>
  </si>
  <si>
    <t xml:space="preserve">ER160253</t>
  </si>
  <si>
    <t xml:space="preserve">С-ДШФ/11-10-2022/197024681</t>
  </si>
  <si>
    <t xml:space="preserve">AZISA-0002651</t>
  </si>
  <si>
    <t xml:space="preserve">ER160281</t>
  </si>
  <si>
    <t xml:space="preserve">С-ДШФ/18-04-2023/242537149</t>
  </si>
  <si>
    <t xml:space="preserve">Демонтирован 15.11.2024</t>
  </si>
  <si>
    <t xml:space="preserve">AZISA-256061</t>
  </si>
  <si>
    <t xml:space="preserve">ER170056</t>
  </si>
  <si>
    <t xml:space="preserve">С-ГРЗ/17-03-2023/232874121</t>
  </si>
  <si>
    <t xml:space="preserve">Температура потока №2</t>
  </si>
  <si>
    <t xml:space="preserve">Метран 286-02 Exia-1-120-Н10-(-50…100)С-Т5-У1.1(-50+85)-ГП</t>
  </si>
  <si>
    <t xml:space="preserve">С-ДШФ/12-10-2022/197024625</t>
  </si>
  <si>
    <t xml:space="preserve">22.08.2022</t>
  </si>
  <si>
    <t xml:space="preserve">Демонтировали и деффектовали 14.11.2024</t>
  </si>
  <si>
    <t xml:space="preserve">-55…+80 °C</t>
  </si>
  <si>
    <t xml:space="preserve">IP68</t>
  </si>
  <si>
    <t xml:space="preserve">AZISA-0001671</t>
  </si>
  <si>
    <t xml:space="preserve">ЕR160126</t>
  </si>
  <si>
    <t xml:space="preserve">С-ГРЗ/17-03-2023/232874148</t>
  </si>
  <si>
    <t xml:space="preserve">СП-25 Стойка №5</t>
  </si>
  <si>
    <t xml:space="preserve">AZISA–210811</t>
  </si>
  <si>
    <t xml:space="preserve">ER160222</t>
  </si>
  <si>
    <t xml:space="preserve">С-ГРЗ/16-03-2023/232874226</t>
  </si>
  <si>
    <t xml:space="preserve">Демонтировали и деффектовали 29.11.2024</t>
  </si>
  <si>
    <t xml:space="preserve">AZISA-000971</t>
  </si>
  <si>
    <t xml:space="preserve">ЕR160274</t>
  </si>
  <si>
    <t xml:space="preserve">С-ГРЗ/17-03-2023/232874181</t>
  </si>
  <si>
    <t xml:space="preserve">Вибрация переднего подшипника двигателя верт.плоск</t>
  </si>
  <si>
    <t xml:space="preserve">SJISA-227021 (13-SP5)</t>
  </si>
  <si>
    <t xml:space="preserve">С-ВЯ/25-06-2024/351973843</t>
  </si>
  <si>
    <t xml:space="preserve">AZISA–213031</t>
  </si>
  <si>
    <t xml:space="preserve">МП-242-1580-2013 с изм.№1</t>
  </si>
  <si>
    <t xml:space="preserve">ER160179</t>
  </si>
  <si>
    <t xml:space="preserve">С-ДШФ/11-10-2024/385850950</t>
  </si>
  <si>
    <t xml:space="preserve">Демонтировали и деффектовали 23.01.2025</t>
  </si>
  <si>
    <t xml:space="preserve">AZISA-0001051</t>
  </si>
  <si>
    <t xml:space="preserve">ЕR160319</t>
  </si>
  <si>
    <t xml:space="preserve">С-ГРЗ/17-03-2023/232874173</t>
  </si>
  <si>
    <t xml:space="preserve">Демонтировали и деффектовали 25.01.2025</t>
  </si>
  <si>
    <t xml:space="preserve">AZISA-293281</t>
  </si>
  <si>
    <t xml:space="preserve">ER160333</t>
  </si>
  <si>
    <t xml:space="preserve">С-ДШФ/10-02-2024/231305231</t>
  </si>
  <si>
    <t xml:space="preserve">Демонтировали и деффектовали 29.01.2025</t>
  </si>
  <si>
    <t xml:space="preserve">Стойка СП-25 №1</t>
  </si>
  <si>
    <t xml:space="preserve">AZISA-234421
</t>
  </si>
  <si>
    <t xml:space="preserve">ER160243</t>
  </si>
  <si>
    <t xml:space="preserve">С-ГРЗ/16-03-2023/232874213</t>
  </si>
  <si>
    <t xml:space="preserve">Демонтировали и деффектовали 30.01.2025</t>
  </si>
  <si>
    <t xml:space="preserve">AZISA-0001921</t>
  </si>
  <si>
    <t xml:space="preserve">ER170039</t>
  </si>
  <si>
    <t xml:space="preserve">С-ДШФ/10-02-2024/321305203</t>
  </si>
  <si>
    <t xml:space="preserve">Демонтировали и деффектовали 25.02.2025</t>
  </si>
  <si>
    <t xml:space="preserve">Площадка подготовки нефти</t>
  </si>
  <si>
    <t xml:space="preserve">AZISA–214571</t>
  </si>
  <si>
    <t xml:space="preserve">ЕR160171</t>
  </si>
  <si>
    <t xml:space="preserve">С-ДШФ/10-02-2024/321305221</t>
  </si>
  <si>
    <t xml:space="preserve">Демонтировали и деффектовали 26.02.2025</t>
  </si>
  <si>
    <t xml:space="preserve">Температура выхода змеевеков из теплообменной камеры 2-й поток</t>
  </si>
  <si>
    <t xml:space="preserve">Метран 286-02 </t>
  </si>
  <si>
    <t xml:space="preserve">2250792</t>
  </si>
  <si>
    <t xml:space="preserve">С-ДШФ/16-08-2023/275819552</t>
  </si>
  <si>
    <t xml:space="preserve">Демонтировали и деффектовали 04.03.2025</t>
  </si>
  <si>
    <t xml:space="preserve">Демонтировали и деффектовали 09.03.2025</t>
  </si>
  <si>
    <t xml:space="preserve">Контроль загазованности в Блоке ГРП II-ПТБ-10-Э №2 </t>
  </si>
  <si>
    <t xml:space="preserve">QE-212-32(5)</t>
  </si>
  <si>
    <t xml:space="preserve">ER160050</t>
  </si>
  <si>
    <t xml:space="preserve">С-ДШФ/11-10-2024/385850966</t>
  </si>
  <si>
    <t xml:space="preserve">Контроль загазованности в Блоке ГРП II-ПТБ-10-Э №3 </t>
  </si>
  <si>
    <t xml:space="preserve">QE-213-32(5)</t>
  </si>
  <si>
    <t xml:space="preserve">ER160052</t>
  </si>
  <si>
    <t xml:space="preserve">С-ДШФ/11-10-2024/385850955</t>
  </si>
  <si>
    <t xml:space="preserve">Демонтировали и деффектовали 07.03.2025</t>
  </si>
  <si>
    <t xml:space="preserve">Температура подшипника насоса НА-6 
рабочая сторона</t>
  </si>
  <si>
    <t xml:space="preserve">2.6-ТЕ2</t>
  </si>
  <si>
    <t xml:space="preserve">ЗАО "Промышленная группа "Метран"</t>
  </si>
  <si>
    <t xml:space="preserve">В</t>
  </si>
  <si>
    <t xml:space="preserve">С-ДШФ/16-11-2024/393201228</t>
  </si>
  <si>
    <t xml:space="preserve">01.2019</t>
  </si>
  <si>
    <t xml:space="preserve">Демонтировали и деффектовали 29.03.2025</t>
  </si>
  <si>
    <t xml:space="preserve">312</t>
  </si>
  <si>
    <t xml:space="preserve">Емкость дренажная V= 40 м3</t>
  </si>
  <si>
    <t xml:space="preserve">AZISA-312051</t>
  </si>
  <si>
    <t xml:space="preserve">ER170067</t>
  </si>
  <si>
    <t xml:space="preserve">С-ДШФ/10-02-2024/321305222</t>
  </si>
  <si>
    <t xml:space="preserve">Демонтировали и деффектовали 07.04.2025</t>
  </si>
  <si>
    <t xml:space="preserve">AZISA-0002581</t>
  </si>
  <si>
    <t xml:space="preserve">Демонтировали и деффектовали 08.04.2025</t>
  </si>
  <si>
    <t xml:space="preserve">С-ЕЖБ/20-03-2025/419177669</t>
  </si>
  <si>
    <t xml:space="preserve">Демонтирован 07,05,2025</t>
  </si>
  <si>
    <t xml:space="preserve">Станция азотная</t>
  </si>
  <si>
    <t xml:space="preserve">Линия  А</t>
  </si>
  <si>
    <t xml:space="preserve">101-А</t>
  </si>
  <si>
    <t xml:space="preserve">25948-11</t>
  </si>
  <si>
    <t xml:space="preserve">ЦАРЯ.2553.004-01 МП Преобразователи измерительные влажности и температуры ДВ2. Методика поверки</t>
  </si>
  <si>
    <t xml:space="preserve">Преобразователь влажности и температуры</t>
  </si>
  <si>
    <t xml:space="preserve">ДВ2</t>
  </si>
  <si>
    <t xml:space="preserve">ДВ2ТСМ-1Т-1П-В</t>
  </si>
  <si>
    <t xml:space="preserve">ООО НПК "Микрофор", г.Москва; ЗАО "НТЦ "Диапром", г.Москва</t>
  </si>
  <si>
    <t xml:space="preserve">С-ДТТ/10-03-2021/43444159</t>
  </si>
  <si>
    <t xml:space="preserve">ООО НПК "МИКРОФОР"</t>
  </si>
  <si>
    <t xml:space="preserve">Датчик температуры и влажности ДВ2ТСМ-1Т-1П-В №15078 прибыл в Тюмень на поверку 22.04.2022</t>
  </si>
  <si>
    <t xml:space="preserve">Демонтирован 04.25, отправлялся на поверку в Тюмень, вернулся, требуется отправлять комплектно со вторичкой, в данный момент находится кабинете КИП, под верстаком коробка № 7 (Александров)</t>
  </si>
  <si>
    <t xml:space="preserve">Линия Б</t>
  </si>
  <si>
    <t xml:space="preserve">101-Б</t>
  </si>
  <si>
    <t xml:space="preserve">С-ДТТ/10-03-2021/43444160</t>
  </si>
  <si>
    <t xml:space="preserve">Датчик температуры и влажности ДВ2ТСМ-1Т-1П-В №15077 прибыл в Тюмень на поверку 22.04.2022</t>
  </si>
  <si>
    <t xml:space="preserve">Демонтирован 04.25, отправлялся на поверку в Тюмень, вернулся, требуется отправлять комплектно со вторичкой, в данный момент находится кабинете КИП, под верстаком коробка № 7  (Александров)</t>
  </si>
  <si>
    <t xml:space="preserve">AZISA-231071</t>
  </si>
  <si>
    <t xml:space="preserve">С-ЕЖБ/20-03-2025/419177647</t>
  </si>
  <si>
    <t xml:space="preserve">Демонтировали и деффектовали 17.05.2025 (Александров)</t>
  </si>
  <si>
    <t xml:space="preserve">С-ЕЖБ/20-03-2025/419177701</t>
  </si>
  <si>
    <t xml:space="preserve">Демонтировали и деффектовали 02.06.2025 (Александров)</t>
  </si>
  <si>
    <t xml:space="preserve">Шкаф СУ КЗ</t>
  </si>
  <si>
    <t xml:space="preserve">AZISA - 000951</t>
  </si>
  <si>
    <t xml:space="preserve">=R121+S121*365.2</t>
  </si>
  <si>
    <t xml:space="preserve">С-ДШФ/19-04-2024/336517382</t>
  </si>
  <si>
    <t xml:space="preserve">Когда был демонтирован не извесно, но по факту по месту он не установлен. (Александров)</t>
  </si>
  <si>
    <t xml:space="preserve">01683559010-12180006</t>
  </si>
  <si>
    <t xml:space="preserve">С-ДШФ/13-06-2023/255358293</t>
  </si>
  <si>
    <t xml:space="preserve">Демонтирован и дефектован 15.06.2025 (Шкурапатов)</t>
  </si>
  <si>
    <t xml:space="preserve">акт июнь 2023</t>
  </si>
  <si>
    <t xml:space="preserve">293.9</t>
  </si>
  <si>
    <t xml:space="preserve">Контроль загазованности ЕДК9</t>
  </si>
  <si>
    <t xml:space="preserve">AZISA-293881</t>
  </si>
  <si>
    <t xml:space="preserve">ER170065</t>
  </si>
  <si>
    <t xml:space="preserve">С-ДШФ/10-02-2024/321305205</t>
  </si>
  <si>
    <t xml:space="preserve">С-ЕЖБ/20-03-2025/419177708</t>
  </si>
  <si>
    <t xml:space="preserve">AZISA-247101</t>
  </si>
  <si>
    <t xml:space="preserve">ИБЯЛ.418414.071-126 МП изм №1</t>
  </si>
  <si>
    <t xml:space="preserve">ДАК </t>
  </si>
  <si>
    <t xml:space="preserve">ДАК-∑СН-138</t>
  </si>
  <si>
    <t xml:space="preserve">ООО «Аналитприбор», г.Смоленск</t>
  </si>
  <si>
    <t xml:space="preserve">±3</t>
  </si>
  <si>
    <t xml:space="preserve">С-ГЦС/17-11-2022/205728932</t>
  </si>
  <si>
    <t xml:space="preserve">ФГУП "СПО "АНАЛИТПРИБОР"</t>
  </si>
  <si>
    <t xml:space="preserve">1ExdIIC T6…Т4GbX</t>
  </si>
  <si>
    <t xml:space="preserve">19.09.2023</t>
  </si>
  <si>
    <t xml:space="preserve">IP66/IP68</t>
  </si>
  <si>
    <t xml:space="preserve">С-ЕЖБ/20-03-2025/419177681</t>
  </si>
  <si>
    <t xml:space="preserve">Дефектован и демонтирова 06.07.2025 (Шкурапатов П.А.)</t>
  </si>
  <si>
    <t xml:space="preserve">Давление  на выкиде насоса Н2</t>
  </si>
  <si>
    <t xml:space="preserve">PISA-226071</t>
  </si>
  <si>
    <t xml:space="preserve">4029294</t>
  </si>
  <si>
    <t xml:space="preserve">±0,075</t>
  </si>
  <si>
    <t xml:space="preserve">С-ДШФ/22-07-2024/361507682</t>
  </si>
  <si>
    <t xml:space="preserve">AZISA–204541</t>
  </si>
  <si>
    <t xml:space="preserve">ЕR160311</t>
  </si>
  <si>
    <t xml:space="preserve">С-ДШФ/11-11-2023/297800326</t>
  </si>
  <si>
    <t xml:space="preserve">Дефектован и демонтирова 12.07.2025 (Шкурапатов П.А.)</t>
  </si>
  <si>
    <t xml:space="preserve">акт ноябрь 2023</t>
  </si>
  <si>
    <t xml:space="preserve">AZISA–212041</t>
  </si>
  <si>
    <t xml:space="preserve">ER160195</t>
  </si>
  <si>
    <t xml:space="preserve">С-ДШФ/11-10-2024/385850957</t>
  </si>
  <si>
    <t xml:space="preserve">AZISA-0001981</t>
  </si>
  <si>
    <t xml:space="preserve">ER170045</t>
  </si>
  <si>
    <t xml:space="preserve">С-ДШФ/10-02-2024/321305197</t>
  </si>
  <si>
    <t xml:space="preserve">Расход после Н1</t>
  </si>
  <si>
    <t xml:space="preserve">FT-23531</t>
  </si>
  <si>
    <t xml:space="preserve">1563597X</t>
  </si>
  <si>
    <t xml:space="preserve">И-ВЯ/22-03-2024/330818397</t>
  </si>
  <si>
    <t xml:space="preserve">235.1 насос 1</t>
  </si>
  <si>
    <t xml:space="preserve">FT-23523</t>
  </si>
  <si>
    <t xml:space="preserve">С-ДДГ/09-12-2021/117364959</t>
  </si>
  <si>
    <t xml:space="preserve">FT-23521</t>
  </si>
  <si>
    <t xml:space="preserve">И-ДДГ/09-12-2021/117364950</t>
  </si>
  <si>
    <t xml:space="preserve">QE-211-32(6)</t>
  </si>
  <si>
    <t xml:space="preserve">ER160056</t>
  </si>
  <si>
    <t xml:space="preserve">С-ДШФ/11-10-2024/385850973</t>
  </si>
  <si>
    <t xml:space="preserve">Демонтирован дефектован 15.07.2025 (Шкурапатов П.А.)</t>
  </si>
  <si>
    <t xml:space="preserve">QE-211-32(3)</t>
  </si>
  <si>
    <t xml:space="preserve">ER160169</t>
  </si>
  <si>
    <t xml:space="preserve">С-ДШФ/11-10-2024/385850978</t>
  </si>
  <si>
    <t xml:space="preserve">Демонтирован и деффектован 07.08.25 (Александров В.П.)</t>
  </si>
  <si>
    <t xml:space="preserve">AZISA-293871</t>
  </si>
  <si>
    <t xml:space="preserve">ER170066</t>
  </si>
  <si>
    <t xml:space="preserve">С-ДШФ/10-02-2024/321305206</t>
  </si>
  <si>
    <t xml:space="preserve">С-ЕЖБ/20-03-2025/419177667</t>
  </si>
  <si>
    <t xml:space="preserve">Демонтирован и деффектован 10.08.25 (Александров В.П.)</t>
  </si>
  <si>
    <t xml:space="preserve">Стойка №1 СП-25 </t>
  </si>
  <si>
    <t xml:space="preserve">AZISA-2931061</t>
  </si>
  <si>
    <t xml:space="preserve">ER170057</t>
  </si>
  <si>
    <t xml:space="preserve">С-ДШФ/10-02-2024/321305237</t>
  </si>
  <si>
    <t xml:space="preserve">Демонтирован 15.08.25 (Александров В.П)</t>
  </si>
  <si>
    <t xml:space="preserve">AZISA–214531</t>
  </si>
  <si>
    <t xml:space="preserve">ЕR160163</t>
  </si>
  <si>
    <t xml:space="preserve">С-ДШФ/11-11-2023/297800336</t>
  </si>
  <si>
    <t xml:space="preserve">Демонтирован дефектован 24.08.2025 (Аллагужин Э.Ш.)</t>
  </si>
  <si>
    <t xml:space="preserve">С-ЕЖБ/20-03-2025/419177664</t>
  </si>
  <si>
    <t xml:space="preserve">AZISA-0002011</t>
  </si>
  <si>
    <t xml:space="preserve">ER170048</t>
  </si>
  <si>
    <t xml:space="preserve">С-ДШФ/10-02-2024/321305194</t>
  </si>
  <si>
    <t xml:space="preserve">Уровень в ЕДК1; Температура в ЕДК1</t>
  </si>
  <si>
    <t xml:space="preserve">LISA,TISA-253081</t>
  </si>
  <si>
    <t xml:space="preserve">ДУУ10-10-0-4,08-0-0-00-1-0-0-0-000</t>
  </si>
  <si>
    <t xml:space="preserve">492</t>
  </si>
  <si>
    <t xml:space="preserve">ЗАО "Альбатрос"</t>
  </si>
  <si>
    <t xml:space="preserve">4,08/85°</t>
  </si>
  <si>
    <t xml:space="preserve">С-ДШФ/18-04-2023/242519850</t>
  </si>
  <si>
    <t xml:space="preserve">Демонтирован дефектован 25.08.2025 (Аллагужин Э.Ш.)</t>
  </si>
  <si>
    <t xml:space="preserve">Резервуар производственно-дождевых стоков РВ-2   </t>
  </si>
  <si>
    <t xml:space="preserve">LISA-297061</t>
  </si>
  <si>
    <t xml:space="preserve">ДУУ10-10-12,30-0-0-00-1-0-0-0-000</t>
  </si>
  <si>
    <t xml:space="preserve">01.01.2021</t>
  </si>
  <si>
    <t xml:space="preserve">С-ДШФ/16-08-2023/275801433</t>
  </si>
  <si>
    <t xml:space="preserve">09.08.2022</t>
  </si>
  <si>
    <t xml:space="preserve">акт август 2023</t>
  </si>
  <si>
    <t xml:space="preserve">С-ЕЖБ/20-03-2025/419177635</t>
  </si>
  <si>
    <t xml:space="preserve">Демонтирован дефектован 06.09.2025 
(Сурков А.А.)</t>
  </si>
  <si>
    <t xml:space="preserve">AZISA–212051</t>
  </si>
  <si>
    <t xml:space="preserve">ER160241</t>
  </si>
  <si>
    <t xml:space="preserve">С-ДШФ/11-10-2024/385850956</t>
  </si>
  <si>
    <t xml:space="preserve">AZISA-312041</t>
  </si>
  <si>
    <t xml:space="preserve">ER170068</t>
  </si>
  <si>
    <t xml:space="preserve">С-ДШФ/10-02-2024/321305223</t>
  </si>
  <si>
    <r>
      <rPr>
        <sz val="8"/>
        <rFont val="Arial"/>
        <family val="0"/>
        <charset val="1"/>
      </rPr>
      <t xml:space="preserve">Демонтировано </t>
    </r>
    <r>
      <rPr>
        <b val="true"/>
        <i val="true"/>
        <sz val="8"/>
        <rFont val="Arial"/>
        <family val="0"/>
        <charset val="1"/>
      </rPr>
      <t xml:space="preserve">исправный</t>
    </r>
    <r>
      <rPr>
        <sz val="8"/>
        <rFont val="Arial"/>
        <family val="0"/>
        <charset val="1"/>
      </rPr>
      <t xml:space="preserve"> 18.09.2025  в связи с переходом на Диз.топливо. (Бондарев А.Г. / Сурков А.А.)</t>
    </r>
  </si>
  <si>
    <t xml:space="preserve">С-ЕВП/02-10-2023/284954785</t>
  </si>
  <si>
    <t xml:space="preserve">ООО «ЭМИ-Прибор»,</t>
  </si>
  <si>
    <t xml:space="preserve">07.04.2025</t>
  </si>
  <si>
    <t xml:space="preserve">-60…+60 °C</t>
  </si>
  <si>
    <t xml:space="preserve">IP 66/68</t>
  </si>
  <si>
    <t xml:space="preserve">AZISA-0001971</t>
  </si>
  <si>
    <t xml:space="preserve">ER170044</t>
  </si>
  <si>
    <t xml:space="preserve">С-ДШФ/10-02-2024/321305198</t>
  </si>
  <si>
    <t xml:space="preserve">AZISA-0001991</t>
  </si>
  <si>
    <t xml:space="preserve">ER170046</t>
  </si>
  <si>
    <t xml:space="preserve">С-ДШФ/10-02-2024/321305196</t>
  </si>
  <si>
    <t xml:space="preserve">AZISA-0002001</t>
  </si>
  <si>
    <t xml:space="preserve">ER170047</t>
  </si>
  <si>
    <t xml:space="preserve">С-ДШФ/10-02-2024/321305195</t>
  </si>
  <si>
    <t xml:space="preserve">Резервуар нефти РВС-11</t>
  </si>
  <si>
    <t xml:space="preserve">AZISA-0002021 (пропан)</t>
  </si>
  <si>
    <t xml:space="preserve">СПО "Аналитприбор", г. Смоленск</t>
  </si>
  <si>
    <t xml:space="preserve">С-ГЦС/24-11-2022/206826201</t>
  </si>
  <si>
    <t xml:space="preserve">1ExdIICT6…T4 Gb X</t>
  </si>
  <si>
    <t xml:space="preserve">20.08.2023</t>
  </si>
  <si>
    <t xml:space="preserve">-60…+80 °С</t>
  </si>
  <si>
    <t xml:space="preserve">AZISA-0002681</t>
  </si>
  <si>
    <t xml:space="preserve">ER170052</t>
  </si>
  <si>
    <t xml:space="preserve">С-ДШФ/10-02-2024/321305193</t>
  </si>
  <si>
    <t xml:space="preserve">AZISA-0002691</t>
  </si>
  <si>
    <t xml:space="preserve">ER170053</t>
  </si>
  <si>
    <t xml:space="preserve">С-ДШФ/10-02-2024/321305192</t>
  </si>
  <si>
    <t xml:space="preserve">С-ЕЖБ/20-03-2025/419177670</t>
  </si>
  <si>
    <t xml:space="preserve">Демонтирован дефектован 23.09.2025 (Сурков А.А.)</t>
  </si>
  <si>
    <t xml:space="preserve">С-ГЦС/25-11-2022/206825766</t>
  </si>
  <si>
    <t xml:space="preserve">14.02.2024</t>
  </si>
  <si>
    <t xml:space="preserve">Демонтирован дефектован 25.09.2025 (Сурков А.А.)</t>
  </si>
  <si>
    <t xml:space="preserve">С-ЕЖБ/20-03-2025/419177614</t>
  </si>
  <si>
    <t xml:space="preserve">СП-25 Стойка №6</t>
  </si>
  <si>
    <t xml:space="preserve">AZISA–210821</t>
  </si>
  <si>
    <t xml:space="preserve">ER170097</t>
  </si>
  <si>
    <t xml:space="preserve">С-ДШФ/10-02-2024/321305234</t>
  </si>
  <si>
    <t xml:space="preserve">Демонтирован дефектован 27.09.2025 (Суурков А.А.)</t>
  </si>
  <si>
    <t xml:space="preserve">С-ЕЖБ/20-03-2025/419177622</t>
  </si>
  <si>
    <t xml:space="preserve">Демонтирован дефектован 28.09.2025 (Суурков А.А.)</t>
  </si>
  <si>
    <t xml:space="preserve">AZISA-253101</t>
  </si>
  <si>
    <t xml:space="preserve">ЕR160287</t>
  </si>
  <si>
    <t xml:space="preserve">С-ДШФ/10-02-2024/321305210</t>
  </si>
  <si>
    <t xml:space="preserve">Газоанализатор стационарный со сменными сенсорами взрывозащищенный</t>
  </si>
  <si>
    <t xml:space="preserve">Демонтирован 24.10.2023 на поверку</t>
  </si>
  <si>
    <t xml:space="preserve">235.3-QE1</t>
  </si>
  <si>
    <t xml:space="preserve">СГОЭС-М11(метан)</t>
  </si>
  <si>
    <t xml:space="preserve"> С-ДШФ/20-11-2022/203575882</t>
  </si>
  <si>
    <t xml:space="preserve">Демонтирован 07.11.2023 на поверку</t>
  </si>
  <si>
    <t xml:space="preserve">акт ноябрь 2022</t>
  </si>
  <si>
    <t xml:space="preserve">С-ВР/20-12-2021/118569282</t>
  </si>
  <si>
    <t xml:space="preserve">На порерке</t>
  </si>
  <si>
    <t xml:space="preserve">Демонтирован на поверку Передан АиМ 24.01.2024</t>
  </si>
  <si>
    <t xml:space="preserve">Передан АиМ 24.01.2024</t>
  </si>
  <si>
    <t xml:space="preserve">С-ВР/20-12-2021/11856928</t>
  </si>
  <si>
    <t xml:space="preserve">AZISA-293781</t>
  </si>
  <si>
    <t xml:space="preserve">ER170063</t>
  </si>
  <si>
    <t xml:space="preserve">С-ДШФ/30-03-2022/151088758</t>
  </si>
  <si>
    <t xml:space="preserve">Демонтирован на поверку передан АиМ 18.03.2024</t>
  </si>
  <si>
    <t xml:space="preserve">Склад материально-технический</t>
  </si>
  <si>
    <t xml:space="preserve">AZISA-2750211</t>
  </si>
  <si>
    <t xml:space="preserve">МП 116-221-2014. изм №1</t>
  </si>
  <si>
    <t xml:space="preserve">ER230210415</t>
  </si>
  <si>
    <t xml:space="preserve">С-ВКЭ/12-03-2021/43928241</t>
  </si>
  <si>
    <t xml:space="preserve">06.03.2022</t>
  </si>
  <si>
    <t xml:space="preserve">Демонтировано на поверку 20.02.2024</t>
  </si>
  <si>
    <t xml:space="preserve">AZISA-293761</t>
  </si>
  <si>
    <t xml:space="preserve">ER170061</t>
  </si>
  <si>
    <t xml:space="preserve">С-ДШФ/30-03-2022/151088761</t>
  </si>
  <si>
    <t xml:space="preserve">ER160225</t>
  </si>
  <si>
    <t xml:space="preserve">С-ДШФ/30-03-2022/151088791</t>
  </si>
  <si>
    <t xml:space="preserve"> Площадка ёмкостей дизельного топлива ЕТ1 и ЕТ2</t>
  </si>
  <si>
    <t xml:space="preserve">Стойка №3 СП-25 </t>
  </si>
  <si>
    <t xml:space="preserve">AZISA-282111</t>
  </si>
  <si>
    <t xml:space="preserve">ER160209</t>
  </si>
  <si>
    <t xml:space="preserve">С-ДШФ/30-03-2022/151088794</t>
  </si>
  <si>
    <t xml:space="preserve">01.06.2016</t>
  </si>
  <si>
    <t xml:space="preserve">Демонтировано на поверку 17.03.2024</t>
  </si>
  <si>
    <t xml:space="preserve">AZISA-282091</t>
  </si>
  <si>
    <t xml:space="preserve">ER160210</t>
  </si>
  <si>
    <t xml:space="preserve">С-ДШФ/30-03-2022/151088798</t>
  </si>
  <si>
    <t xml:space="preserve"> Емкость аварийного слива топлива ЕАТ</t>
  </si>
  <si>
    <t xml:space="preserve">AZISA-281031</t>
  </si>
  <si>
    <t xml:space="preserve">ER160208</t>
  </si>
  <si>
    <t xml:space="preserve">С-ДШФ/30-03-2022/151088706</t>
  </si>
  <si>
    <t xml:space="preserve">Расход линии А</t>
  </si>
  <si>
    <t xml:space="preserve">FT101А</t>
  </si>
  <si>
    <t xml:space="preserve">14663-12</t>
  </si>
  <si>
    <t xml:space="preserve">МП 14663-12 "Расходомеры-счётчики вихревые 8800"</t>
  </si>
  <si>
    <t xml:space="preserve">Расходомер-счетчик вихревой</t>
  </si>
  <si>
    <t xml:space="preserve"> Расходомер-счетчик вихревой 8800</t>
  </si>
  <si>
    <t xml:space="preserve"> Расходомер-счетчик вихревой 8800DR015SK1N2D1Q4YR</t>
  </si>
  <si>
    <t xml:space="preserve">Фирма "Emerson Process Management / Rosemount Inc."</t>
  </si>
  <si>
    <t xml:space="preserve">С-ВЯ/10-09-2024/370567475</t>
  </si>
  <si>
    <t xml:space="preserve">Демонтирован и отправлен на поверку 10.06.24</t>
  </si>
  <si>
    <t xml:space="preserve">Расход линии Б</t>
  </si>
  <si>
    <t xml:space="preserve">FT101Б</t>
  </si>
  <si>
    <t xml:space="preserve">С-ВЯ/10-09-2024/370567477</t>
  </si>
  <si>
    <t xml:space="preserve">С-ГЦТ/23-11-22/203262751</t>
  </si>
  <si>
    <t xml:space="preserve">20.02.2024</t>
  </si>
  <si>
    <t xml:space="preserve">07.02.2024</t>
  </si>
  <si>
    <t xml:space="preserve">Был демонтирован 24.11.24 для поверки  Вместо него установлен зав. № 22757</t>
  </si>
  <si>
    <t xml:space="preserve">ER170104</t>
  </si>
  <si>
    <t xml:space="preserve">С-ВКЭ/09-11-2022/200224134</t>
  </si>
  <si>
    <t xml:space="preserve">Был демонтирован 24.11.24 для поверки орентировачно на 90 дней. Вместо него установлен зав. № 22756</t>
  </si>
  <si>
    <t xml:space="preserve">ЭРИС-ОПТИМА ПЛЮС М (метанол)</t>
  </si>
  <si>
    <t xml:space="preserve">ER170103</t>
  </si>
  <si>
    <t xml:space="preserve">С-ВКЭ/09-11-2022/200224135</t>
  </si>
  <si>
    <t xml:space="preserve">20.11.2021</t>
  </si>
  <si>
    <t xml:space="preserve">отправлен на завод "ЭРИС" 24.10.2022</t>
  </si>
  <si>
    <t xml:space="preserve">Был демонтирован 24.11.24 для поверки орентировачно на 90 дней. Вместо него установлен зав. № 22753</t>
  </si>
  <si>
    <t xml:space="preserve">Контроль загазованности в БИК-2</t>
  </si>
  <si>
    <t xml:space="preserve">ЗАО "Электронстандарт-Прибор"</t>
  </si>
  <si>
    <t xml:space="preserve">01.01.2018</t>
  </si>
  <si>
    <t xml:space="preserve">С-ДШФ/06-12-2023/315504503</t>
  </si>
  <si>
    <t xml:space="preserve">Ex d[ib] llC T4 Gb</t>
  </si>
  <si>
    <t xml:space="preserve">Был демонтирован 24.11.24 для поверки с вывозом в Тюмень но оказался не на тот газ (пропан). Нужно включить его в поверку, после поверки оставить как зип. Вместо него установлен зав. № 22755. в реестр не внесён</t>
  </si>
  <si>
    <t xml:space="preserve">С-ГЦТ/23-11-22/203262993</t>
  </si>
  <si>
    <t xml:space="preserve">1Exd (ib) IIC T6 Gb X</t>
  </si>
  <si>
    <t xml:space="preserve">Был демонтирован 24.11.24 для поверки орентировачно на 90 дней. Вместо него установлен зав. № 22751</t>
  </si>
  <si>
    <t xml:space="preserve">С-ГЦТ/23-11-22/203262749</t>
  </si>
  <si>
    <t xml:space="preserve">Был демонтирован 24.11.24 для поверки орентировачно на 90 дней. Вместо него установлен зав. № 22752</t>
  </si>
  <si>
    <t xml:space="preserve">С-ГЦТ/23-11-22/203262994</t>
  </si>
  <si>
    <t xml:space="preserve">Был демонтирован 24.11.24 для поверки орентировачно на 90 дней. Вместо него установлен зав. № 22754</t>
  </si>
  <si>
    <t xml:space="preserve">С-ГЦТ/23-11-22/203262750</t>
  </si>
  <si>
    <t xml:space="preserve">Был демонтирован 24.11.24 для поверки орентировачно на 90 дней. Вместо него установлен зав. № 22747</t>
  </si>
  <si>
    <t xml:space="preserve">FT-23522</t>
  </si>
  <si>
    <t xml:space="preserve">С-ВЯ/05-04-2024/331144852</t>
  </si>
  <si>
    <t xml:space="preserve">Демонтировано и передано МКАИР акт от 25.07.2025 (Шкурапатов)</t>
  </si>
  <si>
    <t xml:space="preserve">AZISA-235141 (метанол)</t>
  </si>
  <si>
    <t xml:space="preserve">.09506185</t>
  </si>
  <si>
    <t xml:space="preserve">С-ЕВП/22-09-2022/188788419</t>
  </si>
  <si>
    <t xml:space="preserve">04.02.2024</t>
  </si>
  <si>
    <t xml:space="preserve">-60…+60 °С</t>
  </si>
  <si>
    <t xml:space="preserve">IP 66/67/68</t>
  </si>
  <si>
    <t xml:space="preserve">QE1-235.2</t>
  </si>
  <si>
    <t xml:space="preserve">09506182</t>
  </si>
  <si>
    <t xml:space="preserve">С-ЕВП/22-06-2022/188788422</t>
  </si>
  <si>
    <t xml:space="preserve">24.10.2023</t>
  </si>
  <si>
    <t xml:space="preserve">Демонтирован на поверку с вывозом с НГКМ 01.09.2025 (Шкурапатов П.А.)</t>
  </si>
  <si>
    <t xml:space="preserve">QE2-235.2</t>
  </si>
  <si>
    <t xml:space="preserve">09506183</t>
  </si>
  <si>
    <t xml:space="preserve">С-ЕВП/22-06-2022/188788421</t>
  </si>
  <si>
    <t xml:space="preserve">206.1</t>
  </si>
  <si>
    <t xml:space="preserve">БИС-2</t>
  </si>
  <si>
    <t xml:space="preserve">Контроль загазованности в БИЗ-2</t>
  </si>
  <si>
    <t xml:space="preserve">QIT-206101</t>
  </si>
  <si>
    <t xml:space="preserve">Газоанализатор</t>
  </si>
  <si>
    <t xml:space="preserve">С-ДШФ/06-09-2024/374336224</t>
  </si>
  <si>
    <t xml:space="preserve">СОГЛАСОВАНО</t>
  </si>
  <si>
    <t xml:space="preserve">УТВЕРЖДАЮ</t>
  </si>
  <si>
    <t xml:space="preserve">Главный метролог -</t>
  </si>
  <si>
    <t xml:space="preserve"> Заместитель генерального</t>
  </si>
  <si>
    <t xml:space="preserve">Зам. директора по метрологии </t>
  </si>
  <si>
    <t xml:space="preserve">начальник отдела УМАСиИТ</t>
  </si>
  <si>
    <t xml:space="preserve">директора - главный инженер</t>
  </si>
  <si>
    <t xml:space="preserve"> ФБУ "Тюменский ЦСМ"</t>
  </si>
  <si>
    <t xml:space="preserve">ООО  "Газпромнефть-Ямал"</t>
  </si>
  <si>
    <t xml:space="preserve">_______________ Д.С. Пругло</t>
  </si>
  <si>
    <t xml:space="preserve">___________ А.В. Войводяну</t>
  </si>
  <si>
    <t xml:space="preserve">___________ Р.О. Сулейманов</t>
  </si>
  <si>
    <t xml:space="preserve">" ___ " ______________ 20__ г.</t>
  </si>
  <si>
    <t xml:space="preserve">" ____ " ______________ 20__ г.</t>
  </si>
  <si>
    <t xml:space="preserve">" ____ "  ______________ 20__ г.</t>
  </si>
  <si>
    <t xml:space="preserve">ГРАФИК</t>
  </si>
  <si>
    <t xml:space="preserve">государственной поверки средств измерений на 1899г.</t>
  </si>
  <si>
    <t xml:space="preserve">Новопортовского НГКМ "Газпромнефть - Ямал"</t>
  </si>
  <si>
    <t xml:space="preserve">Наименование средств измерений</t>
  </si>
  <si>
    <t xml:space="preserve">Количество</t>
  </si>
  <si>
    <t xml:space="preserve">Зав. номер</t>
  </si>
  <si>
    <t xml:space="preserve">Метрологические характеристики</t>
  </si>
  <si>
    <t xml:space="preserve">Переодичность проверки</t>
  </si>
  <si>
    <t xml:space="preserve">Дата предыдущей поверки</t>
  </si>
  <si>
    <t xml:space="preserve">Дата следующей поверки</t>
  </si>
  <si>
    <t xml:space="preserve">Место установки</t>
  </si>
  <si>
    <t xml:space="preserve">Класс точности</t>
  </si>
  <si>
    <t xml:space="preserve">Предел измерений</t>
  </si>
  <si>
    <t xml:space="preserve">250.1</t>
  </si>
  <si>
    <t xml:space="preserve">Температура в ГС1</t>
  </si>
  <si>
    <t xml:space="preserve">TIR-250061</t>
  </si>
  <si>
    <t xml:space="preserve">МП 207-007-2018 с изм.№1</t>
  </si>
  <si>
    <t xml:space="preserve">Rosemount 3144Р D2A1IMM5T1F5QGXA</t>
  </si>
  <si>
    <t xml:space="preserve">2350731</t>
  </si>
  <si>
    <t xml:space="preserve">С-ВЯ/16-06-2021/72854209</t>
  </si>
  <si>
    <t xml:space="preserve">0Ex ia IlC T5 GA X</t>
  </si>
  <si>
    <t xml:space="preserve">12.09.2019</t>
  </si>
  <si>
    <t xml:space="preserve">Один прибор, один формуляр</t>
  </si>
  <si>
    <t xml:space="preserve">Ui ≤ 30 B, Ii ≤ 300 mA</t>
  </si>
  <si>
    <t xml:space="preserve">-60…+75 °C</t>
  </si>
  <si>
    <t xml:space="preserve">IP 66, IP 68</t>
  </si>
  <si>
    <t xml:space="preserve">Термопреобразователи сопротивления</t>
  </si>
  <si>
    <t xml:space="preserve">Rosemount 0065N31J0080Y0300T98IMXAQG</t>
  </si>
  <si>
    <t xml:space="preserve">± 0,12</t>
  </si>
  <si>
    <t xml:space="preserve">С-ДШФ/15-05-2021/68767538</t>
  </si>
  <si>
    <t xml:space="preserve">Ui ≤ 13,6 B, Ii ≤ 56 mA</t>
  </si>
  <si>
    <t xml:space="preserve">250.2</t>
  </si>
  <si>
    <t xml:space="preserve">Температура в ГС2</t>
  </si>
  <si>
    <t xml:space="preserve">TIR-250071</t>
  </si>
  <si>
    <t xml:space="preserve">2351280</t>
  </si>
  <si>
    <t xml:space="preserve">С-ВЯ/16-06-2021/72854208</t>
  </si>
  <si>
    <t xml:space="preserve">14.09.2019</t>
  </si>
  <si>
    <t xml:space="preserve">С-ДШФ/15-05-2021/68767537</t>
  </si>
  <si>
    <t xml:space="preserve">Температура газа трубопровода с ВХ1/1 в ГС2</t>
  </si>
  <si>
    <t xml:space="preserve">TICA-TM103.1</t>
  </si>
  <si>
    <t xml:space="preserve">Rosemount 3144Р D2A1EMF5QGXA</t>
  </si>
  <si>
    <t xml:space="preserve">2326916</t>
  </si>
  <si>
    <t xml:space="preserve">С-ВЯ/16-06-2021/72854207</t>
  </si>
  <si>
    <t xml:space="preserve">1Ex d IIC T6…T1 Gb X</t>
  </si>
  <si>
    <t xml:space="preserve">11.09.2019</t>
  </si>
  <si>
    <t xml:space="preserve">-50…+40 °C</t>
  </si>
  <si>
    <t xml:space="preserve">Rosemount 0065N35J0080Y0125T98EMXAQG</t>
  </si>
  <si>
    <t xml:space="preserve">С-ДШФ/15-05-2021/68767536</t>
  </si>
  <si>
    <t xml:space="preserve">Температура газа трубопровода с ВХ1/2 в ГС2</t>
  </si>
  <si>
    <t xml:space="preserve">TICA-TM103.2</t>
  </si>
  <si>
    <t xml:space="preserve">2326915</t>
  </si>
  <si>
    <t xml:space="preserve">С-ВЯ/16-06-2021/72854206</t>
  </si>
  <si>
    <t xml:space="preserve">Один прибор, один формуляр Требуется добавить в график, торо и асопи</t>
  </si>
  <si>
    <t xml:space="preserve">С-ДШФ/15-05-2021/68767535</t>
  </si>
  <si>
    <t xml:space="preserve">Температура газа трубопровода с ВХ1/3 в ГС2</t>
  </si>
  <si>
    <t xml:space="preserve">TICA-TM103.3</t>
  </si>
  <si>
    <t xml:space="preserve">2326914</t>
  </si>
  <si>
    <t xml:space="preserve">С-ВЯ/16-06-2021/72854205</t>
  </si>
  <si>
    <t xml:space="preserve">С-ДШФ/15-05-2021/68767534</t>
  </si>
  <si>
    <t xml:space="preserve">250.3</t>
  </si>
  <si>
    <t xml:space="preserve">Температура на входе газа (АВО газа КУ-1)</t>
  </si>
  <si>
    <t xml:space="preserve">ВК 1.1</t>
  </si>
  <si>
    <t xml:space="preserve">Rosemount 644</t>
  </si>
  <si>
    <t xml:space="preserve">Rosemount 644HAIMQGXABR6</t>
  </si>
  <si>
    <t xml:space="preserve">± 0,025 </t>
  </si>
  <si>
    <t xml:space="preserve">С-ВЯ/15-12-2020/32227011</t>
  </si>
  <si>
    <t xml:space="preserve">0Ex ia IlC T6 GA X</t>
  </si>
  <si>
    <t xml:space="preserve">Ui ≤ 60 B, Ii ≤ 100 mA</t>
  </si>
  <si>
    <t xml:space="preserve">Rosemount 0065C01Z0050Y0080G95IMG1XAQGBR6</t>
  </si>
  <si>
    <t xml:space="preserve">С-ВЯ/15-12-2020/3222745</t>
  </si>
  <si>
    <t xml:space="preserve">Температура на выходе газа (АВО газа КУ-2)</t>
  </si>
  <si>
    <t xml:space="preserve">ВК 1.2</t>
  </si>
  <si>
    <t xml:space="preserve">СП j.0265-19</t>
  </si>
  <si>
    <t xml:space="preserve">Rosemount 0065C01Z0050Y0080G95IMG</t>
  </si>
  <si>
    <t xml:space="preserve">СП J.0264-19</t>
  </si>
  <si>
    <t xml:space="preserve">Температура на выходе газа (АВО газа КУ-3)</t>
  </si>
  <si>
    <t xml:space="preserve">ВК 1.3</t>
  </si>
  <si>
    <t xml:space="preserve">МП 207-007-2018 изм № 1 </t>
  </si>
  <si>
    <t xml:space="preserve">С-ВЯ/15-12-2021/118058217</t>
  </si>
  <si>
    <t xml:space="preserve">С-ДШФ/10-12-2021/118332749</t>
  </si>
  <si>
    <t xml:space="preserve">Давление в ГС1</t>
  </si>
  <si>
    <t xml:space="preserve">PIR-250131</t>
  </si>
  <si>
    <t xml:space="preserve">Rosemount 3051 TG1A2B21BIMM5T1</t>
  </si>
  <si>
    <t xml:space="preserve">4037394</t>
  </si>
  <si>
    <t xml:space="preserve">СПj.0491-20</t>
  </si>
  <si>
    <t xml:space="preserve">0Ex ia IlC T5 Ga X</t>
  </si>
  <si>
    <t xml:space="preserve">Ui ≤ 30 B, Ii ≤ 200 mA</t>
  </si>
  <si>
    <t xml:space="preserve">IP66, IP68</t>
  </si>
  <si>
    <t xml:space="preserve">Давление в ГС2</t>
  </si>
  <si>
    <t xml:space="preserve">PIR-250141</t>
  </si>
  <si>
    <t xml:space="preserve">Rosemount 3051 TG2A2B21BIMM5T1</t>
  </si>
  <si>
    <t xml:space="preserve">4037393</t>
  </si>
  <si>
    <t xml:space="preserve">11/34064</t>
  </si>
  <si>
    <t xml:space="preserve">Перепад давления в ГС1</t>
  </si>
  <si>
    <t xml:space="preserve">PDIA-250151</t>
  </si>
  <si>
    <t xml:space="preserve">Преобразователь давления дифференциальный</t>
  </si>
  <si>
    <t xml:space="preserve">Rosemount 3051 CD0AO2A1BH2B1IML4M5T1</t>
  </si>
  <si>
    <t xml:space="preserve">4037392</t>
  </si>
  <si>
    <t xml:space="preserve">СПj.0489-20</t>
  </si>
  <si>
    <t xml:space="preserve">01.09.2019</t>
  </si>
  <si>
    <t xml:space="preserve">Перепад давления в ГС2</t>
  </si>
  <si>
    <t xml:space="preserve">PDIA-250161</t>
  </si>
  <si>
    <t xml:space="preserve">Rosemount 3051 CD2A02A1BH2B1IML4M5T1</t>
  </si>
  <si>
    <t xml:space="preserve">4037391</t>
  </si>
  <si>
    <t xml:space="preserve">11/33886</t>
  </si>
  <si>
    <t xml:space="preserve">Давление газа трубопровода с ВХ1/1 в ГС2</t>
  </si>
  <si>
    <t xml:space="preserve">PIR- Д107.1</t>
  </si>
  <si>
    <t xml:space="preserve">Rosemount 3051 TG3A2G22BB4EMM5</t>
  </si>
  <si>
    <t xml:space="preserve">4033079</t>
  </si>
  <si>
    <t xml:space="preserve">11/34100</t>
  </si>
  <si>
    <t xml:space="preserve">Ex d IIC T6X</t>
  </si>
  <si>
    <t xml:space="preserve">10.09.2019</t>
  </si>
  <si>
    <t xml:space="preserve">Требуется внести в график, торо и асопи</t>
  </si>
  <si>
    <t xml:space="preserve">Давление газа трубопровода с ВХ1/2 в ГС2</t>
  </si>
  <si>
    <t xml:space="preserve">PIR- Д107.2</t>
  </si>
  <si>
    <t xml:space="preserve">4033061</t>
  </si>
  <si>
    <t xml:space="preserve">СП J.0484-20</t>
  </si>
  <si>
    <t xml:space="preserve">Давление газа трубопровода ВХ1/3 в ГС2</t>
  </si>
  <si>
    <t xml:space="preserve">PIR- Д107.3</t>
  </si>
  <si>
    <t xml:space="preserve">4033064</t>
  </si>
  <si>
    <t xml:space="preserve">07/2016</t>
  </si>
  <si>
    <t xml:space="preserve">СП J.0485-20</t>
  </si>
  <si>
    <t xml:space="preserve">Давление на входе газа (АВО газа КУ-1)</t>
  </si>
  <si>
    <t xml:space="preserve">BP 1.1</t>
  </si>
  <si>
    <t xml:space="preserve">Rosemount 3051 TG3A2G21BIMV5BR6</t>
  </si>
  <si>
    <t xml:space="preserve">4033101</t>
  </si>
  <si>
    <t xml:space="preserve">кгс/см²</t>
  </si>
  <si>
    <t xml:space="preserve">СП J.0228-19</t>
  </si>
  <si>
    <t xml:space="preserve">0Ex ia IIC T5 Ga X</t>
  </si>
  <si>
    <t xml:space="preserve">Давление на входе газа (АВО газа КУ-2)</t>
  </si>
  <si>
    <t xml:space="preserve">BP 1.2</t>
  </si>
  <si>
    <t xml:space="preserve">4033098</t>
  </si>
  <si>
    <t xml:space="preserve">СП J.0229-19</t>
  </si>
  <si>
    <t xml:space="preserve">Давление на входе газа (АВО газа КУ-3)</t>
  </si>
  <si>
    <t xml:space="preserve">ВР 1.3</t>
  </si>
  <si>
    <t xml:space="preserve">4033100</t>
  </si>
  <si>
    <t xml:space="preserve">СП J.0230-19</t>
  </si>
  <si>
    <t xml:space="preserve">Уровень в   ГС1</t>
  </si>
  <si>
    <t xml:space="preserve">LISA-250211</t>
  </si>
  <si>
    <t xml:space="preserve">Rosemoun5302 HA2S1V5AM00280KAIMM1QGT1P6</t>
  </si>
  <si>
    <t xml:space="preserve">513551</t>
  </si>
  <si>
    <t xml:space="preserve">05.12.2016</t>
  </si>
  <si>
    <t xml:space="preserve">С-ДШФ/18-04-2023/242519852</t>
  </si>
  <si>
    <t xml:space="preserve">0ExiaIICT1…T4 Ga X</t>
  </si>
  <si>
    <t xml:space="preserve">Ui ≤ 30 B, Ii ≤ 130 mA</t>
  </si>
  <si>
    <t xml:space="preserve">-50…+70 °С</t>
  </si>
  <si>
    <t xml:space="preserve">Уровень в   ГС2</t>
  </si>
  <si>
    <t xml:space="preserve">LISA-250221</t>
  </si>
  <si>
    <t xml:space="preserve">513550</t>
  </si>
  <si>
    <t xml:space="preserve">06.12.2016</t>
  </si>
  <si>
    <t xml:space="preserve">С-ДШФ/18-04-2023/242519851</t>
  </si>
  <si>
    <t xml:space="preserve">AZISA-250231 (пропан)</t>
  </si>
  <si>
    <t xml:space="preserve">09506208</t>
  </si>
  <si>
    <t xml:space="preserve">С-ЕВП/22-09-2022/188788398</t>
  </si>
  <si>
    <t xml:space="preserve">14.04.2023</t>
  </si>
  <si>
    <t xml:space="preserve">Внёс в АСОПИ</t>
  </si>
  <si>
    <t xml:space="preserve">IP66/67/68</t>
  </si>
  <si>
    <t xml:space="preserve">Стойка №2 СП-25 </t>
  </si>
  <si>
    <t xml:space="preserve">AZISA-250241</t>
  </si>
  <si>
    <t xml:space="preserve">Газоанализатор стационарный (ПРОПАН)</t>
  </si>
  <si>
    <t xml:space="preserve">ER160262</t>
  </si>
  <si>
    <t xml:space="preserve">С-ГРЗ/17-03-2023/232874123</t>
  </si>
  <si>
    <t xml:space="preserve">AZISA-250251</t>
  </si>
  <si>
    <t xml:space="preserve">ER160260</t>
  </si>
  <si>
    <t xml:space="preserve">С-ДШФ/30-03-2022/151088812</t>
  </si>
  <si>
    <t xml:space="preserve">Стойка №4 СП-25 </t>
  </si>
  <si>
    <t xml:space="preserve">AZISA-250261 (пропан)</t>
  </si>
  <si>
    <t xml:space="preserve">09506217</t>
  </si>
  <si>
    <t xml:space="preserve">С-ЕВП/22-09-2022/188788389</t>
  </si>
  <si>
    <t xml:space="preserve">28.02.2023</t>
  </si>
  <si>
    <t xml:space="preserve">Стойка №5 СП-25 </t>
  </si>
  <si>
    <t xml:space="preserve">AZISA-250271</t>
  </si>
  <si>
    <t xml:space="preserve">ER160264</t>
  </si>
  <si>
    <t xml:space="preserve">С-ДШФ/30-03-2022/151088810</t>
  </si>
  <si>
    <t xml:space="preserve">250</t>
  </si>
  <si>
    <t xml:space="preserve">За площадкой наружных аппаратов</t>
  </si>
  <si>
    <t xml:space="preserve">Расход в линии</t>
  </si>
  <si>
    <t xml:space="preserve">FICA-002811</t>
  </si>
  <si>
    <t xml:space="preserve">Н 250</t>
  </si>
  <si>
    <t xml:space="preserve">H250/RR/M40/ESK-Ex</t>
  </si>
  <si>
    <t xml:space="preserve">D170000000728611</t>
  </si>
  <si>
    <t xml:space="preserve">С-ВЯ/02-06-2022/160728657</t>
  </si>
  <si>
    <t xml:space="preserve">ExiIICT6 Gb</t>
  </si>
  <si>
    <t xml:space="preserve">На поверке</t>
  </si>
  <si>
    <t xml:space="preserve">FICSA-002821</t>
  </si>
  <si>
    <t xml:space="preserve">D170000000728547</t>
  </si>
  <si>
    <t xml:space="preserve">С-ВЯ/02-06-2022/160728651</t>
  </si>
  <si>
    <t xml:space="preserve"> Вибрация насоса 
НВ3
(рабочая сторона)</t>
  </si>
  <si>
    <t xml:space="preserve">VSISA-500009 (ST3.1)</t>
  </si>
  <si>
    <t xml:space="preserve">РЭ 4277-032-00205435-01, Приложение №1</t>
  </si>
  <si>
    <t xml:space="preserve">С-ВЯ/19-11-2023/306666290</t>
  </si>
  <si>
    <t xml:space="preserve"> Вибрация насоса 
НВ3
(полевая сторона)</t>
  </si>
  <si>
    <t xml:space="preserve">VSISA-500010 (ST3.2)</t>
  </si>
  <si>
    <t xml:space="preserve">60178</t>
  </si>
  <si>
    <t xml:space="preserve">С-ВЯ/19-11-2023/306666289</t>
  </si>
  <si>
    <t xml:space="preserve"> Вибрация двигателя НВ3
(полевая сторона)</t>
  </si>
  <si>
    <t xml:space="preserve">VSISA-500011 (ST3.3)</t>
  </si>
  <si>
    <t xml:space="preserve">52526</t>
  </si>
  <si>
    <t xml:space="preserve">С-ВЯ/19-11-2023/306666292</t>
  </si>
  <si>
    <t xml:space="preserve"> Вибрация двигателя НВ3
(рабочая сторона)</t>
  </si>
  <si>
    <t xml:space="preserve">VSISA-500012 (ST3.4)</t>
  </si>
  <si>
    <t xml:space="preserve">52527</t>
  </si>
  <si>
    <t xml:space="preserve">С-ВЯ/19-11-2023/306666291</t>
  </si>
  <si>
    <t xml:space="preserve">Температура в гидропяте НВ3</t>
  </si>
  <si>
    <t xml:space="preserve">TISA-500001
 (TE-3.12)</t>
  </si>
  <si>
    <t xml:space="preserve">ТСПУ Метран-286-02</t>
  </si>
  <si>
    <t xml:space="preserve">2291456</t>
  </si>
  <si>
    <t xml:space="preserve">ЗАО"ПГ" Метран"</t>
  </si>
  <si>
    <t xml:space="preserve">± 0,15</t>
  </si>
  <si>
    <t xml:space="preserve">11/37851</t>
  </si>
  <si>
    <t xml:space="preserve">01.05.2016</t>
  </si>
  <si>
    <t xml:space="preserve">-50…+85 °C</t>
  </si>
  <si>
    <t xml:space="preserve">IP 65</t>
  </si>
  <si>
    <t xml:space="preserve">500</t>
  </si>
  <si>
    <t xml:space="preserve">Температура подшипника насоса рабочая сторона НВ3</t>
  </si>
  <si>
    <t xml:space="preserve">TISA-500002
 (TE-3.11)</t>
  </si>
  <si>
    <t xml:space="preserve">Термопреобразователи сопротивления с пленочными чувствительными элементами</t>
  </si>
  <si>
    <t xml:space="preserve">ТСП Метран- 200</t>
  </si>
  <si>
    <t xml:space="preserve">Ui ≤ 24 В, Ii ≤ 60 мА</t>
  </si>
  <si>
    <t xml:space="preserve">Температура подшипника насоса полевая сторона НВ3</t>
  </si>
  <si>
    <t xml:space="preserve">TISA-500003
 (TE-3.10)</t>
  </si>
  <si>
    <t xml:space="preserve">Давление на входе НВ3</t>
  </si>
  <si>
    <t xml:space="preserve">PISA-500005 (PT3.1)</t>
  </si>
  <si>
    <t xml:space="preserve">Rosemount 3051TG2A2G21BB4M5</t>
  </si>
  <si>
    <t xml:space="preserve">4027475</t>
  </si>
  <si>
    <t xml:space="preserve">k</t>
  </si>
  <si>
    <t xml:space="preserve">± 0,075</t>
  </si>
  <si>
    <t xml:space="preserve">11/34094</t>
  </si>
  <si>
    <t xml:space="preserve">0 Ex ia IIC T5 X</t>
  </si>
  <si>
    <t xml:space="preserve">01.05.2018</t>
  </si>
  <si>
    <t xml:space="preserve">Давление на выходе НВ3</t>
  </si>
  <si>
    <t xml:space="preserve">PISA-500006 (PT3.2)</t>
  </si>
  <si>
    <t xml:space="preserve">Rosemount 3051TG4A2G21BB4M5</t>
  </si>
  <si>
    <t xml:space="preserve">4027479</t>
  </si>
  <si>
    <t xml:space="preserve">11/34117</t>
  </si>
  <si>
    <t xml:space="preserve">Перепад давления на фильтре НВ3</t>
  </si>
  <si>
    <t xml:space="preserve">PDIA-500003 (PDT3)</t>
  </si>
  <si>
    <t xml:space="preserve">Rosemount 3051CD3A02A1BS5M5</t>
  </si>
  <si>
    <t xml:space="preserve">4027482</t>
  </si>
  <si>
    <t xml:space="preserve">11/33888</t>
  </si>
  <si>
    <t xml:space="preserve">Насос НВ3</t>
  </si>
  <si>
    <t xml:space="preserve">ZISA-500003 (GT3)</t>
  </si>
  <si>
    <t xml:space="preserve">23084-02</t>
  </si>
  <si>
    <t xml:space="preserve">раздел "Методика поверки" РЭ 4277-032-00205435-01</t>
  </si>
  <si>
    <t xml:space="preserve">Преобразоваталь линейных перемещений (осевой сдвиг)</t>
  </si>
  <si>
    <t xml:space="preserve"> ВК-316</t>
  </si>
  <si>
    <t xml:space="preserve">ВК-316ОС</t>
  </si>
  <si>
    <t xml:space="preserve">1</t>
  </si>
  <si>
    <t xml:space="preserve">На оформлении</t>
  </si>
  <si>
    <t xml:space="preserve">0Ex ia IIC T5 GA X</t>
  </si>
  <si>
    <t xml:space="preserve">01.06.2020</t>
  </si>
  <si>
    <t xml:space="preserve">Преобразование величины относительного перемещения</t>
  </si>
  <si>
    <t xml:space="preserve">-50…+50 °C</t>
  </si>
  <si>
    <t xml:space="preserve">204.2</t>
  </si>
  <si>
    <t xml:space="preserve">Температура в I-С2/1</t>
  </si>
  <si>
    <t xml:space="preserve">TIR–204051</t>
  </si>
  <si>
    <t xml:space="preserve">2305916</t>
  </si>
  <si>
    <t xml:space="preserve">2039942/4074/83</t>
  </si>
  <si>
    <t xml:space="preserve">0 Ex ia IIC T5Т6</t>
  </si>
  <si>
    <t xml:space="preserve">TIR–204061</t>
  </si>
  <si>
    <t xml:space="preserve">С-ДШФ/23-04-2021/60411830</t>
  </si>
  <si>
    <t xml:space="preserve">РD2A1IMM5T1F5QGXA</t>
  </si>
  <si>
    <t xml:space="preserve">С-ВЯ/30-04-2021/63992710</t>
  </si>
  <si>
    <t xml:space="preserve">Температура в I-С2/2</t>
  </si>
  <si>
    <t xml:space="preserve">TIR–204071</t>
  </si>
  <si>
    <t xml:space="preserve">2305917</t>
  </si>
  <si>
    <t xml:space="preserve">С-ВЯ/30-04-2021/63992708</t>
  </si>
  <si>
    <t xml:space="preserve">1ExdIIBT4</t>
  </si>
  <si>
    <t xml:space="preserve">С-ДШФ/23-04-2021/60412324</t>
  </si>
  <si>
    <t xml:space="preserve">TIR–204081</t>
  </si>
  <si>
    <t xml:space="preserve">С-ДШФ/23-04-2021/60411736</t>
  </si>
  <si>
    <t xml:space="preserve">МП 207-007-2018</t>
  </si>
  <si>
    <t xml:space="preserve">С-ВЯ/30-04-2021/63992709</t>
  </si>
  <si>
    <t xml:space="preserve">Давление в I-С2/1</t>
  </si>
  <si>
    <t xml:space="preserve">PZISA-204211</t>
  </si>
  <si>
    <t xml:space="preserve">4028535</t>
  </si>
  <si>
    <t xml:space="preserve">С-ВЯ/25-04-2021/63377575</t>
  </si>
  <si>
    <t xml:space="preserve">Давление в I-С2/1,2 
</t>
  </si>
  <si>
    <t xml:space="preserve">PZISA-204221</t>
  </si>
  <si>
    <t xml:space="preserve">4028537</t>
  </si>
  <si>
    <t xml:space="preserve">С-ВЯ/25-04-2021/63377566</t>
  </si>
  <si>
    <t xml:space="preserve">Давление газа до клапана 1-КР27,1-КР28,1-КР29,1-КР30
</t>
  </si>
  <si>
    <t xml:space="preserve">PZISA-204231</t>
  </si>
  <si>
    <t xml:space="preserve">4028541</t>
  </si>
  <si>
    <t xml:space="preserve">С-ВЯ/25-04-2021/63377570</t>
  </si>
  <si>
    <t xml:space="preserve">1ExdIIСT5 Х</t>
  </si>
  <si>
    <t xml:space="preserve">Давление газа после клапанов
1-КР27, 1-КР28
</t>
  </si>
  <si>
    <t xml:space="preserve">PZISA-204241</t>
  </si>
  <si>
    <t xml:space="preserve">4028539</t>
  </si>
  <si>
    <t xml:space="preserve">±0,04</t>
  </si>
  <si>
    <t xml:space="preserve">С-ВЯ/25-04-2021/63377572</t>
  </si>
  <si>
    <t xml:space="preserve">PIR-204251</t>
  </si>
  <si>
    <t xml:space="preserve">4028543</t>
  </si>
  <si>
    <t xml:space="preserve">С-ВЯ/25-04-2021/63377568</t>
  </si>
  <si>
    <t xml:space="preserve">Давление в I-С2/2</t>
  </si>
  <si>
    <t xml:space="preserve">PZISA-204261</t>
  </si>
  <si>
    <t xml:space="preserve">4028536</t>
  </si>
  <si>
    <t xml:space="preserve">С-ВЯ/25-04-2021/63377574</t>
  </si>
  <si>
    <t xml:space="preserve">PZISA-204271</t>
  </si>
  <si>
    <t xml:space="preserve">4028538</t>
  </si>
  <si>
    <t xml:space="preserve">С-ВЯ/25-04-2021/63377573</t>
  </si>
  <si>
    <t xml:space="preserve">PZISA-204281</t>
  </si>
  <si>
    <t xml:space="preserve">4028542</t>
  </si>
  <si>
    <t xml:space="preserve">С-ВЯ/25-04-2021/63377569</t>
  </si>
  <si>
    <t xml:space="preserve">Давление газа после клапанов
1-КР29, 1-КР30
</t>
  </si>
  <si>
    <t xml:space="preserve">PZISA-204291 </t>
  </si>
  <si>
    <t xml:space="preserve">4028540</t>
  </si>
  <si>
    <t xml:space="preserve">С-ВЯ/25-04-2021/63377571</t>
  </si>
  <si>
    <t xml:space="preserve">0Ex ia IIC T1…T4 Ga X</t>
  </si>
  <si>
    <t xml:space="preserve">PIR-204301  </t>
  </si>
  <si>
    <t xml:space="preserve">4028544</t>
  </si>
  <si>
    <t xml:space="preserve">С-ВЯ/25-04-2021/63377567</t>
  </si>
  <si>
    <t xml:space="preserve">1ExdIICT5/T6</t>
  </si>
  <si>
    <t xml:space="preserve">Давление 1-ЭГ-1</t>
  </si>
  <si>
    <t xml:space="preserve">Rosemount 3051CD2A22A1AS2IML4</t>
  </si>
  <si>
    <t xml:space="preserve">0004021050</t>
  </si>
  <si>
    <t xml:space="preserve">2039791/4074/170</t>
  </si>
  <si>
    <t xml:space="preserve">Ex d iiC T6 X</t>
  </si>
  <si>
    <t xml:space="preserve">0004021051</t>
  </si>
  <si>
    <t xml:space="preserve">2039791/4074/169</t>
  </si>
  <si>
    <t xml:space="preserve">Уровень в I-С2/1,2</t>
  </si>
  <si>
    <t xml:space="preserve">LICA-204371</t>
  </si>
  <si>
    <t xml:space="preserve">5301HA2S1E4SM00338KANAM1Q4T1R8808</t>
  </si>
  <si>
    <t xml:space="preserve">504794</t>
  </si>
  <si>
    <t xml:space="preserve">16.02.2016</t>
  </si>
  <si>
    <t xml:space="preserve">170</t>
  </si>
  <si>
    <t xml:space="preserve"> СП k.0792-20</t>
  </si>
  <si>
    <t xml:space="preserve">0 Ex ia IIC T5Т6 Х</t>
  </si>
  <si>
    <t xml:space="preserve">LICA-204431</t>
  </si>
  <si>
    <t xml:space="preserve">504795</t>
  </si>
  <si>
    <t xml:space="preserve">С-ДШФ/11-11-2023/297800261</t>
  </si>
  <si>
    <t xml:space="preserve">Уровень в I-С2/2</t>
  </si>
  <si>
    <t xml:space="preserve">5302HA2S1V5AM00362KANAM1Q4T1P6R8808</t>
  </si>
  <si>
    <t xml:space="preserve">504796</t>
  </si>
  <si>
    <t xml:space="preserve">100</t>
  </si>
  <si>
    <t xml:space="preserve"> СП k.0793-20</t>
  </si>
  <si>
    <t xml:space="preserve">1 Exi bIIBT5 X</t>
  </si>
  <si>
    <t xml:space="preserve">Уровень </t>
  </si>
  <si>
    <t xml:space="preserve">LICA-204461</t>
  </si>
  <si>
    <t xml:space="preserve">504797</t>
  </si>
  <si>
    <t xml:space="preserve">С-ДШФ/21-07-2023/264683275</t>
  </si>
  <si>
    <t xml:space="preserve">акт июль 2023</t>
  </si>
  <si>
    <t xml:space="preserve">Выход нефти</t>
  </si>
  <si>
    <t xml:space="preserve">MIA-204603</t>
  </si>
  <si>
    <t xml:space="preserve">47355-11</t>
  </si>
  <si>
    <t xml:space="preserve">Инструкция. Измерители обводненности Red Eye^® модели Red Eye^® 2G и Red Eye^® Myltiphase. Методика поверки</t>
  </si>
  <si>
    <t xml:space="preserve">Измеритель обводненности</t>
  </si>
  <si>
    <t xml:space="preserve">Red Eye® мод. Red Eye® 2G</t>
  </si>
  <si>
    <t xml:space="preserve">Red Eye® 2G-8/12-P6-316-F1-B-B-X-X-X</t>
  </si>
  <si>
    <t xml:space="preserve">2G16111104</t>
  </si>
  <si>
    <t xml:space="preserve">Фирма "Weatherford International Ltd."</t>
  </si>
  <si>
    <t xml:space="preserve">при 0-50% ±0,85%;                    при 50-70% ±1;                    при  70-100% ±0,50</t>
  </si>
  <si>
    <t xml:space="preserve">измерение влагосодержания</t>
  </si>
  <si>
    <t xml:space="preserve">2G16111103</t>
  </si>
  <si>
    <t xml:space="preserve">С-ВЯ/19-04-2023/247592564</t>
  </si>
  <si>
    <t xml:space="preserve">214.2</t>
  </si>
  <si>
    <t xml:space="preserve">Температура в II-С2/1</t>
  </si>
  <si>
    <t xml:space="preserve">TIR–214051</t>
  </si>
  <si>
    <t xml:space="preserve">СП k.0018-20</t>
  </si>
  <si>
    <t xml:space="preserve">11/67689</t>
  </si>
  <si>
    <t xml:space="preserve">ФБУ "ПЕРМСКИЙ ЦСМ"</t>
  </si>
  <si>
    <t xml:space="preserve">Температура в II-С2/2</t>
  </si>
  <si>
    <t xml:space="preserve">TIR–214071</t>
  </si>
  <si>
    <t xml:space="preserve">2039942/4074/139</t>
  </si>
  <si>
    <t xml:space="preserve">2039942/4074/93</t>
  </si>
  <si>
    <t xml:space="preserve">II-ЭГ1</t>
  </si>
  <si>
    <t xml:space="preserve">TIR–214061</t>
  </si>
  <si>
    <t xml:space="preserve"> СП k.0019-20</t>
  </si>
  <si>
    <t xml:space="preserve">11/67690</t>
  </si>
  <si>
    <t xml:space="preserve">II-ЭГ2</t>
  </si>
  <si>
    <t xml:space="preserve">TIR–214081</t>
  </si>
  <si>
    <t xml:space="preserve">63889-16</t>
  </si>
  <si>
    <t xml:space="preserve">МП 4211-024-2015</t>
  </si>
  <si>
    <t xml:space="preserve">2040610/4074/78</t>
  </si>
  <si>
    <t xml:space="preserve">2040610/4074/102</t>
  </si>
  <si>
    <t xml:space="preserve">Давление в II-С2/1</t>
  </si>
  <si>
    <t xml:space="preserve">PZISA-214211</t>
  </si>
  <si>
    <t xml:space="preserve">4037069</t>
  </si>
  <si>
    <t xml:space="preserve">2039791/4074/205</t>
  </si>
  <si>
    <t xml:space="preserve">PISA-214221</t>
  </si>
  <si>
    <t xml:space="preserve">4037071</t>
  </si>
  <si>
    <t xml:space="preserve">2039791/4074/208</t>
  </si>
  <si>
    <t xml:space="preserve">I-ЭГ1</t>
  </si>
  <si>
    <t xml:space="preserve">PICA-214231</t>
  </si>
  <si>
    <t xml:space="preserve">4037075</t>
  </si>
  <si>
    <t xml:space="preserve">2039791/4074/209</t>
  </si>
  <si>
    <t xml:space="preserve">0 Ex ia IIC T4X</t>
  </si>
  <si>
    <t xml:space="preserve">Давление газа после клапанов
2-КР27, 2-КР28
</t>
  </si>
  <si>
    <t xml:space="preserve">PIR-214241</t>
  </si>
  <si>
    <t xml:space="preserve">4037073</t>
  </si>
  <si>
    <t xml:space="preserve">2039791/4074/210</t>
  </si>
  <si>
    <t xml:space="preserve">PIR-214251</t>
  </si>
  <si>
    <t xml:space="preserve">4037077</t>
  </si>
  <si>
    <t xml:space="preserve">2039791/4074/189</t>
  </si>
  <si>
    <t xml:space="preserve">0 Ex ia IIB T4/T5 X</t>
  </si>
  <si>
    <t xml:space="preserve">Давление в II-С2/2</t>
  </si>
  <si>
    <t xml:space="preserve">PZISA-214261</t>
  </si>
  <si>
    <t xml:space="preserve">4037070</t>
  </si>
  <si>
    <t xml:space="preserve">2039791/4074/206</t>
  </si>
  <si>
    <t xml:space="preserve">PISA-214271</t>
  </si>
  <si>
    <t xml:space="preserve">4037072</t>
  </si>
  <si>
    <t xml:space="preserve">2039791/4074/211</t>
  </si>
  <si>
    <t xml:space="preserve">Давление газа до клапанов
2-КР29, 2-КР30</t>
  </si>
  <si>
    <t xml:space="preserve">PICA-214281</t>
  </si>
  <si>
    <t xml:space="preserve">4037076</t>
  </si>
  <si>
    <t xml:space="preserve">2039791/4074/207</t>
  </si>
  <si>
    <t xml:space="preserve">Давление газа после клапанов
2-КР29, 2-КР30</t>
  </si>
  <si>
    <t xml:space="preserve">PIR-214291 </t>
  </si>
  <si>
    <t xml:space="preserve">4037074</t>
  </si>
  <si>
    <t xml:space="preserve">2039791/4074/212</t>
  </si>
  <si>
    <t xml:space="preserve">PIR-214301  </t>
  </si>
  <si>
    <t xml:space="preserve">4037078</t>
  </si>
  <si>
    <t xml:space="preserve">2039791/4074/190</t>
  </si>
  <si>
    <t xml:space="preserve">Уровень в II-С2/1</t>
  </si>
  <si>
    <t xml:space="preserve">LICA-214371</t>
  </si>
  <si>
    <t xml:space="preserve">Rosemount 5302HA2S1V5AM00340KANAM1Q4T1P6</t>
  </si>
  <si>
    <t xml:space="preserve">513572</t>
  </si>
  <si>
    <t xml:space="preserve">0,17</t>
  </si>
  <si>
    <t xml:space="preserve">С-ДШФ/18-04-2023/242519915</t>
  </si>
  <si>
    <t xml:space="preserve">Уровень в II-ЭГ1</t>
  </si>
  <si>
    <t xml:space="preserve">LICA-214401</t>
  </si>
  <si>
    <t xml:space="preserve">Rosemount 5302HA2S1V5AM00362KANAM1Q4T1P6</t>
  </si>
  <si>
    <t xml:space="preserve">513574</t>
  </si>
  <si>
    <t xml:space="preserve">0,1</t>
  </si>
  <si>
    <t xml:space="preserve">С-ДШФ/18-04-2023/242519913</t>
  </si>
  <si>
    <t xml:space="preserve">Уровень в II-С2/2</t>
  </si>
  <si>
    <t xml:space="preserve">LICA-214431</t>
  </si>
  <si>
    <t xml:space="preserve">513573</t>
  </si>
  <si>
    <t xml:space="preserve">С-ДШФ/18-04-2023/242519912</t>
  </si>
  <si>
    <t xml:space="preserve">Уровень в II-ЭГ2</t>
  </si>
  <si>
    <t xml:space="preserve">LICA-214461</t>
  </si>
  <si>
    <t xml:space="preserve">513575</t>
  </si>
  <si>
    <t xml:space="preserve">MIA-214603</t>
  </si>
  <si>
    <t xml:space="preserve">2G17051043</t>
  </si>
  <si>
    <t xml:space="preserve">С-ВЯ/19-04-2023/247592566</t>
  </si>
  <si>
    <t xml:space="preserve">MIA-214613</t>
  </si>
  <si>
    <t xml:space="preserve">2G17051044</t>
  </si>
  <si>
    <t xml:space="preserve">С-ВЯ/19-04-2023/247592565</t>
  </si>
  <si>
    <t xml:space="preserve">Температура в I-НГСВ2</t>
  </si>
  <si>
    <t xml:space="preserve">TIR–205051</t>
  </si>
  <si>
    <t xml:space="preserve">2306216 / 2306219</t>
  </si>
  <si>
    <t xml:space="preserve">2039942/4074/86</t>
  </si>
  <si>
    <t xml:space="preserve">Давление в
I-НГСВ2</t>
  </si>
  <si>
    <t xml:space="preserve">PIA-205171</t>
  </si>
  <si>
    <t xml:space="preserve">4029280</t>
  </si>
  <si>
    <t xml:space="preserve"> СП k.0795-20</t>
  </si>
  <si>
    <t xml:space="preserve">0Ex ia IIC T4-T5 GaX </t>
  </si>
  <si>
    <t xml:space="preserve">Давление газа после  1-КР11, 1-КР12 (с 1-НГСВ2)</t>
  </si>
  <si>
    <t xml:space="preserve">PIR-205201</t>
  </si>
  <si>
    <t xml:space="preserve">4029283</t>
  </si>
  <si>
    <t xml:space="preserve"> СП k.0798-20</t>
  </si>
  <si>
    <t xml:space="preserve">Давление газа до клапана с 1-НГСВ2</t>
  </si>
  <si>
    <t xml:space="preserve">PICA-205231</t>
  </si>
  <si>
    <t xml:space="preserve">4029289</t>
  </si>
  <si>
    <t xml:space="preserve">С-ВЯ/25-04-2021/63377562</t>
  </si>
  <si>
    <t xml:space="preserve">Давление в 
I-НГСВ2</t>
  </si>
  <si>
    <t xml:space="preserve">PZISA-205261</t>
  </si>
  <si>
    <t xml:space="preserve">4029286</t>
  </si>
  <si>
    <t xml:space="preserve">11/67183</t>
  </si>
  <si>
    <t xml:space="preserve">Уровень нефти в 
I-НГСВ2
</t>
  </si>
  <si>
    <t xml:space="preserve">LICSА–205411</t>
  </si>
  <si>
    <t xml:space="preserve">504520</t>
  </si>
  <si>
    <t xml:space="preserve">280</t>
  </si>
  <si>
    <t xml:space="preserve"> СП k.0819-20</t>
  </si>
  <si>
    <t xml:space="preserve">0 Ex ia IIC T1...T4 GaX</t>
  </si>
  <si>
    <t xml:space="preserve">Уровень воды в I-НГСВ2</t>
  </si>
  <si>
    <t xml:space="preserve">LICSА–205421</t>
  </si>
  <si>
    <t xml:space="preserve">504523</t>
  </si>
  <si>
    <t xml:space="preserve">255</t>
  </si>
  <si>
    <t xml:space="preserve"> СП k.0820-20</t>
  </si>
  <si>
    <t xml:space="preserve">Площадка подготовки воды</t>
  </si>
  <si>
    <t xml:space="preserve">Температура в ОПВ1</t>
  </si>
  <si>
    <t xml:space="preserve">TIR-249031</t>
  </si>
  <si>
    <t xml:space="preserve">B</t>
  </si>
  <si>
    <t xml:space="preserve">С-ДШФ/10-12-2021/118332750</t>
  </si>
  <si>
    <t xml:space="preserve">12.12.2016</t>
  </si>
  <si>
    <t xml:space="preserve">С-ВЯ/15-12-2021/118058218</t>
  </si>
  <si>
    <t xml:space="preserve">Температура в ОПВ2</t>
  </si>
  <si>
    <t xml:space="preserve">TIR-249041</t>
  </si>
  <si>
    <t xml:space="preserve">18.03.2016</t>
  </si>
  <si>
    <t xml:space="preserve">С-ДШФ/09-10-2021/104049370</t>
  </si>
  <si>
    <t xml:space="preserve">С-ВЯ/11-11-2021/114965642</t>
  </si>
  <si>
    <t xml:space="preserve">Давление  в ОПВ1</t>
  </si>
  <si>
    <t xml:space="preserve">PIR-249071</t>
  </si>
  <si>
    <t xml:space="preserve">Rosemount 3051TG1A2B21BIMM5T1</t>
  </si>
  <si>
    <t xml:space="preserve">4037095</t>
  </si>
  <si>
    <t xml:space="preserve">13.12.2016</t>
  </si>
  <si>
    <t xml:space="preserve">2039791/4074/222</t>
  </si>
  <si>
    <t xml:space="preserve">Давление  в ОПВ2</t>
  </si>
  <si>
    <t xml:space="preserve">PIR-249081</t>
  </si>
  <si>
    <t xml:space="preserve">4037096</t>
  </si>
  <si>
    <t xml:space="preserve">2039791/4074/223</t>
  </si>
  <si>
    <t xml:space="preserve">Межфазный уровень «нефть- газ» в ОПВ1</t>
  </si>
  <si>
    <t xml:space="preserve">LICA-249111</t>
  </si>
  <si>
    <t xml:space="preserve">Rosemount 5302HA2S1V5AM00110KAIMM1QGT1P6</t>
  </si>
  <si>
    <t xml:space="preserve">513582</t>
  </si>
  <si>
    <t xml:space="preserve">Фирма "Rosemount Inc."</t>
  </si>
  <si>
    <t xml:space="preserve">24.02.2016</t>
  </si>
  <si>
    <t xml:space="preserve">С-ДШФ/18-04-2023/242519856</t>
  </si>
  <si>
    <t xml:space="preserve">Межфазный уровень «нефть- газ» в ОПВ2</t>
  </si>
  <si>
    <t xml:space="preserve">LICA-249121</t>
  </si>
  <si>
    <t xml:space="preserve">513583</t>
  </si>
  <si>
    <t xml:space="preserve">С-ДШФ/18-04-2023/242519855</t>
  </si>
  <si>
    <t xml:space="preserve">Межфазный уровень «нефть- вода» в ОПВ1</t>
  </si>
  <si>
    <t xml:space="preserve">LICA-249131</t>
  </si>
  <si>
    <t xml:space="preserve">513584</t>
  </si>
  <si>
    <t xml:space="preserve">С-ДШФ/18-04-2023/242519854</t>
  </si>
  <si>
    <t xml:space="preserve">Межфазный уровень «нефть- вода» в ОПВ2</t>
  </si>
  <si>
    <t xml:space="preserve">LICA-249141</t>
  </si>
  <si>
    <t xml:space="preserve">513585</t>
  </si>
  <si>
    <t xml:space="preserve">С-ДШФJ 18-04-2023/242519853</t>
  </si>
  <si>
    <t xml:space="preserve">Уровень в ЕШ1; Температура в ЕШ1</t>
  </si>
  <si>
    <t xml:space="preserve">LISА,TISA-233021</t>
  </si>
  <si>
    <t xml:space="preserve">489</t>
  </si>
  <si>
    <t xml:space="preserve">С-ДШФ/24-02-2022/136087638</t>
  </si>
  <si>
    <t xml:space="preserve">Давление  на выкиде насоса Н13</t>
  </si>
  <si>
    <t xml:space="preserve">PISA-247031</t>
  </si>
  <si>
    <t xml:space="preserve">3051T</t>
  </si>
  <si>
    <t xml:space="preserve">С-ДШФ/18-04-2023/242519858</t>
  </si>
  <si>
    <t xml:space="preserve">Давление  на выкиде насоса Н13а (Ёмкость ЕН-1)</t>
  </si>
  <si>
    <t xml:space="preserve">PISA-247041</t>
  </si>
  <si>
    <t xml:space="preserve">АГАТ-100М</t>
  </si>
  <si>
    <t xml:space="preserve">АГАТ-100М-Exi-ДИ-1151-050</t>
  </si>
  <si>
    <t xml:space="preserve">ООО "НПО" АГАТ"</t>
  </si>
  <si>
    <t xml:space="preserve">С-ГРЗ/18-03-2023/232874048</t>
  </si>
  <si>
    <t xml:space="preserve">ExiaIICT5X</t>
  </si>
  <si>
    <t xml:space="preserve">247</t>
  </si>
  <si>
    <t xml:space="preserve">2,80/75°</t>
  </si>
  <si>
    <t xml:space="preserve">С-ДШФ/24-02-2022/136087637</t>
  </si>
  <si>
    <t xml:space="preserve">Давление  в Р6</t>
  </si>
  <si>
    <t xml:space="preserve">PIA-222031</t>
  </si>
  <si>
    <t xml:space="preserve">Rosemount 3051TG2A2B21BI1M5T1QGSA1003</t>
  </si>
  <si>
    <t xml:space="preserve">Emerson Process Management GmbH &amp; Co. OHG</t>
  </si>
  <si>
    <t xml:space="preserve">С-ДШФ/16-08-2023/275888680</t>
  </si>
  <si>
    <t xml:space="preserve">0ExiaIICT5 GA X</t>
  </si>
  <si>
    <t xml:space="preserve">02.06.2015</t>
  </si>
  <si>
    <t xml:space="preserve">ТРЕБУЕТСЯ ПОВЕРКА</t>
  </si>
  <si>
    <t xml:space="preserve">PZISA-222041</t>
  </si>
  <si>
    <t xml:space="preserve">54972-13</t>
  </si>
  <si>
    <t xml:space="preserve">Агат-100М, мод. 1320</t>
  </si>
  <si>
    <t xml:space="preserve">АГАТ-100M-Exi-ДИВ-1320-015</t>
  </si>
  <si>
    <t xml:space="preserve">001483</t>
  </si>
  <si>
    <t xml:space="preserve">ООО "НПО "АГАТ"</t>
  </si>
  <si>
    <t xml:space="preserve">-5</t>
  </si>
  <si>
    <t xml:space="preserve">С-ДШФ/13-06-2023/255358286</t>
  </si>
  <si>
    <t xml:space="preserve">PZISA-222051</t>
  </si>
  <si>
    <t xml:space="preserve">001492</t>
  </si>
  <si>
    <t xml:space="preserve">С-ДШФ/13-06-2023/255358285</t>
  </si>
  <si>
    <t xml:space="preserve">Уровень в Р6</t>
  </si>
  <si>
    <t xml:space="preserve">LISA–222081</t>
  </si>
  <si>
    <t xml:space="preserve">60662-15</t>
  </si>
  <si>
    <t xml:space="preserve">ГОСТ 8.321-2013</t>
  </si>
  <si>
    <t xml:space="preserve">OPTIFLEX</t>
  </si>
  <si>
    <t xml:space="preserve">KROHNE OPTIFLEX 1300C</t>
  </si>
  <si>
    <t xml:space="preserve">R160000000002279</t>
  </si>
  <si>
    <t xml:space="preserve">ООО "Кроне-Автоматика"</t>
  </si>
  <si>
    <t xml:space="preserve">±0,03</t>
  </si>
  <si>
    <t xml:space="preserve">2039791/4074/6</t>
  </si>
  <si>
    <t xml:space="preserve">1Ex ia IIC T6…T2 GbX</t>
  </si>
  <si>
    <t xml:space="preserve">2972</t>
  </si>
  <si>
    <t xml:space="preserve">Межфазный уровень в Р6</t>
  </si>
  <si>
    <t xml:space="preserve">LISA–222091</t>
  </si>
  <si>
    <t xml:space="preserve">R160000000002278</t>
  </si>
  <si>
    <t xml:space="preserve">2039791/4074/5</t>
  </si>
  <si>
    <t xml:space="preserve">2973</t>
  </si>
  <si>
    <t xml:space="preserve">4-TIT1</t>
  </si>
  <si>
    <t xml:space="preserve">21968-11</t>
  </si>
  <si>
    <t xml:space="preserve">271.01.00.000 РЭ раздел 3.4</t>
  </si>
  <si>
    <t xml:space="preserve">Метран-270</t>
  </si>
  <si>
    <t xml:space="preserve">ТСПУ Метран 276</t>
  </si>
  <si>
    <t xml:space="preserve">2235848</t>
  </si>
  <si>
    <t xml:space="preserve">С-ДШФ/18-04-2023/242519872</t>
  </si>
  <si>
    <t xml:space="preserve">4-TIT2</t>
  </si>
  <si>
    <t xml:space="preserve">2235845</t>
  </si>
  <si>
    <t xml:space="preserve">С-ДШФ/18-04-2023/242519871</t>
  </si>
  <si>
    <t xml:space="preserve">Хозяйство реагентное: блок дозирования ингибитора парафиноотложения БИП 1</t>
  </si>
  <si>
    <t xml:space="preserve">Давление в линии № 2</t>
  </si>
  <si>
    <t xml:space="preserve">PT-23542 (4-PIT2)</t>
  </si>
  <si>
    <t xml:space="preserve">НКГЖ.406233.052МП</t>
  </si>
  <si>
    <t xml:space="preserve">02151434</t>
  </si>
  <si>
    <t xml:space="preserve">С-ВСП/11-02-2021/37576820</t>
  </si>
  <si>
    <t xml:space="preserve">11.02.2023</t>
  </si>
  <si>
    <t xml:space="preserve">10.02.2023</t>
  </si>
  <si>
    <t xml:space="preserve">Давление в линии № 3</t>
  </si>
  <si>
    <t xml:space="preserve">PT-23543 (4-PIT3)</t>
  </si>
  <si>
    <t xml:space="preserve">02151433</t>
  </si>
  <si>
    <t xml:space="preserve">С-ВСП/11-02-2021/37576822</t>
  </si>
  <si>
    <t xml:space="preserve">Давление в линии №1</t>
  </si>
  <si>
    <t xml:space="preserve">PT-23541 (4-PIT1)</t>
  </si>
  <si>
    <t xml:space="preserve">02151436</t>
  </si>
  <si>
    <t xml:space="preserve">С-ВСП/11-02-2021/37576816</t>
  </si>
  <si>
    <t xml:space="preserve">4-PDT1</t>
  </si>
  <si>
    <t xml:space="preserve">3051S2TG2A2A11A1BB4D4I1M5QG</t>
  </si>
  <si>
    <t xml:space="preserve">9659982</t>
  </si>
  <si>
    <t xml:space="preserve">С -ДШФ/11-11-2023/297800259</t>
  </si>
  <si>
    <t xml:space="preserve">4-PDT2</t>
  </si>
  <si>
    <t xml:space="preserve">9659983</t>
  </si>
  <si>
    <t xml:space="preserve">С -ДШФ/11-11-2023/297800256</t>
  </si>
  <si>
    <t xml:space="preserve">4-PDT3</t>
  </si>
  <si>
    <t xml:space="preserve">9659984</t>
  </si>
  <si>
    <t xml:space="preserve">С -ДШФ/11-11-2023/297800255</t>
  </si>
  <si>
    <t xml:space="preserve">Уровень реагента</t>
  </si>
  <si>
    <t xml:space="preserve">4-LIT1</t>
  </si>
  <si>
    <t xml:space="preserve">5302HA2S1E4AM00150IAI1M1QGP3R3013</t>
  </si>
  <si>
    <t xml:space="preserve">61186</t>
  </si>
  <si>
    <t xml:space="preserve">12.01.2015</t>
  </si>
  <si>
    <t xml:space="preserve">С-ДШФ/18-04-2023/242519870</t>
  </si>
  <si>
    <t xml:space="preserve">FT-23541 </t>
  </si>
  <si>
    <t xml:space="preserve">МП 48092-11</t>
  </si>
  <si>
    <t xml:space="preserve">KROHNE Н250</t>
  </si>
  <si>
    <t xml:space="preserve">D140000000523219</t>
  </si>
  <si>
    <t xml:space="preserve">28</t>
  </si>
  <si>
    <t xml:space="preserve">С-ВН/14-07-2021/78722361</t>
  </si>
  <si>
    <t xml:space="preserve">Ex ia IIC T6 Gd</t>
  </si>
  <si>
    <t xml:space="preserve">Ui ≤ 30 В, Ii ≤ 130 mA</t>
  </si>
  <si>
    <t xml:space="preserve">IP66/68</t>
  </si>
  <si>
    <t xml:space="preserve">FT-23542 </t>
  </si>
  <si>
    <t xml:space="preserve">D140000000523220</t>
  </si>
  <si>
    <t xml:space="preserve">С-ВН/08-11-2021/107094553</t>
  </si>
  <si>
    <t xml:space="preserve">FT-23543 </t>
  </si>
  <si>
    <t xml:space="preserve">D140000000523221</t>
  </si>
  <si>
    <t xml:space="preserve">С-ВН/08-11-2021/107094554</t>
  </si>
  <si>
    <t xml:space="preserve">235.5-TIT1</t>
  </si>
  <si>
    <t xml:space="preserve">2235849</t>
  </si>
  <si>
    <t xml:space="preserve">С-ДШФ/18-04-2023/242519869</t>
  </si>
  <si>
    <t xml:space="preserve">235.5-TIT2</t>
  </si>
  <si>
    <t xml:space="preserve">2230272</t>
  </si>
  <si>
    <t xml:space="preserve">С-ДШФ/18-04-2023/242519868</t>
  </si>
  <si>
    <t xml:space="preserve">235.5-LIT1</t>
  </si>
  <si>
    <t xml:space="preserve">61442</t>
  </si>
  <si>
    <t xml:space="preserve">21.01.2015</t>
  </si>
  <si>
    <t xml:space="preserve">С-ДШФ/18-04-2023/242519867</t>
  </si>
  <si>
    <t xml:space="preserve">235.5-PIT1</t>
  </si>
  <si>
    <t xml:space="preserve">9690755</t>
  </si>
  <si>
    <t xml:space="preserve">12.2014</t>
  </si>
  <si>
    <t xml:space="preserve">С -ДШФ/11-11-2023/297800253</t>
  </si>
  <si>
    <t xml:space="preserve">235.5-PIT2</t>
  </si>
  <si>
    <t xml:space="preserve">9690756</t>
  </si>
  <si>
    <t xml:space="preserve">С -ДШФ/11-11-2023/297800251</t>
  </si>
  <si>
    <t xml:space="preserve">Давление на выходе насоса дозатора №4</t>
  </si>
  <si>
    <t xml:space="preserve">235.5-PIT3</t>
  </si>
  <si>
    <t xml:space="preserve">9690757</t>
  </si>
  <si>
    <t xml:space="preserve">С -ДШФ/11-11-2023/297800247</t>
  </si>
  <si>
    <t xml:space="preserve">235.5-PIT4</t>
  </si>
  <si>
    <t xml:space="preserve">9690758</t>
  </si>
  <si>
    <t xml:space="preserve">С -ДШФ/11-11-2023/297800245</t>
  </si>
  <si>
    <t xml:space="preserve">235.5-PDT1</t>
  </si>
  <si>
    <t xml:space="preserve">9690759</t>
  </si>
  <si>
    <t xml:space="preserve">С -ДШФ/11-11-2023/297800241</t>
  </si>
  <si>
    <t xml:space="preserve">235.5-PDT2</t>
  </si>
  <si>
    <t xml:space="preserve">9690760</t>
  </si>
  <si>
    <t xml:space="preserve">С -ДШФ/11-11-2023/297800240</t>
  </si>
  <si>
    <t xml:space="preserve">235.5-PDT3</t>
  </si>
  <si>
    <t xml:space="preserve">9690761</t>
  </si>
  <si>
    <t xml:space="preserve">С -ДШФ/11-11-2023/297800238</t>
  </si>
  <si>
    <t xml:space="preserve">Перепад давления на фильтре №6</t>
  </si>
  <si>
    <t xml:space="preserve">235.5-PDT4</t>
  </si>
  <si>
    <t xml:space="preserve">9690762</t>
  </si>
  <si>
    <t xml:space="preserve">С -ДШФ/11-11-2023/297800237</t>
  </si>
  <si>
    <t xml:space="preserve">FT-23551</t>
  </si>
  <si>
    <t xml:space="preserve">KROHNE DK37/M8E</t>
  </si>
  <si>
    <t xml:space="preserve">D150000000539391</t>
  </si>
  <si>
    <t xml:space="preserve">С-ВЯ/05-11-2020/51722764</t>
  </si>
  <si>
    <t xml:space="preserve">Ex ia IIC T6 Gb</t>
  </si>
  <si>
    <t xml:space="preserve">Ui ≤ 30 В, Ii ≤ 100 mA</t>
  </si>
  <si>
    <t xml:space="preserve">-40…+60 °C</t>
  </si>
  <si>
    <t xml:space="preserve">IP6</t>
  </si>
  <si>
    <t xml:space="preserve">FT-23552</t>
  </si>
  <si>
    <t xml:space="preserve">D150000000554552</t>
  </si>
  <si>
    <t xml:space="preserve">С-ВЯ/15-01-2021/33014241</t>
  </si>
  <si>
    <t xml:space="preserve">FT-23553</t>
  </si>
  <si>
    <t xml:space="preserve">D150000000539390</t>
  </si>
  <si>
    <t xml:space="preserve">С-ВЯ/15-01-2021/33014242</t>
  </si>
  <si>
    <t xml:space="preserve">FT-23554</t>
  </si>
  <si>
    <t xml:space="preserve">D150000000539392</t>
  </si>
  <si>
    <t xml:space="preserve">09.01.2015</t>
  </si>
  <si>
    <t xml:space="preserve">С-ВЯ/05-11-2020/51722763</t>
  </si>
  <si>
    <t xml:space="preserve">Хозяйство реагентное</t>
  </si>
  <si>
    <t xml:space="preserve">Температура в помещении</t>
  </si>
  <si>
    <t xml:space="preserve">ВК-1</t>
  </si>
  <si>
    <t xml:space="preserve">МИ 280.01.00-2013 с изм.№1</t>
  </si>
  <si>
    <t xml:space="preserve">Метран-280</t>
  </si>
  <si>
    <t xml:space="preserve">Метран-281-05</t>
  </si>
  <si>
    <t xml:space="preserve"> ±0,4</t>
  </si>
  <si>
    <t xml:space="preserve">С-ДШФ/14-07-2022/172906471</t>
  </si>
  <si>
    <t xml:space="preserve">0 Ex ia ll CT5 X</t>
  </si>
  <si>
    <t xml:space="preserve">акт июль 2022</t>
  </si>
  <si>
    <t xml:space="preserve">ВР-3</t>
  </si>
  <si>
    <t xml:space="preserve">Мпа</t>
  </si>
  <si>
    <t xml:space="preserve"> ±0,075</t>
  </si>
  <si>
    <t xml:space="preserve">С-ДШФ/21-07-2023/264683286</t>
  </si>
  <si>
    <t xml:space="preserve">ВР-2</t>
  </si>
  <si>
    <t xml:space="preserve">С-ДШФ/21-07-2023/264683285</t>
  </si>
  <si>
    <t xml:space="preserve">ВР-1</t>
  </si>
  <si>
    <t xml:space="preserve">С-ДШФ/21-07-2023/264683284</t>
  </si>
  <si>
    <t xml:space="preserve">Температура в баке</t>
  </si>
  <si>
    <t xml:space="preserve">ВК-2</t>
  </si>
  <si>
    <t xml:space="preserve">С-ДШФ/14-07-2022/172906472</t>
  </si>
  <si>
    <t xml:space="preserve">Хозяйство реагентное БИС-2 </t>
  </si>
  <si>
    <t xml:space="preserve">Уровень в баке</t>
  </si>
  <si>
    <t xml:space="preserve">SL-1</t>
  </si>
  <si>
    <t xml:space="preserve">5301HS1S1E5AM00125HBEM</t>
  </si>
  <si>
    <t xml:space="preserve">380</t>
  </si>
  <si>
    <t xml:space="preserve"> ±3</t>
  </si>
  <si>
    <t xml:space="preserve">С-ДШФ/14-07-2022/172906466</t>
  </si>
  <si>
    <t xml:space="preserve">Ga/Gb Ex db ia llC T4…T1 X</t>
  </si>
  <si>
    <t xml:space="preserve">Расход</t>
  </si>
  <si>
    <t xml:space="preserve">А17</t>
  </si>
  <si>
    <t xml:space="preserve">ДАРКОНТ серии ЕМ и ОМ</t>
  </si>
  <si>
    <t xml:space="preserve">OM004N513 211SB</t>
  </si>
  <si>
    <t xml:space="preserve">A1821074</t>
  </si>
  <si>
    <t xml:space="preserve">0,0005</t>
  </si>
  <si>
    <t xml:space="preserve">м3/ч</t>
  </si>
  <si>
    <t xml:space="preserve">И-ДДГ/01-06-2022/160573701</t>
  </si>
  <si>
    <t xml:space="preserve">Нет</t>
  </si>
  <si>
    <t xml:space="preserve">Непригодно</t>
  </si>
  <si>
    <t xml:space="preserve">СИ непригодно https://fgis.gost.ru/fundmetrology/cm/results/1-160573701</t>
  </si>
  <si>
    <t xml:space="preserve">А18</t>
  </si>
  <si>
    <t xml:space="preserve">A1821071</t>
  </si>
  <si>
    <t xml:space="preserve">И-ДДГ/30-05-2022/160573705</t>
  </si>
  <si>
    <t xml:space="preserve">СИ не пригодно https://fgis.gost.ru/fundmetrology/cm/results/1-160573705</t>
  </si>
  <si>
    <t xml:space="preserve">А19</t>
  </si>
  <si>
    <t xml:space="preserve">A1821070</t>
  </si>
  <si>
    <t xml:space="preserve">И-ДДГ/31-05-2022/160573703</t>
  </si>
  <si>
    <t xml:space="preserve">СИ непригодно https://fgis.gost.ru/fundmetrology/cm/results/1-160573703</t>
  </si>
  <si>
    <t xml:space="preserve">МП 0013-2-2012 с изм.№1</t>
  </si>
  <si>
    <t xml:space="preserve">A1821073</t>
  </si>
  <si>
    <t xml:space="preserve">И-ДДГ/01-06-2022/160573700</t>
  </si>
  <si>
    <t xml:space="preserve">СИ непригодно https://fgis.gost.ru/fundmetrology/cm/results/1-160573700</t>
  </si>
  <si>
    <t xml:space="preserve">A1821075</t>
  </si>
  <si>
    <t xml:space="preserve">И-ДДГ/31-05-2022/160573704</t>
  </si>
  <si>
    <t xml:space="preserve">СИ непригодно https://fgis.gost.ru/fundmetrology/cm/results/1-160573704</t>
  </si>
  <si>
    <t xml:space="preserve">A1821072</t>
  </si>
  <si>
    <t xml:space="preserve">И-ДДГ/01-06-2022/160573702</t>
  </si>
  <si>
    <t xml:space="preserve">СИ непригодно https://fgis.gost.ru/fundmetrology/cm/results/1-160573702</t>
  </si>
  <si>
    <t xml:space="preserve">А27</t>
  </si>
  <si>
    <t xml:space="preserve">A1821076</t>
  </si>
  <si>
    <t xml:space="preserve">м³/ч</t>
  </si>
  <si>
    <t xml:space="preserve">И-ДДГ/30-05-2022/160573706</t>
  </si>
  <si>
    <t xml:space="preserve">СИ непригодно https://fgis.gost.ru/fundmetrology/cm/results/1-160573706</t>
  </si>
  <si>
    <t xml:space="preserve">С-ДШФ/14-07-2022/172906474</t>
  </si>
  <si>
    <t xml:space="preserve">0,075</t>
  </si>
  <si>
    <t xml:space="preserve"> С-ДШФ/21-07-2023/264683283</t>
  </si>
  <si>
    <t xml:space="preserve">0,076</t>
  </si>
  <si>
    <t xml:space="preserve">С-ДШФ/21-07-2023/264683282</t>
  </si>
  <si>
    <t xml:space="preserve">С-ДШФ/21-07-2023/264683281</t>
  </si>
  <si>
    <t xml:space="preserve">С-ДШФ/14-07-2022/172906475</t>
  </si>
  <si>
    <t xml:space="preserve">Хозяйство реагентное БИК-2</t>
  </si>
  <si>
    <t xml:space="preserve">С-ДШФ/14-07-2022/172906467</t>
  </si>
  <si>
    <t xml:space="preserve">706</t>
  </si>
  <si>
    <t xml:space="preserve">БНДР</t>
  </si>
  <si>
    <t xml:space="preserve">Температура реагента. Ёмкость №1</t>
  </si>
  <si>
    <t xml:space="preserve">ВК1</t>
  </si>
  <si>
    <t xml:space="preserve">паспорт</t>
  </si>
  <si>
    <t xml:space="preserve">Наклейка № 19012067569</t>
  </si>
  <si>
    <t xml:space="preserve">0Ex ia IIC T6 Ga Х</t>
  </si>
  <si>
    <t xml:space="preserve">18.02.2023</t>
  </si>
  <si>
    <t xml:space="preserve">-20…+40 °C</t>
  </si>
  <si>
    <t xml:space="preserve">Температура реагента. Ёмкость №2</t>
  </si>
  <si>
    <t xml:space="preserve">ВК2</t>
  </si>
  <si>
    <t xml:space="preserve">Наклейка № 19012067570</t>
  </si>
  <si>
    <t xml:space="preserve">Температура в блоке</t>
  </si>
  <si>
    <t xml:space="preserve">ВК3</t>
  </si>
  <si>
    <t xml:space="preserve">Наклейка № 19011821949</t>
  </si>
  <si>
    <t xml:space="preserve">Уровень. Ёмкость №1</t>
  </si>
  <si>
    <t xml:space="preserve">SL1</t>
  </si>
  <si>
    <t xml:space="preserve">ДУУ10-02-1-1,98-0-0-00-1-0-1-0-000-1</t>
  </si>
  <si>
    <t xml:space="preserve">0/+5°</t>
  </si>
  <si>
    <t xml:space="preserve">1,5/+10°</t>
  </si>
  <si>
    <t xml:space="preserve">С-ДШФ/04-10-2023/291285386</t>
  </si>
  <si>
    <t xml:space="preserve">0 Ex ia IIB T6 Ga X / Ex ia IIIB T100 °C Da</t>
  </si>
  <si>
    <t xml:space="preserve">акт октябрь 2023</t>
  </si>
  <si>
    <t xml:space="preserve">Уровень. Ёмкость №2</t>
  </si>
  <si>
    <t xml:space="preserve">SL2</t>
  </si>
  <si>
    <t xml:space="preserve">С-ДШФ/04-10-2023/291285385</t>
  </si>
  <si>
    <t xml:space="preserve">На выходе НД1</t>
  </si>
  <si>
    <t xml:space="preserve">ВР1</t>
  </si>
  <si>
    <t xml:space="preserve">Метран 150TG4 (0…16мПа)  2G 2 1 A M5 IM </t>
  </si>
  <si>
    <t xml:space="preserve">АО "ПГ "Метран", г. Челябинск</t>
  </si>
  <si>
    <t xml:space="preserve">наклейка №19012065967</t>
  </si>
  <si>
    <t xml:space="preserve">0 Ex ia IIC T5 Ga X </t>
  </si>
  <si>
    <t xml:space="preserve">Ui ≤ 24 В, Ii ≤ 120 мА</t>
  </si>
  <si>
    <t xml:space="preserve">IP66</t>
  </si>
  <si>
    <t xml:space="preserve">На выходе НД2</t>
  </si>
  <si>
    <t xml:space="preserve">ВР2</t>
  </si>
  <si>
    <t xml:space="preserve">наклейка №19012065968</t>
  </si>
  <si>
    <t xml:space="preserve">На выходе НД3</t>
  </si>
  <si>
    <t xml:space="preserve">ВР3</t>
  </si>
  <si>
    <t xml:space="preserve">наклейка №19012065969</t>
  </si>
  <si>
    <t xml:space="preserve">На выходе НД4</t>
  </si>
  <si>
    <t xml:space="preserve">ВР4</t>
  </si>
  <si>
    <t xml:space="preserve">наклейка №19012065971</t>
  </si>
  <si>
    <t xml:space="preserve">Линия 1, после НД1</t>
  </si>
  <si>
    <t xml:space="preserve">В1</t>
  </si>
  <si>
    <t xml:space="preserve">47266-11</t>
  </si>
  <si>
    <t xml:space="preserve">3124.0000.00-01 МП</t>
  </si>
  <si>
    <t xml:space="preserve">Счётчик-расходомер массовый</t>
  </si>
  <si>
    <t xml:space="preserve">ЭлМетро Фломак</t>
  </si>
  <si>
    <t xml:space="preserve">ЭлМетро Фломак ExB S002-EAU-001-S-OUH</t>
  </si>
  <si>
    <t xml:space="preserve">2599</t>
  </si>
  <si>
    <t xml:space="preserve">ООО "ЭлМетро Групп", г. Челябинск</t>
  </si>
  <si>
    <t xml:space="preserve">т/</t>
  </si>
  <si>
    <t xml:space="preserve">ч</t>
  </si>
  <si>
    <t xml:space="preserve">0,2</t>
  </si>
  <si>
    <t xml:space="preserve">1 Ex db [ia Ga] IIB T6 Gb X </t>
  </si>
  <si>
    <t xml:space="preserve">В составе: датчик ЭлМетро Фломак ExB S002-EAU-001-S-OUH № 2599</t>
  </si>
  <si>
    <t xml:space="preserve">Линия 1, после НД2</t>
  </si>
  <si>
    <t xml:space="preserve">В2</t>
  </si>
  <si>
    <t xml:space="preserve">2174</t>
  </si>
  <si>
    <t xml:space="preserve">В составе: датчик ЭлМетро Фломак ExB S002-EAU-001-S-OUH № 2174</t>
  </si>
  <si>
    <t xml:space="preserve">Линия 2, после НД3</t>
  </si>
  <si>
    <t xml:space="preserve">В3</t>
  </si>
  <si>
    <t xml:space="preserve">2658</t>
  </si>
  <si>
    <t xml:space="preserve">На офромлении </t>
  </si>
  <si>
    <t xml:space="preserve">В составе: датчик ЭлМетро Фломак ExB S002-EAU-001-S-OUH № 2658</t>
  </si>
  <si>
    <t xml:space="preserve">Демонтированно (вторичка) на поверку 28.02.2024.
Монтаж произвести согласно проекту и что бы заводские номера  вторички и первички соответствовали друг другу. Изначально было всё перепутанно.</t>
  </si>
  <si>
    <t xml:space="preserve">Линия 2, после НД4</t>
  </si>
  <si>
    <t xml:space="preserve">В4</t>
  </si>
  <si>
    <t xml:space="preserve">2661</t>
  </si>
  <si>
    <t xml:space="preserve">В составе: датчик ЭлМетро Фломак ExB S002-EAU-001-S-OUH № 2661</t>
  </si>
  <si>
    <t xml:space="preserve">Демонтированно (вторичка) на поверку 28.02.2024. 
Монтаж произвести согласно проекту и что бы заводские номера  вторички и первички соответствовали друг другу. Изначально было всё перепутанно.</t>
  </si>
  <si>
    <t xml:space="preserve">Единицы_величин</t>
  </si>
  <si>
    <t xml:space="preserve">Приставки</t>
  </si>
  <si>
    <t xml:space="preserve">Категория_использования</t>
  </si>
  <si>
    <t xml:space="preserve">Область_измерений </t>
  </si>
  <si>
    <t xml:space="preserve">Состояние_эксплуатации</t>
  </si>
  <si>
    <t xml:space="preserve">Техническое_состояние</t>
  </si>
  <si>
    <t xml:space="preserve">Система_автоматизации</t>
  </si>
  <si>
    <t xml:space="preserve">Наличие_формуляра</t>
  </si>
  <si>
    <t xml:space="preserve">И</t>
  </si>
  <si>
    <t xml:space="preserve">27</t>
  </si>
  <si>
    <t xml:space="preserve">СИКН</t>
  </si>
  <si>
    <t xml:space="preserve">г</t>
  </si>
  <si>
    <t xml:space="preserve">З</t>
  </si>
  <si>
    <t xml:space="preserve">СДК</t>
  </si>
  <si>
    <t xml:space="preserve">АИИС КУЭ</t>
  </si>
  <si>
    <t xml:space="preserve">ППКиПГ</t>
  </si>
  <si>
    <t xml:space="preserve">с</t>
  </si>
  <si>
    <t xml:space="preserve">Э</t>
  </si>
  <si>
    <t xml:space="preserve">ПКА</t>
  </si>
  <si>
    <t xml:space="preserve">АСТУЭ</t>
  </si>
  <si>
    <t xml:space="preserve">ЦДНГ</t>
  </si>
  <si>
    <t xml:space="preserve">Требует редакции</t>
  </si>
  <si>
    <t xml:space="preserve">П</t>
  </si>
  <si>
    <t xml:space="preserve">ИО</t>
  </si>
  <si>
    <t xml:space="preserve">Ремонт</t>
  </si>
  <si>
    <t xml:space="preserve">АСТМ ЛЧ</t>
  </si>
  <si>
    <t xml:space="preserve">ЦТОиРТ</t>
  </si>
  <si>
    <t xml:space="preserve">Моль</t>
  </si>
  <si>
    <t xml:space="preserve">Т</t>
  </si>
  <si>
    <t xml:space="preserve">СО</t>
  </si>
  <si>
    <t xml:space="preserve">ТО</t>
  </si>
  <si>
    <t xml:space="preserve">СОУ</t>
  </si>
  <si>
    <t xml:space="preserve">К</t>
  </si>
  <si>
    <t xml:space="preserve">Г</t>
  </si>
  <si>
    <t xml:space="preserve">Требуется ПКА</t>
  </si>
  <si>
    <t xml:space="preserve">не входит в АС</t>
  </si>
  <si>
    <t xml:space="preserve">Кд</t>
  </si>
  <si>
    <t xml:space="preserve">33</t>
  </si>
  <si>
    <t xml:space="preserve">Требуется ремонт</t>
  </si>
  <si>
    <t xml:space="preserve">УИРГ</t>
  </si>
  <si>
    <t xml:space="preserve">рад</t>
  </si>
  <si>
    <t xml:space="preserve">34</t>
  </si>
  <si>
    <t xml:space="preserve">Требуется списание</t>
  </si>
  <si>
    <t xml:space="preserve">узел учета тепла</t>
  </si>
  <si>
    <t xml:space="preserve">ср</t>
  </si>
  <si>
    <t xml:space="preserve">35</t>
  </si>
  <si>
    <t xml:space="preserve">узел учета воды</t>
  </si>
  <si>
    <t xml:space="preserve">м^(2)</t>
  </si>
  <si>
    <t xml:space="preserve">система автоматизации НПС</t>
  </si>
  <si>
    <t xml:space="preserve">м^(3)</t>
  </si>
  <si>
    <t xml:space="preserve">д</t>
  </si>
  <si>
    <t xml:space="preserve">37</t>
  </si>
  <si>
    <t xml:space="preserve">САУиР</t>
  </si>
  <si>
    <t xml:space="preserve">38</t>
  </si>
  <si>
    <t xml:space="preserve">АСТМ ГРС</t>
  </si>
  <si>
    <t xml:space="preserve">м/c^(2)</t>
  </si>
  <si>
    <t xml:space="preserve">39</t>
  </si>
  <si>
    <t xml:space="preserve">АСУТП РГ</t>
  </si>
  <si>
    <t xml:space="preserve">Гц</t>
  </si>
  <si>
    <t xml:space="preserve">мк</t>
  </si>
  <si>
    <t xml:space="preserve">НО</t>
  </si>
  <si>
    <t xml:space="preserve">АСКУГ</t>
  </si>
  <si>
    <t xml:space="preserve">кг/м^(3)</t>
  </si>
  <si>
    <t xml:space="preserve">н</t>
  </si>
  <si>
    <t xml:space="preserve">АСУТП ГРО</t>
  </si>
  <si>
    <t xml:space="preserve">п</t>
  </si>
  <si>
    <t xml:space="preserve">Дж</t>
  </si>
  <si>
    <t xml:space="preserve">ф</t>
  </si>
  <si>
    <t xml:space="preserve">Дж/К</t>
  </si>
  <si>
    <t xml:space="preserve">а</t>
  </si>
  <si>
    <t xml:space="preserve">Вт</t>
  </si>
  <si>
    <t xml:space="preserve">з</t>
  </si>
  <si>
    <t xml:space="preserve">Кл</t>
  </si>
  <si>
    <t xml:space="preserve">Ф</t>
  </si>
  <si>
    <t xml:space="preserve">Ом</t>
  </si>
  <si>
    <t xml:space="preserve">См</t>
  </si>
  <si>
    <t xml:space="preserve">Вб</t>
  </si>
  <si>
    <t xml:space="preserve">См/м</t>
  </si>
  <si>
    <t xml:space="preserve">А/м</t>
  </si>
  <si>
    <t xml:space="preserve">Тл</t>
  </si>
  <si>
    <t xml:space="preserve">Гн</t>
  </si>
  <si>
    <t xml:space="preserve">лм</t>
  </si>
  <si>
    <t xml:space="preserve">лк</t>
  </si>
  <si>
    <t xml:space="preserve">Бк</t>
  </si>
  <si>
    <t xml:space="preserve">Гр</t>
  </si>
  <si>
    <t xml:space="preserve">Зв</t>
  </si>
  <si>
    <t xml:space="preserve">кат</t>
  </si>
  <si>
    <t xml:space="preserve">Н·м</t>
  </si>
  <si>
    <t xml:space="preserve">В/м</t>
  </si>
  <si>
    <t xml:space="preserve">т</t>
  </si>
  <si>
    <t xml:space="preserve">а.е.м.</t>
  </si>
  <si>
    <t xml:space="preserve">кар</t>
  </si>
  <si>
    <t xml:space="preserve">мин</t>
  </si>
  <si>
    <t xml:space="preserve">л</t>
  </si>
  <si>
    <t xml:space="preserve">°</t>
  </si>
  <si>
    <t xml:space="preserve">'</t>
  </si>
  <si>
    <t xml:space="preserve">гон</t>
  </si>
  <si>
    <t xml:space="preserve">\'\'</t>
  </si>
  <si>
    <t xml:space="preserve">а.е.</t>
  </si>
  <si>
    <t xml:space="preserve">св.год</t>
  </si>
  <si>
    <t xml:space="preserve">пк</t>
  </si>
  <si>
    <t xml:space="preserve">Å</t>
  </si>
  <si>
    <t xml:space="preserve">миля</t>
  </si>
  <si>
    <t xml:space="preserve">фут</t>
  </si>
  <si>
    <t xml:space="preserve">дюйм</t>
  </si>
  <si>
    <t xml:space="preserve">га</t>
  </si>
  <si>
    <t xml:space="preserve">гс</t>
  </si>
  <si>
    <t xml:space="preserve">кгс</t>
  </si>
  <si>
    <t xml:space="preserve">тс</t>
  </si>
  <si>
    <t xml:space="preserve">бар</t>
  </si>
  <si>
    <t xml:space="preserve">кгс/см^(2)</t>
  </si>
  <si>
    <t xml:space="preserve">мм вод.ст.</t>
  </si>
  <si>
    <t xml:space="preserve">м вод.ст.</t>
  </si>
  <si>
    <t xml:space="preserve">ат</t>
  </si>
  <si>
    <t xml:space="preserve">мм рт.ст.</t>
  </si>
  <si>
    <t xml:space="preserve">дптр</t>
  </si>
  <si>
    <t xml:space="preserve">текс</t>
  </si>
  <si>
    <t xml:space="preserve">уз</t>
  </si>
  <si>
    <t xml:space="preserve">Гал</t>
  </si>
  <si>
    <t xml:space="preserve">об/с</t>
  </si>
  <si>
    <t xml:space="preserve">эВ</t>
  </si>
  <si>
    <t xml:space="preserve">кВт·ч</t>
  </si>
  <si>
    <t xml:space="preserve">В·А</t>
  </si>
  <si>
    <t xml:space="preserve">вар</t>
  </si>
  <si>
    <t xml:space="preserve">А·ч</t>
  </si>
  <si>
    <t xml:space="preserve">бит</t>
  </si>
  <si>
    <t xml:space="preserve">байт</t>
  </si>
  <si>
    <t xml:space="preserve">бит/с</t>
  </si>
  <si>
    <t xml:space="preserve">байт/с</t>
  </si>
  <si>
    <t xml:space="preserve">Р</t>
  </si>
  <si>
    <t xml:space="preserve">бэр</t>
  </si>
  <si>
    <t xml:space="preserve">Р/с</t>
  </si>
  <si>
    <t xml:space="preserve">Ки</t>
  </si>
  <si>
    <t xml:space="preserve">Ст</t>
  </si>
  <si>
    <t xml:space="preserve">кал</t>
  </si>
  <si>
    <t xml:space="preserve">кал/с</t>
  </si>
  <si>
    <t xml:space="preserve">ккал/ч</t>
  </si>
  <si>
    <t xml:space="preserve">Гкал/ч</t>
  </si>
  <si>
    <t xml:space="preserve">%о</t>
  </si>
  <si>
    <t xml:space="preserve">млн^(-1)</t>
  </si>
  <si>
    <t xml:space="preserve">Б</t>
  </si>
  <si>
    <t xml:space="preserve">дБ</t>
  </si>
  <si>
    <t xml:space="preserve">фон</t>
  </si>
  <si>
    <t xml:space="preserve">окт</t>
  </si>
  <si>
    <t xml:space="preserve">дек</t>
  </si>
  <si>
    <t xml:space="preserve">Нп</t>
  </si>
  <si>
    <t xml:space="preserve">Н</t>
  </si>
  <si>
    <t xml:space="preserve">об/мин</t>
  </si>
  <si>
    <t xml:space="preserve">сутки</t>
  </si>
  <si>
    <t xml:space="preserve">кал_(тх)</t>
  </si>
  <si>
    <t xml:space="preserve">cal_(15)</t>
  </si>
  <si>
    <t xml:space="preserve">м^(3)/с</t>
  </si>
  <si>
    <t xml:space="preserve">кг/ч</t>
  </si>
  <si>
    <t xml:space="preserve">т/ч</t>
  </si>
  <si>
    <t xml:space="preserve">км/ч</t>
  </si>
  <si>
    <t xml:space="preserve">шт/100см^(3)</t>
  </si>
  <si>
    <t xml:space="preserve">мг/л</t>
  </si>
  <si>
    <t xml:space="preserve">Зв/с</t>
  </si>
  <si>
    <t xml:space="preserve">Зв/ч</t>
  </si>
  <si>
    <t xml:space="preserve">мин^(-1)</t>
  </si>
  <si>
    <t xml:space="preserve">мг/м^(3)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</si>
</sst>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\.mm\.yyyy"/>
    <numFmt numFmtId="167" formatCode="[$-419]mmmm\ yyyy;@"/>
    <numFmt numFmtId="168" formatCode="0"/>
    <numFmt numFmtId="169" formatCode="dd/mm/yy;@"/>
    <numFmt numFmtId="170" formatCode="0%"/>
    <numFmt numFmtId="171" formatCode="yyyy\-mm\-dd"/>
    <numFmt numFmtId="172" formatCode="dd/mm/yyyy"/>
    <numFmt numFmtId="173" formatCode="mmm\.yy"/>
  </numFmts>
  <fonts count="3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1"/>
    </font>
    <font>
      <sz val="11"/>
      <color rgb="FF006100"/>
      <name val="Times New Roman"/>
      <family val="0"/>
      <charset val="1"/>
    </font>
    <font>
      <sz val="8"/>
      <color rgb="FF111111"/>
      <name val="Arial"/>
      <family val="0"/>
      <charset val="1"/>
    </font>
    <font>
      <sz val="10"/>
      <color rgb="FF111111"/>
      <name val="Arial"/>
      <family val="0"/>
      <charset val="1"/>
    </font>
    <font>
      <b val="true"/>
      <sz val="8"/>
      <color rgb="FF111111"/>
      <name val="Arial"/>
      <family val="0"/>
      <charset val="1"/>
    </font>
    <font>
      <b val="true"/>
      <i val="true"/>
      <sz val="8"/>
      <color rgb="FF111111"/>
      <name val="Arial"/>
      <family val="0"/>
      <charset val="1"/>
    </font>
    <font>
      <sz val="11"/>
      <color rgb="FF006100"/>
      <name val="Calibri"/>
      <family val="0"/>
      <charset val="1"/>
    </font>
    <font>
      <sz val="11"/>
      <color rgb="FF111111"/>
      <name val="Arial"/>
      <family val="0"/>
      <charset val="1"/>
    </font>
    <font>
      <sz val="11"/>
      <color rgb="FF111111"/>
      <name val="Calibri"/>
      <family val="0"/>
      <charset val="1"/>
    </font>
    <font>
      <sz val="8"/>
      <color rgb="FFFFFFFF"/>
      <name val="Arial"/>
      <family val="0"/>
      <charset val="1"/>
    </font>
    <font>
      <sz val="10"/>
      <color rgb="FFFFFFFF"/>
      <name val="Times New Roman"/>
      <family val="1"/>
      <charset val="1"/>
    </font>
    <font>
      <sz val="10"/>
      <color rgb="FFFFFFFF"/>
      <name val="Times New Roman"/>
      <family val="1"/>
    </font>
    <font>
      <b val="true"/>
      <sz val="8"/>
      <color theme="1"/>
      <name val="Arial"/>
      <family val="0"/>
      <charset val="1"/>
    </font>
    <font>
      <b val="true"/>
      <sz val="8"/>
      <name val="Arial"/>
      <family val="0"/>
      <charset val="1"/>
    </font>
    <font>
      <b val="true"/>
      <i val="true"/>
      <sz val="8"/>
      <name val="Arial"/>
      <family val="0"/>
      <charset val="1"/>
    </font>
    <font>
      <sz val="8"/>
      <name val="Arial"/>
      <family val="0"/>
      <charset val="1"/>
    </font>
    <font>
      <sz val="8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name val="Arial"/>
      <family val="0"/>
      <charset val="1"/>
    </font>
    <font>
      <sz val="8"/>
      <name val="Calibri"/>
      <family val="0"/>
      <charset val="1"/>
    </font>
    <font>
      <sz val="12"/>
      <color theme="1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12"/>
      <name val="Times New Roman"/>
      <family val="0"/>
      <charset val="1"/>
    </font>
    <font>
      <i val="true"/>
      <sz val="12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sz val="8"/>
      <color rgb="FFFF0000"/>
      <name val="Arial"/>
      <family val="0"/>
      <charset val="1"/>
    </font>
    <font>
      <sz val="11"/>
      <color rgb="FFFF0000"/>
      <name val="Arial"/>
      <family val="0"/>
      <charset val="1"/>
    </font>
    <font>
      <b val="true"/>
      <sz val="10"/>
      <name val="Arial Cyr"/>
      <family val="0"/>
      <charset val="1"/>
    </font>
    <font>
      <b val="true"/>
      <sz val="10"/>
      <name val="Tahoma"/>
      <family val="0"/>
      <charset val="1"/>
    </font>
    <font>
      <b val="true"/>
      <sz val="8"/>
      <name val="Tahoma"/>
      <family val="0"/>
      <charset val="1"/>
    </font>
    <font>
      <b val="true"/>
      <sz val="8"/>
      <name val="Calibri"/>
      <family val="0"/>
      <charset val="1"/>
    </font>
    <font>
      <sz val="9"/>
      <name val="Arial"/>
      <family val="0"/>
      <charset val="1"/>
    </font>
    <font>
      <sz val="11"/>
      <name val="Calibri"/>
      <family val="0"/>
      <charset val="1"/>
    </font>
    <font>
      <b val="true"/>
      <sz val="11"/>
      <color theme="1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BFBFBF"/>
      </patternFill>
    </fill>
    <fill>
      <patternFill patternType="solid">
        <fgColor theme="5" tint="0.5999"/>
        <bgColor rgb="FFD0CECE"/>
      </patternFill>
    </fill>
    <fill>
      <patternFill patternType="solid">
        <fgColor theme="0" tint="-0.25"/>
        <bgColor rgb="FFD0CECE"/>
      </patternFill>
    </fill>
    <fill>
      <patternFill patternType="solid">
        <fgColor theme="2" tint="-0.1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7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8" fillId="6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4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8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4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6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5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6" fillId="5" borderId="3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6" fillId="0" borderId="3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0" xfId="58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6" fillId="5" borderId="0" xfId="58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6" fontId="6" fillId="5" borderId="0" xfId="58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4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6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7" fillId="6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4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7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4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6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0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4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5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7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5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9" fillId="5" borderId="3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5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5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1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2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5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9" fillId="0" borderId="3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0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7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7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19" fillId="7" borderId="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7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9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7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7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5" fontId="19" fillId="7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6" fontId="19" fillId="7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7" borderId="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9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20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8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8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8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8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8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8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8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8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2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5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5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7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7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7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0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9" fillId="7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7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7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2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9" fillId="7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9" fillId="7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7" borderId="5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19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9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9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5" fontId="19" fillId="5" borderId="1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20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true">
      <alignment horizontal="general" vertical="center" textRotation="0" wrapText="true" indent="0" shrinkToFit="true"/>
      <protection locked="true" hidden="false"/>
    </xf>
    <xf numFmtId="165" fontId="19" fillId="0" borderId="8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true"/>
      <protection locked="true" hidden="false"/>
    </xf>
    <xf numFmtId="164" fontId="2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24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2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4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2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true"/>
      <protection locked="true" hidden="false"/>
    </xf>
    <xf numFmtId="164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24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right" vertical="center" textRotation="9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center" textRotation="18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25" fillId="0" borderId="1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8" fontId="2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9" fontId="2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2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right" vertical="center" textRotation="90" wrapText="true" indent="0" shrinkToFit="false"/>
      <protection locked="true" hidden="false"/>
    </xf>
    <xf numFmtId="164" fontId="28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24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2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4" fillId="0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25" fillId="0" borderId="0" xfId="0" applyFont="true" applyBorder="true" applyAlignment="true" applyProtection="true">
      <alignment horizontal="left" vertical="center" textRotation="89" wrapText="false" indent="0" shrinkToFit="false"/>
      <protection locked="true" hidden="false"/>
    </xf>
    <xf numFmtId="164" fontId="25" fillId="0" borderId="1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center" textRotation="89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center" textRotation="89" wrapText="true" indent="0" shrinkToFit="false"/>
      <protection locked="true" hidden="false"/>
    </xf>
    <xf numFmtId="164" fontId="26" fillId="0" borderId="1" xfId="0" applyFont="true" applyBorder="true" applyAlignment="true" applyProtection="true">
      <alignment horizontal="center" vertical="center" textRotation="89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center" vertical="center" textRotation="89" wrapText="true" indent="0" shrinkToFit="false"/>
      <protection locked="true" hidden="false"/>
    </xf>
    <xf numFmtId="164" fontId="24" fillId="0" borderId="1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top" textRotation="18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89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89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top" textRotation="18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5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4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6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7" fillId="6" borderId="8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4" borderId="8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7" fillId="5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4" borderId="8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6" borderId="8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0" borderId="8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4" borderId="8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5" borderId="8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8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5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7" fillId="4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" xfId="1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1" xfId="5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9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9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9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9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9" borderId="1" xfId="5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9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9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0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0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0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0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3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0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0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9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4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1" xfId="5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1" fontId="19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5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9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4" borderId="1" xfId="5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19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2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9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9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8" fontId="19" fillId="0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0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3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9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2" fontId="20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3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2" fontId="2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3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2" fontId="20" fillId="3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9" fillId="3" borderId="1" xfId="5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8" fontId="19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10" borderId="8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1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10" borderId="8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1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9" fillId="10" borderId="8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10" borderId="8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0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1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1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1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1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9" fillId="1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1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4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0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20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4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5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8" fontId="19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9" fillId="1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1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9" fillId="1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1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2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0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1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9" fillId="5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9" fillId="5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9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5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0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2 2 2 2" xfId="23"/>
    <cellStyle name="Normal 2 2 3" xfId="24"/>
    <cellStyle name="Normal 2 2 3 2" xfId="25"/>
    <cellStyle name="Normal 2 2 4" xfId="26"/>
    <cellStyle name="Normal 2 3" xfId="27"/>
    <cellStyle name="Normal 2 3 2" xfId="28"/>
    <cellStyle name="Normal 2 4" xfId="29"/>
    <cellStyle name="Normal 2 4 2" xfId="30"/>
    <cellStyle name="Normal 2 5" xfId="31"/>
    <cellStyle name="Обычный 2" xfId="32"/>
    <cellStyle name="Обычный 2 2" xfId="33"/>
    <cellStyle name="Обычный 2 3" xfId="34"/>
    <cellStyle name="Обычный 2 3 2" xfId="35"/>
    <cellStyle name="Обычный 2 3 2 2" xfId="36"/>
    <cellStyle name="Обычный 2 3 3" xfId="37"/>
    <cellStyle name="Обычный 2 3 3 2" xfId="38"/>
    <cellStyle name="Обычный 2 3 4" xfId="39"/>
    <cellStyle name="Обычный 2 4" xfId="40"/>
    <cellStyle name="Обычный 2 4 2" xfId="41"/>
    <cellStyle name="Обычный 2 4 2 2" xfId="42"/>
    <cellStyle name="Обычный 2 4 3" xfId="43"/>
    <cellStyle name="Обычный 2 4 3 2" xfId="44"/>
    <cellStyle name="Обычный 2 4 4" xfId="45"/>
    <cellStyle name="Обычный 2 5" xfId="46"/>
    <cellStyle name="Обычный 2 5 2" xfId="47"/>
    <cellStyle name="Обычный 2 6" xfId="48"/>
    <cellStyle name="Обычный 2 6 2" xfId="49"/>
    <cellStyle name="Обычный 2 7" xfId="50"/>
    <cellStyle name="Обычный 3" xfId="51"/>
    <cellStyle name="Обычный 3 2" xfId="52"/>
    <cellStyle name="Обычный 3 2 2" xfId="53"/>
    <cellStyle name="Обычный 3 3" xfId="54"/>
    <cellStyle name="Обычный 3 3 2" xfId="55"/>
    <cellStyle name="Обычный 3 4" xfId="56"/>
    <cellStyle name="Хороший 2" xfId="57"/>
    <cellStyle name="Excel Built-in Good" xfId="58"/>
  </cellStyles>
  <dxfs count="10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111111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FBFB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92.168.5.2/Public/&#1056;&#1077;&#1077;&#1089;&#1090;&#1088;%20&#1057;&#1048;%20&#1087;&#1086;%20&#1091;&#1095;&#1105;&#1090;&#1091;%20(&#1059;&#1050;&#1055;&#1043;,&#1043;&#1058;&#1069;&#1057;)%20v.0.9.4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Y:/Users/&#1048;&#1085;&#1078;&#1077;&#1085;&#1077;&#1088;_&#1053;&#1080;&#1048;/Desktop/&#1053;&#1086;&#1074;&#1072;&#1103;%20&#1087;&#1072;&#1087;&#1082;&#1072;%20(4)/&#1053;&#1086;&#1074;&#1072;&#1103;%20&#1087;&#1072;&#1087;&#1082;&#1072;/EXD.xlsm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Y:/Users/&#1048;&#1085;&#1078;&#1077;&#1085;&#1077;&#1088;_&#1053;&#1080;&#1048;/Desktop/&#1053;&#1086;&#1074;&#1072;&#1103;%20&#1087;&#1072;&#1087;&#1082;&#1072;%20(4)/&#1053;&#1086;&#1074;&#1072;&#1103;%20&#1087;&#1072;&#1087;&#1082;&#1072;/&#1056;&#1077;&#1077;&#1089;&#1090;&#1088;%20&#1057;&#1048;%20&#1050;&#1055;%20v4.7%20&#1086;&#1090;%20%2008.07.2022.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Перечень"/>
      <sheetName val="График поверки"/>
      <sheetName val="Содержание"/>
      <sheetName val="Паспорта, формуляры"/>
      <sheetName val="Вып. списки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еречень"/>
      <sheetName val="Заявка1"/>
      <sheetName val="Просрочки"/>
      <sheetName val="График поверки"/>
      <sheetName val="Содержание"/>
      <sheetName val="Паспорта, формуляры"/>
      <sheetName val="Вып. списки"/>
      <sheetName val="списанное оборудова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Перечень"/>
      <sheetName val="УВП"/>
      <sheetName val="Контроллеры АГЗУ"/>
      <sheetName val="Контроллеры ОКСУ"/>
      <sheetName val="АГЗУ"/>
      <sheetName val="График поверки"/>
      <sheetName val="Содержание"/>
      <sheetName val="Контроллеры БДИК"/>
      <sheetName val="ИБП АГЗУ"/>
      <sheetName val="ИБП ОКСУ"/>
      <sheetName val="Привода"/>
      <sheetName val="ИБП УПОУ"/>
      <sheetName val="Вып. спис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IE1048576"/>
  <sheetViews>
    <sheetView showFormulas="false" showGridLines="true" showRowColHeaders="true" showZeros="true" rightToLeft="false" tabSelected="true" showOutlineSymbols="true" defaultGridColor="true" view="normal" topLeftCell="AB1" colorId="64" zoomScale="110" zoomScaleNormal="110" zoomScalePageLayoutView="100" workbookViewId="0">
      <pane xSplit="0" ySplit="1" topLeftCell="A50" activePane="bottomLeft" state="frozen"/>
      <selection pane="topLeft" activeCell="AB1" activeCellId="0" sqref="AB1"/>
      <selection pane="bottomLeft" activeCell="AG53" activeCellId="0" sqref="AG53"/>
    </sheetView>
  </sheetViews>
  <sheetFormatPr defaultColWidth="10.00390625" defaultRowHeight="60" customHeight="true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9.42"/>
    <col collapsed="false" customWidth="true" hidden="false" outlineLevel="0" max="3" min="3" style="1" width="10.85"/>
    <col collapsed="false" customWidth="true" hidden="false" outlineLevel="0" max="4" min="4" style="1" width="10.57"/>
    <col collapsed="false" customWidth="true" hidden="false" outlineLevel="0" max="5" min="5" style="2" width="8"/>
    <col collapsed="false" customWidth="true" hidden="false" outlineLevel="0" max="6" min="6" style="3" width="18.57"/>
    <col collapsed="false" customWidth="true" hidden="false" outlineLevel="0" max="7" min="7" style="3" width="17.86"/>
    <col collapsed="false" customWidth="true" hidden="false" outlineLevel="0" max="8" min="8" style="2" width="14.71"/>
    <col collapsed="false" customWidth="false" hidden="false" outlineLevel="0" max="9" min="9" style="2" width="10"/>
    <col collapsed="false" customWidth="true" hidden="false" outlineLevel="0" max="10" min="10" style="2" width="21.14"/>
    <col collapsed="false" customWidth="true" hidden="false" outlineLevel="0" max="11" min="11" style="2" width="20.42"/>
    <col collapsed="false" customWidth="true" hidden="false" outlineLevel="0" max="12" min="12" style="2" width="14.71"/>
    <col collapsed="false" customWidth="true" hidden="false" outlineLevel="0" max="13" min="13" style="2" width="21.29"/>
    <col collapsed="false" customWidth="true" hidden="false" outlineLevel="0" max="14" min="14" style="4" width="15.85"/>
    <col collapsed="false" customWidth="true" hidden="false" outlineLevel="0" max="15" min="15" style="2" width="14"/>
    <col collapsed="false" customWidth="false" hidden="false" outlineLevel="0" max="16" min="16" style="2" width="10"/>
    <col collapsed="false" customWidth="false" hidden="false" outlineLevel="0" max="17" min="17" style="1" width="10"/>
    <col collapsed="false" customWidth="false" hidden="false" outlineLevel="0" max="18" min="18" style="5" width="10"/>
    <col collapsed="false" customWidth="false" hidden="false" outlineLevel="0" max="19" min="19" style="1" width="10"/>
    <col collapsed="false" customWidth="false" hidden="false" outlineLevel="0" max="20" min="20" style="5" width="10"/>
    <col collapsed="false" customWidth="false" hidden="false" outlineLevel="0" max="21" min="21" style="2" width="10"/>
    <col collapsed="false" customWidth="true" hidden="false" outlineLevel="0" max="22" min="22" style="1" width="13.86"/>
    <col collapsed="false" customWidth="false" hidden="false" outlineLevel="0" max="26" min="23" style="1" width="10"/>
    <col collapsed="false" customWidth="true" hidden="false" outlineLevel="0" max="27" min="27" style="2" width="11.29"/>
    <col collapsed="false" customWidth="true" hidden="false" outlineLevel="0" max="28" min="28" style="1" width="11.29"/>
    <col collapsed="false" customWidth="true" hidden="false" outlineLevel="0" max="29" min="29" style="1" width="13.57"/>
    <col collapsed="false" customWidth="false" hidden="false" outlineLevel="0" max="30" min="30" style="2" width="10"/>
    <col collapsed="false" customWidth="true" hidden="false" outlineLevel="0" max="31" min="31" style="6" width="16.29"/>
    <col collapsed="false" customWidth="false" hidden="false" outlineLevel="0" max="33" min="32" style="6" width="10"/>
    <col collapsed="false" customWidth="true" hidden="false" outlineLevel="0" max="34" min="34" style="6" width="12"/>
    <col collapsed="false" customWidth="true" hidden="false" outlineLevel="0" max="35" min="35" style="7" width="27.42"/>
    <col collapsed="false" customWidth="true" hidden="false" outlineLevel="0" max="36" min="36" style="6" width="15.29"/>
    <col collapsed="false" customWidth="true" hidden="false" outlineLevel="0" max="37" min="37" style="6" width="11.57"/>
    <col collapsed="false" customWidth="false" hidden="false" outlineLevel="0" max="39" min="38" style="1" width="10"/>
    <col collapsed="false" customWidth="true" hidden="false" outlineLevel="0" max="40" min="40" style="1" width="12.15"/>
    <col collapsed="false" customWidth="true" hidden="false" outlineLevel="0" max="41" min="41" style="1" width="12.29"/>
    <col collapsed="false" customWidth="true" hidden="false" outlineLevel="0" max="42" min="42" style="8" width="14.71"/>
    <col collapsed="false" customWidth="false" hidden="false" outlineLevel="0" max="43" min="43" style="9" width="10"/>
    <col collapsed="false" customWidth="false" hidden="false" outlineLevel="0" max="44" min="44" style="4" width="10"/>
    <col collapsed="false" customWidth="false" hidden="false" outlineLevel="0" max="45" min="45" style="1" width="10"/>
    <col collapsed="false" customWidth="false" hidden="false" outlineLevel="0" max="47" min="46" style="2" width="10"/>
    <col collapsed="false" customWidth="false" hidden="false" outlineLevel="0" max="48" min="48" style="3" width="10"/>
    <col collapsed="false" customWidth="true" hidden="false" outlineLevel="0" max="49" min="49" style="3" width="17.57"/>
    <col collapsed="false" customWidth="false" hidden="false" outlineLevel="0" max="52" min="50" style="2" width="10"/>
    <col collapsed="false" customWidth="false" hidden="false" outlineLevel="0" max="53" min="53" style="3" width="10"/>
    <col collapsed="false" customWidth="true" hidden="false" outlineLevel="0" max="54" min="54" style="3" width="14"/>
    <col collapsed="false" customWidth="true" hidden="false" outlineLevel="0" max="55" min="55" style="3" width="16.57"/>
    <col collapsed="false" customWidth="false" hidden="false" outlineLevel="0" max="58" min="56" style="3" width="10"/>
    <col collapsed="false" customWidth="true" hidden="false" outlineLevel="0" max="59" min="59" style="2" width="20.57"/>
    <col collapsed="false" customWidth="false" hidden="false" outlineLevel="0" max="60" min="60" style="2" width="10"/>
    <col collapsed="false" customWidth="true" hidden="false" outlineLevel="0" max="61" min="61" style="2" width="15.71"/>
    <col collapsed="false" customWidth="true" hidden="false" outlineLevel="0" max="62" min="62" style="2" width="17.86"/>
    <col collapsed="false" customWidth="true" hidden="false" outlineLevel="0" max="63" min="63" style="2" width="26.42"/>
    <col collapsed="false" customWidth="false" hidden="false" outlineLevel="0" max="16384" min="64" style="1" width="10"/>
  </cols>
  <sheetData>
    <row r="1" s="33" customFormat="true" ht="73.5" hidden="false" customHeight="true" outlineLevel="0" collapsed="false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2" t="s">
        <v>10</v>
      </c>
      <c r="L1" s="12" t="s">
        <v>11</v>
      </c>
      <c r="M1" s="17" t="s">
        <v>12</v>
      </c>
      <c r="N1" s="18" t="s">
        <v>13</v>
      </c>
      <c r="O1" s="14" t="s">
        <v>14</v>
      </c>
      <c r="P1" s="11" t="s">
        <v>15</v>
      </c>
      <c r="Q1" s="19" t="s">
        <v>16</v>
      </c>
      <c r="R1" s="20" t="s">
        <v>17</v>
      </c>
      <c r="S1" s="21" t="s">
        <v>18</v>
      </c>
      <c r="T1" s="22" t="s">
        <v>19</v>
      </c>
      <c r="U1" s="12" t="s">
        <v>20</v>
      </c>
      <c r="V1" s="19" t="s">
        <v>21</v>
      </c>
      <c r="W1" s="23" t="s">
        <v>22</v>
      </c>
      <c r="X1" s="24" t="s">
        <v>23</v>
      </c>
      <c r="Y1" s="19" t="s">
        <v>24</v>
      </c>
      <c r="Z1" s="16" t="s">
        <v>25</v>
      </c>
      <c r="AA1" s="12" t="s">
        <v>26</v>
      </c>
      <c r="AB1" s="19" t="s">
        <v>27</v>
      </c>
      <c r="AC1" s="16" t="s">
        <v>28</v>
      </c>
      <c r="AD1" s="12" t="s">
        <v>29</v>
      </c>
      <c r="AE1" s="25" t="s">
        <v>30</v>
      </c>
      <c r="AF1" s="26" t="s">
        <v>31</v>
      </c>
      <c r="AG1" s="26" t="s">
        <v>32</v>
      </c>
      <c r="AH1" s="26" t="s">
        <v>33</v>
      </c>
      <c r="AI1" s="11" t="s">
        <v>34</v>
      </c>
      <c r="AJ1" s="26" t="s">
        <v>35</v>
      </c>
      <c r="AK1" s="2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4" t="s">
        <v>41</v>
      </c>
      <c r="AQ1" s="14" t="s">
        <v>42</v>
      </c>
      <c r="AR1" s="11" t="s">
        <v>43</v>
      </c>
      <c r="AS1" s="16" t="s">
        <v>44</v>
      </c>
      <c r="AT1" s="11" t="s">
        <v>45</v>
      </c>
      <c r="AU1" s="14" t="s">
        <v>46</v>
      </c>
      <c r="AV1" s="27" t="s">
        <v>47</v>
      </c>
      <c r="AW1" s="27" t="s">
        <v>48</v>
      </c>
      <c r="AX1" s="28" t="s">
        <v>49</v>
      </c>
      <c r="AY1" s="28" t="s">
        <v>50</v>
      </c>
      <c r="AZ1" s="28" t="s">
        <v>51</v>
      </c>
      <c r="BA1" s="27" t="s">
        <v>52</v>
      </c>
      <c r="BB1" s="27" t="s">
        <v>53</v>
      </c>
      <c r="BC1" s="27" t="s">
        <v>54</v>
      </c>
      <c r="BD1" s="27" t="s">
        <v>55</v>
      </c>
      <c r="BE1" s="27" t="s">
        <v>56</v>
      </c>
      <c r="BF1" s="29" t="s">
        <v>57</v>
      </c>
      <c r="BG1" s="27" t="s">
        <v>58</v>
      </c>
      <c r="BH1" s="30"/>
      <c r="BI1" s="31" t="s">
        <v>59</v>
      </c>
      <c r="BJ1" s="32" t="s">
        <v>60</v>
      </c>
      <c r="BK1" s="31" t="s">
        <v>61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</row>
    <row r="2" s="49" customFormat="true" ht="60" hidden="false" customHeight="true" outlineLevel="0" collapsed="false">
      <c r="A2" s="34"/>
      <c r="B2" s="34" t="s">
        <v>62</v>
      </c>
      <c r="C2" s="34" t="s">
        <v>63</v>
      </c>
      <c r="D2" s="34" t="s">
        <v>64</v>
      </c>
      <c r="E2" s="35" t="s">
        <v>65</v>
      </c>
      <c r="F2" s="34" t="s">
        <v>66</v>
      </c>
      <c r="G2" s="34" t="s">
        <v>67</v>
      </c>
      <c r="H2" s="34" t="s">
        <v>68</v>
      </c>
      <c r="I2" s="34" t="s">
        <v>69</v>
      </c>
      <c r="J2" s="36" t="s">
        <v>70</v>
      </c>
      <c r="K2" s="34" t="s">
        <v>71</v>
      </c>
      <c r="L2" s="34" t="s">
        <v>72</v>
      </c>
      <c r="M2" s="36" t="s">
        <v>73</v>
      </c>
      <c r="N2" s="35" t="s">
        <v>74</v>
      </c>
      <c r="O2" s="34" t="s">
        <v>75</v>
      </c>
      <c r="P2" s="34" t="s">
        <v>76</v>
      </c>
      <c r="Q2" s="37" t="s">
        <v>77</v>
      </c>
      <c r="R2" s="38" t="n">
        <v>42430</v>
      </c>
      <c r="S2" s="39" t="n">
        <v>15</v>
      </c>
      <c r="T2" s="40" t="n">
        <f aca="false">R2+S2*365.2</f>
        <v>47908</v>
      </c>
      <c r="U2" s="41" t="s">
        <v>78</v>
      </c>
      <c r="V2" s="34" t="str">
        <f aca="false">IF(Y2="","",Y2)</f>
        <v/>
      </c>
      <c r="W2" s="34" t="str">
        <f aca="false">IF(Z2="","",Z2)</f>
        <v>°С</v>
      </c>
      <c r="X2" s="42" t="n">
        <v>100</v>
      </c>
      <c r="Y2" s="42"/>
      <c r="Z2" s="37" t="s">
        <v>79</v>
      </c>
      <c r="AA2" s="34" t="s">
        <v>80</v>
      </c>
      <c r="AB2" s="42"/>
      <c r="AC2" s="37" t="s">
        <v>81</v>
      </c>
      <c r="AD2" s="43" t="n">
        <v>60</v>
      </c>
      <c r="AE2" s="38" t="n">
        <v>44180</v>
      </c>
      <c r="AF2" s="44" t="n">
        <f aca="false">IF(AD2=0,0,IF(AE2="","",EDATE(AE2,AD2)-DAY(1)))</f>
        <v>45975</v>
      </c>
      <c r="AG2" s="36" t="s">
        <v>82</v>
      </c>
      <c r="AH2" s="36" t="s">
        <v>83</v>
      </c>
      <c r="AI2" s="37" t="s">
        <v>84</v>
      </c>
      <c r="AJ2" s="36" t="s">
        <v>85</v>
      </c>
      <c r="AK2" s="44" t="str">
        <f aca="true">IF(AE2=0,"нет данных",IF(TODAY()&lt;AF2-30,"поверен",IF(TODAY()&gt;AF2,"ЗАМЕНИТЬ","ПРОСРОЧЕН")))</f>
        <v>поверен</v>
      </c>
      <c r="AL2" s="37"/>
      <c r="AM2" s="37" t="s">
        <v>86</v>
      </c>
      <c r="AN2" s="37" t="s">
        <v>87</v>
      </c>
      <c r="AO2" s="37" t="s">
        <v>88</v>
      </c>
      <c r="AP2" s="42" t="s">
        <v>89</v>
      </c>
      <c r="AQ2" s="35" t="s">
        <v>90</v>
      </c>
      <c r="AR2" s="44"/>
      <c r="AS2" s="37" t="s">
        <v>91</v>
      </c>
      <c r="AT2" s="34" t="s">
        <v>92</v>
      </c>
      <c r="AU2" s="34"/>
      <c r="AV2" s="36" t="n">
        <v>42826</v>
      </c>
      <c r="AW2" s="36"/>
      <c r="AX2" s="34"/>
      <c r="AY2" s="34"/>
      <c r="AZ2" s="34"/>
      <c r="BA2" s="36"/>
      <c r="BB2" s="36" t="s">
        <v>93</v>
      </c>
      <c r="BC2" s="36" t="s">
        <v>94</v>
      </c>
      <c r="BD2" s="37" t="n">
        <v>3201</v>
      </c>
      <c r="BE2" s="36"/>
      <c r="BF2" s="45"/>
      <c r="BG2" s="46" t="s">
        <v>95</v>
      </c>
      <c r="BH2" s="47"/>
      <c r="BI2" s="34"/>
      <c r="BJ2" s="34"/>
      <c r="BK2" s="34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</row>
    <row r="3" s="49" customFormat="true" ht="60" hidden="false" customHeight="true" outlineLevel="0" collapsed="false">
      <c r="A3" s="34"/>
      <c r="B3" s="34" t="s">
        <v>62</v>
      </c>
      <c r="C3" s="34" t="s">
        <v>63</v>
      </c>
      <c r="D3" s="50" t="s">
        <v>64</v>
      </c>
      <c r="E3" s="35" t="s">
        <v>96</v>
      </c>
      <c r="F3" s="34" t="s">
        <v>66</v>
      </c>
      <c r="G3" s="34" t="s">
        <v>97</v>
      </c>
      <c r="H3" s="50" t="s">
        <v>98</v>
      </c>
      <c r="I3" s="42" t="s">
        <v>69</v>
      </c>
      <c r="J3" s="36" t="s">
        <v>70</v>
      </c>
      <c r="K3" s="34" t="s">
        <v>71</v>
      </c>
      <c r="L3" s="34" t="s">
        <v>72</v>
      </c>
      <c r="M3" s="36" t="s">
        <v>73</v>
      </c>
      <c r="N3" s="43" t="s">
        <v>99</v>
      </c>
      <c r="O3" s="34" t="s">
        <v>75</v>
      </c>
      <c r="P3" s="34" t="s">
        <v>76</v>
      </c>
      <c r="Q3" s="37" t="s">
        <v>77</v>
      </c>
      <c r="R3" s="38" t="n">
        <v>42430</v>
      </c>
      <c r="S3" s="39" t="n">
        <v>15</v>
      </c>
      <c r="T3" s="40" t="n">
        <f aca="false">R3+S3*365.2</f>
        <v>47908</v>
      </c>
      <c r="U3" s="41" t="s">
        <v>100</v>
      </c>
      <c r="V3" s="34" t="str">
        <f aca="false">IF(Y3="","",Y3)</f>
        <v/>
      </c>
      <c r="W3" s="34" t="str">
        <f aca="false">IF(Z3="","",Z3)</f>
        <v>°С</v>
      </c>
      <c r="X3" s="42" t="n">
        <v>100</v>
      </c>
      <c r="Y3" s="42"/>
      <c r="Z3" s="37" t="s">
        <v>79</v>
      </c>
      <c r="AA3" s="34" t="s">
        <v>101</v>
      </c>
      <c r="AB3" s="42"/>
      <c r="AC3" s="37" t="s">
        <v>81</v>
      </c>
      <c r="AD3" s="43" t="n">
        <v>60</v>
      </c>
      <c r="AE3" s="38" t="n">
        <v>44152</v>
      </c>
      <c r="AF3" s="44" t="n">
        <f aca="false">IF(AD3=0,0,IF(AE3="","",EDATE(AE3,AD3)-DAY(1)))</f>
        <v>45947</v>
      </c>
      <c r="AG3" s="36" t="s">
        <v>82</v>
      </c>
      <c r="AH3" s="36" t="s">
        <v>83</v>
      </c>
      <c r="AI3" s="37" t="s">
        <v>102</v>
      </c>
      <c r="AJ3" s="36" t="s">
        <v>85</v>
      </c>
      <c r="AK3" s="44" t="str">
        <f aca="true">IF(AE3=0,"нет данных",IF(TODAY()&lt;AF3-30,"поверен",IF(TODAY()&gt;AF3,"ЗАМЕНИТЬ","ПРОСРОЧЕН")))</f>
        <v>ПРОСРОЧЕН</v>
      </c>
      <c r="AL3" s="37"/>
      <c r="AM3" s="37" t="s">
        <v>86</v>
      </c>
      <c r="AN3" s="37" t="s">
        <v>87</v>
      </c>
      <c r="AO3" s="37" t="s">
        <v>88</v>
      </c>
      <c r="AP3" s="42" t="s">
        <v>89</v>
      </c>
      <c r="AQ3" s="35" t="s">
        <v>90</v>
      </c>
      <c r="AR3" s="44"/>
      <c r="AS3" s="37" t="s">
        <v>91</v>
      </c>
      <c r="AT3" s="34" t="s">
        <v>92</v>
      </c>
      <c r="AU3" s="34"/>
      <c r="AV3" s="36" t="n">
        <v>42826</v>
      </c>
      <c r="AW3" s="36"/>
      <c r="AX3" s="34"/>
      <c r="AY3" s="34"/>
      <c r="AZ3" s="34"/>
      <c r="BA3" s="36"/>
      <c r="BB3" s="36" t="s">
        <v>93</v>
      </c>
      <c r="BC3" s="36" t="s">
        <v>94</v>
      </c>
      <c r="BD3" s="37" t="n">
        <v>3201</v>
      </c>
      <c r="BE3" s="36"/>
      <c r="BF3" s="45"/>
      <c r="BG3" s="46" t="s">
        <v>95</v>
      </c>
      <c r="BH3" s="47"/>
      <c r="BI3" s="34"/>
      <c r="BJ3" s="34"/>
      <c r="BK3" s="34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</row>
    <row r="4" s="49" customFormat="true" ht="60" hidden="false" customHeight="true" outlineLevel="0" collapsed="false">
      <c r="A4" s="34"/>
      <c r="B4" s="34" t="s">
        <v>62</v>
      </c>
      <c r="C4" s="34" t="s">
        <v>63</v>
      </c>
      <c r="D4" s="50" t="s">
        <v>64</v>
      </c>
      <c r="E4" s="35" t="s">
        <v>103</v>
      </c>
      <c r="F4" s="34" t="s">
        <v>66</v>
      </c>
      <c r="G4" s="36" t="s">
        <v>104</v>
      </c>
      <c r="H4" s="50" t="s">
        <v>105</v>
      </c>
      <c r="I4" s="42" t="s">
        <v>69</v>
      </c>
      <c r="J4" s="36" t="s">
        <v>106</v>
      </c>
      <c r="K4" s="34" t="s">
        <v>71</v>
      </c>
      <c r="L4" s="34" t="s">
        <v>72</v>
      </c>
      <c r="M4" s="36" t="s">
        <v>73</v>
      </c>
      <c r="N4" s="43" t="s">
        <v>107</v>
      </c>
      <c r="O4" s="34" t="s">
        <v>75</v>
      </c>
      <c r="P4" s="34" t="s">
        <v>76</v>
      </c>
      <c r="Q4" s="37" t="s">
        <v>77</v>
      </c>
      <c r="R4" s="38" t="n">
        <v>42430</v>
      </c>
      <c r="S4" s="39" t="n">
        <v>15</v>
      </c>
      <c r="T4" s="40" t="n">
        <f aca="false">R4+S4*365.2</f>
        <v>47908</v>
      </c>
      <c r="U4" s="41" t="s">
        <v>78</v>
      </c>
      <c r="V4" s="34" t="str">
        <f aca="false">IF(Y4="","",Y4)</f>
        <v/>
      </c>
      <c r="W4" s="34" t="str">
        <f aca="false">IF(Z4="","",Z4)</f>
        <v>°С</v>
      </c>
      <c r="X4" s="42" t="n">
        <v>100</v>
      </c>
      <c r="Y4" s="42"/>
      <c r="Z4" s="37" t="s">
        <v>79</v>
      </c>
      <c r="AA4" s="34" t="s">
        <v>101</v>
      </c>
      <c r="AB4" s="42"/>
      <c r="AC4" s="37" t="s">
        <v>81</v>
      </c>
      <c r="AD4" s="43" t="n">
        <v>60</v>
      </c>
      <c r="AE4" s="38" t="n">
        <v>45819</v>
      </c>
      <c r="AF4" s="44" t="n">
        <f aca="false">IF(AD4=0,0,IF(AE4="","",EDATE(AE4,AD4)-DAY(1)))</f>
        <v>47614</v>
      </c>
      <c r="AG4" s="36" t="s">
        <v>82</v>
      </c>
      <c r="AH4" s="36" t="s">
        <v>83</v>
      </c>
      <c r="AI4" s="37" t="s">
        <v>108</v>
      </c>
      <c r="AJ4" s="36" t="s">
        <v>109</v>
      </c>
      <c r="AK4" s="44" t="str">
        <f aca="true">IF(AE4=0,"нет данных",IF(TODAY()&lt;AF4-30,"поверен",IF(TODAY()&gt;AF4,"ЗАМЕНИТЬ","ПРОСРОЧЕН")))</f>
        <v>поверен</v>
      </c>
      <c r="AL4" s="37"/>
      <c r="AM4" s="37" t="s">
        <v>86</v>
      </c>
      <c r="AN4" s="37" t="s">
        <v>87</v>
      </c>
      <c r="AO4" s="37" t="s">
        <v>88</v>
      </c>
      <c r="AP4" s="42" t="s">
        <v>89</v>
      </c>
      <c r="AQ4" s="35" t="s">
        <v>90</v>
      </c>
      <c r="AR4" s="44"/>
      <c r="AS4" s="37" t="s">
        <v>91</v>
      </c>
      <c r="AT4" s="34" t="s">
        <v>92</v>
      </c>
      <c r="AU4" s="34"/>
      <c r="AV4" s="36" t="n">
        <v>42826</v>
      </c>
      <c r="AW4" s="36"/>
      <c r="AX4" s="34"/>
      <c r="AY4" s="34"/>
      <c r="AZ4" s="34"/>
      <c r="BA4" s="36"/>
      <c r="BB4" s="36" t="s">
        <v>93</v>
      </c>
      <c r="BC4" s="36" t="s">
        <v>94</v>
      </c>
      <c r="BD4" s="37" t="n">
        <v>3201</v>
      </c>
      <c r="BE4" s="36"/>
      <c r="BF4" s="45"/>
      <c r="BG4" s="46" t="s">
        <v>95</v>
      </c>
      <c r="BH4" s="47"/>
      <c r="BI4" s="34"/>
      <c r="BJ4" s="34"/>
      <c r="BK4" s="34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</row>
    <row r="5" s="49" customFormat="true" ht="60" hidden="false" customHeight="true" outlineLevel="0" collapsed="false">
      <c r="A5" s="34"/>
      <c r="B5" s="34" t="s">
        <v>62</v>
      </c>
      <c r="C5" s="34" t="s">
        <v>63</v>
      </c>
      <c r="D5" s="50" t="s">
        <v>64</v>
      </c>
      <c r="E5" s="35" t="s">
        <v>103</v>
      </c>
      <c r="F5" s="34" t="s">
        <v>66</v>
      </c>
      <c r="G5" s="36" t="s">
        <v>110</v>
      </c>
      <c r="H5" s="50" t="s">
        <v>111</v>
      </c>
      <c r="I5" s="42" t="s">
        <v>69</v>
      </c>
      <c r="J5" s="36" t="s">
        <v>106</v>
      </c>
      <c r="K5" s="34" t="s">
        <v>71</v>
      </c>
      <c r="L5" s="34" t="s">
        <v>72</v>
      </c>
      <c r="M5" s="36" t="s">
        <v>73</v>
      </c>
      <c r="N5" s="43" t="s">
        <v>112</v>
      </c>
      <c r="O5" s="34" t="s">
        <v>75</v>
      </c>
      <c r="P5" s="34" t="s">
        <v>76</v>
      </c>
      <c r="Q5" s="37" t="s">
        <v>77</v>
      </c>
      <c r="R5" s="38" t="n">
        <v>42430</v>
      </c>
      <c r="S5" s="39" t="n">
        <v>15</v>
      </c>
      <c r="T5" s="40" t="n">
        <f aca="false">R5+S5*365.2</f>
        <v>47908</v>
      </c>
      <c r="U5" s="41" t="s">
        <v>78</v>
      </c>
      <c r="V5" s="34" t="str">
        <f aca="false">IF(Y5="","",Y5)</f>
        <v/>
      </c>
      <c r="W5" s="34" t="str">
        <f aca="false">IF(Z5="","",Z5)</f>
        <v>°С</v>
      </c>
      <c r="X5" s="42" t="n">
        <v>100</v>
      </c>
      <c r="Y5" s="42"/>
      <c r="Z5" s="37" t="s">
        <v>79</v>
      </c>
      <c r="AA5" s="34" t="s">
        <v>101</v>
      </c>
      <c r="AB5" s="42"/>
      <c r="AC5" s="37" t="s">
        <v>81</v>
      </c>
      <c r="AD5" s="43" t="n">
        <v>60</v>
      </c>
      <c r="AE5" s="38" t="n">
        <v>44034</v>
      </c>
      <c r="AF5" s="44" t="n">
        <f aca="false">IF(AD5=0,0,IF(AE5="","",EDATE(AE5,AD5)-DAY(1)))</f>
        <v>45829</v>
      </c>
      <c r="AG5" s="36" t="s">
        <v>82</v>
      </c>
      <c r="AH5" s="36" t="s">
        <v>83</v>
      </c>
      <c r="AI5" s="34" t="s">
        <v>113</v>
      </c>
      <c r="AJ5" s="36" t="s">
        <v>114</v>
      </c>
      <c r="AK5" s="44" t="str">
        <f aca="true">IF(AE5=0,"нет данных",IF(TODAY()&lt;AF5-30,"поверен",IF(TODAY()&gt;AF5,"ЗАМЕНИТЬ","ПРОСРОЧЕН")))</f>
        <v>ЗАМЕНИТЬ</v>
      </c>
      <c r="AL5" s="37"/>
      <c r="AM5" s="37" t="s">
        <v>86</v>
      </c>
      <c r="AN5" s="37" t="s">
        <v>87</v>
      </c>
      <c r="AO5" s="37" t="s">
        <v>88</v>
      </c>
      <c r="AP5" s="42" t="s">
        <v>89</v>
      </c>
      <c r="AQ5" s="35" t="s">
        <v>90</v>
      </c>
      <c r="AR5" s="44"/>
      <c r="AS5" s="37" t="s">
        <v>91</v>
      </c>
      <c r="AT5" s="34" t="s">
        <v>92</v>
      </c>
      <c r="AU5" s="34"/>
      <c r="AV5" s="36" t="n">
        <v>42826</v>
      </c>
      <c r="AW5" s="36" t="s">
        <v>115</v>
      </c>
      <c r="AX5" s="34"/>
      <c r="AY5" s="34"/>
      <c r="AZ5" s="34"/>
      <c r="BA5" s="36"/>
      <c r="BB5" s="36" t="s">
        <v>93</v>
      </c>
      <c r="BC5" s="36" t="s">
        <v>94</v>
      </c>
      <c r="BD5" s="37" t="n">
        <v>3201</v>
      </c>
      <c r="BE5" s="36"/>
      <c r="BF5" s="45"/>
      <c r="BG5" s="46" t="s">
        <v>95</v>
      </c>
      <c r="BH5" s="47"/>
      <c r="BI5" s="34"/>
      <c r="BJ5" s="34"/>
      <c r="BK5" s="34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</row>
    <row r="6" s="49" customFormat="true" ht="60" hidden="false" customHeight="true" outlineLevel="0" collapsed="false">
      <c r="A6" s="34"/>
      <c r="B6" s="34" t="s">
        <v>62</v>
      </c>
      <c r="C6" s="34" t="s">
        <v>63</v>
      </c>
      <c r="D6" s="50" t="s">
        <v>64</v>
      </c>
      <c r="E6" s="35" t="s">
        <v>116</v>
      </c>
      <c r="F6" s="34" t="s">
        <v>66</v>
      </c>
      <c r="G6" s="36" t="s">
        <v>117</v>
      </c>
      <c r="H6" s="50" t="s">
        <v>118</v>
      </c>
      <c r="I6" s="42" t="s">
        <v>69</v>
      </c>
      <c r="J6" s="36" t="s">
        <v>106</v>
      </c>
      <c r="K6" s="34" t="s">
        <v>71</v>
      </c>
      <c r="L6" s="34" t="s">
        <v>72</v>
      </c>
      <c r="M6" s="36" t="s">
        <v>73</v>
      </c>
      <c r="N6" s="43" t="s">
        <v>119</v>
      </c>
      <c r="O6" s="34" t="s">
        <v>75</v>
      </c>
      <c r="P6" s="34" t="s">
        <v>76</v>
      </c>
      <c r="Q6" s="37" t="s">
        <v>77</v>
      </c>
      <c r="R6" s="38" t="n">
        <v>42430</v>
      </c>
      <c r="S6" s="39" t="n">
        <v>15</v>
      </c>
      <c r="T6" s="40" t="n">
        <f aca="false">R6+S6*365.2</f>
        <v>47908</v>
      </c>
      <c r="U6" s="41" t="s">
        <v>78</v>
      </c>
      <c r="V6" s="34" t="str">
        <f aca="false">IF(Y6="","",Y6)</f>
        <v/>
      </c>
      <c r="W6" s="34" t="str">
        <f aca="false">IF(Z6="","",Z6)</f>
        <v>°С</v>
      </c>
      <c r="X6" s="42" t="n">
        <v>100</v>
      </c>
      <c r="Y6" s="42"/>
      <c r="Z6" s="37" t="s">
        <v>79</v>
      </c>
      <c r="AA6" s="34" t="s">
        <v>101</v>
      </c>
      <c r="AB6" s="42"/>
      <c r="AC6" s="37" t="s">
        <v>81</v>
      </c>
      <c r="AD6" s="43" t="n">
        <v>60</v>
      </c>
      <c r="AE6" s="38" t="n">
        <v>45819</v>
      </c>
      <c r="AF6" s="44" t="n">
        <f aca="false">IF(AD6=0,0,IF(AE6="","",EDATE(AE6,AD6)-DAY(1)))</f>
        <v>47614</v>
      </c>
      <c r="AG6" s="36" t="s">
        <v>82</v>
      </c>
      <c r="AH6" s="36" t="s">
        <v>83</v>
      </c>
      <c r="AI6" s="37" t="s">
        <v>120</v>
      </c>
      <c r="AJ6" s="36" t="s">
        <v>109</v>
      </c>
      <c r="AK6" s="44" t="str">
        <f aca="true">IF(AE6=0,"нет данных",IF(TODAY()&lt;AF6-30,"поверен",IF(TODAY()&gt;AF6,"ЗАМЕНИТЬ","ПРОСРОЧЕН")))</f>
        <v>поверен</v>
      </c>
      <c r="AL6" s="37"/>
      <c r="AM6" s="37" t="s">
        <v>86</v>
      </c>
      <c r="AN6" s="37" t="s">
        <v>87</v>
      </c>
      <c r="AO6" s="37" t="s">
        <v>88</v>
      </c>
      <c r="AP6" s="42" t="s">
        <v>89</v>
      </c>
      <c r="AQ6" s="35" t="s">
        <v>121</v>
      </c>
      <c r="AR6" s="44"/>
      <c r="AS6" s="37" t="s">
        <v>91</v>
      </c>
      <c r="AT6" s="34" t="s">
        <v>92</v>
      </c>
      <c r="AU6" s="34"/>
      <c r="AV6" s="36" t="n">
        <v>42826</v>
      </c>
      <c r="AW6" s="36"/>
      <c r="AX6" s="34"/>
      <c r="AY6" s="34"/>
      <c r="AZ6" s="34"/>
      <c r="BA6" s="36" t="s">
        <v>122</v>
      </c>
      <c r="BB6" s="36" t="s">
        <v>93</v>
      </c>
      <c r="BC6" s="36" t="s">
        <v>94</v>
      </c>
      <c r="BD6" s="37" t="n">
        <v>3201</v>
      </c>
      <c r="BE6" s="36"/>
      <c r="BF6" s="45"/>
      <c r="BG6" s="46" t="s">
        <v>95</v>
      </c>
      <c r="BH6" s="47"/>
      <c r="BI6" s="34"/>
      <c r="BJ6" s="34"/>
      <c r="BK6" s="34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</row>
    <row r="7" s="49" customFormat="true" ht="60" hidden="false" customHeight="true" outlineLevel="0" collapsed="false">
      <c r="A7" s="34"/>
      <c r="B7" s="34" t="s">
        <v>62</v>
      </c>
      <c r="C7" s="34" t="s">
        <v>63</v>
      </c>
      <c r="D7" s="50" t="s">
        <v>64</v>
      </c>
      <c r="E7" s="35" t="s">
        <v>116</v>
      </c>
      <c r="F7" s="34" t="s">
        <v>66</v>
      </c>
      <c r="G7" s="36" t="s">
        <v>123</v>
      </c>
      <c r="H7" s="50" t="s">
        <v>124</v>
      </c>
      <c r="I7" s="42" t="s">
        <v>69</v>
      </c>
      <c r="J7" s="36" t="s">
        <v>106</v>
      </c>
      <c r="K7" s="34" t="s">
        <v>71</v>
      </c>
      <c r="L7" s="34" t="s">
        <v>72</v>
      </c>
      <c r="M7" s="36" t="s">
        <v>73</v>
      </c>
      <c r="N7" s="43" t="s">
        <v>125</v>
      </c>
      <c r="O7" s="34" t="s">
        <v>75</v>
      </c>
      <c r="P7" s="34" t="s">
        <v>76</v>
      </c>
      <c r="Q7" s="37" t="s">
        <v>77</v>
      </c>
      <c r="R7" s="38" t="n">
        <v>42430</v>
      </c>
      <c r="S7" s="39" t="n">
        <v>15</v>
      </c>
      <c r="T7" s="40" t="n">
        <f aca="false">R7+S7*365.2</f>
        <v>47908</v>
      </c>
      <c r="U7" s="41" t="s">
        <v>78</v>
      </c>
      <c r="V7" s="34" t="str">
        <f aca="false">IF(Y7="","",Y7)</f>
        <v/>
      </c>
      <c r="W7" s="34" t="str">
        <f aca="false">IF(Z7="","",Z7)</f>
        <v>°С</v>
      </c>
      <c r="X7" s="42" t="n">
        <v>100</v>
      </c>
      <c r="Y7" s="42"/>
      <c r="Z7" s="37" t="s">
        <v>79</v>
      </c>
      <c r="AA7" s="34" t="s">
        <v>101</v>
      </c>
      <c r="AB7" s="42"/>
      <c r="AC7" s="37" t="s">
        <v>81</v>
      </c>
      <c r="AD7" s="43" t="n">
        <v>60</v>
      </c>
      <c r="AE7" s="38" t="n">
        <v>45819</v>
      </c>
      <c r="AF7" s="44" t="n">
        <f aca="false">IF(AD7=0,0,IF(AE7="","",EDATE(AE7,AD7)-DAY(1)))</f>
        <v>47614</v>
      </c>
      <c r="AG7" s="36" t="s">
        <v>82</v>
      </c>
      <c r="AH7" s="36" t="s">
        <v>83</v>
      </c>
      <c r="AI7" s="37" t="s">
        <v>126</v>
      </c>
      <c r="AJ7" s="36" t="s">
        <v>109</v>
      </c>
      <c r="AK7" s="44" t="str">
        <f aca="true">IF(AE7=0,"нет данных",IF(TODAY()&lt;AF7-30,"поверен",IF(TODAY()&gt;AF7,"ЗАМЕНИТЬ","ПРОСРОЧЕН")))</f>
        <v>поверен</v>
      </c>
      <c r="AL7" s="37"/>
      <c r="AM7" s="37" t="s">
        <v>86</v>
      </c>
      <c r="AN7" s="37" t="s">
        <v>87</v>
      </c>
      <c r="AO7" s="37" t="s">
        <v>88</v>
      </c>
      <c r="AP7" s="42" t="s">
        <v>89</v>
      </c>
      <c r="AQ7" s="35" t="s">
        <v>121</v>
      </c>
      <c r="AR7" s="44"/>
      <c r="AS7" s="37" t="s">
        <v>91</v>
      </c>
      <c r="AT7" s="34" t="s">
        <v>92</v>
      </c>
      <c r="AU7" s="34"/>
      <c r="AV7" s="36" t="n">
        <v>42826</v>
      </c>
      <c r="AW7" s="36"/>
      <c r="AX7" s="34"/>
      <c r="AY7" s="34"/>
      <c r="AZ7" s="34"/>
      <c r="BA7" s="36" t="s">
        <v>122</v>
      </c>
      <c r="BB7" s="36" t="s">
        <v>93</v>
      </c>
      <c r="BC7" s="36" t="s">
        <v>94</v>
      </c>
      <c r="BD7" s="37" t="n">
        <v>3201</v>
      </c>
      <c r="BE7" s="36"/>
      <c r="BF7" s="45"/>
      <c r="BG7" s="46" t="s">
        <v>95</v>
      </c>
      <c r="BH7" s="47"/>
      <c r="BI7" s="34"/>
      <c r="BJ7" s="34"/>
      <c r="BK7" s="34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</row>
    <row r="8" s="48" customFormat="true" ht="60" hidden="false" customHeight="true" outlineLevel="0" collapsed="false">
      <c r="A8" s="51"/>
      <c r="B8" s="51" t="s">
        <v>62</v>
      </c>
      <c r="C8" s="51" t="s">
        <v>63</v>
      </c>
      <c r="D8" s="52" t="s">
        <v>64</v>
      </c>
      <c r="E8" s="53" t="n">
        <v>200</v>
      </c>
      <c r="F8" s="51" t="s">
        <v>66</v>
      </c>
      <c r="G8" s="54" t="s">
        <v>127</v>
      </c>
      <c r="H8" s="52" t="s">
        <v>128</v>
      </c>
      <c r="I8" s="55" t="s">
        <v>129</v>
      </c>
      <c r="J8" s="54" t="s">
        <v>130</v>
      </c>
      <c r="K8" s="56" t="s">
        <v>131</v>
      </c>
      <c r="L8" s="56" t="s">
        <v>132</v>
      </c>
      <c r="M8" s="56" t="s">
        <v>133</v>
      </c>
      <c r="N8" s="52" t="s">
        <v>134</v>
      </c>
      <c r="O8" s="51" t="s">
        <v>135</v>
      </c>
      <c r="P8" s="51" t="s">
        <v>136</v>
      </c>
      <c r="Q8" s="57" t="s">
        <v>137</v>
      </c>
      <c r="R8" s="58" t="n">
        <v>40909</v>
      </c>
      <c r="S8" s="59" t="n">
        <v>10</v>
      </c>
      <c r="T8" s="60" t="n">
        <f aca="false">R8+S8*365.2</f>
        <v>44561</v>
      </c>
      <c r="U8" s="61" t="s">
        <v>100</v>
      </c>
      <c r="V8" s="51" t="str">
        <f aca="false">IF(Y8="","",Y8)</f>
        <v>М</v>
      </c>
      <c r="W8" s="51" t="str">
        <f aca="false">IF(Z8="","",Z8)</f>
        <v>Па</v>
      </c>
      <c r="X8" s="55" t="n">
        <v>10</v>
      </c>
      <c r="Y8" s="55" t="s">
        <v>138</v>
      </c>
      <c r="Z8" s="57" t="s">
        <v>139</v>
      </c>
      <c r="AA8" s="51" t="s">
        <v>140</v>
      </c>
      <c r="AB8" s="55"/>
      <c r="AC8" s="57" t="s">
        <v>141</v>
      </c>
      <c r="AD8" s="56" t="n">
        <v>48</v>
      </c>
      <c r="AE8" s="58" t="n">
        <v>45090</v>
      </c>
      <c r="AF8" s="62" t="n">
        <f aca="false">IF(AD8=0,0,IF(AE8="","",EDATE(AE8,AD8)-DAY(1)))</f>
        <v>46520</v>
      </c>
      <c r="AG8" s="54" t="s">
        <v>82</v>
      </c>
      <c r="AH8" s="54" t="s">
        <v>83</v>
      </c>
      <c r="AI8" s="57" t="s">
        <v>142</v>
      </c>
      <c r="AJ8" s="54" t="s">
        <v>143</v>
      </c>
      <c r="AK8" s="62" t="str">
        <f aca="true">IF(AE8=0,"нет данных",IF(TODAY()&lt;AF8-30,"поверен",IF(TODAY()&gt;AF8,"ЗАМЕНИТЬ","ПРОСРОЧЕН")))</f>
        <v>поверен</v>
      </c>
      <c r="AL8" s="57"/>
      <c r="AM8" s="57" t="s">
        <v>86</v>
      </c>
      <c r="AN8" s="57" t="s">
        <v>87</v>
      </c>
      <c r="AO8" s="57" t="s">
        <v>88</v>
      </c>
      <c r="AP8" s="55" t="s">
        <v>144</v>
      </c>
      <c r="AQ8" s="53" t="s">
        <v>121</v>
      </c>
      <c r="AR8" s="62"/>
      <c r="AS8" s="57" t="s">
        <v>91</v>
      </c>
      <c r="AT8" s="51" t="s">
        <v>92</v>
      </c>
      <c r="AU8" s="51"/>
      <c r="AV8" s="54" t="n">
        <v>42826</v>
      </c>
      <c r="AW8" s="54"/>
      <c r="AX8" s="51"/>
      <c r="AY8" s="51"/>
      <c r="AZ8" s="51"/>
      <c r="BA8" s="54" t="s">
        <v>122</v>
      </c>
      <c r="BB8" s="54" t="s">
        <v>145</v>
      </c>
      <c r="BC8" s="54" t="s">
        <v>146</v>
      </c>
      <c r="BD8" s="54"/>
      <c r="BE8" s="54"/>
      <c r="BF8" s="63"/>
      <c r="BG8" s="64"/>
      <c r="BH8" s="65"/>
      <c r="BI8" s="51"/>
      <c r="BJ8" s="51"/>
      <c r="BK8" s="51"/>
    </row>
    <row r="9" s="49" customFormat="true" ht="60" hidden="false" customHeight="true" outlineLevel="0" collapsed="false">
      <c r="A9" s="34"/>
      <c r="B9" s="34" t="s">
        <v>62</v>
      </c>
      <c r="C9" s="34" t="s">
        <v>63</v>
      </c>
      <c r="D9" s="50" t="s">
        <v>64</v>
      </c>
      <c r="E9" s="35" t="n">
        <v>200</v>
      </c>
      <c r="F9" s="34" t="s">
        <v>66</v>
      </c>
      <c r="G9" s="36" t="s">
        <v>147</v>
      </c>
      <c r="H9" s="50" t="s">
        <v>148</v>
      </c>
      <c r="I9" s="42" t="s">
        <v>149</v>
      </c>
      <c r="J9" s="36" t="s">
        <v>150</v>
      </c>
      <c r="K9" s="43" t="s">
        <v>131</v>
      </c>
      <c r="L9" s="43" t="s">
        <v>151</v>
      </c>
      <c r="M9" s="43" t="s">
        <v>152</v>
      </c>
      <c r="N9" s="43" t="n">
        <v>9701943</v>
      </c>
      <c r="O9" s="34" t="s">
        <v>153</v>
      </c>
      <c r="P9" s="34" t="s">
        <v>154</v>
      </c>
      <c r="Q9" s="37" t="s">
        <v>137</v>
      </c>
      <c r="R9" s="50" t="s">
        <v>155</v>
      </c>
      <c r="S9" s="39" t="n">
        <v>12</v>
      </c>
      <c r="T9" s="40" t="n">
        <f aca="false">R9+S9*365.2</f>
        <v>46387.4</v>
      </c>
      <c r="U9" s="41" t="s">
        <v>100</v>
      </c>
      <c r="V9" s="34" t="str">
        <f aca="false">IF(Y9="","",Y9)</f>
        <v>М</v>
      </c>
      <c r="W9" s="34" t="str">
        <f aca="false">IF(Z9="","",Z9)</f>
        <v>Па</v>
      </c>
      <c r="X9" s="42" t="n">
        <v>4</v>
      </c>
      <c r="Y9" s="42" t="s">
        <v>138</v>
      </c>
      <c r="Z9" s="37" t="s">
        <v>139</v>
      </c>
      <c r="AA9" s="34" t="s">
        <v>156</v>
      </c>
      <c r="AB9" s="42"/>
      <c r="AC9" s="37" t="s">
        <v>141</v>
      </c>
      <c r="AD9" s="43" t="n">
        <v>60</v>
      </c>
      <c r="AE9" s="38" t="n">
        <v>44615</v>
      </c>
      <c r="AF9" s="44" t="n">
        <f aca="false">IF(AD9=0,0,IF(AE9="","",EDATE(AE9,AD9)-DAY(1)))</f>
        <v>46410</v>
      </c>
      <c r="AG9" s="36" t="s">
        <v>82</v>
      </c>
      <c r="AH9" s="36" t="s">
        <v>83</v>
      </c>
      <c r="AI9" s="37" t="s">
        <v>157</v>
      </c>
      <c r="AJ9" s="36" t="s">
        <v>85</v>
      </c>
      <c r="AK9" s="44" t="str">
        <f aca="true">IF(AE9=0,"нет данных",IF(TODAY()&lt;AF9-30,"поверен",IF(TODAY()&gt;AF9,"ЗАМЕНИТЬ","ПРОСРОЧЕН")))</f>
        <v>поверен</v>
      </c>
      <c r="AL9" s="37"/>
      <c r="AM9" s="37" t="s">
        <v>86</v>
      </c>
      <c r="AN9" s="37" t="s">
        <v>87</v>
      </c>
      <c r="AO9" s="37" t="s">
        <v>88</v>
      </c>
      <c r="AP9" s="42" t="s">
        <v>158</v>
      </c>
      <c r="AQ9" s="35" t="s">
        <v>121</v>
      </c>
      <c r="AR9" s="44"/>
      <c r="AS9" s="37" t="s">
        <v>91</v>
      </c>
      <c r="AT9" s="34" t="s">
        <v>92</v>
      </c>
      <c r="AU9" s="34"/>
      <c r="AV9" s="36" t="n">
        <v>44520</v>
      </c>
      <c r="AW9" s="36"/>
      <c r="AX9" s="34"/>
      <c r="AY9" s="34"/>
      <c r="AZ9" s="34"/>
      <c r="BA9" s="36"/>
      <c r="BB9" s="36" t="s">
        <v>145</v>
      </c>
      <c r="BC9" s="36" t="s">
        <v>146</v>
      </c>
      <c r="BD9" s="36"/>
      <c r="BE9" s="36"/>
      <c r="BF9" s="45"/>
      <c r="BG9" s="46" t="s">
        <v>159</v>
      </c>
      <c r="BH9" s="47"/>
      <c r="BI9" s="34"/>
      <c r="BJ9" s="34"/>
      <c r="BK9" s="34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</row>
    <row r="10" s="48" customFormat="true" ht="60" hidden="false" customHeight="true" outlineLevel="0" collapsed="false">
      <c r="A10" s="51"/>
      <c r="B10" s="51" t="s">
        <v>62</v>
      </c>
      <c r="C10" s="51" t="s">
        <v>63</v>
      </c>
      <c r="D10" s="52" t="s">
        <v>64</v>
      </c>
      <c r="E10" s="53" t="s">
        <v>96</v>
      </c>
      <c r="F10" s="51" t="s">
        <v>66</v>
      </c>
      <c r="G10" s="54" t="s">
        <v>160</v>
      </c>
      <c r="H10" s="52" t="s">
        <v>161</v>
      </c>
      <c r="I10" s="55" t="s">
        <v>129</v>
      </c>
      <c r="J10" s="54" t="s">
        <v>130</v>
      </c>
      <c r="K10" s="56" t="s">
        <v>131</v>
      </c>
      <c r="L10" s="56" t="s">
        <v>132</v>
      </c>
      <c r="M10" s="56" t="s">
        <v>162</v>
      </c>
      <c r="N10" s="52" t="s">
        <v>163</v>
      </c>
      <c r="O10" s="51" t="s">
        <v>135</v>
      </c>
      <c r="P10" s="51" t="s">
        <v>136</v>
      </c>
      <c r="Q10" s="57" t="s">
        <v>137</v>
      </c>
      <c r="R10" s="58" t="n">
        <v>40909</v>
      </c>
      <c r="S10" s="59" t="n">
        <v>10</v>
      </c>
      <c r="T10" s="60" t="n">
        <f aca="false">R10+S10*365.2</f>
        <v>44561</v>
      </c>
      <c r="U10" s="61" t="s">
        <v>100</v>
      </c>
      <c r="V10" s="51" t="str">
        <f aca="false">IF(Y10="","",Y10)</f>
        <v>М</v>
      </c>
      <c r="W10" s="51" t="str">
        <f aca="false">IF(Z10="","",Z10)</f>
        <v>Па</v>
      </c>
      <c r="X10" s="55" t="n">
        <v>10</v>
      </c>
      <c r="Y10" s="55" t="s">
        <v>138</v>
      </c>
      <c r="Z10" s="57" t="s">
        <v>139</v>
      </c>
      <c r="AA10" s="51" t="s">
        <v>140</v>
      </c>
      <c r="AB10" s="55"/>
      <c r="AC10" s="57" t="s">
        <v>141</v>
      </c>
      <c r="AD10" s="56" t="n">
        <v>48</v>
      </c>
      <c r="AE10" s="58" t="n">
        <v>45090</v>
      </c>
      <c r="AF10" s="62" t="n">
        <f aca="false">IF(AD10=0,0,IF(AE10="","",EDATE(AE10,AD10)-DAY(1)))</f>
        <v>46520</v>
      </c>
      <c r="AG10" s="54" t="s">
        <v>82</v>
      </c>
      <c r="AH10" s="54" t="s">
        <v>83</v>
      </c>
      <c r="AI10" s="57" t="s">
        <v>164</v>
      </c>
      <c r="AJ10" s="54" t="s">
        <v>143</v>
      </c>
      <c r="AK10" s="62" t="str">
        <f aca="true">IF(AE10=0,"нет данных",IF(TODAY()&lt;AF10-30,"поверен",IF(TODAY()&gt;AF10,"ЗАМЕНИТЬ","ПРОСРОЧЕН")))</f>
        <v>поверен</v>
      </c>
      <c r="AL10" s="57"/>
      <c r="AM10" s="57" t="s">
        <v>86</v>
      </c>
      <c r="AN10" s="57" t="s">
        <v>87</v>
      </c>
      <c r="AO10" s="57" t="s">
        <v>88</v>
      </c>
      <c r="AP10" s="55" t="s">
        <v>144</v>
      </c>
      <c r="AQ10" s="53" t="s">
        <v>90</v>
      </c>
      <c r="AR10" s="62"/>
      <c r="AS10" s="57" t="s">
        <v>91</v>
      </c>
      <c r="AT10" s="51" t="s">
        <v>92</v>
      </c>
      <c r="AU10" s="51"/>
      <c r="AV10" s="54" t="n">
        <v>42826</v>
      </c>
      <c r="AW10" s="54"/>
      <c r="AX10" s="51"/>
      <c r="AY10" s="51"/>
      <c r="AZ10" s="51"/>
      <c r="BA10" s="54" t="s">
        <v>122</v>
      </c>
      <c r="BB10" s="54" t="s">
        <v>145</v>
      </c>
      <c r="BC10" s="54" t="s">
        <v>146</v>
      </c>
      <c r="BD10" s="54"/>
      <c r="BE10" s="54"/>
      <c r="BF10" s="63"/>
      <c r="BG10" s="64"/>
      <c r="BH10" s="65"/>
      <c r="BI10" s="51"/>
      <c r="BJ10" s="51"/>
      <c r="BK10" s="51"/>
    </row>
    <row r="11" s="48" customFormat="true" ht="60" hidden="false" customHeight="true" outlineLevel="0" collapsed="false">
      <c r="A11" s="51"/>
      <c r="B11" s="51" t="s">
        <v>62</v>
      </c>
      <c r="C11" s="51" t="s">
        <v>63</v>
      </c>
      <c r="D11" s="52" t="s">
        <v>64</v>
      </c>
      <c r="E11" s="53" t="s">
        <v>96</v>
      </c>
      <c r="F11" s="51" t="s">
        <v>66</v>
      </c>
      <c r="G11" s="54" t="s">
        <v>165</v>
      </c>
      <c r="H11" s="52" t="s">
        <v>166</v>
      </c>
      <c r="I11" s="55" t="s">
        <v>129</v>
      </c>
      <c r="J11" s="54" t="s">
        <v>130</v>
      </c>
      <c r="K11" s="56" t="s">
        <v>131</v>
      </c>
      <c r="L11" s="56" t="s">
        <v>132</v>
      </c>
      <c r="M11" s="56" t="s">
        <v>133</v>
      </c>
      <c r="N11" s="52" t="s">
        <v>167</v>
      </c>
      <c r="O11" s="51" t="s">
        <v>135</v>
      </c>
      <c r="P11" s="51" t="s">
        <v>136</v>
      </c>
      <c r="Q11" s="57" t="s">
        <v>137</v>
      </c>
      <c r="R11" s="58" t="n">
        <v>40909</v>
      </c>
      <c r="S11" s="59" t="n">
        <v>10</v>
      </c>
      <c r="T11" s="60" t="n">
        <f aca="false">R11+S11*365.2</f>
        <v>44561</v>
      </c>
      <c r="U11" s="61" t="s">
        <v>100</v>
      </c>
      <c r="V11" s="51" t="str">
        <f aca="false">IF(Y11="","",Y11)</f>
        <v>М</v>
      </c>
      <c r="W11" s="51" t="str">
        <f aca="false">IF(Z11="","",Z11)</f>
        <v>Па</v>
      </c>
      <c r="X11" s="55" t="n">
        <v>10</v>
      </c>
      <c r="Y11" s="55" t="s">
        <v>138</v>
      </c>
      <c r="Z11" s="57" t="s">
        <v>139</v>
      </c>
      <c r="AA11" s="51" t="s">
        <v>140</v>
      </c>
      <c r="AB11" s="55"/>
      <c r="AC11" s="57" t="s">
        <v>141</v>
      </c>
      <c r="AD11" s="56" t="n">
        <v>48</v>
      </c>
      <c r="AE11" s="58" t="n">
        <v>45090</v>
      </c>
      <c r="AF11" s="62" t="n">
        <f aca="false">IF(AD11=0,0,IF(AE11="","",EDATE(AE11,AD11)-DAY(1)))</f>
        <v>46520</v>
      </c>
      <c r="AG11" s="54" t="s">
        <v>82</v>
      </c>
      <c r="AH11" s="54" t="s">
        <v>83</v>
      </c>
      <c r="AI11" s="57" t="s">
        <v>168</v>
      </c>
      <c r="AJ11" s="54" t="s">
        <v>143</v>
      </c>
      <c r="AK11" s="62" t="str">
        <f aca="true">IF(AE11=0,"нет данных",IF(TODAY()&lt;AF11-30,"поверен",IF(TODAY()&gt;AF11,"ЗАМЕНИТЬ","ПРОСРОЧЕН")))</f>
        <v>поверен</v>
      </c>
      <c r="AL11" s="57"/>
      <c r="AM11" s="57" t="s">
        <v>86</v>
      </c>
      <c r="AN11" s="57" t="s">
        <v>87</v>
      </c>
      <c r="AO11" s="57" t="s">
        <v>88</v>
      </c>
      <c r="AP11" s="55" t="s">
        <v>144</v>
      </c>
      <c r="AQ11" s="53" t="s">
        <v>90</v>
      </c>
      <c r="AR11" s="62"/>
      <c r="AS11" s="57" t="s">
        <v>91</v>
      </c>
      <c r="AT11" s="51" t="s">
        <v>92</v>
      </c>
      <c r="AU11" s="51"/>
      <c r="AV11" s="54" t="n">
        <v>42826</v>
      </c>
      <c r="AW11" s="54"/>
      <c r="AX11" s="51"/>
      <c r="AY11" s="51"/>
      <c r="AZ11" s="51"/>
      <c r="BA11" s="54" t="s">
        <v>122</v>
      </c>
      <c r="BB11" s="54" t="s">
        <v>145</v>
      </c>
      <c r="BC11" s="54" t="s">
        <v>146</v>
      </c>
      <c r="BD11" s="54"/>
      <c r="BE11" s="54"/>
      <c r="BF11" s="63"/>
      <c r="BG11" s="64"/>
      <c r="BH11" s="65"/>
      <c r="BI11" s="51"/>
      <c r="BJ11" s="51"/>
      <c r="BK11" s="51"/>
    </row>
    <row r="12" s="49" customFormat="true" ht="60" hidden="false" customHeight="true" outlineLevel="0" collapsed="false">
      <c r="A12" s="34"/>
      <c r="B12" s="34" t="s">
        <v>62</v>
      </c>
      <c r="C12" s="34" t="s">
        <v>63</v>
      </c>
      <c r="D12" s="50" t="s">
        <v>64</v>
      </c>
      <c r="E12" s="35" t="s">
        <v>103</v>
      </c>
      <c r="F12" s="34" t="s">
        <v>66</v>
      </c>
      <c r="G12" s="36" t="s">
        <v>169</v>
      </c>
      <c r="H12" s="50" t="s">
        <v>170</v>
      </c>
      <c r="I12" s="42" t="s">
        <v>171</v>
      </c>
      <c r="J12" s="36" t="s">
        <v>172</v>
      </c>
      <c r="K12" s="43" t="s">
        <v>131</v>
      </c>
      <c r="L12" s="43" t="s">
        <v>151</v>
      </c>
      <c r="M12" s="43" t="s">
        <v>173</v>
      </c>
      <c r="N12" s="43" t="s">
        <v>174</v>
      </c>
      <c r="O12" s="34" t="s">
        <v>75</v>
      </c>
      <c r="P12" s="34" t="s">
        <v>76</v>
      </c>
      <c r="Q12" s="37" t="s">
        <v>137</v>
      </c>
      <c r="R12" s="38" t="s">
        <v>175</v>
      </c>
      <c r="S12" s="39" t="n">
        <v>12</v>
      </c>
      <c r="T12" s="40" t="e">
        <f aca="false">R12+S12*365.2</f>
        <v>#VALUE!</v>
      </c>
      <c r="U12" s="41" t="s">
        <v>100</v>
      </c>
      <c r="V12" s="34" t="str">
        <f aca="false">IF(Y12="","",Y12)</f>
        <v>М</v>
      </c>
      <c r="W12" s="34" t="str">
        <f aca="false">IF(Z12="","",Z12)</f>
        <v>Па</v>
      </c>
      <c r="X12" s="42" t="n">
        <v>0.7</v>
      </c>
      <c r="Y12" s="42" t="s">
        <v>138</v>
      </c>
      <c r="Z12" s="37" t="s">
        <v>139</v>
      </c>
      <c r="AA12" s="34" t="s">
        <v>176</v>
      </c>
      <c r="AB12" s="42"/>
      <c r="AC12" s="37" t="s">
        <v>141</v>
      </c>
      <c r="AD12" s="43" t="n">
        <v>60</v>
      </c>
      <c r="AE12" s="38" t="n">
        <v>45827</v>
      </c>
      <c r="AF12" s="44" t="n">
        <f aca="false">IF(AD12=0,0,IF(AE12="","",EDATE(AE12,AD12)-DAY(1)))</f>
        <v>47622</v>
      </c>
      <c r="AG12" s="36" t="s">
        <v>82</v>
      </c>
      <c r="AH12" s="36" t="s">
        <v>83</v>
      </c>
      <c r="AI12" s="37" t="s">
        <v>177</v>
      </c>
      <c r="AJ12" s="36" t="s">
        <v>178</v>
      </c>
      <c r="AK12" s="44" t="str">
        <f aca="true">IF(AE12=0,"нет данных",IF(TODAY()&lt;AF12-30,"поверен",IF(TODAY()&gt;AF12,"ЗАМЕНИТЬ","ПРОСРОЧЕН")))</f>
        <v>поверен</v>
      </c>
      <c r="AL12" s="37"/>
      <c r="AM12" s="37" t="s">
        <v>86</v>
      </c>
      <c r="AN12" s="37" t="s">
        <v>87</v>
      </c>
      <c r="AO12" s="37" t="s">
        <v>88</v>
      </c>
      <c r="AP12" s="42" t="s">
        <v>158</v>
      </c>
      <c r="AQ12" s="35" t="s">
        <v>90</v>
      </c>
      <c r="AR12" s="44"/>
      <c r="AS12" s="37" t="s">
        <v>91</v>
      </c>
      <c r="AT12" s="34" t="s">
        <v>92</v>
      </c>
      <c r="AU12" s="34"/>
      <c r="AV12" s="36" t="n">
        <v>42826</v>
      </c>
      <c r="AW12" s="36"/>
      <c r="AX12" s="34"/>
      <c r="AY12" s="34"/>
      <c r="AZ12" s="34"/>
      <c r="BA12" s="36" t="s">
        <v>122</v>
      </c>
      <c r="BB12" s="36" t="s">
        <v>145</v>
      </c>
      <c r="BC12" s="36" t="s">
        <v>146</v>
      </c>
      <c r="BD12" s="37" t="n">
        <v>3001</v>
      </c>
      <c r="BE12" s="36"/>
      <c r="BF12" s="45"/>
      <c r="BG12" s="46"/>
      <c r="BH12" s="47"/>
      <c r="BI12" s="34"/>
      <c r="BJ12" s="34"/>
      <c r="BK12" s="34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</row>
    <row r="13" s="49" customFormat="true" ht="60" hidden="false" customHeight="true" outlineLevel="0" collapsed="false">
      <c r="A13" s="34"/>
      <c r="B13" s="34" t="s">
        <v>62</v>
      </c>
      <c r="C13" s="34" t="s">
        <v>63</v>
      </c>
      <c r="D13" s="50" t="s">
        <v>64</v>
      </c>
      <c r="E13" s="35" t="s">
        <v>103</v>
      </c>
      <c r="F13" s="34" t="s">
        <v>66</v>
      </c>
      <c r="G13" s="36" t="s">
        <v>179</v>
      </c>
      <c r="H13" s="50" t="s">
        <v>180</v>
      </c>
      <c r="I13" s="42" t="s">
        <v>171</v>
      </c>
      <c r="J13" s="36" t="s">
        <v>172</v>
      </c>
      <c r="K13" s="43" t="s">
        <v>131</v>
      </c>
      <c r="L13" s="43" t="s">
        <v>151</v>
      </c>
      <c r="M13" s="43" t="s">
        <v>173</v>
      </c>
      <c r="N13" s="43" t="s">
        <v>181</v>
      </c>
      <c r="O13" s="34" t="s">
        <v>75</v>
      </c>
      <c r="P13" s="34" t="s">
        <v>76</v>
      </c>
      <c r="Q13" s="37" t="s">
        <v>137</v>
      </c>
      <c r="R13" s="38" t="s">
        <v>175</v>
      </c>
      <c r="S13" s="39" t="n">
        <v>12</v>
      </c>
      <c r="T13" s="40" t="e">
        <f aca="false">R13+S13*365.2</f>
        <v>#VALUE!</v>
      </c>
      <c r="U13" s="41" t="s">
        <v>100</v>
      </c>
      <c r="V13" s="34" t="str">
        <f aca="false">IF(Y13="","",Y13)</f>
        <v>М</v>
      </c>
      <c r="W13" s="34" t="str">
        <f aca="false">IF(Z13="","",Z13)</f>
        <v>Па</v>
      </c>
      <c r="X13" s="42" t="n">
        <v>0.7</v>
      </c>
      <c r="Y13" s="42" t="s">
        <v>138</v>
      </c>
      <c r="Z13" s="37" t="s">
        <v>139</v>
      </c>
      <c r="AA13" s="34" t="s">
        <v>176</v>
      </c>
      <c r="AB13" s="42"/>
      <c r="AC13" s="37" t="s">
        <v>141</v>
      </c>
      <c r="AD13" s="43" t="n">
        <v>60</v>
      </c>
      <c r="AE13" s="38" t="n">
        <v>45827</v>
      </c>
      <c r="AF13" s="44" t="n">
        <f aca="false">IF(AD13=0,0,IF(AE13="","",EDATE(AE13,AD13)-DAY(1)))</f>
        <v>47622</v>
      </c>
      <c r="AG13" s="36" t="s">
        <v>82</v>
      </c>
      <c r="AH13" s="36" t="s">
        <v>83</v>
      </c>
      <c r="AI13" s="37" t="s">
        <v>182</v>
      </c>
      <c r="AJ13" s="36" t="s">
        <v>109</v>
      </c>
      <c r="AK13" s="44" t="str">
        <f aca="true">IF(AE13=0,"нет данных",IF(TODAY()&lt;AF13-30,"поверен",IF(TODAY()&gt;AF13,"ЗАМЕНИТЬ","ПРОСРОЧЕН")))</f>
        <v>поверен</v>
      </c>
      <c r="AL13" s="37"/>
      <c r="AM13" s="37" t="s">
        <v>86</v>
      </c>
      <c r="AN13" s="37" t="s">
        <v>87</v>
      </c>
      <c r="AO13" s="37" t="s">
        <v>88</v>
      </c>
      <c r="AP13" s="42" t="s">
        <v>158</v>
      </c>
      <c r="AQ13" s="35" t="s">
        <v>90</v>
      </c>
      <c r="AR13" s="44"/>
      <c r="AS13" s="37" t="s">
        <v>91</v>
      </c>
      <c r="AT13" s="34" t="s">
        <v>92</v>
      </c>
      <c r="AU13" s="34"/>
      <c r="AV13" s="36" t="n">
        <v>42826</v>
      </c>
      <c r="AW13" s="36"/>
      <c r="AX13" s="34"/>
      <c r="AY13" s="34"/>
      <c r="AZ13" s="34"/>
      <c r="BA13" s="36" t="s">
        <v>122</v>
      </c>
      <c r="BB13" s="36" t="s">
        <v>145</v>
      </c>
      <c r="BC13" s="36" t="s">
        <v>146</v>
      </c>
      <c r="BD13" s="37" t="n">
        <v>3001</v>
      </c>
      <c r="BE13" s="36"/>
      <c r="BF13" s="45"/>
      <c r="BG13" s="46"/>
      <c r="BH13" s="47"/>
      <c r="BI13" s="34"/>
      <c r="BJ13" s="34"/>
      <c r="BK13" s="34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</row>
    <row r="14" s="48" customFormat="true" ht="60" hidden="false" customHeight="true" outlineLevel="0" collapsed="false">
      <c r="A14" s="51"/>
      <c r="B14" s="51" t="s">
        <v>62</v>
      </c>
      <c r="C14" s="51" t="s">
        <v>63</v>
      </c>
      <c r="D14" s="52" t="s">
        <v>64</v>
      </c>
      <c r="E14" s="52" t="s">
        <v>116</v>
      </c>
      <c r="F14" s="54" t="s">
        <v>66</v>
      </c>
      <c r="G14" s="54" t="s">
        <v>183</v>
      </c>
      <c r="H14" s="52" t="s">
        <v>184</v>
      </c>
      <c r="I14" s="55" t="s">
        <v>129</v>
      </c>
      <c r="J14" s="54" t="s">
        <v>130</v>
      </c>
      <c r="K14" s="56" t="s">
        <v>131</v>
      </c>
      <c r="L14" s="56" t="s">
        <v>132</v>
      </c>
      <c r="M14" s="56" t="s">
        <v>133</v>
      </c>
      <c r="N14" s="52" t="s">
        <v>185</v>
      </c>
      <c r="O14" s="51" t="s">
        <v>135</v>
      </c>
      <c r="P14" s="51" t="s">
        <v>136</v>
      </c>
      <c r="Q14" s="57" t="s">
        <v>137</v>
      </c>
      <c r="R14" s="58" t="n">
        <v>40909</v>
      </c>
      <c r="S14" s="59" t="n">
        <v>10</v>
      </c>
      <c r="T14" s="60" t="n">
        <f aca="false">R14+S14*365.2</f>
        <v>44561</v>
      </c>
      <c r="U14" s="61" t="s">
        <v>100</v>
      </c>
      <c r="V14" s="51" t="str">
        <f aca="false">IF(Y14="","",Y14)</f>
        <v>М</v>
      </c>
      <c r="W14" s="51" t="str">
        <f aca="false">IF(Z14="","",Z14)</f>
        <v>Па</v>
      </c>
      <c r="X14" s="55" t="n">
        <v>10</v>
      </c>
      <c r="Y14" s="55" t="s">
        <v>138</v>
      </c>
      <c r="Z14" s="57" t="s">
        <v>139</v>
      </c>
      <c r="AA14" s="51" t="s">
        <v>140</v>
      </c>
      <c r="AB14" s="55"/>
      <c r="AC14" s="57" t="s">
        <v>141</v>
      </c>
      <c r="AD14" s="56" t="n">
        <v>48</v>
      </c>
      <c r="AE14" s="58" t="n">
        <v>45090</v>
      </c>
      <c r="AF14" s="62" t="n">
        <f aca="false">IF(AD14=0,0,IF(AE14="","",EDATE(AE14,AD14)-DAY(1)))</f>
        <v>46520</v>
      </c>
      <c r="AG14" s="54" t="s">
        <v>82</v>
      </c>
      <c r="AH14" s="54" t="s">
        <v>83</v>
      </c>
      <c r="AI14" s="57" t="s">
        <v>186</v>
      </c>
      <c r="AJ14" s="54" t="s">
        <v>143</v>
      </c>
      <c r="AK14" s="62" t="str">
        <f aca="true">IF(AE14=0,"нет данных",IF(TODAY()&lt;AF14-30,"поверен",IF(TODAY()&gt;AF14,"ЗАМЕНИТЬ","ПРОСРОЧЕН")))</f>
        <v>поверен</v>
      </c>
      <c r="AL14" s="57"/>
      <c r="AM14" s="57" t="s">
        <v>86</v>
      </c>
      <c r="AN14" s="57" t="s">
        <v>87</v>
      </c>
      <c r="AO14" s="57" t="s">
        <v>88</v>
      </c>
      <c r="AP14" s="55" t="s">
        <v>144</v>
      </c>
      <c r="AQ14" s="53" t="s">
        <v>90</v>
      </c>
      <c r="AR14" s="62"/>
      <c r="AS14" s="57" t="s">
        <v>91</v>
      </c>
      <c r="AT14" s="51" t="s">
        <v>92</v>
      </c>
      <c r="AU14" s="51"/>
      <c r="AV14" s="54" t="n">
        <v>42826</v>
      </c>
      <c r="AW14" s="54"/>
      <c r="AX14" s="51"/>
      <c r="AY14" s="51"/>
      <c r="AZ14" s="51"/>
      <c r="BA14" s="54" t="s">
        <v>122</v>
      </c>
      <c r="BB14" s="54" t="s">
        <v>145</v>
      </c>
      <c r="BC14" s="54" t="s">
        <v>146</v>
      </c>
      <c r="BD14" s="57" t="n">
        <v>3001</v>
      </c>
      <c r="BE14" s="54"/>
      <c r="BF14" s="63"/>
      <c r="BG14" s="64"/>
      <c r="BH14" s="65"/>
      <c r="BI14" s="51"/>
      <c r="BJ14" s="51"/>
      <c r="BK14" s="51"/>
    </row>
    <row r="15" s="49" customFormat="true" ht="60" hidden="false" customHeight="true" outlineLevel="0" collapsed="false">
      <c r="A15" s="34"/>
      <c r="B15" s="34" t="s">
        <v>62</v>
      </c>
      <c r="C15" s="66" t="s">
        <v>63</v>
      </c>
      <c r="D15" s="50" t="s">
        <v>64</v>
      </c>
      <c r="E15" s="67" t="s">
        <v>116</v>
      </c>
      <c r="F15" s="36" t="s">
        <v>66</v>
      </c>
      <c r="G15" s="68" t="s">
        <v>187</v>
      </c>
      <c r="H15" s="50" t="s">
        <v>188</v>
      </c>
      <c r="I15" s="69" t="s">
        <v>189</v>
      </c>
      <c r="J15" s="36"/>
      <c r="K15" s="70" t="s">
        <v>131</v>
      </c>
      <c r="L15" s="43" t="s">
        <v>190</v>
      </c>
      <c r="M15" s="70" t="s">
        <v>191</v>
      </c>
      <c r="N15" s="50" t="s">
        <v>192</v>
      </c>
      <c r="O15" s="66" t="s">
        <v>193</v>
      </c>
      <c r="P15" s="34" t="s">
        <v>194</v>
      </c>
      <c r="Q15" s="71" t="s">
        <v>137</v>
      </c>
      <c r="R15" s="38" t="n">
        <v>42839</v>
      </c>
      <c r="S15" s="39" t="n">
        <v>20</v>
      </c>
      <c r="T15" s="36" t="n">
        <f aca="false">R15+S15*365.2</f>
        <v>50143</v>
      </c>
      <c r="U15" s="67" t="s">
        <v>100</v>
      </c>
      <c r="V15" s="34" t="str">
        <f aca="false">IF(Y15="","",Y15)</f>
        <v>М</v>
      </c>
      <c r="W15" s="66" t="str">
        <f aca="false">IF(Z15="","",Z15)</f>
        <v>Па</v>
      </c>
      <c r="X15" s="42" t="n">
        <v>10</v>
      </c>
      <c r="Y15" s="69" t="s">
        <v>138</v>
      </c>
      <c r="Z15" s="37" t="s">
        <v>139</v>
      </c>
      <c r="AA15" s="66" t="s">
        <v>195</v>
      </c>
      <c r="AB15" s="42"/>
      <c r="AC15" s="71" t="s">
        <v>141</v>
      </c>
      <c r="AD15" s="43" t="n">
        <v>36</v>
      </c>
      <c r="AE15" s="72" t="n">
        <v>45036</v>
      </c>
      <c r="AF15" s="73" t="n">
        <v>46862</v>
      </c>
      <c r="AG15" s="68" t="s">
        <v>82</v>
      </c>
      <c r="AH15" s="36" t="s">
        <v>83</v>
      </c>
      <c r="AI15" s="71"/>
      <c r="AJ15" s="36" t="s">
        <v>109</v>
      </c>
      <c r="AK15" s="44" t="str">
        <f aca="true">IF(AE15=0,"нет данных",IF(TODAY()&lt;AF15-30,"поверен",IF(TODAY()&gt;AF15,"ЗАМЕНИТЬ","ПРОСРОЧЕН")))</f>
        <v>поверен</v>
      </c>
      <c r="AL15" s="71"/>
      <c r="AM15" s="37" t="s">
        <v>86</v>
      </c>
      <c r="AN15" s="71" t="s">
        <v>87</v>
      </c>
      <c r="AO15" s="37" t="s">
        <v>88</v>
      </c>
      <c r="AP15" s="69" t="s">
        <v>196</v>
      </c>
      <c r="AQ15" s="35" t="s">
        <v>197</v>
      </c>
      <c r="AR15" s="44"/>
      <c r="AS15" s="71" t="s">
        <v>91</v>
      </c>
      <c r="AT15" s="34" t="s">
        <v>92</v>
      </c>
      <c r="AU15" s="66"/>
      <c r="AV15" s="36" t="n">
        <v>45823</v>
      </c>
      <c r="AW15" s="68"/>
      <c r="AX15" s="34"/>
      <c r="AY15" s="66"/>
      <c r="AZ15" s="34"/>
      <c r="BA15" s="68" t="s">
        <v>122</v>
      </c>
      <c r="BB15" s="36" t="s">
        <v>145</v>
      </c>
      <c r="BC15" s="68" t="s">
        <v>146</v>
      </c>
      <c r="BD15" s="37" t="n">
        <v>3001</v>
      </c>
      <c r="BE15" s="68"/>
      <c r="BF15" s="36"/>
      <c r="BG15" s="66" t="s">
        <v>198</v>
      </c>
      <c r="BH15" s="47"/>
      <c r="BI15" s="66"/>
      <c r="BJ15" s="34"/>
      <c r="BK15" s="34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</row>
    <row r="16" s="48" customFormat="true" ht="60" hidden="false" customHeight="true" outlineLevel="0" collapsed="false">
      <c r="A16" s="51"/>
      <c r="B16" s="51" t="s">
        <v>62</v>
      </c>
      <c r="C16" s="51" t="s">
        <v>63</v>
      </c>
      <c r="D16" s="52" t="s">
        <v>64</v>
      </c>
      <c r="E16" s="52" t="n">
        <v>200</v>
      </c>
      <c r="F16" s="54" t="s">
        <v>66</v>
      </c>
      <c r="G16" s="54" t="s">
        <v>127</v>
      </c>
      <c r="H16" s="52" t="s">
        <v>199</v>
      </c>
      <c r="I16" s="55" t="s">
        <v>200</v>
      </c>
      <c r="J16" s="54" t="s">
        <v>130</v>
      </c>
      <c r="K16" s="56" t="s">
        <v>131</v>
      </c>
      <c r="L16" s="56" t="s">
        <v>201</v>
      </c>
      <c r="M16" s="56" t="s">
        <v>133</v>
      </c>
      <c r="N16" s="52" t="s">
        <v>202</v>
      </c>
      <c r="O16" s="51" t="s">
        <v>135</v>
      </c>
      <c r="P16" s="51" t="s">
        <v>136</v>
      </c>
      <c r="Q16" s="57" t="s">
        <v>137</v>
      </c>
      <c r="R16" s="58" t="n">
        <v>40909</v>
      </c>
      <c r="S16" s="59" t="n">
        <v>10</v>
      </c>
      <c r="T16" s="60" t="n">
        <f aca="false">R16+S16*365.2</f>
        <v>44561</v>
      </c>
      <c r="U16" s="61" t="s">
        <v>100</v>
      </c>
      <c r="V16" s="51" t="str">
        <f aca="false">IF(Y16="","",Y16)</f>
        <v>М</v>
      </c>
      <c r="W16" s="51" t="str">
        <f aca="false">IF(Z16="","",Z16)</f>
        <v>Па</v>
      </c>
      <c r="X16" s="55" t="n">
        <v>10</v>
      </c>
      <c r="Y16" s="55" t="s">
        <v>138</v>
      </c>
      <c r="Z16" s="57" t="s">
        <v>139</v>
      </c>
      <c r="AA16" s="51" t="s">
        <v>140</v>
      </c>
      <c r="AB16" s="55"/>
      <c r="AC16" s="57" t="s">
        <v>141</v>
      </c>
      <c r="AD16" s="56" t="n">
        <v>48</v>
      </c>
      <c r="AE16" s="58" t="n">
        <v>45090</v>
      </c>
      <c r="AF16" s="62" t="n">
        <f aca="false">IF(AD16=0,0,IF(AE16="","",EDATE(AE16,AD16)-DAY(1)))</f>
        <v>46520</v>
      </c>
      <c r="AG16" s="54" t="s">
        <v>82</v>
      </c>
      <c r="AH16" s="54" t="s">
        <v>83</v>
      </c>
      <c r="AI16" s="57" t="s">
        <v>203</v>
      </c>
      <c r="AJ16" s="54" t="s">
        <v>143</v>
      </c>
      <c r="AK16" s="62" t="str">
        <f aca="true">IF(AE16=0,"нет данных",IF(TODAY()&lt;AF16-30,"поверен",IF(TODAY()&gt;AF16,"ЗАМЕНИТЬ","ПРОСРОЧЕН")))</f>
        <v>поверен</v>
      </c>
      <c r="AL16" s="57"/>
      <c r="AM16" s="57" t="s">
        <v>86</v>
      </c>
      <c r="AN16" s="57" t="s">
        <v>87</v>
      </c>
      <c r="AO16" s="57" t="s">
        <v>88</v>
      </c>
      <c r="AP16" s="55" t="s">
        <v>144</v>
      </c>
      <c r="AQ16" s="53" t="s">
        <v>90</v>
      </c>
      <c r="AR16" s="62"/>
      <c r="AS16" s="57" t="s">
        <v>91</v>
      </c>
      <c r="AT16" s="51" t="s">
        <v>92</v>
      </c>
      <c r="AU16" s="51"/>
      <c r="AV16" s="54" t="n">
        <v>42826</v>
      </c>
      <c r="AW16" s="54"/>
      <c r="AX16" s="51"/>
      <c r="AY16" s="51"/>
      <c r="AZ16" s="51"/>
      <c r="BA16" s="54" t="s">
        <v>122</v>
      </c>
      <c r="BB16" s="54" t="s">
        <v>145</v>
      </c>
      <c r="BC16" s="54" t="s">
        <v>146</v>
      </c>
      <c r="BD16" s="57" t="n">
        <v>3001</v>
      </c>
      <c r="BE16" s="54"/>
      <c r="BF16" s="63"/>
      <c r="BG16" s="64"/>
      <c r="BH16" s="65"/>
      <c r="BI16" s="51"/>
      <c r="BJ16" s="51"/>
      <c r="BK16" s="51"/>
    </row>
    <row r="17" s="48" customFormat="true" ht="60" hidden="false" customHeight="true" outlineLevel="0" collapsed="false">
      <c r="A17" s="51"/>
      <c r="B17" s="51" t="s">
        <v>62</v>
      </c>
      <c r="C17" s="51" t="s">
        <v>63</v>
      </c>
      <c r="D17" s="52" t="s">
        <v>64</v>
      </c>
      <c r="E17" s="52" t="n">
        <v>200</v>
      </c>
      <c r="F17" s="54" t="s">
        <v>66</v>
      </c>
      <c r="G17" s="54" t="s">
        <v>204</v>
      </c>
      <c r="H17" s="52" t="s">
        <v>205</v>
      </c>
      <c r="I17" s="55" t="s">
        <v>200</v>
      </c>
      <c r="J17" s="54" t="s">
        <v>130</v>
      </c>
      <c r="K17" s="56" t="s">
        <v>131</v>
      </c>
      <c r="L17" s="56" t="s">
        <v>201</v>
      </c>
      <c r="M17" s="56" t="s">
        <v>133</v>
      </c>
      <c r="N17" s="52" t="s">
        <v>206</v>
      </c>
      <c r="O17" s="51" t="s">
        <v>135</v>
      </c>
      <c r="P17" s="51" t="s">
        <v>136</v>
      </c>
      <c r="Q17" s="57" t="s">
        <v>137</v>
      </c>
      <c r="R17" s="58" t="n">
        <v>40909</v>
      </c>
      <c r="S17" s="59" t="n">
        <v>10</v>
      </c>
      <c r="T17" s="60" t="n">
        <f aca="false">R17+S17*365.2</f>
        <v>44561</v>
      </c>
      <c r="U17" s="61" t="s">
        <v>100</v>
      </c>
      <c r="V17" s="51" t="str">
        <f aca="false">IF(Y17="","",Y17)</f>
        <v>М</v>
      </c>
      <c r="W17" s="51" t="str">
        <f aca="false">IF(Z17="","",Z17)</f>
        <v>Па</v>
      </c>
      <c r="X17" s="55" t="n">
        <v>10</v>
      </c>
      <c r="Y17" s="55" t="s">
        <v>138</v>
      </c>
      <c r="Z17" s="57" t="s">
        <v>139</v>
      </c>
      <c r="AA17" s="51" t="s">
        <v>140</v>
      </c>
      <c r="AB17" s="55"/>
      <c r="AC17" s="57" t="s">
        <v>141</v>
      </c>
      <c r="AD17" s="56" t="n">
        <v>48</v>
      </c>
      <c r="AE17" s="58" t="n">
        <v>44478</v>
      </c>
      <c r="AF17" s="62" t="n">
        <f aca="false">IF(AD17=0,0,IF(AE17="","",EDATE(AE17,AD17)-DAY(1)))</f>
        <v>45908</v>
      </c>
      <c r="AG17" s="54" t="s">
        <v>82</v>
      </c>
      <c r="AH17" s="54" t="s">
        <v>83</v>
      </c>
      <c r="AI17" s="57" t="s">
        <v>207</v>
      </c>
      <c r="AJ17" s="54" t="s">
        <v>143</v>
      </c>
      <c r="AK17" s="62" t="str">
        <f aca="true">IF(AE17=0,"нет данных",IF(TODAY()&lt;AF17-30,"поверен",IF(TODAY()&gt;AF17,"ЗАМЕНИТЬ","ПРОСРОЧЕН")))</f>
        <v>ЗАМЕНИТЬ</v>
      </c>
      <c r="AL17" s="57"/>
      <c r="AM17" s="57" t="s">
        <v>86</v>
      </c>
      <c r="AN17" s="57" t="s">
        <v>87</v>
      </c>
      <c r="AO17" s="57" t="s">
        <v>88</v>
      </c>
      <c r="AP17" s="55" t="s">
        <v>144</v>
      </c>
      <c r="AQ17" s="53" t="s">
        <v>90</v>
      </c>
      <c r="AR17" s="62"/>
      <c r="AS17" s="57" t="s">
        <v>91</v>
      </c>
      <c r="AT17" s="51" t="s">
        <v>92</v>
      </c>
      <c r="AU17" s="51"/>
      <c r="AV17" s="54" t="n">
        <v>42826</v>
      </c>
      <c r="AW17" s="54"/>
      <c r="AX17" s="51"/>
      <c r="AY17" s="51"/>
      <c r="AZ17" s="51"/>
      <c r="BA17" s="54" t="s">
        <v>208</v>
      </c>
      <c r="BB17" s="54" t="s">
        <v>145</v>
      </c>
      <c r="BC17" s="54" t="s">
        <v>146</v>
      </c>
      <c r="BD17" s="57" t="n">
        <v>3001</v>
      </c>
      <c r="BE17" s="54"/>
      <c r="BF17" s="63"/>
      <c r="BG17" s="64"/>
      <c r="BH17" s="65"/>
      <c r="BI17" s="51"/>
      <c r="BJ17" s="51"/>
      <c r="BK17" s="51"/>
    </row>
    <row r="18" s="49" customFormat="true" ht="60" hidden="false" customHeight="true" outlineLevel="0" collapsed="false">
      <c r="A18" s="34"/>
      <c r="B18" s="34" t="s">
        <v>62</v>
      </c>
      <c r="C18" s="34" t="s">
        <v>63</v>
      </c>
      <c r="D18" s="50" t="s">
        <v>64</v>
      </c>
      <c r="E18" s="50" t="s">
        <v>96</v>
      </c>
      <c r="F18" s="36" t="s">
        <v>66</v>
      </c>
      <c r="G18" s="36" t="s">
        <v>160</v>
      </c>
      <c r="H18" s="50" t="s">
        <v>209</v>
      </c>
      <c r="I18" s="42" t="s">
        <v>210</v>
      </c>
      <c r="J18" s="36" t="s">
        <v>172</v>
      </c>
      <c r="K18" s="43" t="s">
        <v>131</v>
      </c>
      <c r="L18" s="43" t="s">
        <v>211</v>
      </c>
      <c r="M18" s="43" t="s">
        <v>212</v>
      </c>
      <c r="N18" s="50" t="s">
        <v>213</v>
      </c>
      <c r="O18" s="36" t="s">
        <v>214</v>
      </c>
      <c r="P18" s="34" t="s">
        <v>76</v>
      </c>
      <c r="Q18" s="37" t="s">
        <v>137</v>
      </c>
      <c r="R18" s="38" t="n">
        <v>44235</v>
      </c>
      <c r="S18" s="39" t="n">
        <v>15</v>
      </c>
      <c r="T18" s="40" t="n">
        <f aca="false">R18+S18*365.2</f>
        <v>49713</v>
      </c>
      <c r="U18" s="41" t="s">
        <v>100</v>
      </c>
      <c r="V18" s="34" t="s">
        <v>215</v>
      </c>
      <c r="W18" s="34" t="str">
        <f aca="false">IF(Z18="","",Z18)</f>
        <v>Па</v>
      </c>
      <c r="X18" s="42" t="n">
        <v>1034</v>
      </c>
      <c r="Y18" s="42" t="s">
        <v>215</v>
      </c>
      <c r="Z18" s="37" t="s">
        <v>139</v>
      </c>
      <c r="AA18" s="50" t="s">
        <v>216</v>
      </c>
      <c r="AB18" s="42"/>
      <c r="AC18" s="37" t="s">
        <v>141</v>
      </c>
      <c r="AD18" s="43" t="n">
        <v>60</v>
      </c>
      <c r="AE18" s="38" t="n">
        <v>44232</v>
      </c>
      <c r="AF18" s="44" t="n">
        <f aca="false">IF(AD18=0,0,IF(AE18="","",EDATE(AE18,AD18)-DAY(1)))</f>
        <v>46027</v>
      </c>
      <c r="AG18" s="36" t="s">
        <v>82</v>
      </c>
      <c r="AH18" s="36" t="s">
        <v>83</v>
      </c>
      <c r="AI18" s="37" t="s">
        <v>217</v>
      </c>
      <c r="AJ18" s="36" t="s">
        <v>214</v>
      </c>
      <c r="AK18" s="44" t="str">
        <f aca="true">IF(AE18=0,"нет данных",IF(TODAY()&lt;AF18-30,"поверен",IF(TODAY()&gt;AF18,"ЗАМЕНИТЬ","ПРОСРОЧЕН")))</f>
        <v>поверен</v>
      </c>
      <c r="AL18" s="37"/>
      <c r="AM18" s="37" t="s">
        <v>86</v>
      </c>
      <c r="AN18" s="37" t="s">
        <v>87</v>
      </c>
      <c r="AO18" s="37" t="s">
        <v>88</v>
      </c>
      <c r="AP18" s="42" t="s">
        <v>218</v>
      </c>
      <c r="AQ18" s="35" t="s">
        <v>219</v>
      </c>
      <c r="AR18" s="44"/>
      <c r="AS18" s="37" t="s">
        <v>91</v>
      </c>
      <c r="AT18" s="34" t="s">
        <v>92</v>
      </c>
      <c r="AU18" s="34"/>
      <c r="AV18" s="35" t="s">
        <v>220</v>
      </c>
      <c r="AW18" s="36"/>
      <c r="AX18" s="34"/>
      <c r="AY18" s="34"/>
      <c r="AZ18" s="34"/>
      <c r="BA18" s="36" t="s">
        <v>221</v>
      </c>
      <c r="BB18" s="36" t="s">
        <v>145</v>
      </c>
      <c r="BC18" s="36" t="s">
        <v>146</v>
      </c>
      <c r="BD18" s="37" t="n">
        <v>3001</v>
      </c>
      <c r="BE18" s="36"/>
      <c r="BF18" s="45"/>
      <c r="BG18" s="46"/>
      <c r="BH18" s="47"/>
      <c r="BI18" s="34"/>
      <c r="BJ18" s="34"/>
      <c r="BK18" s="34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</row>
    <row r="19" s="49" customFormat="true" ht="60" hidden="false" customHeight="true" outlineLevel="0" collapsed="false">
      <c r="A19" s="34"/>
      <c r="B19" s="34" t="s">
        <v>62</v>
      </c>
      <c r="C19" s="34" t="s">
        <v>63</v>
      </c>
      <c r="D19" s="50" t="s">
        <v>64</v>
      </c>
      <c r="E19" s="50" t="s">
        <v>96</v>
      </c>
      <c r="F19" s="36" t="s">
        <v>66</v>
      </c>
      <c r="G19" s="36" t="s">
        <v>160</v>
      </c>
      <c r="H19" s="50" t="s">
        <v>222</v>
      </c>
      <c r="I19" s="42" t="s">
        <v>210</v>
      </c>
      <c r="J19" s="36" t="s">
        <v>172</v>
      </c>
      <c r="K19" s="43" t="s">
        <v>131</v>
      </c>
      <c r="L19" s="43" t="s">
        <v>211</v>
      </c>
      <c r="M19" s="43" t="s">
        <v>212</v>
      </c>
      <c r="N19" s="50" t="s">
        <v>223</v>
      </c>
      <c r="O19" s="36" t="s">
        <v>214</v>
      </c>
      <c r="P19" s="34" t="s">
        <v>76</v>
      </c>
      <c r="Q19" s="37" t="s">
        <v>137</v>
      </c>
      <c r="R19" s="38" t="n">
        <v>44239</v>
      </c>
      <c r="S19" s="39" t="n">
        <v>15</v>
      </c>
      <c r="T19" s="40" t="n">
        <f aca="false">R19+S19*365.2</f>
        <v>49717</v>
      </c>
      <c r="U19" s="41" t="s">
        <v>100</v>
      </c>
      <c r="V19" s="34" t="s">
        <v>215</v>
      </c>
      <c r="W19" s="34" t="str">
        <f aca="false">IF(Z19="","",Z19)</f>
        <v>Па</v>
      </c>
      <c r="X19" s="42" t="n">
        <v>1034</v>
      </c>
      <c r="Y19" s="42" t="s">
        <v>215</v>
      </c>
      <c r="Z19" s="37" t="s">
        <v>139</v>
      </c>
      <c r="AA19" s="50" t="s">
        <v>216</v>
      </c>
      <c r="AB19" s="42"/>
      <c r="AC19" s="37" t="s">
        <v>141</v>
      </c>
      <c r="AD19" s="43" t="n">
        <v>60</v>
      </c>
      <c r="AE19" s="38" t="n">
        <v>44238</v>
      </c>
      <c r="AF19" s="44" t="n">
        <f aca="false">IF(AD19=0,0,IF(AE19="","",EDATE(AE19,AD19)-DAY(1)))</f>
        <v>46033</v>
      </c>
      <c r="AG19" s="36" t="s">
        <v>82</v>
      </c>
      <c r="AH19" s="36" t="s">
        <v>83</v>
      </c>
      <c r="AI19" s="37" t="s">
        <v>224</v>
      </c>
      <c r="AJ19" s="36" t="s">
        <v>214</v>
      </c>
      <c r="AK19" s="44" t="str">
        <f aca="true">IF(AE19=0,"нет данных",IF(TODAY()&lt;AF19-30,"поверен",IF(TODAY()&gt;AF19,"ЗАМЕНИТЬ","ПРОСРОЧЕН")))</f>
        <v>поверен</v>
      </c>
      <c r="AL19" s="37"/>
      <c r="AM19" s="37" t="s">
        <v>86</v>
      </c>
      <c r="AN19" s="37" t="s">
        <v>87</v>
      </c>
      <c r="AO19" s="37" t="s">
        <v>88</v>
      </c>
      <c r="AP19" s="42" t="s">
        <v>218</v>
      </c>
      <c r="AQ19" s="35" t="s">
        <v>219</v>
      </c>
      <c r="AR19" s="44"/>
      <c r="AS19" s="37" t="s">
        <v>91</v>
      </c>
      <c r="AT19" s="34" t="s">
        <v>92</v>
      </c>
      <c r="AU19" s="34"/>
      <c r="AV19" s="35" t="s">
        <v>220</v>
      </c>
      <c r="AW19" s="36"/>
      <c r="AX19" s="34"/>
      <c r="AY19" s="34"/>
      <c r="AZ19" s="34"/>
      <c r="BA19" s="36" t="s">
        <v>221</v>
      </c>
      <c r="BB19" s="36" t="s">
        <v>145</v>
      </c>
      <c r="BC19" s="36" t="s">
        <v>146</v>
      </c>
      <c r="BD19" s="37" t="n">
        <v>3001</v>
      </c>
      <c r="BE19" s="36"/>
      <c r="BF19" s="45"/>
      <c r="BG19" s="46"/>
      <c r="BH19" s="47"/>
      <c r="BI19" s="34"/>
      <c r="BJ19" s="34"/>
      <c r="BK19" s="34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</row>
    <row r="20" s="49" customFormat="true" ht="60" hidden="false" customHeight="true" outlineLevel="0" collapsed="false">
      <c r="A20" s="34"/>
      <c r="B20" s="34" t="s">
        <v>62</v>
      </c>
      <c r="C20" s="34" t="s">
        <v>63</v>
      </c>
      <c r="D20" s="50" t="s">
        <v>64</v>
      </c>
      <c r="E20" s="50" t="n">
        <v>200</v>
      </c>
      <c r="F20" s="36" t="s">
        <v>66</v>
      </c>
      <c r="G20" s="36" t="s">
        <v>165</v>
      </c>
      <c r="H20" s="50" t="s">
        <v>225</v>
      </c>
      <c r="I20" s="42" t="s">
        <v>210</v>
      </c>
      <c r="J20" s="36" t="s">
        <v>172</v>
      </c>
      <c r="K20" s="43" t="s">
        <v>131</v>
      </c>
      <c r="L20" s="43" t="s">
        <v>211</v>
      </c>
      <c r="M20" s="43" t="s">
        <v>212</v>
      </c>
      <c r="N20" s="50" t="s">
        <v>226</v>
      </c>
      <c r="O20" s="36" t="s">
        <v>214</v>
      </c>
      <c r="P20" s="34" t="s">
        <v>76</v>
      </c>
      <c r="Q20" s="37" t="s">
        <v>137</v>
      </c>
      <c r="R20" s="38" t="n">
        <v>44235</v>
      </c>
      <c r="S20" s="39" t="n">
        <v>15</v>
      </c>
      <c r="T20" s="40" t="n">
        <f aca="false">R20+S20*365.2</f>
        <v>49713</v>
      </c>
      <c r="U20" s="41" t="s">
        <v>100</v>
      </c>
      <c r="V20" s="34" t="s">
        <v>215</v>
      </c>
      <c r="W20" s="34" t="str">
        <f aca="false">IF(Z20="","",Z20)</f>
        <v>Па</v>
      </c>
      <c r="X20" s="42" t="n">
        <v>1034</v>
      </c>
      <c r="Y20" s="42" t="s">
        <v>215</v>
      </c>
      <c r="Z20" s="37" t="s">
        <v>139</v>
      </c>
      <c r="AA20" s="50" t="s">
        <v>216</v>
      </c>
      <c r="AB20" s="42"/>
      <c r="AC20" s="37" t="s">
        <v>141</v>
      </c>
      <c r="AD20" s="43" t="n">
        <v>60</v>
      </c>
      <c r="AE20" s="38" t="n">
        <v>44232</v>
      </c>
      <c r="AF20" s="44" t="n">
        <f aca="false">IF(AD20=0,0,IF(AE20="","",EDATE(AE20,AD20)-DAY(1)))</f>
        <v>46027</v>
      </c>
      <c r="AG20" s="36" t="s">
        <v>82</v>
      </c>
      <c r="AH20" s="36" t="s">
        <v>83</v>
      </c>
      <c r="AI20" s="37" t="s">
        <v>227</v>
      </c>
      <c r="AJ20" s="36" t="s">
        <v>214</v>
      </c>
      <c r="AK20" s="44" t="str">
        <f aca="true">IF(AE20=0,"нет данных",IF(TODAY()&lt;AF20-30,"поверен",IF(TODAY()&gt;AF20,"ЗАМЕНИТЬ","ПРОСРОЧЕН")))</f>
        <v>поверен</v>
      </c>
      <c r="AL20" s="37"/>
      <c r="AM20" s="37" t="s">
        <v>86</v>
      </c>
      <c r="AN20" s="37" t="s">
        <v>87</v>
      </c>
      <c r="AO20" s="37" t="s">
        <v>88</v>
      </c>
      <c r="AP20" s="42" t="s">
        <v>218</v>
      </c>
      <c r="AQ20" s="35" t="s">
        <v>219</v>
      </c>
      <c r="AR20" s="44"/>
      <c r="AS20" s="37" t="s">
        <v>91</v>
      </c>
      <c r="AT20" s="34" t="s">
        <v>92</v>
      </c>
      <c r="AU20" s="34"/>
      <c r="AV20" s="35" t="s">
        <v>220</v>
      </c>
      <c r="AW20" s="36"/>
      <c r="AX20" s="34"/>
      <c r="AY20" s="34"/>
      <c r="AZ20" s="34"/>
      <c r="BA20" s="36" t="s">
        <v>221</v>
      </c>
      <c r="BB20" s="36" t="s">
        <v>145</v>
      </c>
      <c r="BC20" s="36" t="s">
        <v>146</v>
      </c>
      <c r="BD20" s="37" t="n">
        <v>3001</v>
      </c>
      <c r="BE20" s="36"/>
      <c r="BF20" s="45"/>
      <c r="BG20" s="46"/>
      <c r="BH20" s="47"/>
      <c r="BI20" s="34"/>
      <c r="BJ20" s="34"/>
      <c r="BK20" s="34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</row>
    <row r="21" s="49" customFormat="true" ht="60" hidden="false" customHeight="true" outlineLevel="0" collapsed="false">
      <c r="A21" s="34"/>
      <c r="B21" s="34" t="s">
        <v>62</v>
      </c>
      <c r="C21" s="34" t="s">
        <v>63</v>
      </c>
      <c r="D21" s="50" t="s">
        <v>64</v>
      </c>
      <c r="E21" s="50" t="n">
        <v>200</v>
      </c>
      <c r="F21" s="36" t="s">
        <v>66</v>
      </c>
      <c r="G21" s="36" t="s">
        <v>165</v>
      </c>
      <c r="H21" s="50" t="s">
        <v>228</v>
      </c>
      <c r="I21" s="42" t="s">
        <v>210</v>
      </c>
      <c r="J21" s="36" t="s">
        <v>172</v>
      </c>
      <c r="K21" s="43" t="s">
        <v>131</v>
      </c>
      <c r="L21" s="43" t="s">
        <v>211</v>
      </c>
      <c r="M21" s="43" t="s">
        <v>212</v>
      </c>
      <c r="N21" s="50" t="s">
        <v>229</v>
      </c>
      <c r="O21" s="36" t="s">
        <v>214</v>
      </c>
      <c r="P21" s="34" t="s">
        <v>76</v>
      </c>
      <c r="Q21" s="37" t="s">
        <v>137</v>
      </c>
      <c r="R21" s="38" t="n">
        <v>44235</v>
      </c>
      <c r="S21" s="39" t="n">
        <v>15</v>
      </c>
      <c r="T21" s="40" t="n">
        <f aca="false">R21+S21*365.2</f>
        <v>49713</v>
      </c>
      <c r="U21" s="41" t="s">
        <v>100</v>
      </c>
      <c r="V21" s="34" t="s">
        <v>215</v>
      </c>
      <c r="W21" s="34" t="str">
        <f aca="false">IF(Z21="","",Z21)</f>
        <v>Па</v>
      </c>
      <c r="X21" s="42" t="n">
        <v>1034</v>
      </c>
      <c r="Y21" s="42" t="s">
        <v>215</v>
      </c>
      <c r="Z21" s="37" t="s">
        <v>139</v>
      </c>
      <c r="AA21" s="50" t="s">
        <v>216</v>
      </c>
      <c r="AB21" s="42"/>
      <c r="AC21" s="37" t="s">
        <v>141</v>
      </c>
      <c r="AD21" s="43" t="n">
        <v>60</v>
      </c>
      <c r="AE21" s="38" t="n">
        <v>44232</v>
      </c>
      <c r="AF21" s="44" t="n">
        <f aca="false">IF(AD21=0,0,IF(AE21="","",EDATE(AE21,AD21)-DAY(1)))</f>
        <v>46027</v>
      </c>
      <c r="AG21" s="36" t="s">
        <v>82</v>
      </c>
      <c r="AH21" s="36" t="s">
        <v>83</v>
      </c>
      <c r="AI21" s="37" t="s">
        <v>230</v>
      </c>
      <c r="AJ21" s="36" t="s">
        <v>214</v>
      </c>
      <c r="AK21" s="44" t="str">
        <f aca="true">IF(AE21=0,"нет данных",IF(TODAY()&lt;AF21-30,"поверен",IF(TODAY()&gt;AF21,"ЗАМЕНИТЬ","ПРОСРОЧЕН")))</f>
        <v>поверен</v>
      </c>
      <c r="AL21" s="37"/>
      <c r="AM21" s="37" t="s">
        <v>86</v>
      </c>
      <c r="AN21" s="37" t="s">
        <v>87</v>
      </c>
      <c r="AO21" s="37" t="s">
        <v>88</v>
      </c>
      <c r="AP21" s="42" t="s">
        <v>218</v>
      </c>
      <c r="AQ21" s="35" t="s">
        <v>219</v>
      </c>
      <c r="AR21" s="44"/>
      <c r="AS21" s="37" t="s">
        <v>91</v>
      </c>
      <c r="AT21" s="34" t="s">
        <v>92</v>
      </c>
      <c r="AU21" s="34"/>
      <c r="AV21" s="35" t="s">
        <v>220</v>
      </c>
      <c r="AW21" s="36"/>
      <c r="AX21" s="34"/>
      <c r="AY21" s="34"/>
      <c r="AZ21" s="34"/>
      <c r="BA21" s="36" t="s">
        <v>221</v>
      </c>
      <c r="BB21" s="36" t="s">
        <v>145</v>
      </c>
      <c r="BC21" s="36" t="s">
        <v>146</v>
      </c>
      <c r="BD21" s="37" t="n">
        <v>3001</v>
      </c>
      <c r="BE21" s="36"/>
      <c r="BF21" s="45"/>
      <c r="BG21" s="46"/>
      <c r="BH21" s="47"/>
      <c r="BI21" s="34"/>
      <c r="BJ21" s="34"/>
      <c r="BK21" s="34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</row>
    <row r="22" s="49" customFormat="true" ht="60" hidden="false" customHeight="true" outlineLevel="0" collapsed="false">
      <c r="A22" s="34"/>
      <c r="B22" s="34" t="s">
        <v>62</v>
      </c>
      <c r="C22" s="34" t="s">
        <v>63</v>
      </c>
      <c r="D22" s="50" t="s">
        <v>64</v>
      </c>
      <c r="E22" s="50" t="s">
        <v>103</v>
      </c>
      <c r="F22" s="36" t="s">
        <v>66</v>
      </c>
      <c r="G22" s="36" t="s">
        <v>169</v>
      </c>
      <c r="H22" s="50" t="s">
        <v>231</v>
      </c>
      <c r="I22" s="42" t="s">
        <v>210</v>
      </c>
      <c r="J22" s="36" t="s">
        <v>172</v>
      </c>
      <c r="K22" s="43" t="s">
        <v>131</v>
      </c>
      <c r="L22" s="43" t="s">
        <v>211</v>
      </c>
      <c r="M22" s="43" t="s">
        <v>212</v>
      </c>
      <c r="N22" s="50" t="s">
        <v>232</v>
      </c>
      <c r="O22" s="36" t="s">
        <v>214</v>
      </c>
      <c r="P22" s="34" t="s">
        <v>76</v>
      </c>
      <c r="Q22" s="37" t="s">
        <v>137</v>
      </c>
      <c r="R22" s="38" t="n">
        <v>44235</v>
      </c>
      <c r="S22" s="39" t="n">
        <v>15</v>
      </c>
      <c r="T22" s="40" t="n">
        <f aca="false">R22+S22*365.2</f>
        <v>49713</v>
      </c>
      <c r="U22" s="41" t="s">
        <v>100</v>
      </c>
      <c r="V22" s="34" t="s">
        <v>215</v>
      </c>
      <c r="W22" s="34" t="str">
        <f aca="false">IF(Z22="","",Z22)</f>
        <v>Па</v>
      </c>
      <c r="X22" s="42" t="n">
        <v>1034</v>
      </c>
      <c r="Y22" s="42" t="s">
        <v>215</v>
      </c>
      <c r="Z22" s="37" t="s">
        <v>139</v>
      </c>
      <c r="AA22" s="50" t="s">
        <v>216</v>
      </c>
      <c r="AB22" s="42"/>
      <c r="AC22" s="37" t="s">
        <v>141</v>
      </c>
      <c r="AD22" s="43" t="n">
        <v>60</v>
      </c>
      <c r="AE22" s="38" t="n">
        <v>44232</v>
      </c>
      <c r="AF22" s="44" t="n">
        <f aca="false">IF(AD22=0,0,IF(AE22="","",EDATE(AE22,AD22)-DAY(1)))</f>
        <v>46027</v>
      </c>
      <c r="AG22" s="36" t="s">
        <v>82</v>
      </c>
      <c r="AH22" s="36" t="s">
        <v>83</v>
      </c>
      <c r="AI22" s="37" t="s">
        <v>233</v>
      </c>
      <c r="AJ22" s="36" t="s">
        <v>214</v>
      </c>
      <c r="AK22" s="44" t="str">
        <f aca="true">IF(AE22=0,"нет данных",IF(TODAY()&lt;AF22-30,"поверен",IF(TODAY()&gt;AF22,"ЗАМЕНИТЬ","ПРОСРОЧЕН")))</f>
        <v>поверен</v>
      </c>
      <c r="AL22" s="37"/>
      <c r="AM22" s="37" t="s">
        <v>86</v>
      </c>
      <c r="AN22" s="37" t="s">
        <v>87</v>
      </c>
      <c r="AO22" s="37" t="s">
        <v>88</v>
      </c>
      <c r="AP22" s="42" t="s">
        <v>218</v>
      </c>
      <c r="AQ22" s="35" t="s">
        <v>219</v>
      </c>
      <c r="AR22" s="44"/>
      <c r="AS22" s="37" t="s">
        <v>91</v>
      </c>
      <c r="AT22" s="34" t="s">
        <v>92</v>
      </c>
      <c r="AU22" s="34"/>
      <c r="AV22" s="35" t="s">
        <v>220</v>
      </c>
      <c r="AW22" s="36"/>
      <c r="AX22" s="34"/>
      <c r="AY22" s="34"/>
      <c r="AZ22" s="34"/>
      <c r="BA22" s="36" t="s">
        <v>221</v>
      </c>
      <c r="BB22" s="36" t="s">
        <v>145</v>
      </c>
      <c r="BC22" s="36" t="s">
        <v>146</v>
      </c>
      <c r="BD22" s="37" t="n">
        <v>3001</v>
      </c>
      <c r="BE22" s="36"/>
      <c r="BF22" s="45"/>
      <c r="BG22" s="46"/>
      <c r="BH22" s="47"/>
      <c r="BI22" s="34"/>
      <c r="BJ22" s="34"/>
      <c r="BK22" s="34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</row>
    <row r="23" s="48" customFormat="true" ht="60" hidden="false" customHeight="true" outlineLevel="0" collapsed="false">
      <c r="A23" s="51"/>
      <c r="B23" s="51" t="s">
        <v>62</v>
      </c>
      <c r="C23" s="51" t="s">
        <v>63</v>
      </c>
      <c r="D23" s="52" t="s">
        <v>64</v>
      </c>
      <c r="E23" s="52" t="s">
        <v>103</v>
      </c>
      <c r="F23" s="54" t="s">
        <v>66</v>
      </c>
      <c r="G23" s="54" t="s">
        <v>169</v>
      </c>
      <c r="H23" s="52" t="s">
        <v>234</v>
      </c>
      <c r="I23" s="55" t="s">
        <v>200</v>
      </c>
      <c r="J23" s="54" t="s">
        <v>130</v>
      </c>
      <c r="K23" s="56" t="s">
        <v>131</v>
      </c>
      <c r="L23" s="56" t="s">
        <v>132</v>
      </c>
      <c r="M23" s="56" t="s">
        <v>133</v>
      </c>
      <c r="N23" s="52" t="s">
        <v>235</v>
      </c>
      <c r="O23" s="51" t="s">
        <v>135</v>
      </c>
      <c r="P23" s="51" t="s">
        <v>136</v>
      </c>
      <c r="Q23" s="57" t="s">
        <v>137</v>
      </c>
      <c r="R23" s="58" t="n">
        <v>40909</v>
      </c>
      <c r="S23" s="59" t="n">
        <v>10</v>
      </c>
      <c r="T23" s="60" t="n">
        <f aca="false">R23+S23*365.2</f>
        <v>44561</v>
      </c>
      <c r="U23" s="61" t="s">
        <v>100</v>
      </c>
      <c r="V23" s="51" t="str">
        <f aca="false">IF(Y23="","",Y23)</f>
        <v>М</v>
      </c>
      <c r="W23" s="51" t="str">
        <f aca="false">IF(Z23="","",Z23)</f>
        <v>Па</v>
      </c>
      <c r="X23" s="55" t="n">
        <v>10</v>
      </c>
      <c r="Y23" s="55" t="s">
        <v>138</v>
      </c>
      <c r="Z23" s="57" t="s">
        <v>139</v>
      </c>
      <c r="AA23" s="51" t="s">
        <v>140</v>
      </c>
      <c r="AB23" s="55"/>
      <c r="AC23" s="57" t="s">
        <v>141</v>
      </c>
      <c r="AD23" s="56" t="n">
        <v>48</v>
      </c>
      <c r="AE23" s="58" t="n">
        <v>44478</v>
      </c>
      <c r="AF23" s="62" t="n">
        <f aca="false">IF(AD23=0,0,IF(AE23="","",EDATE(AE23,AD23)-DAY(1)))</f>
        <v>45908</v>
      </c>
      <c r="AG23" s="54" t="s">
        <v>82</v>
      </c>
      <c r="AH23" s="54" t="s">
        <v>83</v>
      </c>
      <c r="AI23" s="57" t="s">
        <v>236</v>
      </c>
      <c r="AJ23" s="54" t="s">
        <v>143</v>
      </c>
      <c r="AK23" s="62" t="str">
        <f aca="true">IF(AE23=0,"нет данных",IF(TODAY()&lt;AF23-30,"поверен",IF(TODAY()&gt;AF23,"ЗАМЕНИТЬ","ПРОСРОЧЕН")))</f>
        <v>ЗАМЕНИТЬ</v>
      </c>
      <c r="AL23" s="57"/>
      <c r="AM23" s="57" t="s">
        <v>86</v>
      </c>
      <c r="AN23" s="57" t="s">
        <v>87</v>
      </c>
      <c r="AO23" s="57" t="s">
        <v>88</v>
      </c>
      <c r="AP23" s="55" t="s">
        <v>144</v>
      </c>
      <c r="AQ23" s="53" t="s">
        <v>90</v>
      </c>
      <c r="AR23" s="62"/>
      <c r="AS23" s="57" t="s">
        <v>91</v>
      </c>
      <c r="AT23" s="51" t="s">
        <v>92</v>
      </c>
      <c r="AU23" s="51"/>
      <c r="AV23" s="54" t="n">
        <v>42826</v>
      </c>
      <c r="AW23" s="54"/>
      <c r="AX23" s="51"/>
      <c r="AY23" s="51"/>
      <c r="AZ23" s="51"/>
      <c r="BA23" s="54" t="s">
        <v>221</v>
      </c>
      <c r="BB23" s="54" t="s">
        <v>145</v>
      </c>
      <c r="BC23" s="54" t="s">
        <v>146</v>
      </c>
      <c r="BD23" s="57" t="n">
        <v>3001</v>
      </c>
      <c r="BE23" s="54"/>
      <c r="BF23" s="63"/>
      <c r="BG23" s="64"/>
      <c r="BH23" s="65"/>
      <c r="BI23" s="51"/>
      <c r="BJ23" s="51"/>
      <c r="BK23" s="51"/>
    </row>
    <row r="24" s="49" customFormat="true" ht="60" hidden="false" customHeight="true" outlineLevel="0" collapsed="false">
      <c r="A24" s="34"/>
      <c r="B24" s="34" t="s">
        <v>62</v>
      </c>
      <c r="C24" s="34" t="s">
        <v>63</v>
      </c>
      <c r="D24" s="50" t="s">
        <v>64</v>
      </c>
      <c r="E24" s="50" t="s">
        <v>103</v>
      </c>
      <c r="F24" s="36" t="s">
        <v>66</v>
      </c>
      <c r="G24" s="36" t="s">
        <v>237</v>
      </c>
      <c r="H24" s="50" t="s">
        <v>238</v>
      </c>
      <c r="I24" s="42" t="s">
        <v>210</v>
      </c>
      <c r="J24" s="36" t="s">
        <v>172</v>
      </c>
      <c r="K24" s="43" t="s">
        <v>131</v>
      </c>
      <c r="L24" s="43" t="s">
        <v>211</v>
      </c>
      <c r="M24" s="43" t="s">
        <v>212</v>
      </c>
      <c r="N24" s="50" t="s">
        <v>239</v>
      </c>
      <c r="O24" s="36" t="s">
        <v>214</v>
      </c>
      <c r="P24" s="34" t="s">
        <v>76</v>
      </c>
      <c r="Q24" s="37" t="s">
        <v>137</v>
      </c>
      <c r="R24" s="38" t="n">
        <v>44244</v>
      </c>
      <c r="S24" s="39" t="n">
        <v>15</v>
      </c>
      <c r="T24" s="40" t="n">
        <f aca="false">R24+S24*365.2</f>
        <v>49722</v>
      </c>
      <c r="U24" s="41" t="s">
        <v>100</v>
      </c>
      <c r="V24" s="34" t="s">
        <v>215</v>
      </c>
      <c r="W24" s="34" t="str">
        <f aca="false">IF(Z24="","",Z24)</f>
        <v>Па</v>
      </c>
      <c r="X24" s="42" t="n">
        <v>1034</v>
      </c>
      <c r="Y24" s="42" t="s">
        <v>215</v>
      </c>
      <c r="Z24" s="37" t="s">
        <v>139</v>
      </c>
      <c r="AA24" s="50" t="s">
        <v>216</v>
      </c>
      <c r="AB24" s="42"/>
      <c r="AC24" s="37" t="s">
        <v>141</v>
      </c>
      <c r="AD24" s="43" t="n">
        <v>60</v>
      </c>
      <c r="AE24" s="38" t="n">
        <v>44242</v>
      </c>
      <c r="AF24" s="44" t="n">
        <f aca="false">IF(AD24=0,0,IF(AE24="","",EDATE(AE24,AD24)-DAY(1)))</f>
        <v>46037</v>
      </c>
      <c r="AG24" s="36" t="s">
        <v>82</v>
      </c>
      <c r="AH24" s="36" t="s">
        <v>83</v>
      </c>
      <c r="AI24" s="37"/>
      <c r="AJ24" s="36" t="s">
        <v>214</v>
      </c>
      <c r="AK24" s="44" t="str">
        <f aca="true">IF(AE24=0,"нет данных",IF(TODAY()&lt;AF24-30,"поверен",IF(TODAY()&gt;AF24,"ЗАМЕНИТЬ","ПРОСРОЧЕН")))</f>
        <v>поверен</v>
      </c>
      <c r="AL24" s="37"/>
      <c r="AM24" s="37" t="s">
        <v>86</v>
      </c>
      <c r="AN24" s="37" t="s">
        <v>87</v>
      </c>
      <c r="AO24" s="37" t="s">
        <v>88</v>
      </c>
      <c r="AP24" s="42" t="s">
        <v>218</v>
      </c>
      <c r="AQ24" s="35" t="s">
        <v>219</v>
      </c>
      <c r="AR24" s="44"/>
      <c r="AS24" s="37" t="s">
        <v>91</v>
      </c>
      <c r="AT24" s="34" t="s">
        <v>92</v>
      </c>
      <c r="AU24" s="34"/>
      <c r="AV24" s="35" t="s">
        <v>220</v>
      </c>
      <c r="AW24" s="36"/>
      <c r="AX24" s="34"/>
      <c r="AY24" s="34"/>
      <c r="AZ24" s="34"/>
      <c r="BA24" s="36" t="s">
        <v>221</v>
      </c>
      <c r="BB24" s="36" t="s">
        <v>145</v>
      </c>
      <c r="BC24" s="36" t="s">
        <v>146</v>
      </c>
      <c r="BD24" s="37" t="n">
        <v>3001</v>
      </c>
      <c r="BE24" s="36"/>
      <c r="BF24" s="45"/>
      <c r="BG24" s="46"/>
      <c r="BH24" s="47"/>
      <c r="BI24" s="34"/>
      <c r="BJ24" s="34"/>
      <c r="BK24" s="34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</row>
    <row r="25" s="48" customFormat="true" ht="60" hidden="false" customHeight="true" outlineLevel="0" collapsed="false">
      <c r="A25" s="51"/>
      <c r="B25" s="51" t="s">
        <v>62</v>
      </c>
      <c r="C25" s="51" t="s">
        <v>63</v>
      </c>
      <c r="D25" s="52" t="s">
        <v>64</v>
      </c>
      <c r="E25" s="52" t="n">
        <v>200</v>
      </c>
      <c r="F25" s="54" t="s">
        <v>66</v>
      </c>
      <c r="G25" s="54" t="s">
        <v>237</v>
      </c>
      <c r="H25" s="52" t="s">
        <v>240</v>
      </c>
      <c r="I25" s="55" t="s">
        <v>129</v>
      </c>
      <c r="J25" s="54" t="s">
        <v>130</v>
      </c>
      <c r="K25" s="56" t="s">
        <v>131</v>
      </c>
      <c r="L25" s="56" t="s">
        <v>132</v>
      </c>
      <c r="M25" s="56" t="s">
        <v>133</v>
      </c>
      <c r="N25" s="52" t="s">
        <v>241</v>
      </c>
      <c r="O25" s="51" t="s">
        <v>135</v>
      </c>
      <c r="P25" s="51" t="s">
        <v>136</v>
      </c>
      <c r="Q25" s="57" t="s">
        <v>137</v>
      </c>
      <c r="R25" s="58" t="n">
        <v>40909</v>
      </c>
      <c r="S25" s="59" t="n">
        <v>10</v>
      </c>
      <c r="T25" s="60" t="n">
        <f aca="false">R25+S25*365.2</f>
        <v>44561</v>
      </c>
      <c r="U25" s="61" t="s">
        <v>100</v>
      </c>
      <c r="V25" s="51" t="str">
        <f aca="false">IF(Y25="","",Y25)</f>
        <v>М</v>
      </c>
      <c r="W25" s="51" t="str">
        <f aca="false">IF(Z25="","",Z25)</f>
        <v>Па</v>
      </c>
      <c r="X25" s="55" t="n">
        <v>10</v>
      </c>
      <c r="Y25" s="55" t="s">
        <v>138</v>
      </c>
      <c r="Z25" s="57" t="s">
        <v>139</v>
      </c>
      <c r="AA25" s="51" t="s">
        <v>140</v>
      </c>
      <c r="AB25" s="55"/>
      <c r="AC25" s="57" t="s">
        <v>141</v>
      </c>
      <c r="AD25" s="56" t="n">
        <v>48</v>
      </c>
      <c r="AE25" s="58" t="n">
        <v>45612</v>
      </c>
      <c r="AF25" s="62" t="n">
        <f aca="false">IF(AD25=0,0,IF(AE25="","",EDATE(AE25,AD25)-DAY(1)))</f>
        <v>47042</v>
      </c>
      <c r="AG25" s="54" t="s">
        <v>82</v>
      </c>
      <c r="AH25" s="54" t="s">
        <v>83</v>
      </c>
      <c r="AI25" s="57" t="s">
        <v>242</v>
      </c>
      <c r="AJ25" s="54" t="s">
        <v>143</v>
      </c>
      <c r="AK25" s="62" t="str">
        <f aca="true">IF(AE25=0,"нет данных",IF(TODAY()&lt;AF25-30,"поверен",IF(TODAY()&gt;AF25,"ЗАМЕНИТЬ","ПРОСРОЧЕН")))</f>
        <v>поверен</v>
      </c>
      <c r="AL25" s="57"/>
      <c r="AM25" s="57" t="s">
        <v>86</v>
      </c>
      <c r="AN25" s="57" t="s">
        <v>87</v>
      </c>
      <c r="AO25" s="57" t="s">
        <v>88</v>
      </c>
      <c r="AP25" s="55" t="s">
        <v>144</v>
      </c>
      <c r="AQ25" s="53" t="s">
        <v>90</v>
      </c>
      <c r="AR25" s="62"/>
      <c r="AS25" s="57" t="s">
        <v>91</v>
      </c>
      <c r="AT25" s="51" t="s">
        <v>92</v>
      </c>
      <c r="AU25" s="51"/>
      <c r="AV25" s="54" t="n">
        <v>42826</v>
      </c>
      <c r="AW25" s="54"/>
      <c r="AX25" s="51"/>
      <c r="AY25" s="51"/>
      <c r="AZ25" s="51"/>
      <c r="BA25" s="54" t="s">
        <v>221</v>
      </c>
      <c r="BB25" s="54" t="s">
        <v>145</v>
      </c>
      <c r="BC25" s="54" t="s">
        <v>146</v>
      </c>
      <c r="BD25" s="57" t="n">
        <v>3001</v>
      </c>
      <c r="BE25" s="54"/>
      <c r="BF25" s="63"/>
      <c r="BG25" s="64"/>
      <c r="BH25" s="65"/>
      <c r="BI25" s="51"/>
      <c r="BJ25" s="51"/>
      <c r="BK25" s="51"/>
    </row>
    <row r="26" s="49" customFormat="true" ht="60" hidden="false" customHeight="true" outlineLevel="0" collapsed="false">
      <c r="A26" s="34"/>
      <c r="B26" s="34" t="s">
        <v>62</v>
      </c>
      <c r="C26" s="34" t="s">
        <v>63</v>
      </c>
      <c r="D26" s="50" t="s">
        <v>64</v>
      </c>
      <c r="E26" s="50" t="n">
        <v>200</v>
      </c>
      <c r="F26" s="36" t="s">
        <v>66</v>
      </c>
      <c r="G26" s="36" t="s">
        <v>183</v>
      </c>
      <c r="H26" s="50" t="s">
        <v>243</v>
      </c>
      <c r="I26" s="42" t="s">
        <v>210</v>
      </c>
      <c r="J26" s="36" t="s">
        <v>172</v>
      </c>
      <c r="K26" s="43" t="s">
        <v>131</v>
      </c>
      <c r="L26" s="43" t="s">
        <v>211</v>
      </c>
      <c r="M26" s="43" t="s">
        <v>212</v>
      </c>
      <c r="N26" s="50" t="s">
        <v>244</v>
      </c>
      <c r="O26" s="36" t="s">
        <v>214</v>
      </c>
      <c r="P26" s="34" t="s">
        <v>76</v>
      </c>
      <c r="Q26" s="37" t="s">
        <v>137</v>
      </c>
      <c r="R26" s="38" t="n">
        <v>44235</v>
      </c>
      <c r="S26" s="39" t="n">
        <v>15</v>
      </c>
      <c r="T26" s="40" t="n">
        <f aca="false">R26+S26*365.2</f>
        <v>49713</v>
      </c>
      <c r="U26" s="41" t="s">
        <v>100</v>
      </c>
      <c r="V26" s="34" t="s">
        <v>215</v>
      </c>
      <c r="W26" s="34" t="str">
        <f aca="false">IF(Z26="","",Z26)</f>
        <v>Па</v>
      </c>
      <c r="X26" s="42" t="n">
        <v>1034</v>
      </c>
      <c r="Y26" s="42" t="s">
        <v>215</v>
      </c>
      <c r="Z26" s="37" t="s">
        <v>139</v>
      </c>
      <c r="AA26" s="50" t="s">
        <v>216</v>
      </c>
      <c r="AB26" s="42"/>
      <c r="AC26" s="37" t="s">
        <v>141</v>
      </c>
      <c r="AD26" s="43" t="n">
        <v>60</v>
      </c>
      <c r="AE26" s="38" t="n">
        <v>44232</v>
      </c>
      <c r="AF26" s="44" t="n">
        <f aca="false">IF(AD26=0,0,IF(AE26="","",EDATE(AE26,AD26)-DAY(1)))</f>
        <v>46027</v>
      </c>
      <c r="AG26" s="36" t="s">
        <v>82</v>
      </c>
      <c r="AH26" s="36" t="s">
        <v>83</v>
      </c>
      <c r="AI26" s="37" t="s">
        <v>245</v>
      </c>
      <c r="AJ26" s="36" t="s">
        <v>214</v>
      </c>
      <c r="AK26" s="44" t="str">
        <f aca="true">IF(AE26=0,"нет данных",IF(TODAY()&lt;AF26-30,"поверен",IF(TODAY()&gt;AF26,"ЗАМЕНИТЬ","ПРОСРОЧЕН")))</f>
        <v>поверен</v>
      </c>
      <c r="AL26" s="37"/>
      <c r="AM26" s="37" t="s">
        <v>86</v>
      </c>
      <c r="AN26" s="37" t="s">
        <v>87</v>
      </c>
      <c r="AO26" s="37" t="s">
        <v>88</v>
      </c>
      <c r="AP26" s="42" t="s">
        <v>218</v>
      </c>
      <c r="AQ26" s="35" t="s">
        <v>219</v>
      </c>
      <c r="AR26" s="44"/>
      <c r="AS26" s="37" t="s">
        <v>91</v>
      </c>
      <c r="AT26" s="34" t="s">
        <v>92</v>
      </c>
      <c r="AU26" s="34"/>
      <c r="AV26" s="35" t="s">
        <v>220</v>
      </c>
      <c r="AW26" s="36"/>
      <c r="AX26" s="34"/>
      <c r="AY26" s="34"/>
      <c r="AZ26" s="34"/>
      <c r="BA26" s="36" t="s">
        <v>221</v>
      </c>
      <c r="BB26" s="36" t="s">
        <v>145</v>
      </c>
      <c r="BC26" s="36" t="s">
        <v>146</v>
      </c>
      <c r="BD26" s="37" t="n">
        <v>3001</v>
      </c>
      <c r="BE26" s="36"/>
      <c r="BF26" s="45"/>
      <c r="BG26" s="46"/>
      <c r="BH26" s="47"/>
      <c r="BI26" s="34"/>
      <c r="BJ26" s="34"/>
      <c r="BK26" s="34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</row>
    <row r="27" s="49" customFormat="true" ht="60" hidden="false" customHeight="true" outlineLevel="0" collapsed="false">
      <c r="A27" s="34"/>
      <c r="B27" s="34" t="s">
        <v>62</v>
      </c>
      <c r="C27" s="34" t="s">
        <v>63</v>
      </c>
      <c r="D27" s="50" t="s">
        <v>64</v>
      </c>
      <c r="E27" s="50" t="s">
        <v>116</v>
      </c>
      <c r="F27" s="36" t="s">
        <v>66</v>
      </c>
      <c r="G27" s="36" t="s">
        <v>187</v>
      </c>
      <c r="H27" s="50" t="s">
        <v>246</v>
      </c>
      <c r="I27" s="42" t="s">
        <v>210</v>
      </c>
      <c r="J27" s="36" t="s">
        <v>172</v>
      </c>
      <c r="K27" s="43" t="s">
        <v>131</v>
      </c>
      <c r="L27" s="43" t="s">
        <v>211</v>
      </c>
      <c r="M27" s="43" t="s">
        <v>212</v>
      </c>
      <c r="N27" s="50" t="s">
        <v>247</v>
      </c>
      <c r="O27" s="36" t="s">
        <v>214</v>
      </c>
      <c r="P27" s="34" t="s">
        <v>76</v>
      </c>
      <c r="Q27" s="37" t="s">
        <v>137</v>
      </c>
      <c r="R27" s="38" t="n">
        <v>44239</v>
      </c>
      <c r="S27" s="39" t="n">
        <v>15</v>
      </c>
      <c r="T27" s="40" t="n">
        <f aca="false">R27+S27*365.2</f>
        <v>49717</v>
      </c>
      <c r="U27" s="41" t="s">
        <v>100</v>
      </c>
      <c r="V27" s="34" t="s">
        <v>215</v>
      </c>
      <c r="W27" s="34" t="str">
        <f aca="false">IF(Z27="","",Z27)</f>
        <v>Па</v>
      </c>
      <c r="X27" s="42" t="n">
        <v>1034</v>
      </c>
      <c r="Y27" s="42" t="s">
        <v>215</v>
      </c>
      <c r="Z27" s="37" t="s">
        <v>139</v>
      </c>
      <c r="AA27" s="50" t="s">
        <v>216</v>
      </c>
      <c r="AB27" s="42"/>
      <c r="AC27" s="37" t="s">
        <v>141</v>
      </c>
      <c r="AD27" s="43" t="n">
        <v>60</v>
      </c>
      <c r="AE27" s="38" t="n">
        <v>44238</v>
      </c>
      <c r="AF27" s="44" t="n">
        <f aca="false">IF(AD27=0,0,IF(AE27="","",EDATE(AE27,AD27)-DAY(1)))</f>
        <v>46033</v>
      </c>
      <c r="AG27" s="36" t="s">
        <v>82</v>
      </c>
      <c r="AH27" s="36" t="s">
        <v>83</v>
      </c>
      <c r="AI27" s="37" t="s">
        <v>248</v>
      </c>
      <c r="AJ27" s="36" t="s">
        <v>214</v>
      </c>
      <c r="AK27" s="44" t="str">
        <f aca="true">IF(AE27=0,"нет данных",IF(TODAY()&lt;AF27-30,"поверен",IF(TODAY()&gt;AF27,"ЗАМЕНИТЬ","ПРОСРОЧЕН")))</f>
        <v>поверен</v>
      </c>
      <c r="AL27" s="37"/>
      <c r="AM27" s="37" t="s">
        <v>86</v>
      </c>
      <c r="AN27" s="37" t="s">
        <v>87</v>
      </c>
      <c r="AO27" s="37" t="s">
        <v>88</v>
      </c>
      <c r="AP27" s="42" t="s">
        <v>218</v>
      </c>
      <c r="AQ27" s="35" t="s">
        <v>219</v>
      </c>
      <c r="AR27" s="44"/>
      <c r="AS27" s="37" t="s">
        <v>91</v>
      </c>
      <c r="AT27" s="34" t="s">
        <v>92</v>
      </c>
      <c r="AU27" s="34"/>
      <c r="AV27" s="35" t="s">
        <v>220</v>
      </c>
      <c r="AW27" s="36"/>
      <c r="AX27" s="34"/>
      <c r="AY27" s="34"/>
      <c r="AZ27" s="34"/>
      <c r="BA27" s="36" t="s">
        <v>221</v>
      </c>
      <c r="BB27" s="36" t="s">
        <v>145</v>
      </c>
      <c r="BC27" s="36" t="s">
        <v>146</v>
      </c>
      <c r="BD27" s="37" t="n">
        <v>3001</v>
      </c>
      <c r="BE27" s="36"/>
      <c r="BF27" s="45"/>
      <c r="BG27" s="46"/>
      <c r="BH27" s="47"/>
      <c r="BI27" s="34"/>
      <c r="BJ27" s="34"/>
      <c r="BK27" s="34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</row>
    <row r="28" s="49" customFormat="true" ht="60" hidden="false" customHeight="true" outlineLevel="0" collapsed="false">
      <c r="A28" s="34"/>
      <c r="B28" s="34" t="s">
        <v>62</v>
      </c>
      <c r="C28" s="34" t="s">
        <v>63</v>
      </c>
      <c r="D28" s="50" t="s">
        <v>64</v>
      </c>
      <c r="E28" s="50" t="n">
        <v>200</v>
      </c>
      <c r="F28" s="36" t="s">
        <v>66</v>
      </c>
      <c r="G28" s="36" t="s">
        <v>249</v>
      </c>
      <c r="H28" s="50" t="s">
        <v>250</v>
      </c>
      <c r="I28" s="42" t="s">
        <v>171</v>
      </c>
      <c r="J28" s="36" t="s">
        <v>172</v>
      </c>
      <c r="K28" s="43" t="s">
        <v>131</v>
      </c>
      <c r="L28" s="43" t="s">
        <v>151</v>
      </c>
      <c r="M28" s="36" t="s">
        <v>173</v>
      </c>
      <c r="N28" s="43" t="n">
        <v>4029221</v>
      </c>
      <c r="O28" s="34" t="s">
        <v>75</v>
      </c>
      <c r="P28" s="34" t="s">
        <v>76</v>
      </c>
      <c r="Q28" s="37" t="s">
        <v>137</v>
      </c>
      <c r="R28" s="38" t="s">
        <v>251</v>
      </c>
      <c r="S28" s="39" t="n">
        <v>12</v>
      </c>
      <c r="T28" s="40" t="n">
        <f aca="false">R28+S28*365.2</f>
        <v>46821.4</v>
      </c>
      <c r="U28" s="41" t="s">
        <v>100</v>
      </c>
      <c r="V28" s="34" t="str">
        <f aca="false">IF(#REF!="","",#REF!)</f>
        <v>М</v>
      </c>
      <c r="W28" s="34" t="str">
        <f aca="false">IF(Z28="","",Z28)</f>
        <v>Па</v>
      </c>
      <c r="X28" s="42" t="n">
        <v>0.7</v>
      </c>
      <c r="Y28" s="42" t="s">
        <v>138</v>
      </c>
      <c r="Z28" s="37" t="s">
        <v>139</v>
      </c>
      <c r="AA28" s="50" t="s">
        <v>156</v>
      </c>
      <c r="AB28" s="42"/>
      <c r="AC28" s="37" t="s">
        <v>141</v>
      </c>
      <c r="AD28" s="43" t="n">
        <v>60</v>
      </c>
      <c r="AE28" s="38" t="n">
        <v>44311</v>
      </c>
      <c r="AF28" s="44" t="n">
        <f aca="false">IF(AD28=0,0,IF(AE28="","",EDATE(AE28,AD28)-DAY(1)))</f>
        <v>46106</v>
      </c>
      <c r="AG28" s="36" t="s">
        <v>82</v>
      </c>
      <c r="AH28" s="36" t="s">
        <v>83</v>
      </c>
      <c r="AI28" s="37" t="s">
        <v>252</v>
      </c>
      <c r="AJ28" s="36" t="s">
        <v>253</v>
      </c>
      <c r="AK28" s="44" t="str">
        <f aca="true">IF(AE28=0,"нет данных",IF(TODAY()&lt;AF28-30,"поверен",IF(TODAY()&gt;AF28,"ЗАМЕНИТЬ","ПРОСРОЧЕН")))</f>
        <v>поверен</v>
      </c>
      <c r="AL28" s="37"/>
      <c r="AM28" s="37" t="s">
        <v>86</v>
      </c>
      <c r="AN28" s="37" t="s">
        <v>87</v>
      </c>
      <c r="AO28" s="37" t="s">
        <v>88</v>
      </c>
      <c r="AP28" s="42" t="s">
        <v>158</v>
      </c>
      <c r="AQ28" s="35" t="s">
        <v>121</v>
      </c>
      <c r="AR28" s="44"/>
      <c r="AS28" s="37" t="s">
        <v>91</v>
      </c>
      <c r="AT28" s="34" t="s">
        <v>92</v>
      </c>
      <c r="AU28" s="34"/>
      <c r="AV28" s="36" t="n">
        <v>42826</v>
      </c>
      <c r="AW28" s="36"/>
      <c r="AX28" s="34"/>
      <c r="AY28" s="34"/>
      <c r="AZ28" s="34"/>
      <c r="BA28" s="36"/>
      <c r="BB28" s="36" t="s">
        <v>145</v>
      </c>
      <c r="BC28" s="36" t="s">
        <v>146</v>
      </c>
      <c r="BD28" s="37" t="n">
        <v>3001</v>
      </c>
      <c r="BE28" s="36"/>
      <c r="BF28" s="45"/>
      <c r="BG28" s="46"/>
      <c r="BH28" s="47"/>
      <c r="BI28" s="34"/>
      <c r="BJ28" s="34"/>
      <c r="BK28" s="34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</row>
    <row r="29" s="49" customFormat="true" ht="60" hidden="false" customHeight="true" outlineLevel="0" collapsed="false">
      <c r="A29" s="34"/>
      <c r="B29" s="34" t="s">
        <v>62</v>
      </c>
      <c r="C29" s="34" t="s">
        <v>63</v>
      </c>
      <c r="D29" s="50" t="s">
        <v>64</v>
      </c>
      <c r="E29" s="50" t="n">
        <v>200</v>
      </c>
      <c r="F29" s="36" t="s">
        <v>66</v>
      </c>
      <c r="G29" s="36" t="s">
        <v>254</v>
      </c>
      <c r="H29" s="50" t="s">
        <v>255</v>
      </c>
      <c r="I29" s="42" t="s">
        <v>171</v>
      </c>
      <c r="J29" s="36" t="s">
        <v>172</v>
      </c>
      <c r="K29" s="43" t="s">
        <v>131</v>
      </c>
      <c r="L29" s="43" t="s">
        <v>151</v>
      </c>
      <c r="M29" s="36" t="s">
        <v>173</v>
      </c>
      <c r="N29" s="43" t="s">
        <v>256</v>
      </c>
      <c r="O29" s="34" t="s">
        <v>75</v>
      </c>
      <c r="P29" s="34" t="s">
        <v>76</v>
      </c>
      <c r="Q29" s="37" t="s">
        <v>137</v>
      </c>
      <c r="R29" s="38" t="s">
        <v>251</v>
      </c>
      <c r="S29" s="39" t="n">
        <v>12</v>
      </c>
      <c r="T29" s="40" t="n">
        <f aca="false">R29+S29*365.2</f>
        <v>46821.4</v>
      </c>
      <c r="U29" s="41" t="s">
        <v>100</v>
      </c>
      <c r="V29" s="34" t="str">
        <f aca="false">IF(#REF!="","",#REF!)</f>
        <v>М</v>
      </c>
      <c r="W29" s="34" t="str">
        <f aca="false">IF(Z29="","",Z29)</f>
        <v>Па</v>
      </c>
      <c r="X29" s="42" t="n">
        <v>0.7</v>
      </c>
      <c r="Y29" s="42" t="s">
        <v>138</v>
      </c>
      <c r="Z29" s="37" t="s">
        <v>139</v>
      </c>
      <c r="AA29" s="50" t="s">
        <v>156</v>
      </c>
      <c r="AB29" s="42"/>
      <c r="AC29" s="37" t="s">
        <v>141</v>
      </c>
      <c r="AD29" s="43" t="n">
        <v>60</v>
      </c>
      <c r="AE29" s="38" t="n">
        <v>44311</v>
      </c>
      <c r="AF29" s="44" t="n">
        <f aca="false">IF(AD29=0,0,IF(AE29="","",EDATE(AE29,AD29)-DAY(1)))</f>
        <v>46106</v>
      </c>
      <c r="AG29" s="36" t="s">
        <v>82</v>
      </c>
      <c r="AH29" s="36" t="s">
        <v>83</v>
      </c>
      <c r="AI29" s="37" t="s">
        <v>257</v>
      </c>
      <c r="AJ29" s="36" t="s">
        <v>253</v>
      </c>
      <c r="AK29" s="44" t="str">
        <f aca="true">IF(AE29=0,"нет данных",IF(TODAY()&lt;AF29-30,"поверен",IF(TODAY()&gt;AF29,"ЗАМЕНИТЬ","ПРОСРОЧЕН")))</f>
        <v>поверен</v>
      </c>
      <c r="AL29" s="37"/>
      <c r="AM29" s="37" t="s">
        <v>86</v>
      </c>
      <c r="AN29" s="37" t="s">
        <v>87</v>
      </c>
      <c r="AO29" s="37" t="s">
        <v>88</v>
      </c>
      <c r="AP29" s="42" t="s">
        <v>158</v>
      </c>
      <c r="AQ29" s="35" t="s">
        <v>121</v>
      </c>
      <c r="AR29" s="44"/>
      <c r="AS29" s="37" t="s">
        <v>91</v>
      </c>
      <c r="AT29" s="34" t="s">
        <v>92</v>
      </c>
      <c r="AU29" s="34"/>
      <c r="AV29" s="36" t="n">
        <v>42826</v>
      </c>
      <c r="AW29" s="36"/>
      <c r="AX29" s="34"/>
      <c r="AY29" s="34"/>
      <c r="AZ29" s="34"/>
      <c r="BA29" s="36" t="s">
        <v>122</v>
      </c>
      <c r="BB29" s="36" t="s">
        <v>145</v>
      </c>
      <c r="BC29" s="36" t="s">
        <v>146</v>
      </c>
      <c r="BD29" s="37" t="n">
        <v>3001</v>
      </c>
      <c r="BE29" s="36"/>
      <c r="BF29" s="45"/>
      <c r="BG29" s="46"/>
      <c r="BH29" s="47"/>
      <c r="BI29" s="34"/>
      <c r="BJ29" s="34"/>
      <c r="BK29" s="34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</row>
    <row r="30" s="49" customFormat="true" ht="60" hidden="false" customHeight="true" outlineLevel="0" collapsed="false">
      <c r="A30" s="34"/>
      <c r="B30" s="34" t="s">
        <v>62</v>
      </c>
      <c r="C30" s="34" t="s">
        <v>63</v>
      </c>
      <c r="D30" s="50" t="s">
        <v>64</v>
      </c>
      <c r="E30" s="50" t="s">
        <v>96</v>
      </c>
      <c r="F30" s="36" t="s">
        <v>66</v>
      </c>
      <c r="G30" s="36" t="s">
        <v>258</v>
      </c>
      <c r="H30" s="50" t="s">
        <v>259</v>
      </c>
      <c r="I30" s="42" t="s">
        <v>171</v>
      </c>
      <c r="J30" s="36" t="s">
        <v>172</v>
      </c>
      <c r="K30" s="43" t="s">
        <v>131</v>
      </c>
      <c r="L30" s="43" t="s">
        <v>151</v>
      </c>
      <c r="M30" s="36" t="s">
        <v>260</v>
      </c>
      <c r="N30" s="43" t="n">
        <v>4029223</v>
      </c>
      <c r="O30" s="34" t="s">
        <v>75</v>
      </c>
      <c r="P30" s="34" t="s">
        <v>76</v>
      </c>
      <c r="Q30" s="37" t="s">
        <v>137</v>
      </c>
      <c r="R30" s="38" t="s">
        <v>251</v>
      </c>
      <c r="S30" s="39" t="n">
        <v>12</v>
      </c>
      <c r="T30" s="40" t="n">
        <f aca="false">R30+S30*365.2</f>
        <v>46821.4</v>
      </c>
      <c r="U30" s="41" t="s">
        <v>100</v>
      </c>
      <c r="V30" s="34" t="str">
        <f aca="false">IF(#REF!="","",#REF!)</f>
        <v>к</v>
      </c>
      <c r="W30" s="34" t="str">
        <f aca="false">IF(Z30="","",Z30)</f>
        <v>Па</v>
      </c>
      <c r="X30" s="42" t="n">
        <v>10</v>
      </c>
      <c r="Y30" s="42" t="s">
        <v>215</v>
      </c>
      <c r="Z30" s="37" t="s">
        <v>139</v>
      </c>
      <c r="AA30" s="50" t="s">
        <v>156</v>
      </c>
      <c r="AB30" s="42"/>
      <c r="AC30" s="37" t="s">
        <v>141</v>
      </c>
      <c r="AD30" s="43" t="n">
        <v>60</v>
      </c>
      <c r="AE30" s="38" t="n">
        <v>44311</v>
      </c>
      <c r="AF30" s="44" t="n">
        <f aca="false">IF(AD30=0,0,IF(AE30="","",EDATE(AE30,AD30)-DAY(1)))</f>
        <v>46106</v>
      </c>
      <c r="AG30" s="36" t="s">
        <v>82</v>
      </c>
      <c r="AH30" s="36" t="s">
        <v>83</v>
      </c>
      <c r="AI30" s="37" t="s">
        <v>261</v>
      </c>
      <c r="AJ30" s="36" t="s">
        <v>253</v>
      </c>
      <c r="AK30" s="44" t="str">
        <f aca="true">IF(AE30=0,"нет данных",IF(TODAY()&lt;AF30-30,"поверен",IF(TODAY()&gt;AF30,"ЗАМЕНИТЬ","ПРОСРОЧЕН")))</f>
        <v>поверен</v>
      </c>
      <c r="AL30" s="37"/>
      <c r="AM30" s="37" t="s">
        <v>86</v>
      </c>
      <c r="AN30" s="37" t="s">
        <v>87</v>
      </c>
      <c r="AO30" s="37" t="s">
        <v>88</v>
      </c>
      <c r="AP30" s="42" t="s">
        <v>158</v>
      </c>
      <c r="AQ30" s="35" t="s">
        <v>121</v>
      </c>
      <c r="AR30" s="44"/>
      <c r="AS30" s="37" t="s">
        <v>91</v>
      </c>
      <c r="AT30" s="34" t="s">
        <v>92</v>
      </c>
      <c r="AU30" s="34"/>
      <c r="AV30" s="36" t="n">
        <v>42826</v>
      </c>
      <c r="AW30" s="36"/>
      <c r="AX30" s="34"/>
      <c r="AY30" s="34"/>
      <c r="AZ30" s="34"/>
      <c r="BA30" s="36" t="s">
        <v>122</v>
      </c>
      <c r="BB30" s="36" t="s">
        <v>145</v>
      </c>
      <c r="BC30" s="36" t="s">
        <v>146</v>
      </c>
      <c r="BD30" s="36"/>
      <c r="BE30" s="36"/>
      <c r="BF30" s="45"/>
      <c r="BG30" s="46"/>
      <c r="BH30" s="47"/>
      <c r="BI30" s="34"/>
      <c r="BJ30" s="34"/>
      <c r="BK30" s="34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</row>
    <row r="31" s="49" customFormat="true" ht="60" hidden="false" customHeight="true" outlineLevel="0" collapsed="false">
      <c r="A31" s="34"/>
      <c r="B31" s="34" t="s">
        <v>62</v>
      </c>
      <c r="C31" s="34" t="s">
        <v>63</v>
      </c>
      <c r="D31" s="50" t="s">
        <v>64</v>
      </c>
      <c r="E31" s="50" t="s">
        <v>96</v>
      </c>
      <c r="F31" s="36" t="s">
        <v>66</v>
      </c>
      <c r="G31" s="36" t="s">
        <v>262</v>
      </c>
      <c r="H31" s="50" t="s">
        <v>263</v>
      </c>
      <c r="I31" s="42" t="s">
        <v>171</v>
      </c>
      <c r="J31" s="36" t="s">
        <v>172</v>
      </c>
      <c r="K31" s="43" t="s">
        <v>131</v>
      </c>
      <c r="L31" s="43" t="s">
        <v>151</v>
      </c>
      <c r="M31" s="36" t="s">
        <v>260</v>
      </c>
      <c r="N31" s="43" t="n">
        <v>4029224</v>
      </c>
      <c r="O31" s="34" t="s">
        <v>75</v>
      </c>
      <c r="P31" s="34" t="s">
        <v>76</v>
      </c>
      <c r="Q31" s="37" t="s">
        <v>137</v>
      </c>
      <c r="R31" s="38" t="s">
        <v>251</v>
      </c>
      <c r="S31" s="39" t="n">
        <v>12</v>
      </c>
      <c r="T31" s="40" t="n">
        <f aca="false">R31+S31*365.2</f>
        <v>46821.4</v>
      </c>
      <c r="U31" s="41" t="s">
        <v>100</v>
      </c>
      <c r="V31" s="34" t="str">
        <f aca="false">IF(#REF!="","",#REF!)</f>
        <v>к</v>
      </c>
      <c r="W31" s="34" t="str">
        <f aca="false">IF(Z31="","",Z31)</f>
        <v>Па</v>
      </c>
      <c r="X31" s="42" t="n">
        <v>10</v>
      </c>
      <c r="Y31" s="42" t="s">
        <v>215</v>
      </c>
      <c r="Z31" s="37" t="s">
        <v>139</v>
      </c>
      <c r="AA31" s="50" t="s">
        <v>156</v>
      </c>
      <c r="AB31" s="42"/>
      <c r="AC31" s="37" t="s">
        <v>141</v>
      </c>
      <c r="AD31" s="43" t="n">
        <v>60</v>
      </c>
      <c r="AE31" s="38" t="n">
        <v>44311</v>
      </c>
      <c r="AF31" s="44" t="n">
        <f aca="false">IF(AD31=0,0,IF(AE31="","",EDATE(AE31,AD31)-DAY(1)))</f>
        <v>46106</v>
      </c>
      <c r="AG31" s="36" t="s">
        <v>82</v>
      </c>
      <c r="AH31" s="36" t="s">
        <v>83</v>
      </c>
      <c r="AI31" s="37" t="s">
        <v>264</v>
      </c>
      <c r="AJ31" s="36" t="s">
        <v>253</v>
      </c>
      <c r="AK31" s="44" t="str">
        <f aca="true">IF(AE31=0,"нет данных",IF(TODAY()&lt;AF31-30,"поверен",IF(TODAY()&gt;AF31,"ЗАМЕНИТЬ","ПРОСРОЧЕН")))</f>
        <v>поверен</v>
      </c>
      <c r="AL31" s="37"/>
      <c r="AM31" s="37" t="s">
        <v>86</v>
      </c>
      <c r="AN31" s="37" t="s">
        <v>87</v>
      </c>
      <c r="AO31" s="37" t="s">
        <v>88</v>
      </c>
      <c r="AP31" s="42" t="s">
        <v>158</v>
      </c>
      <c r="AQ31" s="35" t="s">
        <v>121</v>
      </c>
      <c r="AR31" s="44"/>
      <c r="AS31" s="37" t="s">
        <v>91</v>
      </c>
      <c r="AT31" s="34" t="s">
        <v>92</v>
      </c>
      <c r="AU31" s="34"/>
      <c r="AV31" s="36" t="n">
        <v>42826</v>
      </c>
      <c r="AW31" s="36"/>
      <c r="AX31" s="34"/>
      <c r="AY31" s="34"/>
      <c r="AZ31" s="34"/>
      <c r="BA31" s="36"/>
      <c r="BB31" s="36" t="s">
        <v>145</v>
      </c>
      <c r="BC31" s="36" t="s">
        <v>146</v>
      </c>
      <c r="BD31" s="36"/>
      <c r="BE31" s="36"/>
      <c r="BF31" s="45"/>
      <c r="BG31" s="46"/>
      <c r="BH31" s="47"/>
      <c r="BI31" s="34"/>
      <c r="BJ31" s="34"/>
      <c r="BK31" s="34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</row>
    <row r="32" s="49" customFormat="true" ht="60" hidden="false" customHeight="true" outlineLevel="0" collapsed="false">
      <c r="A32" s="34"/>
      <c r="B32" s="34" t="s">
        <v>62</v>
      </c>
      <c r="C32" s="34" t="s">
        <v>63</v>
      </c>
      <c r="D32" s="50" t="s">
        <v>64</v>
      </c>
      <c r="E32" s="50" t="s">
        <v>103</v>
      </c>
      <c r="F32" s="36" t="s">
        <v>66</v>
      </c>
      <c r="G32" s="36" t="s">
        <v>265</v>
      </c>
      <c r="H32" s="50" t="s">
        <v>266</v>
      </c>
      <c r="I32" s="42" t="s">
        <v>171</v>
      </c>
      <c r="J32" s="36" t="s">
        <v>172</v>
      </c>
      <c r="K32" s="43" t="s">
        <v>131</v>
      </c>
      <c r="L32" s="43" t="s">
        <v>151</v>
      </c>
      <c r="M32" s="36" t="s">
        <v>267</v>
      </c>
      <c r="N32" s="43" t="n">
        <v>4029225</v>
      </c>
      <c r="O32" s="34" t="s">
        <v>75</v>
      </c>
      <c r="P32" s="34" t="s">
        <v>76</v>
      </c>
      <c r="Q32" s="37" t="s">
        <v>137</v>
      </c>
      <c r="R32" s="74" t="s">
        <v>251</v>
      </c>
      <c r="S32" s="39" t="n">
        <v>12</v>
      </c>
      <c r="T32" s="40" t="n">
        <f aca="false">R32+S32*365.2</f>
        <v>46821.4</v>
      </c>
      <c r="U32" s="41" t="s">
        <v>100</v>
      </c>
      <c r="V32" s="34" t="str">
        <f aca="false">IF(#REF!="","",#REF!)</f>
        <v>к</v>
      </c>
      <c r="W32" s="34" t="str">
        <f aca="false">IF(Z32="","",Z32)</f>
        <v>Па</v>
      </c>
      <c r="X32" s="42" t="n">
        <v>10</v>
      </c>
      <c r="Y32" s="42" t="s">
        <v>215</v>
      </c>
      <c r="Z32" s="37" t="s">
        <v>139</v>
      </c>
      <c r="AA32" s="50" t="s">
        <v>156</v>
      </c>
      <c r="AB32" s="42"/>
      <c r="AC32" s="37" t="s">
        <v>141</v>
      </c>
      <c r="AD32" s="43" t="n">
        <v>60</v>
      </c>
      <c r="AE32" s="38" t="n">
        <v>44311</v>
      </c>
      <c r="AF32" s="44" t="n">
        <f aca="false">IF(AD32=0,0,IF(AE32="","",EDATE(AE32,AD32)-DAY(1)))</f>
        <v>46106</v>
      </c>
      <c r="AG32" s="36" t="s">
        <v>82</v>
      </c>
      <c r="AH32" s="36" t="s">
        <v>83</v>
      </c>
      <c r="AI32" s="37" t="s">
        <v>268</v>
      </c>
      <c r="AJ32" s="36" t="s">
        <v>253</v>
      </c>
      <c r="AK32" s="44" t="str">
        <f aca="true">IF(AE32=0,"нет данных",IF(TODAY()&lt;AF32-30,"поверен",IF(TODAY()&gt;AF32,"ЗАМЕНИТЬ","ПРОСРОЧЕН")))</f>
        <v>поверен</v>
      </c>
      <c r="AL32" s="37"/>
      <c r="AM32" s="37" t="s">
        <v>86</v>
      </c>
      <c r="AN32" s="37" t="s">
        <v>87</v>
      </c>
      <c r="AO32" s="37" t="s">
        <v>88</v>
      </c>
      <c r="AP32" s="42" t="s">
        <v>158</v>
      </c>
      <c r="AQ32" s="35" t="s">
        <v>121</v>
      </c>
      <c r="AR32" s="44"/>
      <c r="AS32" s="37" t="s">
        <v>91</v>
      </c>
      <c r="AT32" s="34" t="s">
        <v>92</v>
      </c>
      <c r="AU32" s="34"/>
      <c r="AV32" s="36" t="n">
        <v>42826</v>
      </c>
      <c r="AW32" s="36"/>
      <c r="AX32" s="34"/>
      <c r="AY32" s="34"/>
      <c r="AZ32" s="34"/>
      <c r="BA32" s="36"/>
      <c r="BB32" s="36" t="s">
        <v>145</v>
      </c>
      <c r="BC32" s="36" t="s">
        <v>146</v>
      </c>
      <c r="BD32" s="36"/>
      <c r="BE32" s="36"/>
      <c r="BF32" s="45"/>
      <c r="BG32" s="46"/>
      <c r="BH32" s="47"/>
      <c r="BI32" s="34"/>
      <c r="BJ32" s="34"/>
      <c r="BK32" s="34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</row>
    <row r="33" s="49" customFormat="true" ht="60" hidden="false" customHeight="true" outlineLevel="0" collapsed="false">
      <c r="A33" s="34"/>
      <c r="B33" s="34" t="s">
        <v>62</v>
      </c>
      <c r="C33" s="34" t="s">
        <v>63</v>
      </c>
      <c r="D33" s="50" t="s">
        <v>64</v>
      </c>
      <c r="E33" s="50" t="s">
        <v>103</v>
      </c>
      <c r="F33" s="36" t="s">
        <v>66</v>
      </c>
      <c r="G33" s="36" t="s">
        <v>269</v>
      </c>
      <c r="H33" s="50" t="s">
        <v>270</v>
      </c>
      <c r="I33" s="42" t="s">
        <v>171</v>
      </c>
      <c r="J33" s="36" t="s">
        <v>172</v>
      </c>
      <c r="K33" s="43" t="s">
        <v>131</v>
      </c>
      <c r="L33" s="43" t="s">
        <v>151</v>
      </c>
      <c r="M33" s="36" t="s">
        <v>267</v>
      </c>
      <c r="N33" s="43" t="s">
        <v>271</v>
      </c>
      <c r="O33" s="34" t="s">
        <v>75</v>
      </c>
      <c r="P33" s="34" t="s">
        <v>76</v>
      </c>
      <c r="Q33" s="37" t="s">
        <v>137</v>
      </c>
      <c r="R33" s="38" t="s">
        <v>251</v>
      </c>
      <c r="S33" s="39" t="n">
        <v>12</v>
      </c>
      <c r="T33" s="40" t="n">
        <f aca="false">R33+S33*365.2</f>
        <v>46821.4</v>
      </c>
      <c r="U33" s="41" t="s">
        <v>100</v>
      </c>
      <c r="V33" s="34" t="str">
        <f aca="false">IF(#REF!="","",#REF!)</f>
        <v>к</v>
      </c>
      <c r="W33" s="34" t="str">
        <f aca="false">IF(Z33="","",Z33)</f>
        <v>Па</v>
      </c>
      <c r="X33" s="42" t="n">
        <v>10</v>
      </c>
      <c r="Y33" s="42" t="s">
        <v>215</v>
      </c>
      <c r="Z33" s="37" t="s">
        <v>139</v>
      </c>
      <c r="AA33" s="50" t="s">
        <v>156</v>
      </c>
      <c r="AB33" s="42"/>
      <c r="AC33" s="37" t="s">
        <v>141</v>
      </c>
      <c r="AD33" s="43" t="n">
        <v>60</v>
      </c>
      <c r="AE33" s="38" t="n">
        <v>44311</v>
      </c>
      <c r="AF33" s="44" t="n">
        <f aca="false">IF(AD33=0,0,IF(AE33="","",EDATE(AE33,AD33)-DAY(1)))</f>
        <v>46106</v>
      </c>
      <c r="AG33" s="36" t="s">
        <v>82</v>
      </c>
      <c r="AH33" s="36" t="s">
        <v>83</v>
      </c>
      <c r="AI33" s="37" t="s">
        <v>272</v>
      </c>
      <c r="AJ33" s="36" t="s">
        <v>253</v>
      </c>
      <c r="AK33" s="44" t="str">
        <f aca="true">IF(AE33=0,"нет данных",IF(TODAY()&lt;AF33-30,"поверен",IF(TODAY()&gt;AF33,"ЗАМЕНИТЬ","ПРОСРОЧЕН")))</f>
        <v>поверен</v>
      </c>
      <c r="AL33" s="37"/>
      <c r="AM33" s="37" t="s">
        <v>86</v>
      </c>
      <c r="AN33" s="37" t="s">
        <v>87</v>
      </c>
      <c r="AO33" s="37" t="s">
        <v>88</v>
      </c>
      <c r="AP33" s="42" t="s">
        <v>158</v>
      </c>
      <c r="AQ33" s="35" t="s">
        <v>121</v>
      </c>
      <c r="AR33" s="44"/>
      <c r="AS33" s="37" t="s">
        <v>91</v>
      </c>
      <c r="AT33" s="34" t="s">
        <v>92</v>
      </c>
      <c r="AU33" s="34"/>
      <c r="AV33" s="36" t="n">
        <v>42826</v>
      </c>
      <c r="AW33" s="36"/>
      <c r="AX33" s="34"/>
      <c r="AY33" s="34"/>
      <c r="AZ33" s="34"/>
      <c r="BA33" s="36" t="s">
        <v>122</v>
      </c>
      <c r="BB33" s="36" t="s">
        <v>145</v>
      </c>
      <c r="BC33" s="36" t="s">
        <v>146</v>
      </c>
      <c r="BD33" s="36"/>
      <c r="BE33" s="36"/>
      <c r="BF33" s="45"/>
      <c r="BG33" s="46"/>
      <c r="BH33" s="47"/>
      <c r="BI33" s="34"/>
      <c r="BJ33" s="34"/>
      <c r="BK33" s="34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</row>
    <row r="34" s="49" customFormat="true" ht="60" hidden="false" customHeight="true" outlineLevel="0" collapsed="false">
      <c r="A34" s="34"/>
      <c r="B34" s="34" t="s">
        <v>62</v>
      </c>
      <c r="C34" s="34" t="s">
        <v>63</v>
      </c>
      <c r="D34" s="50" t="s">
        <v>64</v>
      </c>
      <c r="E34" s="50" t="s">
        <v>116</v>
      </c>
      <c r="F34" s="36" t="s">
        <v>66</v>
      </c>
      <c r="G34" s="36" t="s">
        <v>273</v>
      </c>
      <c r="H34" s="50" t="s">
        <v>274</v>
      </c>
      <c r="I34" s="42" t="s">
        <v>171</v>
      </c>
      <c r="J34" s="36" t="s">
        <v>172</v>
      </c>
      <c r="K34" s="43" t="s">
        <v>131</v>
      </c>
      <c r="L34" s="43" t="s">
        <v>151</v>
      </c>
      <c r="M34" s="36" t="s">
        <v>267</v>
      </c>
      <c r="N34" s="43" t="n">
        <v>4029227</v>
      </c>
      <c r="O34" s="34" t="s">
        <v>75</v>
      </c>
      <c r="P34" s="34" t="s">
        <v>76</v>
      </c>
      <c r="Q34" s="37" t="s">
        <v>137</v>
      </c>
      <c r="R34" s="74" t="s">
        <v>251</v>
      </c>
      <c r="S34" s="39" t="n">
        <v>12</v>
      </c>
      <c r="T34" s="40" t="n">
        <f aca="false">R34+S34*365.2</f>
        <v>46821.4</v>
      </c>
      <c r="U34" s="41" t="s">
        <v>100</v>
      </c>
      <c r="V34" s="34" t="str">
        <f aca="false">IF(#REF!="","",#REF!)</f>
        <v>к</v>
      </c>
      <c r="W34" s="34" t="str">
        <f aca="false">IF(Z34="","",Z34)</f>
        <v>Па</v>
      </c>
      <c r="X34" s="42" t="n">
        <v>10</v>
      </c>
      <c r="Y34" s="42" t="s">
        <v>215</v>
      </c>
      <c r="Z34" s="37" t="s">
        <v>139</v>
      </c>
      <c r="AA34" s="50" t="s">
        <v>156</v>
      </c>
      <c r="AB34" s="42"/>
      <c r="AC34" s="37" t="s">
        <v>141</v>
      </c>
      <c r="AD34" s="43" t="n">
        <v>60</v>
      </c>
      <c r="AE34" s="38" t="n">
        <v>44311</v>
      </c>
      <c r="AF34" s="44" t="n">
        <f aca="false">IF(AD34=0,0,IF(AE34="","",EDATE(AE34,AD34)-DAY(1)))</f>
        <v>46106</v>
      </c>
      <c r="AG34" s="36" t="s">
        <v>82</v>
      </c>
      <c r="AH34" s="36" t="s">
        <v>83</v>
      </c>
      <c r="AI34" s="37" t="s">
        <v>275</v>
      </c>
      <c r="AJ34" s="36" t="s">
        <v>253</v>
      </c>
      <c r="AK34" s="44" t="str">
        <f aca="true">IF(AE34=0,"нет данных",IF(TODAY()&lt;AF34-30,"поверен",IF(TODAY()&gt;AF34,"ЗАМЕНИТЬ","ПРОСРОЧЕН")))</f>
        <v>поверен</v>
      </c>
      <c r="AL34" s="37"/>
      <c r="AM34" s="37" t="s">
        <v>86</v>
      </c>
      <c r="AN34" s="37" t="s">
        <v>87</v>
      </c>
      <c r="AO34" s="37" t="s">
        <v>88</v>
      </c>
      <c r="AP34" s="42" t="s">
        <v>158</v>
      </c>
      <c r="AQ34" s="35" t="s">
        <v>121</v>
      </c>
      <c r="AR34" s="44"/>
      <c r="AS34" s="37" t="s">
        <v>91</v>
      </c>
      <c r="AT34" s="34" t="s">
        <v>92</v>
      </c>
      <c r="AU34" s="34"/>
      <c r="AV34" s="36" t="n">
        <v>42826</v>
      </c>
      <c r="AW34" s="36"/>
      <c r="AX34" s="34"/>
      <c r="AY34" s="34"/>
      <c r="AZ34" s="34"/>
      <c r="BA34" s="36" t="s">
        <v>122</v>
      </c>
      <c r="BB34" s="36" t="s">
        <v>145</v>
      </c>
      <c r="BC34" s="36" t="s">
        <v>146</v>
      </c>
      <c r="BD34" s="36"/>
      <c r="BE34" s="36"/>
      <c r="BF34" s="45"/>
      <c r="BG34" s="46"/>
      <c r="BH34" s="47"/>
      <c r="BI34" s="34"/>
      <c r="BJ34" s="34"/>
      <c r="BK34" s="34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</row>
    <row r="35" s="49" customFormat="true" ht="60" hidden="false" customHeight="true" outlineLevel="0" collapsed="false">
      <c r="A35" s="34"/>
      <c r="B35" s="34" t="s">
        <v>62</v>
      </c>
      <c r="C35" s="34" t="s">
        <v>63</v>
      </c>
      <c r="D35" s="50" t="s">
        <v>64</v>
      </c>
      <c r="E35" s="50" t="s">
        <v>116</v>
      </c>
      <c r="F35" s="36" t="s">
        <v>66</v>
      </c>
      <c r="G35" s="36" t="s">
        <v>276</v>
      </c>
      <c r="H35" s="50" t="s">
        <v>277</v>
      </c>
      <c r="I35" s="42" t="s">
        <v>171</v>
      </c>
      <c r="J35" s="36" t="s">
        <v>172</v>
      </c>
      <c r="K35" s="43" t="s">
        <v>131</v>
      </c>
      <c r="L35" s="43" t="s">
        <v>151</v>
      </c>
      <c r="M35" s="36" t="s">
        <v>267</v>
      </c>
      <c r="N35" s="43" t="s">
        <v>278</v>
      </c>
      <c r="O35" s="34" t="s">
        <v>75</v>
      </c>
      <c r="P35" s="34" t="s">
        <v>76</v>
      </c>
      <c r="Q35" s="37" t="s">
        <v>137</v>
      </c>
      <c r="R35" s="74" t="s">
        <v>251</v>
      </c>
      <c r="S35" s="39" t="n">
        <v>12</v>
      </c>
      <c r="T35" s="40" t="n">
        <f aca="false">R35+S35*365.2</f>
        <v>46821.4</v>
      </c>
      <c r="U35" s="41" t="s">
        <v>100</v>
      </c>
      <c r="V35" s="34" t="str">
        <f aca="false">IF(#REF!="","",#REF!)</f>
        <v>к</v>
      </c>
      <c r="W35" s="34" t="str">
        <f aca="false">IF(Z35="","",Z35)</f>
        <v>Па</v>
      </c>
      <c r="X35" s="42" t="n">
        <v>10</v>
      </c>
      <c r="Y35" s="42" t="s">
        <v>215</v>
      </c>
      <c r="Z35" s="37" t="s">
        <v>139</v>
      </c>
      <c r="AA35" s="50" t="s">
        <v>156</v>
      </c>
      <c r="AB35" s="42"/>
      <c r="AC35" s="37" t="s">
        <v>141</v>
      </c>
      <c r="AD35" s="43" t="n">
        <v>60</v>
      </c>
      <c r="AE35" s="38" t="n">
        <v>44311</v>
      </c>
      <c r="AF35" s="44" t="n">
        <f aca="false">IF(AD35=0,0,IF(AE35="","",EDATE(AE35,AD35)-DAY(1)))</f>
        <v>46106</v>
      </c>
      <c r="AG35" s="36" t="s">
        <v>82</v>
      </c>
      <c r="AH35" s="36" t="s">
        <v>83</v>
      </c>
      <c r="AI35" s="37" t="s">
        <v>279</v>
      </c>
      <c r="AJ35" s="36" t="s">
        <v>253</v>
      </c>
      <c r="AK35" s="44" t="str">
        <f aca="true">IF(AE35=0,"нет данных",IF(TODAY()&lt;AF35-30,"поверен",IF(TODAY()&gt;AF35,"ЗАМЕНИТЬ","ПРОСРОЧЕН")))</f>
        <v>поверен</v>
      </c>
      <c r="AL35" s="37"/>
      <c r="AM35" s="37" t="s">
        <v>86</v>
      </c>
      <c r="AN35" s="37" t="s">
        <v>87</v>
      </c>
      <c r="AO35" s="37" t="s">
        <v>88</v>
      </c>
      <c r="AP35" s="42" t="s">
        <v>158</v>
      </c>
      <c r="AQ35" s="35" t="s">
        <v>121</v>
      </c>
      <c r="AR35" s="44"/>
      <c r="AS35" s="37" t="s">
        <v>91</v>
      </c>
      <c r="AT35" s="34" t="s">
        <v>92</v>
      </c>
      <c r="AU35" s="34"/>
      <c r="AV35" s="36" t="n">
        <v>42826</v>
      </c>
      <c r="AW35" s="36"/>
      <c r="AX35" s="34"/>
      <c r="AY35" s="34"/>
      <c r="AZ35" s="34"/>
      <c r="BA35" s="36" t="s">
        <v>122</v>
      </c>
      <c r="BB35" s="36" t="s">
        <v>145</v>
      </c>
      <c r="BC35" s="36" t="s">
        <v>146</v>
      </c>
      <c r="BD35" s="36"/>
      <c r="BE35" s="36"/>
      <c r="BF35" s="45"/>
      <c r="BG35" s="46"/>
      <c r="BH35" s="47"/>
      <c r="BI35" s="34"/>
      <c r="BJ35" s="34"/>
      <c r="BK35" s="34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</row>
    <row r="36" s="49" customFormat="true" ht="60" hidden="false" customHeight="true" outlineLevel="0" collapsed="false">
      <c r="A36" s="34"/>
      <c r="B36" s="34" t="s">
        <v>62</v>
      </c>
      <c r="C36" s="34" t="s">
        <v>63</v>
      </c>
      <c r="D36" s="50" t="s">
        <v>64</v>
      </c>
      <c r="E36" s="50" t="n">
        <v>200</v>
      </c>
      <c r="F36" s="36" t="s">
        <v>66</v>
      </c>
      <c r="G36" s="36" t="s">
        <v>280</v>
      </c>
      <c r="H36" s="50" t="s">
        <v>281</v>
      </c>
      <c r="I36" s="42" t="s">
        <v>282</v>
      </c>
      <c r="J36" s="36" t="s">
        <v>283</v>
      </c>
      <c r="K36" s="43" t="s">
        <v>284</v>
      </c>
      <c r="L36" s="50" t="s">
        <v>285</v>
      </c>
      <c r="M36" s="36" t="s">
        <v>286</v>
      </c>
      <c r="N36" s="43" t="s">
        <v>287</v>
      </c>
      <c r="O36" s="34" t="s">
        <v>288</v>
      </c>
      <c r="P36" s="34" t="s">
        <v>136</v>
      </c>
      <c r="Q36" s="37" t="s">
        <v>289</v>
      </c>
      <c r="R36" s="35" t="s">
        <v>290</v>
      </c>
      <c r="S36" s="42" t="n">
        <v>10</v>
      </c>
      <c r="T36" s="40" t="n">
        <f aca="false">R36+S36*365.2</f>
        <v>46022</v>
      </c>
      <c r="U36" s="50" t="s">
        <v>291</v>
      </c>
      <c r="V36" s="34"/>
      <c r="W36" s="34" t="s">
        <v>292</v>
      </c>
      <c r="X36" s="42" t="n">
        <v>120000</v>
      </c>
      <c r="Y36" s="42"/>
      <c r="Z36" s="34" t="s">
        <v>292</v>
      </c>
      <c r="AA36" s="50" t="s">
        <v>293</v>
      </c>
      <c r="AB36" s="42"/>
      <c r="AC36" s="37" t="s">
        <v>141</v>
      </c>
      <c r="AD36" s="43" t="n">
        <v>48</v>
      </c>
      <c r="AE36" s="38" t="n">
        <v>44714</v>
      </c>
      <c r="AF36" s="44" t="n">
        <f aca="false">IF(AD36=0,0,IF(AE36="","",EDATE(AE36,AD36)-DAY(1)))</f>
        <v>46144</v>
      </c>
      <c r="AG36" s="36" t="s">
        <v>82</v>
      </c>
      <c r="AH36" s="36" t="s">
        <v>83</v>
      </c>
      <c r="AI36" s="37" t="s">
        <v>294</v>
      </c>
      <c r="AJ36" s="36" t="s">
        <v>295</v>
      </c>
      <c r="AK36" s="44" t="str">
        <f aca="true">IF(AE36=0,"нет данных",IF(TODAY()&lt;AF36-30,"поверен",IF(TODAY()&gt;AF36,"ЗАМЕНИТЬ","ПРОСРОЧЕН")))</f>
        <v>поверен</v>
      </c>
      <c r="AL36" s="37"/>
      <c r="AM36" s="37" t="s">
        <v>86</v>
      </c>
      <c r="AN36" s="37" t="s">
        <v>87</v>
      </c>
      <c r="AO36" s="37" t="s">
        <v>88</v>
      </c>
      <c r="AP36" s="42" t="s">
        <v>296</v>
      </c>
      <c r="AQ36" s="35" t="s">
        <v>90</v>
      </c>
      <c r="AR36" s="44"/>
      <c r="AS36" s="37" t="s">
        <v>91</v>
      </c>
      <c r="AT36" s="34" t="s">
        <v>92</v>
      </c>
      <c r="AU36" s="34"/>
      <c r="AV36" s="36" t="n">
        <v>45200</v>
      </c>
      <c r="AW36" s="36"/>
      <c r="AX36" s="34"/>
      <c r="AY36" s="34"/>
      <c r="AZ36" s="34"/>
      <c r="BA36" s="36"/>
      <c r="BB36" s="36" t="s">
        <v>297</v>
      </c>
      <c r="BC36" s="36" t="s">
        <v>298</v>
      </c>
      <c r="BD36" s="37" t="s">
        <v>299</v>
      </c>
      <c r="BE36" s="36"/>
      <c r="BF36" s="45"/>
      <c r="BG36" s="46"/>
      <c r="BH36" s="47"/>
      <c r="BI36" s="35" t="s">
        <v>300</v>
      </c>
      <c r="BJ36" s="35" t="s">
        <v>301</v>
      </c>
      <c r="BK36" s="35" t="s">
        <v>302</v>
      </c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</row>
    <row r="37" s="49" customFormat="true" ht="60" hidden="false" customHeight="true" outlineLevel="0" collapsed="false">
      <c r="A37" s="34"/>
      <c r="B37" s="34" t="s">
        <v>62</v>
      </c>
      <c r="C37" s="34" t="s">
        <v>63</v>
      </c>
      <c r="D37" s="50" t="s">
        <v>64</v>
      </c>
      <c r="E37" s="50" t="n">
        <v>200</v>
      </c>
      <c r="F37" s="36" t="s">
        <v>66</v>
      </c>
      <c r="G37" s="36" t="s">
        <v>280</v>
      </c>
      <c r="H37" s="50" t="s">
        <v>303</v>
      </c>
      <c r="I37" s="42" t="s">
        <v>282</v>
      </c>
      <c r="J37" s="36" t="s">
        <v>283</v>
      </c>
      <c r="K37" s="43" t="s">
        <v>284</v>
      </c>
      <c r="L37" s="50" t="s">
        <v>285</v>
      </c>
      <c r="M37" s="36" t="s">
        <v>286</v>
      </c>
      <c r="N37" s="43" t="s">
        <v>304</v>
      </c>
      <c r="O37" s="34" t="s">
        <v>288</v>
      </c>
      <c r="P37" s="34" t="s">
        <v>136</v>
      </c>
      <c r="Q37" s="37" t="s">
        <v>289</v>
      </c>
      <c r="R37" s="35" t="s">
        <v>290</v>
      </c>
      <c r="S37" s="42" t="n">
        <v>10</v>
      </c>
      <c r="T37" s="40" t="n">
        <f aca="false">R37+S37*365.2</f>
        <v>46022</v>
      </c>
      <c r="U37" s="50" t="s">
        <v>291</v>
      </c>
      <c r="V37" s="34"/>
      <c r="W37" s="34" t="s">
        <v>292</v>
      </c>
      <c r="X37" s="42" t="n">
        <v>120000</v>
      </c>
      <c r="Y37" s="42"/>
      <c r="Z37" s="34" t="s">
        <v>292</v>
      </c>
      <c r="AA37" s="50" t="s">
        <v>293</v>
      </c>
      <c r="AB37" s="42"/>
      <c r="AC37" s="37" t="s">
        <v>141</v>
      </c>
      <c r="AD37" s="43" t="n">
        <v>48</v>
      </c>
      <c r="AE37" s="38" t="n">
        <v>44714</v>
      </c>
      <c r="AF37" s="44" t="n">
        <f aca="false">IF(AD37=0,0,IF(AE37="","",EDATE(AE37,AD37)-DAY(1)))</f>
        <v>46144</v>
      </c>
      <c r="AG37" s="36" t="s">
        <v>82</v>
      </c>
      <c r="AH37" s="36" t="s">
        <v>83</v>
      </c>
      <c r="AI37" s="37" t="s">
        <v>305</v>
      </c>
      <c r="AJ37" s="36" t="s">
        <v>295</v>
      </c>
      <c r="AK37" s="44" t="str">
        <f aca="true">IF(AE37=0,"нет данных",IF(TODAY()&lt;AF37-30,"поверен",IF(TODAY()&gt;AF37,"ЗАМЕНИТЬ","ПРОСРОЧЕН")))</f>
        <v>поверен</v>
      </c>
      <c r="AL37" s="37"/>
      <c r="AM37" s="37" t="s">
        <v>86</v>
      </c>
      <c r="AN37" s="37" t="s">
        <v>87</v>
      </c>
      <c r="AO37" s="37" t="s">
        <v>88</v>
      </c>
      <c r="AP37" s="42" t="s">
        <v>296</v>
      </c>
      <c r="AQ37" s="35" t="s">
        <v>90</v>
      </c>
      <c r="AR37" s="44"/>
      <c r="AS37" s="37" t="s">
        <v>91</v>
      </c>
      <c r="AT37" s="34" t="s">
        <v>92</v>
      </c>
      <c r="AU37" s="34"/>
      <c r="AV37" s="36" t="n">
        <v>45200</v>
      </c>
      <c r="AW37" s="36"/>
      <c r="AX37" s="34"/>
      <c r="AY37" s="34"/>
      <c r="AZ37" s="34"/>
      <c r="BA37" s="36"/>
      <c r="BB37" s="36" t="s">
        <v>297</v>
      </c>
      <c r="BC37" s="36" t="s">
        <v>298</v>
      </c>
      <c r="BD37" s="37" t="s">
        <v>299</v>
      </c>
      <c r="BE37" s="36"/>
      <c r="BF37" s="45"/>
      <c r="BG37" s="46"/>
      <c r="BH37" s="47"/>
      <c r="BI37" s="35" t="s">
        <v>300</v>
      </c>
      <c r="BJ37" s="35" t="s">
        <v>301</v>
      </c>
      <c r="BK37" s="35" t="s">
        <v>302</v>
      </c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</row>
    <row r="38" s="49" customFormat="true" ht="60" hidden="false" customHeight="true" outlineLevel="0" collapsed="false">
      <c r="A38" s="34"/>
      <c r="B38" s="34" t="s">
        <v>62</v>
      </c>
      <c r="C38" s="34" t="s">
        <v>63</v>
      </c>
      <c r="D38" s="50" t="s">
        <v>64</v>
      </c>
      <c r="E38" s="50" t="n">
        <v>200</v>
      </c>
      <c r="F38" s="36" t="s">
        <v>66</v>
      </c>
      <c r="G38" s="36" t="s">
        <v>306</v>
      </c>
      <c r="H38" s="50" t="s">
        <v>307</v>
      </c>
      <c r="I38" s="42" t="s">
        <v>282</v>
      </c>
      <c r="J38" s="36" t="s">
        <v>283</v>
      </c>
      <c r="K38" s="43" t="s">
        <v>284</v>
      </c>
      <c r="L38" s="50" t="s">
        <v>285</v>
      </c>
      <c r="M38" s="36" t="s">
        <v>286</v>
      </c>
      <c r="N38" s="43" t="s">
        <v>308</v>
      </c>
      <c r="O38" s="34" t="s">
        <v>288</v>
      </c>
      <c r="P38" s="34" t="s">
        <v>136</v>
      </c>
      <c r="Q38" s="37" t="s">
        <v>289</v>
      </c>
      <c r="R38" s="35" t="s">
        <v>290</v>
      </c>
      <c r="S38" s="42" t="n">
        <v>10</v>
      </c>
      <c r="T38" s="40" t="n">
        <f aca="false">R38+S38*365.2</f>
        <v>46022</v>
      </c>
      <c r="U38" s="50" t="s">
        <v>291</v>
      </c>
      <c r="V38" s="34"/>
      <c r="W38" s="34" t="s">
        <v>292</v>
      </c>
      <c r="X38" s="42" t="n">
        <v>120000</v>
      </c>
      <c r="Y38" s="42"/>
      <c r="Z38" s="34" t="s">
        <v>292</v>
      </c>
      <c r="AA38" s="50" t="s">
        <v>293</v>
      </c>
      <c r="AB38" s="42"/>
      <c r="AC38" s="37" t="s">
        <v>141</v>
      </c>
      <c r="AD38" s="43" t="n">
        <v>48</v>
      </c>
      <c r="AE38" s="38" t="n">
        <v>44714</v>
      </c>
      <c r="AF38" s="44" t="n">
        <f aca="false">IF(AD38=0,0,IF(AE38="","",EDATE(AE38,AD38)-DAY(1)))</f>
        <v>46144</v>
      </c>
      <c r="AG38" s="36" t="s">
        <v>82</v>
      </c>
      <c r="AH38" s="36" t="s">
        <v>83</v>
      </c>
      <c r="AI38" s="37" t="s">
        <v>309</v>
      </c>
      <c r="AJ38" s="36" t="s">
        <v>295</v>
      </c>
      <c r="AK38" s="44" t="str">
        <f aca="true">IF(AE38=0,"нет данных",IF(TODAY()&lt;AF38-30,"поверен",IF(TODAY()&gt;AF38,"ЗАМЕНИТЬ","ПРОСРОЧЕН")))</f>
        <v>поверен</v>
      </c>
      <c r="AL38" s="37"/>
      <c r="AM38" s="37" t="s">
        <v>86</v>
      </c>
      <c r="AN38" s="37" t="s">
        <v>87</v>
      </c>
      <c r="AO38" s="37" t="s">
        <v>88</v>
      </c>
      <c r="AP38" s="42" t="s">
        <v>296</v>
      </c>
      <c r="AQ38" s="35" t="s">
        <v>90</v>
      </c>
      <c r="AR38" s="44"/>
      <c r="AS38" s="37" t="s">
        <v>91</v>
      </c>
      <c r="AT38" s="34" t="s">
        <v>92</v>
      </c>
      <c r="AU38" s="34"/>
      <c r="AV38" s="36" t="n">
        <v>45200</v>
      </c>
      <c r="AW38" s="36"/>
      <c r="AX38" s="34"/>
      <c r="AY38" s="34"/>
      <c r="AZ38" s="34"/>
      <c r="BA38" s="36"/>
      <c r="BB38" s="36" t="s">
        <v>297</v>
      </c>
      <c r="BC38" s="36" t="s">
        <v>298</v>
      </c>
      <c r="BD38" s="37" t="s">
        <v>299</v>
      </c>
      <c r="BE38" s="36"/>
      <c r="BF38" s="45"/>
      <c r="BG38" s="46"/>
      <c r="BH38" s="47"/>
      <c r="BI38" s="35" t="s">
        <v>300</v>
      </c>
      <c r="BJ38" s="35" t="s">
        <v>301</v>
      </c>
      <c r="BK38" s="35" t="s">
        <v>302</v>
      </c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</row>
    <row r="39" s="49" customFormat="true" ht="60" hidden="false" customHeight="true" outlineLevel="0" collapsed="false">
      <c r="A39" s="34"/>
      <c r="B39" s="34" t="s">
        <v>62</v>
      </c>
      <c r="C39" s="34" t="s">
        <v>63</v>
      </c>
      <c r="D39" s="50" t="s">
        <v>64</v>
      </c>
      <c r="E39" s="50" t="n">
        <v>200</v>
      </c>
      <c r="F39" s="36" t="s">
        <v>66</v>
      </c>
      <c r="G39" s="36" t="s">
        <v>310</v>
      </c>
      <c r="H39" s="50" t="s">
        <v>311</v>
      </c>
      <c r="I39" s="42" t="s">
        <v>282</v>
      </c>
      <c r="J39" s="36" t="s">
        <v>283</v>
      </c>
      <c r="K39" s="43" t="s">
        <v>284</v>
      </c>
      <c r="L39" s="50" t="s">
        <v>285</v>
      </c>
      <c r="M39" s="36" t="s">
        <v>286</v>
      </c>
      <c r="N39" s="43" t="s">
        <v>312</v>
      </c>
      <c r="O39" s="34" t="s">
        <v>288</v>
      </c>
      <c r="P39" s="34" t="s">
        <v>136</v>
      </c>
      <c r="Q39" s="37" t="s">
        <v>289</v>
      </c>
      <c r="R39" s="35" t="s">
        <v>290</v>
      </c>
      <c r="S39" s="42" t="n">
        <v>10</v>
      </c>
      <c r="T39" s="40" t="n">
        <f aca="false">R39+S39*365.2</f>
        <v>46022</v>
      </c>
      <c r="U39" s="50" t="s">
        <v>291</v>
      </c>
      <c r="V39" s="34"/>
      <c r="W39" s="34" t="s">
        <v>292</v>
      </c>
      <c r="X39" s="42" t="n">
        <v>120000</v>
      </c>
      <c r="Y39" s="42"/>
      <c r="Z39" s="34" t="s">
        <v>292</v>
      </c>
      <c r="AA39" s="50" t="s">
        <v>293</v>
      </c>
      <c r="AB39" s="42"/>
      <c r="AC39" s="37" t="s">
        <v>141</v>
      </c>
      <c r="AD39" s="43" t="n">
        <v>48</v>
      </c>
      <c r="AE39" s="38" t="n">
        <v>44714</v>
      </c>
      <c r="AF39" s="44" t="n">
        <f aca="false">IF(AD39=0,0,IF(AE39="","",EDATE(AE39,AD39)-DAY(1)))</f>
        <v>46144</v>
      </c>
      <c r="AG39" s="36" t="s">
        <v>82</v>
      </c>
      <c r="AH39" s="36" t="s">
        <v>83</v>
      </c>
      <c r="AI39" s="37" t="s">
        <v>313</v>
      </c>
      <c r="AJ39" s="36" t="s">
        <v>295</v>
      </c>
      <c r="AK39" s="44" t="str">
        <f aca="true">IF(AE39=0,"нет данных",IF(TODAY()&lt;AF39-30,"поверен",IF(TODAY()&gt;AF39,"ЗАМЕНИТЬ","ПРОСРОЧЕН")))</f>
        <v>поверен</v>
      </c>
      <c r="AL39" s="37"/>
      <c r="AM39" s="37" t="s">
        <v>86</v>
      </c>
      <c r="AN39" s="37" t="s">
        <v>87</v>
      </c>
      <c r="AO39" s="37" t="s">
        <v>88</v>
      </c>
      <c r="AP39" s="42" t="s">
        <v>296</v>
      </c>
      <c r="AQ39" s="35" t="s">
        <v>90</v>
      </c>
      <c r="AR39" s="44"/>
      <c r="AS39" s="37" t="s">
        <v>91</v>
      </c>
      <c r="AT39" s="34" t="s">
        <v>92</v>
      </c>
      <c r="AU39" s="34"/>
      <c r="AV39" s="36" t="n">
        <v>45200</v>
      </c>
      <c r="AW39" s="36"/>
      <c r="AX39" s="34"/>
      <c r="AY39" s="34"/>
      <c r="AZ39" s="34"/>
      <c r="BA39" s="36"/>
      <c r="BB39" s="36" t="s">
        <v>297</v>
      </c>
      <c r="BC39" s="36" t="s">
        <v>298</v>
      </c>
      <c r="BD39" s="37" t="s">
        <v>299</v>
      </c>
      <c r="BE39" s="36"/>
      <c r="BF39" s="45"/>
      <c r="BG39" s="46"/>
      <c r="BH39" s="47"/>
      <c r="BI39" s="35" t="s">
        <v>300</v>
      </c>
      <c r="BJ39" s="35" t="s">
        <v>301</v>
      </c>
      <c r="BK39" s="35" t="s">
        <v>302</v>
      </c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</row>
    <row r="40" s="49" customFormat="true" ht="60" hidden="false" customHeight="true" outlineLevel="0" collapsed="false">
      <c r="A40" s="34"/>
      <c r="B40" s="34" t="s">
        <v>62</v>
      </c>
      <c r="C40" s="34" t="s">
        <v>63</v>
      </c>
      <c r="D40" s="50" t="s">
        <v>64</v>
      </c>
      <c r="E40" s="50" t="s">
        <v>116</v>
      </c>
      <c r="F40" s="36" t="s">
        <v>66</v>
      </c>
      <c r="G40" s="36" t="s">
        <v>314</v>
      </c>
      <c r="H40" s="50" t="s">
        <v>315</v>
      </c>
      <c r="I40" s="42" t="s">
        <v>316</v>
      </c>
      <c r="J40" s="36" t="s">
        <v>317</v>
      </c>
      <c r="K40" s="43" t="s">
        <v>318</v>
      </c>
      <c r="L40" s="43" t="s">
        <v>319</v>
      </c>
      <c r="M40" s="37" t="s">
        <v>320</v>
      </c>
      <c r="N40" s="43" t="s">
        <v>321</v>
      </c>
      <c r="O40" s="34" t="s">
        <v>322</v>
      </c>
      <c r="P40" s="34" t="s">
        <v>323</v>
      </c>
      <c r="Q40" s="37" t="s">
        <v>289</v>
      </c>
      <c r="R40" s="74" t="n">
        <v>42416</v>
      </c>
      <c r="S40" s="42" t="n">
        <v>12</v>
      </c>
      <c r="T40" s="40" t="n">
        <f aca="false">R40+S40*365.2</f>
        <v>46798.4</v>
      </c>
      <c r="U40" s="41" t="s">
        <v>324</v>
      </c>
      <c r="V40" s="34" t="e">
        <f aca="false">IF(#REF!="","",#REF!)</f>
        <v>#REF!</v>
      </c>
      <c r="W40" s="34" t="str">
        <f aca="false">IF(#REF!="","",#REF!)</f>
        <v>м</v>
      </c>
      <c r="X40" s="42" t="n">
        <v>3.36</v>
      </c>
      <c r="Y40" s="42"/>
      <c r="Z40" s="37" t="s">
        <v>325</v>
      </c>
      <c r="AA40" s="50" t="s">
        <v>326</v>
      </c>
      <c r="AB40" s="42" t="s">
        <v>325</v>
      </c>
      <c r="AC40" s="37" t="s">
        <v>325</v>
      </c>
      <c r="AD40" s="43" t="n">
        <v>48</v>
      </c>
      <c r="AE40" s="38" t="n">
        <v>45444</v>
      </c>
      <c r="AF40" s="44" t="n">
        <f aca="false">IF(AD40=0,0,IF(AE40="","",EDATE(AE40,AD40)-DAY(1)))</f>
        <v>46874</v>
      </c>
      <c r="AG40" s="44" t="s">
        <v>82</v>
      </c>
      <c r="AH40" s="44" t="s">
        <v>83</v>
      </c>
      <c r="AI40" s="37" t="s">
        <v>327</v>
      </c>
      <c r="AJ40" s="36" t="s">
        <v>143</v>
      </c>
      <c r="AK40" s="44" t="str">
        <f aca="true">IF(AE40=0,"нет данных",IF(TODAY()&lt;AF40-30,"поверен",IF(TODAY()&gt;AF40,"ЗАМЕНИТЬ","ПРОСРОЧЕН")))</f>
        <v>поверен</v>
      </c>
      <c r="AL40" s="37"/>
      <c r="AM40" s="37" t="s">
        <v>86</v>
      </c>
      <c r="AN40" s="37" t="s">
        <v>87</v>
      </c>
      <c r="AO40" s="37" t="s">
        <v>88</v>
      </c>
      <c r="AP40" s="42" t="s">
        <v>328</v>
      </c>
      <c r="AQ40" s="35" t="s">
        <v>121</v>
      </c>
      <c r="AR40" s="44"/>
      <c r="AS40" s="37" t="s">
        <v>91</v>
      </c>
      <c r="AT40" s="34" t="s">
        <v>92</v>
      </c>
      <c r="AU40" s="34"/>
      <c r="AV40" s="36" t="n">
        <v>45200</v>
      </c>
      <c r="AW40" s="36"/>
      <c r="AX40" s="34"/>
      <c r="AY40" s="34"/>
      <c r="AZ40" s="34"/>
      <c r="BA40" s="36" t="s">
        <v>122</v>
      </c>
      <c r="BB40" s="36" t="s">
        <v>329</v>
      </c>
      <c r="BC40" s="36" t="s">
        <v>298</v>
      </c>
      <c r="BD40" s="37" t="n">
        <v>2971</v>
      </c>
      <c r="BE40" s="36"/>
      <c r="BF40" s="45"/>
      <c r="BG40" s="46"/>
      <c r="BH40" s="47"/>
      <c r="BI40" s="34" t="s">
        <v>330</v>
      </c>
      <c r="BJ40" s="35" t="s">
        <v>331</v>
      </c>
      <c r="BK40" s="34" t="s">
        <v>332</v>
      </c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</row>
    <row r="41" s="49" customFormat="true" ht="60" hidden="false" customHeight="true" outlineLevel="0" collapsed="false">
      <c r="A41" s="34"/>
      <c r="B41" s="34" t="s">
        <v>62</v>
      </c>
      <c r="C41" s="34" t="s">
        <v>63</v>
      </c>
      <c r="D41" s="50" t="s">
        <v>64</v>
      </c>
      <c r="E41" s="50" t="s">
        <v>116</v>
      </c>
      <c r="F41" s="36" t="s">
        <v>66</v>
      </c>
      <c r="G41" s="36" t="s">
        <v>333</v>
      </c>
      <c r="H41" s="50" t="s">
        <v>334</v>
      </c>
      <c r="I41" s="42" t="s">
        <v>316</v>
      </c>
      <c r="J41" s="36" t="s">
        <v>317</v>
      </c>
      <c r="K41" s="43" t="s">
        <v>318</v>
      </c>
      <c r="L41" s="43" t="s">
        <v>319</v>
      </c>
      <c r="M41" s="37" t="s">
        <v>320</v>
      </c>
      <c r="N41" s="43" t="s">
        <v>335</v>
      </c>
      <c r="O41" s="34" t="s">
        <v>322</v>
      </c>
      <c r="P41" s="34" t="s">
        <v>323</v>
      </c>
      <c r="Q41" s="37" t="s">
        <v>289</v>
      </c>
      <c r="R41" s="74" t="n">
        <v>42416</v>
      </c>
      <c r="S41" s="42" t="n">
        <v>12</v>
      </c>
      <c r="T41" s="40" t="n">
        <f aca="false">R41+S41*365.2</f>
        <v>46798.4</v>
      </c>
      <c r="U41" s="41" t="s">
        <v>324</v>
      </c>
      <c r="V41" s="34" t="e">
        <f aca="false">IF(#REF!="","",#REF!)</f>
        <v>#REF!</v>
      </c>
      <c r="W41" s="34" t="str">
        <f aca="false">IF(#REF!="","",#REF!)</f>
        <v>м</v>
      </c>
      <c r="X41" s="42" t="n">
        <v>3.36</v>
      </c>
      <c r="Y41" s="42"/>
      <c r="Z41" s="37" t="s">
        <v>325</v>
      </c>
      <c r="AA41" s="50" t="s">
        <v>326</v>
      </c>
      <c r="AB41" s="42" t="s">
        <v>325</v>
      </c>
      <c r="AC41" s="37" t="s">
        <v>325</v>
      </c>
      <c r="AD41" s="43" t="n">
        <v>48</v>
      </c>
      <c r="AE41" s="38" t="n">
        <v>45495</v>
      </c>
      <c r="AF41" s="44" t="n">
        <f aca="false">IF(AD41=0,0,IF(AE41="","",EDATE(AE41,AD41)-DAY(1)))</f>
        <v>46925</v>
      </c>
      <c r="AG41" s="36" t="s">
        <v>82</v>
      </c>
      <c r="AH41" s="36" t="s">
        <v>83</v>
      </c>
      <c r="AI41" s="34" t="s">
        <v>336</v>
      </c>
      <c r="AJ41" s="36" t="s">
        <v>143</v>
      </c>
      <c r="AK41" s="44" t="str">
        <f aca="true">IF(AE41=0,"нет данных",IF(TODAY()&lt;AF41-30,"поверен",IF(TODAY()&gt;AF41,"ЗАМЕНИТЬ","ПРОСРОЧЕН")))</f>
        <v>поверен</v>
      </c>
      <c r="AL41" s="37"/>
      <c r="AM41" s="37" t="s">
        <v>86</v>
      </c>
      <c r="AN41" s="37" t="s">
        <v>87</v>
      </c>
      <c r="AO41" s="37" t="s">
        <v>88</v>
      </c>
      <c r="AP41" s="42" t="s">
        <v>328</v>
      </c>
      <c r="AQ41" s="35" t="s">
        <v>121</v>
      </c>
      <c r="AR41" s="44"/>
      <c r="AS41" s="37" t="s">
        <v>91</v>
      </c>
      <c r="AT41" s="34" t="s">
        <v>92</v>
      </c>
      <c r="AU41" s="34"/>
      <c r="AV41" s="36" t="n">
        <v>45200</v>
      </c>
      <c r="AW41" s="36"/>
      <c r="AX41" s="34"/>
      <c r="AY41" s="34"/>
      <c r="AZ41" s="34"/>
      <c r="BA41" s="36" t="s">
        <v>122</v>
      </c>
      <c r="BB41" s="36" t="s">
        <v>329</v>
      </c>
      <c r="BC41" s="36" t="s">
        <v>298</v>
      </c>
      <c r="BD41" s="37" t="n">
        <v>2971</v>
      </c>
      <c r="BE41" s="36"/>
      <c r="BF41" s="45"/>
      <c r="BG41" s="46"/>
      <c r="BH41" s="47"/>
      <c r="BI41" s="34" t="s">
        <v>330</v>
      </c>
      <c r="BJ41" s="35" t="s">
        <v>331</v>
      </c>
      <c r="BK41" s="34" t="s">
        <v>332</v>
      </c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</row>
    <row r="42" s="49" customFormat="true" ht="60" hidden="false" customHeight="true" outlineLevel="0" collapsed="false">
      <c r="A42" s="34"/>
      <c r="B42" s="34" t="s">
        <v>62</v>
      </c>
      <c r="C42" s="34" t="s">
        <v>63</v>
      </c>
      <c r="D42" s="50" t="s">
        <v>64</v>
      </c>
      <c r="E42" s="50" t="s">
        <v>116</v>
      </c>
      <c r="F42" s="36" t="s">
        <v>66</v>
      </c>
      <c r="G42" s="36" t="s">
        <v>314</v>
      </c>
      <c r="H42" s="50" t="s">
        <v>337</v>
      </c>
      <c r="I42" s="42" t="s">
        <v>316</v>
      </c>
      <c r="J42" s="36" t="s">
        <v>317</v>
      </c>
      <c r="K42" s="43" t="s">
        <v>318</v>
      </c>
      <c r="L42" s="43" t="s">
        <v>319</v>
      </c>
      <c r="M42" s="37" t="s">
        <v>320</v>
      </c>
      <c r="N42" s="43" t="n">
        <v>504792</v>
      </c>
      <c r="O42" s="34" t="s">
        <v>322</v>
      </c>
      <c r="P42" s="34" t="s">
        <v>323</v>
      </c>
      <c r="Q42" s="37" t="s">
        <v>289</v>
      </c>
      <c r="R42" s="74" t="n">
        <v>42416</v>
      </c>
      <c r="S42" s="42" t="n">
        <v>12</v>
      </c>
      <c r="T42" s="40" t="n">
        <f aca="false">R42+S42*365.2</f>
        <v>46798.4</v>
      </c>
      <c r="U42" s="41" t="s">
        <v>338</v>
      </c>
      <c r="V42" s="34" t="e">
        <f aca="false">IF(#REF!="","",#REF!)</f>
        <v>#REF!</v>
      </c>
      <c r="W42" s="34" t="str">
        <f aca="false">IF(#REF!="","",#REF!)</f>
        <v>м</v>
      </c>
      <c r="X42" s="42" t="n">
        <v>3.36</v>
      </c>
      <c r="Y42" s="42"/>
      <c r="Z42" s="37" t="s">
        <v>325</v>
      </c>
      <c r="AA42" s="50" t="s">
        <v>326</v>
      </c>
      <c r="AB42" s="42" t="s">
        <v>325</v>
      </c>
      <c r="AC42" s="37" t="s">
        <v>325</v>
      </c>
      <c r="AD42" s="43" t="n">
        <v>48</v>
      </c>
      <c r="AE42" s="38" t="n">
        <v>45495</v>
      </c>
      <c r="AF42" s="44" t="n">
        <f aca="false">IF(AD42=0,0,IF(AE42="","",EDATE(AE42,AD42)-DAY(1)))</f>
        <v>46925</v>
      </c>
      <c r="AG42" s="36" t="s">
        <v>82</v>
      </c>
      <c r="AH42" s="36" t="s">
        <v>83</v>
      </c>
      <c r="AI42" s="34" t="s">
        <v>339</v>
      </c>
      <c r="AJ42" s="36" t="s">
        <v>143</v>
      </c>
      <c r="AK42" s="44" t="str">
        <f aca="true">IF(AE42=0,"нет данных",IF(TODAY()&lt;AF42-30,"поверен",IF(TODAY()&gt;AF42,"ЗАМЕНИТЬ","ПРОСРОЧЕН")))</f>
        <v>поверен</v>
      </c>
      <c r="AL42" s="37"/>
      <c r="AM42" s="37" t="s">
        <v>86</v>
      </c>
      <c r="AN42" s="37" t="s">
        <v>87</v>
      </c>
      <c r="AO42" s="37" t="s">
        <v>88</v>
      </c>
      <c r="AP42" s="42" t="s">
        <v>328</v>
      </c>
      <c r="AQ42" s="35" t="s">
        <v>121</v>
      </c>
      <c r="AR42" s="44"/>
      <c r="AS42" s="37" t="s">
        <v>91</v>
      </c>
      <c r="AT42" s="34" t="s">
        <v>92</v>
      </c>
      <c r="AU42" s="34"/>
      <c r="AV42" s="36" t="n">
        <v>45200</v>
      </c>
      <c r="AW42" s="36"/>
      <c r="AX42" s="34"/>
      <c r="AY42" s="34"/>
      <c r="AZ42" s="34"/>
      <c r="BA42" s="36" t="s">
        <v>208</v>
      </c>
      <c r="BB42" s="36" t="s">
        <v>329</v>
      </c>
      <c r="BC42" s="36" t="s">
        <v>298</v>
      </c>
      <c r="BD42" s="37" t="n">
        <v>2971</v>
      </c>
      <c r="BE42" s="36"/>
      <c r="BF42" s="45"/>
      <c r="BG42" s="46"/>
      <c r="BH42" s="47"/>
      <c r="BI42" s="34" t="s">
        <v>330</v>
      </c>
      <c r="BJ42" s="35" t="s">
        <v>331</v>
      </c>
      <c r="BK42" s="34" t="s">
        <v>332</v>
      </c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</row>
    <row r="43" s="49" customFormat="true" ht="60" hidden="false" customHeight="true" outlineLevel="0" collapsed="false">
      <c r="A43" s="34"/>
      <c r="B43" s="34" t="s">
        <v>62</v>
      </c>
      <c r="C43" s="34" t="s">
        <v>63</v>
      </c>
      <c r="D43" s="50" t="s">
        <v>64</v>
      </c>
      <c r="E43" s="50" t="s">
        <v>116</v>
      </c>
      <c r="F43" s="36" t="s">
        <v>66</v>
      </c>
      <c r="G43" s="36" t="s">
        <v>333</v>
      </c>
      <c r="H43" s="50" t="s">
        <v>340</v>
      </c>
      <c r="I43" s="42" t="s">
        <v>316</v>
      </c>
      <c r="J43" s="36" t="s">
        <v>317</v>
      </c>
      <c r="K43" s="43" t="s">
        <v>318</v>
      </c>
      <c r="L43" s="43" t="s">
        <v>319</v>
      </c>
      <c r="M43" s="36" t="s">
        <v>320</v>
      </c>
      <c r="N43" s="43" t="s">
        <v>341</v>
      </c>
      <c r="O43" s="34" t="s">
        <v>322</v>
      </c>
      <c r="P43" s="34" t="s">
        <v>323</v>
      </c>
      <c r="Q43" s="37" t="s">
        <v>289</v>
      </c>
      <c r="R43" s="74" t="n">
        <v>42414</v>
      </c>
      <c r="S43" s="42" t="n">
        <v>12</v>
      </c>
      <c r="T43" s="40" t="n">
        <f aca="false">R43+S43*365.2</f>
        <v>46796.4</v>
      </c>
      <c r="U43" s="41" t="s">
        <v>338</v>
      </c>
      <c r="V43" s="34" t="e">
        <f aca="false">IF(#REF!="","",#REF!)</f>
        <v>#REF!</v>
      </c>
      <c r="W43" s="34" t="str">
        <f aca="false">IF(#REF!="","",#REF!)</f>
        <v>м</v>
      </c>
      <c r="X43" s="42" t="n">
        <v>3.3</v>
      </c>
      <c r="Y43" s="42"/>
      <c r="Z43" s="37" t="s">
        <v>325</v>
      </c>
      <c r="AA43" s="50" t="s">
        <v>326</v>
      </c>
      <c r="AB43" s="42" t="s">
        <v>325</v>
      </c>
      <c r="AC43" s="37" t="s">
        <v>325</v>
      </c>
      <c r="AD43" s="43" t="n">
        <v>48</v>
      </c>
      <c r="AE43" s="38" t="n">
        <v>45495</v>
      </c>
      <c r="AF43" s="44" t="n">
        <f aca="false">IF(AD43=0,0,IF(AE43="","",EDATE(AE43,AD43)-DAY(1)))</f>
        <v>46925</v>
      </c>
      <c r="AG43" s="36" t="s">
        <v>82</v>
      </c>
      <c r="AH43" s="36" t="s">
        <v>83</v>
      </c>
      <c r="AI43" s="34" t="s">
        <v>342</v>
      </c>
      <c r="AJ43" s="36" t="s">
        <v>143</v>
      </c>
      <c r="AK43" s="44" t="str">
        <f aca="true">IF(AE43=0,"нет данных",IF(TODAY()&lt;AF43-30,"поверен",IF(TODAY()&gt;AF43,"ЗАМЕНИТЬ","ПРОСРОЧЕН")))</f>
        <v>поверен</v>
      </c>
      <c r="AL43" s="37"/>
      <c r="AM43" s="37" t="s">
        <v>86</v>
      </c>
      <c r="AN43" s="37" t="s">
        <v>87</v>
      </c>
      <c r="AO43" s="37" t="s">
        <v>88</v>
      </c>
      <c r="AP43" s="42" t="s">
        <v>328</v>
      </c>
      <c r="AQ43" s="35" t="s">
        <v>121</v>
      </c>
      <c r="AR43" s="44"/>
      <c r="AS43" s="37" t="s">
        <v>91</v>
      </c>
      <c r="AT43" s="34" t="s">
        <v>92</v>
      </c>
      <c r="AU43" s="34"/>
      <c r="AV43" s="36" t="n">
        <v>45200</v>
      </c>
      <c r="AW43" s="36"/>
      <c r="AX43" s="34"/>
      <c r="AY43" s="34"/>
      <c r="AZ43" s="34"/>
      <c r="BA43" s="36" t="s">
        <v>343</v>
      </c>
      <c r="BB43" s="36" t="s">
        <v>329</v>
      </c>
      <c r="BC43" s="36" t="s">
        <v>298</v>
      </c>
      <c r="BD43" s="37" t="n">
        <v>2971</v>
      </c>
      <c r="BE43" s="36"/>
      <c r="BF43" s="45"/>
      <c r="BG43" s="46"/>
      <c r="BH43" s="47"/>
      <c r="BI43" s="34" t="s">
        <v>330</v>
      </c>
      <c r="BJ43" s="35" t="s">
        <v>331</v>
      </c>
      <c r="BK43" s="34" t="s">
        <v>332</v>
      </c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</row>
    <row r="44" s="49" customFormat="true" ht="60" hidden="false" customHeight="true" outlineLevel="0" collapsed="false">
      <c r="A44" s="34"/>
      <c r="B44" s="34" t="s">
        <v>62</v>
      </c>
      <c r="C44" s="34" t="s">
        <v>63</v>
      </c>
      <c r="D44" s="50" t="s">
        <v>64</v>
      </c>
      <c r="E44" s="50" t="s">
        <v>96</v>
      </c>
      <c r="F44" s="36" t="s">
        <v>66</v>
      </c>
      <c r="G44" s="36" t="s">
        <v>344</v>
      </c>
      <c r="H44" s="50" t="s">
        <v>345</v>
      </c>
      <c r="I44" s="42" t="s">
        <v>316</v>
      </c>
      <c r="J44" s="36" t="s">
        <v>346</v>
      </c>
      <c r="K44" s="43" t="s">
        <v>318</v>
      </c>
      <c r="L44" s="43" t="s">
        <v>319</v>
      </c>
      <c r="M44" s="37" t="s">
        <v>347</v>
      </c>
      <c r="N44" s="43" t="s">
        <v>348</v>
      </c>
      <c r="O44" s="34" t="s">
        <v>322</v>
      </c>
      <c r="P44" s="34" t="s">
        <v>323</v>
      </c>
      <c r="Q44" s="37" t="s">
        <v>289</v>
      </c>
      <c r="R44" s="74" t="n">
        <v>42443</v>
      </c>
      <c r="S44" s="42" t="n">
        <v>12</v>
      </c>
      <c r="T44" s="40" t="n">
        <f aca="false">R44+S44*365.2</f>
        <v>46825.4</v>
      </c>
      <c r="U44" s="41" t="s">
        <v>349</v>
      </c>
      <c r="V44" s="34" t="e">
        <f aca="false">IF(#REF!="","",#REF!)</f>
        <v>#REF!</v>
      </c>
      <c r="W44" s="34" t="str">
        <f aca="false">IF(#REF!="","",#REF!)</f>
        <v>м</v>
      </c>
      <c r="X44" s="42" t="n">
        <v>3</v>
      </c>
      <c r="Y44" s="42"/>
      <c r="Z44" s="37" t="s">
        <v>325</v>
      </c>
      <c r="AA44" s="50" t="s">
        <v>326</v>
      </c>
      <c r="AB44" s="42" t="s">
        <v>325</v>
      </c>
      <c r="AC44" s="37" t="s">
        <v>325</v>
      </c>
      <c r="AD44" s="43" t="n">
        <v>60</v>
      </c>
      <c r="AE44" s="38" t="n">
        <v>45769</v>
      </c>
      <c r="AF44" s="44" t="n">
        <f aca="false">IF(AD44=0,0,IF(AE44="","",EDATE(AE44,AD44)-DAY(1)))</f>
        <v>47564</v>
      </c>
      <c r="AG44" s="36" t="s">
        <v>82</v>
      </c>
      <c r="AH44" s="36" t="s">
        <v>83</v>
      </c>
      <c r="AI44" s="37" t="s">
        <v>350</v>
      </c>
      <c r="AJ44" s="36" t="s">
        <v>109</v>
      </c>
      <c r="AK44" s="44" t="str">
        <f aca="true">IF(AE44=0,"нет данных",IF(TODAY()&lt;AF44-30,"поверен",IF(TODAY()&gt;AF44,"ЗАМЕНИТЬ","ПРОСРОЧЕН")))</f>
        <v>поверен</v>
      </c>
      <c r="AL44" s="37"/>
      <c r="AM44" s="37" t="s">
        <v>86</v>
      </c>
      <c r="AN44" s="37" t="s">
        <v>87</v>
      </c>
      <c r="AO44" s="37" t="s">
        <v>88</v>
      </c>
      <c r="AP44" s="42" t="s">
        <v>328</v>
      </c>
      <c r="AQ44" s="35" t="s">
        <v>121</v>
      </c>
      <c r="AR44" s="44"/>
      <c r="AS44" s="37" t="s">
        <v>91</v>
      </c>
      <c r="AT44" s="34" t="s">
        <v>92</v>
      </c>
      <c r="AU44" s="34"/>
      <c r="AV44" s="36" t="n">
        <v>45200</v>
      </c>
      <c r="AW44" s="36"/>
      <c r="AX44" s="34"/>
      <c r="AY44" s="34"/>
      <c r="AZ44" s="34"/>
      <c r="BA44" s="36" t="s">
        <v>221</v>
      </c>
      <c r="BB44" s="36" t="s">
        <v>329</v>
      </c>
      <c r="BC44" s="36" t="s">
        <v>298</v>
      </c>
      <c r="BD44" s="37" t="n">
        <v>2971</v>
      </c>
      <c r="BE44" s="36"/>
      <c r="BF44" s="45"/>
      <c r="BG44" s="46"/>
      <c r="BH44" s="47"/>
      <c r="BI44" s="34" t="s">
        <v>330</v>
      </c>
      <c r="BJ44" s="35" t="s">
        <v>331</v>
      </c>
      <c r="BK44" s="34" t="s">
        <v>332</v>
      </c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</row>
    <row r="45" s="49" customFormat="true" ht="60" hidden="false" customHeight="true" outlineLevel="0" collapsed="false">
      <c r="A45" s="34"/>
      <c r="B45" s="34" t="s">
        <v>62</v>
      </c>
      <c r="C45" s="34" t="s">
        <v>63</v>
      </c>
      <c r="D45" s="50" t="s">
        <v>64</v>
      </c>
      <c r="E45" s="50" t="s">
        <v>96</v>
      </c>
      <c r="F45" s="36" t="s">
        <v>66</v>
      </c>
      <c r="G45" s="36" t="s">
        <v>344</v>
      </c>
      <c r="H45" s="50" t="s">
        <v>351</v>
      </c>
      <c r="I45" s="42" t="s">
        <v>316</v>
      </c>
      <c r="J45" s="36" t="s">
        <v>346</v>
      </c>
      <c r="K45" s="43" t="s">
        <v>318</v>
      </c>
      <c r="L45" s="43" t="s">
        <v>319</v>
      </c>
      <c r="M45" s="36" t="s">
        <v>347</v>
      </c>
      <c r="N45" s="43" t="n">
        <v>504512</v>
      </c>
      <c r="O45" s="34" t="s">
        <v>322</v>
      </c>
      <c r="P45" s="34" t="s">
        <v>323</v>
      </c>
      <c r="Q45" s="37" t="s">
        <v>289</v>
      </c>
      <c r="R45" s="74" t="s">
        <v>352</v>
      </c>
      <c r="S45" s="42" t="n">
        <v>12</v>
      </c>
      <c r="T45" s="40" t="n">
        <f aca="false">R45+S45*365.2</f>
        <v>46860.4</v>
      </c>
      <c r="U45" s="41" t="s">
        <v>349</v>
      </c>
      <c r="V45" s="34" t="e">
        <f aca="false">IF(#REF!="","",#REF!)</f>
        <v>#REF!</v>
      </c>
      <c r="W45" s="34" t="str">
        <f aca="false">IF(#REF!="","",#REF!)</f>
        <v>м</v>
      </c>
      <c r="X45" s="42" t="n">
        <v>3</v>
      </c>
      <c r="Y45" s="42"/>
      <c r="Z45" s="37" t="s">
        <v>325</v>
      </c>
      <c r="AA45" s="50" t="s">
        <v>326</v>
      </c>
      <c r="AB45" s="42" t="s">
        <v>325</v>
      </c>
      <c r="AC45" s="37" t="s">
        <v>325</v>
      </c>
      <c r="AD45" s="43" t="n">
        <v>60</v>
      </c>
      <c r="AE45" s="38" t="n">
        <v>45769</v>
      </c>
      <c r="AF45" s="44" t="n">
        <f aca="false">IF(AD45=0,0,IF(AE45="","",EDATE(AE45,AD45)-DAY(1)))</f>
        <v>47564</v>
      </c>
      <c r="AG45" s="36" t="s">
        <v>82</v>
      </c>
      <c r="AH45" s="36" t="s">
        <v>83</v>
      </c>
      <c r="AI45" s="37" t="s">
        <v>353</v>
      </c>
      <c r="AJ45" s="36" t="s">
        <v>109</v>
      </c>
      <c r="AK45" s="44" t="str">
        <f aca="true">IF(AE45=0,"нет данных",IF(TODAY()&lt;AF45-30,"поверен",IF(TODAY()&gt;AF45,"ЗАМЕНИТЬ","ПРОСРОЧЕН")))</f>
        <v>поверен</v>
      </c>
      <c r="AL45" s="37"/>
      <c r="AM45" s="37" t="s">
        <v>86</v>
      </c>
      <c r="AN45" s="37" t="s">
        <v>87</v>
      </c>
      <c r="AO45" s="37" t="s">
        <v>88</v>
      </c>
      <c r="AP45" s="42" t="s">
        <v>328</v>
      </c>
      <c r="AQ45" s="35" t="s">
        <v>121</v>
      </c>
      <c r="AR45" s="44"/>
      <c r="AS45" s="37" t="s">
        <v>91</v>
      </c>
      <c r="AT45" s="34" t="s">
        <v>92</v>
      </c>
      <c r="AU45" s="34"/>
      <c r="AV45" s="36" t="n">
        <v>45200</v>
      </c>
      <c r="AW45" s="36"/>
      <c r="AX45" s="34"/>
      <c r="AY45" s="34"/>
      <c r="AZ45" s="34"/>
      <c r="BA45" s="36" t="s">
        <v>221</v>
      </c>
      <c r="BB45" s="36" t="s">
        <v>329</v>
      </c>
      <c r="BC45" s="36" t="s">
        <v>298</v>
      </c>
      <c r="BD45" s="37" t="n">
        <v>2971</v>
      </c>
      <c r="BE45" s="36"/>
      <c r="BF45" s="45"/>
      <c r="BG45" s="46"/>
      <c r="BH45" s="47"/>
      <c r="BI45" s="34" t="s">
        <v>330</v>
      </c>
      <c r="BJ45" s="35" t="s">
        <v>331</v>
      </c>
      <c r="BK45" s="34" t="s">
        <v>332</v>
      </c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</row>
    <row r="46" s="49" customFormat="true" ht="60" hidden="false" customHeight="true" outlineLevel="0" collapsed="false">
      <c r="A46" s="34"/>
      <c r="B46" s="34" t="s">
        <v>62</v>
      </c>
      <c r="C46" s="34" t="s">
        <v>63</v>
      </c>
      <c r="D46" s="50" t="s">
        <v>64</v>
      </c>
      <c r="E46" s="50" t="s">
        <v>96</v>
      </c>
      <c r="F46" s="36" t="s">
        <v>66</v>
      </c>
      <c r="G46" s="36" t="s">
        <v>354</v>
      </c>
      <c r="H46" s="50" t="s">
        <v>355</v>
      </c>
      <c r="I46" s="42" t="s">
        <v>316</v>
      </c>
      <c r="J46" s="36" t="s">
        <v>346</v>
      </c>
      <c r="K46" s="43" t="s">
        <v>318</v>
      </c>
      <c r="L46" s="43" t="s">
        <v>319</v>
      </c>
      <c r="M46" s="37" t="s">
        <v>347</v>
      </c>
      <c r="N46" s="43" t="s">
        <v>356</v>
      </c>
      <c r="O46" s="34" t="s">
        <v>322</v>
      </c>
      <c r="P46" s="34" t="s">
        <v>323</v>
      </c>
      <c r="Q46" s="37" t="s">
        <v>289</v>
      </c>
      <c r="R46" s="74" t="n">
        <v>42443</v>
      </c>
      <c r="S46" s="42" t="n">
        <v>12</v>
      </c>
      <c r="T46" s="40" t="n">
        <f aca="false">R46+S46*365.2</f>
        <v>46825.4</v>
      </c>
      <c r="U46" s="41" t="s">
        <v>349</v>
      </c>
      <c r="V46" s="34" t="e">
        <f aca="false">IF(#REF!="","",#REF!)</f>
        <v>#REF!</v>
      </c>
      <c r="W46" s="34" t="str">
        <f aca="false">IF(#REF!="","",#REF!)</f>
        <v>м</v>
      </c>
      <c r="X46" s="42" t="n">
        <v>2.98</v>
      </c>
      <c r="Y46" s="42"/>
      <c r="Z46" s="37" t="s">
        <v>325</v>
      </c>
      <c r="AA46" s="50" t="s">
        <v>326</v>
      </c>
      <c r="AB46" s="42" t="s">
        <v>325</v>
      </c>
      <c r="AC46" s="37" t="s">
        <v>325</v>
      </c>
      <c r="AD46" s="43" t="n">
        <v>60</v>
      </c>
      <c r="AE46" s="38" t="n">
        <v>45769</v>
      </c>
      <c r="AF46" s="44" t="n">
        <f aca="false">IF(AD46=0,0,IF(AE46="","",EDATE(AE46,AD46)-DAY(1)))</f>
        <v>47564</v>
      </c>
      <c r="AG46" s="36" t="s">
        <v>82</v>
      </c>
      <c r="AH46" s="36" t="s">
        <v>83</v>
      </c>
      <c r="AI46" s="37" t="s">
        <v>357</v>
      </c>
      <c r="AJ46" s="36" t="s">
        <v>109</v>
      </c>
      <c r="AK46" s="44" t="str">
        <f aca="true">IF(AE46=0,"нет данных",IF(TODAY()&lt;AF46-30,"поверен",IF(TODAY()&gt;AF46,"ЗАМЕНИТЬ","ПРОСРОЧЕН")))</f>
        <v>поверен</v>
      </c>
      <c r="AL46" s="37"/>
      <c r="AM46" s="37" t="s">
        <v>86</v>
      </c>
      <c r="AN46" s="37" t="s">
        <v>87</v>
      </c>
      <c r="AO46" s="37" t="s">
        <v>88</v>
      </c>
      <c r="AP46" s="42" t="s">
        <v>328</v>
      </c>
      <c r="AQ46" s="35" t="s">
        <v>121</v>
      </c>
      <c r="AR46" s="44"/>
      <c r="AS46" s="37" t="s">
        <v>91</v>
      </c>
      <c r="AT46" s="34" t="s">
        <v>92</v>
      </c>
      <c r="AU46" s="34"/>
      <c r="AV46" s="36" t="n">
        <v>45200</v>
      </c>
      <c r="AW46" s="36"/>
      <c r="AX46" s="34"/>
      <c r="AY46" s="34"/>
      <c r="AZ46" s="34"/>
      <c r="BA46" s="36" t="s">
        <v>221</v>
      </c>
      <c r="BB46" s="36" t="s">
        <v>329</v>
      </c>
      <c r="BC46" s="36" t="s">
        <v>298</v>
      </c>
      <c r="BD46" s="37" t="n">
        <v>2971</v>
      </c>
      <c r="BE46" s="36"/>
      <c r="BF46" s="45"/>
      <c r="BG46" s="46"/>
      <c r="BH46" s="47"/>
      <c r="BI46" s="34" t="s">
        <v>330</v>
      </c>
      <c r="BJ46" s="35" t="s">
        <v>331</v>
      </c>
      <c r="BK46" s="34" t="s">
        <v>332</v>
      </c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</row>
    <row r="47" s="49" customFormat="true" ht="60" hidden="false" customHeight="true" outlineLevel="0" collapsed="false">
      <c r="A47" s="34"/>
      <c r="B47" s="34" t="s">
        <v>62</v>
      </c>
      <c r="C47" s="34" t="s">
        <v>63</v>
      </c>
      <c r="D47" s="50" t="s">
        <v>64</v>
      </c>
      <c r="E47" s="50" t="s">
        <v>96</v>
      </c>
      <c r="F47" s="36" t="s">
        <v>66</v>
      </c>
      <c r="G47" s="36" t="s">
        <v>354</v>
      </c>
      <c r="H47" s="50" t="s">
        <v>358</v>
      </c>
      <c r="I47" s="42" t="s">
        <v>316</v>
      </c>
      <c r="J47" s="36" t="s">
        <v>317</v>
      </c>
      <c r="K47" s="43" t="s">
        <v>318</v>
      </c>
      <c r="L47" s="43" t="s">
        <v>319</v>
      </c>
      <c r="M47" s="36" t="s">
        <v>347</v>
      </c>
      <c r="N47" s="43" t="s">
        <v>359</v>
      </c>
      <c r="O47" s="34" t="s">
        <v>322</v>
      </c>
      <c r="P47" s="34" t="s">
        <v>323</v>
      </c>
      <c r="Q47" s="37" t="s">
        <v>289</v>
      </c>
      <c r="R47" s="74" t="n">
        <v>42443</v>
      </c>
      <c r="S47" s="42" t="n">
        <v>12</v>
      </c>
      <c r="T47" s="40" t="n">
        <f aca="false">R47+S47*365.2</f>
        <v>46825.4</v>
      </c>
      <c r="U47" s="41" t="s">
        <v>360</v>
      </c>
      <c r="V47" s="34" t="e">
        <f aca="false">IF(#REF!="","",#REF!)</f>
        <v>#REF!</v>
      </c>
      <c r="W47" s="34" t="str">
        <f aca="false">IF(#REF!="","",#REF!)</f>
        <v>м</v>
      </c>
      <c r="X47" s="42" t="n">
        <v>2.98</v>
      </c>
      <c r="Y47" s="42"/>
      <c r="Z47" s="37" t="s">
        <v>325</v>
      </c>
      <c r="AA47" s="50" t="s">
        <v>326</v>
      </c>
      <c r="AB47" s="42" t="s">
        <v>325</v>
      </c>
      <c r="AC47" s="37" t="s">
        <v>325</v>
      </c>
      <c r="AD47" s="43" t="n">
        <v>48</v>
      </c>
      <c r="AE47" s="38" t="n">
        <v>45332</v>
      </c>
      <c r="AF47" s="44" t="n">
        <f aca="false">IF(AD47=0,0,IF(AE47="","",EDATE(AE47,AD47)-DAY(1)))</f>
        <v>46762</v>
      </c>
      <c r="AG47" s="36" t="s">
        <v>82</v>
      </c>
      <c r="AH47" s="36" t="s">
        <v>83</v>
      </c>
      <c r="AI47" s="37" t="s">
        <v>361</v>
      </c>
      <c r="AJ47" s="36" t="s">
        <v>143</v>
      </c>
      <c r="AK47" s="44" t="str">
        <f aca="true">IF(AE47=0,"нет данных",IF(TODAY()&lt;AF47-30,"поверен",IF(TODAY()&gt;AF47,"ЗАМЕНИТЬ","ПРОСРОЧЕН")))</f>
        <v>поверен</v>
      </c>
      <c r="AL47" s="37"/>
      <c r="AM47" s="37" t="s">
        <v>86</v>
      </c>
      <c r="AN47" s="37" t="s">
        <v>87</v>
      </c>
      <c r="AO47" s="37" t="s">
        <v>88</v>
      </c>
      <c r="AP47" s="42" t="s">
        <v>328</v>
      </c>
      <c r="AQ47" s="35" t="s">
        <v>121</v>
      </c>
      <c r="AR47" s="44"/>
      <c r="AS47" s="37" t="s">
        <v>91</v>
      </c>
      <c r="AT47" s="34" t="s">
        <v>92</v>
      </c>
      <c r="AU47" s="34"/>
      <c r="AV47" s="36" t="n">
        <v>45200</v>
      </c>
      <c r="AW47" s="36"/>
      <c r="AX47" s="34"/>
      <c r="AY47" s="34"/>
      <c r="AZ47" s="34"/>
      <c r="BA47" s="36" t="s">
        <v>221</v>
      </c>
      <c r="BB47" s="36" t="s">
        <v>329</v>
      </c>
      <c r="BC47" s="36" t="s">
        <v>298</v>
      </c>
      <c r="BD47" s="37" t="n">
        <v>2971</v>
      </c>
      <c r="BE47" s="36"/>
      <c r="BF47" s="45"/>
      <c r="BG47" s="46" t="s">
        <v>362</v>
      </c>
      <c r="BH47" s="47"/>
      <c r="BI47" s="34" t="s">
        <v>330</v>
      </c>
      <c r="BJ47" s="35" t="s">
        <v>331</v>
      </c>
      <c r="BK47" s="34" t="s">
        <v>332</v>
      </c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</row>
    <row r="48" s="49" customFormat="true" ht="60" hidden="false" customHeight="true" outlineLevel="0" collapsed="false">
      <c r="A48" s="34"/>
      <c r="B48" s="34" t="s">
        <v>62</v>
      </c>
      <c r="C48" s="34" t="s">
        <v>63</v>
      </c>
      <c r="D48" s="50" t="s">
        <v>64</v>
      </c>
      <c r="E48" s="50" t="s">
        <v>103</v>
      </c>
      <c r="F48" s="36" t="s">
        <v>66</v>
      </c>
      <c r="G48" s="36" t="s">
        <v>363</v>
      </c>
      <c r="H48" s="50" t="s">
        <v>364</v>
      </c>
      <c r="I48" s="42" t="s">
        <v>316</v>
      </c>
      <c r="J48" s="36" t="s">
        <v>317</v>
      </c>
      <c r="K48" s="43" t="s">
        <v>318</v>
      </c>
      <c r="L48" s="43" t="s">
        <v>319</v>
      </c>
      <c r="M48" s="36" t="s">
        <v>365</v>
      </c>
      <c r="N48" s="43" t="s">
        <v>366</v>
      </c>
      <c r="O48" s="34" t="s">
        <v>322</v>
      </c>
      <c r="P48" s="34" t="s">
        <v>323</v>
      </c>
      <c r="Q48" s="37" t="s">
        <v>289</v>
      </c>
      <c r="R48" s="74" t="s">
        <v>367</v>
      </c>
      <c r="S48" s="42" t="n">
        <v>12</v>
      </c>
      <c r="T48" s="40" t="n">
        <f aca="false">R48+S48*365.2</f>
        <v>46825.4</v>
      </c>
      <c r="U48" s="41" t="s">
        <v>368</v>
      </c>
      <c r="V48" s="34" t="e">
        <f aca="false">IF(#REF!="","",#REF!)</f>
        <v>#REF!</v>
      </c>
      <c r="W48" s="34" t="str">
        <f aca="false">IF(#REF!="","",#REF!)</f>
        <v>м</v>
      </c>
      <c r="X48" s="42" t="n">
        <v>2.6</v>
      </c>
      <c r="Y48" s="42"/>
      <c r="Z48" s="37" t="s">
        <v>325</v>
      </c>
      <c r="AA48" s="50" t="s">
        <v>326</v>
      </c>
      <c r="AB48" s="42" t="s">
        <v>325</v>
      </c>
      <c r="AC48" s="37" t="s">
        <v>325</v>
      </c>
      <c r="AD48" s="43" t="n">
        <v>48</v>
      </c>
      <c r="AE48" s="38" t="n">
        <v>45332</v>
      </c>
      <c r="AF48" s="44" t="n">
        <f aca="false">IF(AD48=0,0,IF(AE48="","",EDATE(AE48,AD48)-DAY(1)))</f>
        <v>46762</v>
      </c>
      <c r="AG48" s="36" t="s">
        <v>82</v>
      </c>
      <c r="AH48" s="36" t="s">
        <v>83</v>
      </c>
      <c r="AI48" s="37" t="s">
        <v>369</v>
      </c>
      <c r="AJ48" s="36" t="s">
        <v>143</v>
      </c>
      <c r="AK48" s="44" t="str">
        <f aca="true">IF(AE48=0,"нет данных",IF(TODAY()&lt;AF48-30,"поверен",IF(TODAY()&gt;AF48,"ЗАМЕНИТЬ","ПРОСРОЧЕН")))</f>
        <v>поверен</v>
      </c>
      <c r="AL48" s="37"/>
      <c r="AM48" s="37" t="s">
        <v>86</v>
      </c>
      <c r="AN48" s="37" t="s">
        <v>87</v>
      </c>
      <c r="AO48" s="37" t="s">
        <v>88</v>
      </c>
      <c r="AP48" s="42" t="s">
        <v>328</v>
      </c>
      <c r="AQ48" s="35" t="s">
        <v>121</v>
      </c>
      <c r="AR48" s="44"/>
      <c r="AS48" s="37" t="s">
        <v>91</v>
      </c>
      <c r="AT48" s="34" t="s">
        <v>92</v>
      </c>
      <c r="AU48" s="34"/>
      <c r="AV48" s="36" t="n">
        <v>45200</v>
      </c>
      <c r="AW48" s="36"/>
      <c r="AX48" s="34"/>
      <c r="AY48" s="34"/>
      <c r="AZ48" s="34"/>
      <c r="BA48" s="36" t="s">
        <v>221</v>
      </c>
      <c r="BB48" s="36" t="s">
        <v>329</v>
      </c>
      <c r="BC48" s="36" t="s">
        <v>298</v>
      </c>
      <c r="BD48" s="37" t="n">
        <v>2971</v>
      </c>
      <c r="BE48" s="36"/>
      <c r="BF48" s="45"/>
      <c r="BG48" s="46" t="s">
        <v>362</v>
      </c>
      <c r="BH48" s="47"/>
      <c r="BI48" s="34" t="s">
        <v>330</v>
      </c>
      <c r="BJ48" s="35" t="s">
        <v>331</v>
      </c>
      <c r="BK48" s="34" t="s">
        <v>332</v>
      </c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</row>
    <row r="49" s="49" customFormat="true" ht="60" hidden="false" customHeight="true" outlineLevel="0" collapsed="false">
      <c r="A49" s="34"/>
      <c r="B49" s="34" t="s">
        <v>62</v>
      </c>
      <c r="C49" s="34" t="s">
        <v>63</v>
      </c>
      <c r="D49" s="50" t="s">
        <v>64</v>
      </c>
      <c r="E49" s="50" t="s">
        <v>103</v>
      </c>
      <c r="F49" s="36" t="s">
        <v>66</v>
      </c>
      <c r="G49" s="36" t="s">
        <v>363</v>
      </c>
      <c r="H49" s="50" t="s">
        <v>370</v>
      </c>
      <c r="I49" s="42" t="s">
        <v>371</v>
      </c>
      <c r="J49" s="36" t="s">
        <v>372</v>
      </c>
      <c r="K49" s="43" t="s">
        <v>318</v>
      </c>
      <c r="L49" s="43" t="s">
        <v>319</v>
      </c>
      <c r="M49" s="36" t="s">
        <v>373</v>
      </c>
      <c r="N49" s="43" t="n">
        <v>4801558</v>
      </c>
      <c r="O49" s="34" t="s">
        <v>374</v>
      </c>
      <c r="P49" s="34" t="s">
        <v>76</v>
      </c>
      <c r="Q49" s="37" t="s">
        <v>289</v>
      </c>
      <c r="R49" s="74" t="n">
        <v>43196</v>
      </c>
      <c r="S49" s="42" t="n">
        <v>12</v>
      </c>
      <c r="T49" s="40" t="n">
        <v>47578</v>
      </c>
      <c r="U49" s="41" t="s">
        <v>368</v>
      </c>
      <c r="V49" s="34" t="e">
        <f aca="false">IF(#REF!="","",#REF!)</f>
        <v>#REF!</v>
      </c>
      <c r="W49" s="34" t="str">
        <f aca="false">IF(#REF!="","",#REF!)</f>
        <v>м</v>
      </c>
      <c r="X49" s="42" t="n">
        <v>2.6</v>
      </c>
      <c r="Y49" s="42"/>
      <c r="Z49" s="37" t="s">
        <v>325</v>
      </c>
      <c r="AA49" s="50" t="s">
        <v>326</v>
      </c>
      <c r="AB49" s="42" t="s">
        <v>325</v>
      </c>
      <c r="AC49" s="37" t="s">
        <v>325</v>
      </c>
      <c r="AD49" s="43" t="n">
        <v>48</v>
      </c>
      <c r="AE49" s="38" t="n">
        <v>44697</v>
      </c>
      <c r="AF49" s="44" t="n">
        <f aca="false">IF(AD49=0,0,IF(AE49="","",EDATE(AE49,AD49)-DAY(1)))</f>
        <v>46127</v>
      </c>
      <c r="AG49" s="36" t="s">
        <v>82</v>
      </c>
      <c r="AH49" s="36" t="s">
        <v>83</v>
      </c>
      <c r="AI49" s="37" t="s">
        <v>375</v>
      </c>
      <c r="AJ49" s="36" t="s">
        <v>143</v>
      </c>
      <c r="AK49" s="44" t="str">
        <f aca="true">IF(AE49=0,"нет данных",IF(TODAY()&lt;AF49-30,"поверен",IF(TODAY()&gt;AF49,"ЗАМЕНИТЬ","ПРОСРОЧЕН")))</f>
        <v>поверен</v>
      </c>
      <c r="AL49" s="37"/>
      <c r="AM49" s="37" t="s">
        <v>86</v>
      </c>
      <c r="AN49" s="37" t="s">
        <v>87</v>
      </c>
      <c r="AO49" s="37" t="s">
        <v>88</v>
      </c>
      <c r="AP49" s="42" t="s">
        <v>376</v>
      </c>
      <c r="AQ49" s="35" t="s">
        <v>377</v>
      </c>
      <c r="AR49" s="75"/>
      <c r="AS49" s="37" t="s">
        <v>91</v>
      </c>
      <c r="AT49" s="34" t="s">
        <v>92</v>
      </c>
      <c r="AU49" s="34"/>
      <c r="AV49" s="36" t="n">
        <v>45200</v>
      </c>
      <c r="AW49" s="36"/>
      <c r="AX49" s="34"/>
      <c r="AY49" s="34"/>
      <c r="AZ49" s="34"/>
      <c r="BA49" s="36" t="s">
        <v>221</v>
      </c>
      <c r="BB49" s="36" t="s">
        <v>329</v>
      </c>
      <c r="BC49" s="36" t="s">
        <v>298</v>
      </c>
      <c r="BD49" s="37" t="n">
        <v>2971</v>
      </c>
      <c r="BE49" s="36"/>
      <c r="BF49" s="45"/>
      <c r="BG49" s="46" t="s">
        <v>378</v>
      </c>
      <c r="BH49" s="47"/>
      <c r="BI49" s="34" t="s">
        <v>330</v>
      </c>
      <c r="BJ49" s="35" t="s">
        <v>331</v>
      </c>
      <c r="BK49" s="34" t="s">
        <v>332</v>
      </c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</row>
    <row r="50" s="49" customFormat="true" ht="60" hidden="false" customHeight="true" outlineLevel="0" collapsed="false">
      <c r="A50" s="34"/>
      <c r="B50" s="34" t="s">
        <v>62</v>
      </c>
      <c r="C50" s="34" t="s">
        <v>63</v>
      </c>
      <c r="D50" s="50" t="s">
        <v>64</v>
      </c>
      <c r="E50" s="50" t="s">
        <v>103</v>
      </c>
      <c r="F50" s="36" t="s">
        <v>379</v>
      </c>
      <c r="G50" s="36" t="s">
        <v>380</v>
      </c>
      <c r="H50" s="50" t="s">
        <v>381</v>
      </c>
      <c r="I50" s="42" t="s">
        <v>316</v>
      </c>
      <c r="J50" s="36" t="s">
        <v>317</v>
      </c>
      <c r="K50" s="43" t="s">
        <v>318</v>
      </c>
      <c r="L50" s="43" t="s">
        <v>319</v>
      </c>
      <c r="M50" s="36" t="s">
        <v>365</v>
      </c>
      <c r="N50" s="43" t="s">
        <v>382</v>
      </c>
      <c r="O50" s="34" t="s">
        <v>322</v>
      </c>
      <c r="P50" s="34" t="s">
        <v>323</v>
      </c>
      <c r="Q50" s="37" t="s">
        <v>289</v>
      </c>
      <c r="R50" s="74" t="s">
        <v>367</v>
      </c>
      <c r="S50" s="42" t="n">
        <v>12</v>
      </c>
      <c r="T50" s="40" t="n">
        <f aca="false">R50+S50*365.2</f>
        <v>46825.4</v>
      </c>
      <c r="U50" s="41" t="s">
        <v>383</v>
      </c>
      <c r="V50" s="34" t="e">
        <f aca="false">IF(#REF!="","",#REF!)</f>
        <v>#REF!</v>
      </c>
      <c r="W50" s="34" t="str">
        <f aca="false">IF(#REF!="","",#REF!)</f>
        <v>м</v>
      </c>
      <c r="X50" s="42" t="n">
        <v>2.56</v>
      </c>
      <c r="Y50" s="42"/>
      <c r="Z50" s="37" t="s">
        <v>325</v>
      </c>
      <c r="AA50" s="50" t="s">
        <v>326</v>
      </c>
      <c r="AB50" s="42" t="s">
        <v>325</v>
      </c>
      <c r="AC50" s="37" t="s">
        <v>325</v>
      </c>
      <c r="AD50" s="43" t="n">
        <v>48</v>
      </c>
      <c r="AE50" s="38" t="n">
        <v>45332</v>
      </c>
      <c r="AF50" s="44" t="n">
        <f aca="false">IF(AD50=0,0,IF(AE50="","",EDATE(AE50,AD50)-DAY(1)))</f>
        <v>46762</v>
      </c>
      <c r="AG50" s="36" t="s">
        <v>82</v>
      </c>
      <c r="AH50" s="36" t="s">
        <v>83</v>
      </c>
      <c r="AI50" s="37" t="s">
        <v>384</v>
      </c>
      <c r="AJ50" s="36" t="s">
        <v>143</v>
      </c>
      <c r="AK50" s="44" t="str">
        <f aca="true">IF(AE50=0,"нет данных",IF(TODAY()&lt;AF50-30,"поверен",IF(TODAY()&gt;AF50,"ЗАМЕНИТЬ","ПРОСРОЧЕН")))</f>
        <v>поверен</v>
      </c>
      <c r="AL50" s="37"/>
      <c r="AM50" s="37" t="s">
        <v>86</v>
      </c>
      <c r="AN50" s="37" t="s">
        <v>87</v>
      </c>
      <c r="AO50" s="37" t="s">
        <v>88</v>
      </c>
      <c r="AP50" s="42" t="s">
        <v>328</v>
      </c>
      <c r="AQ50" s="35" t="s">
        <v>121</v>
      </c>
      <c r="AR50" s="44"/>
      <c r="AS50" s="37" t="s">
        <v>91</v>
      </c>
      <c r="AT50" s="34" t="s">
        <v>92</v>
      </c>
      <c r="AU50" s="34"/>
      <c r="AV50" s="36" t="n">
        <v>45200</v>
      </c>
      <c r="AW50" s="36"/>
      <c r="AX50" s="34"/>
      <c r="AY50" s="34"/>
      <c r="AZ50" s="34"/>
      <c r="BA50" s="36" t="s">
        <v>385</v>
      </c>
      <c r="BB50" s="36" t="s">
        <v>329</v>
      </c>
      <c r="BC50" s="36" t="s">
        <v>298</v>
      </c>
      <c r="BD50" s="37" t="n">
        <v>2971</v>
      </c>
      <c r="BE50" s="36"/>
      <c r="BF50" s="45"/>
      <c r="BG50" s="46" t="s">
        <v>362</v>
      </c>
      <c r="BH50" s="47"/>
      <c r="BI50" s="34" t="s">
        <v>330</v>
      </c>
      <c r="BJ50" s="35" t="s">
        <v>331</v>
      </c>
      <c r="BK50" s="34" t="s">
        <v>332</v>
      </c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  <c r="HG50" s="48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</row>
    <row r="51" s="76" customFormat="true" ht="60" hidden="false" customHeight="true" outlineLevel="0" collapsed="false">
      <c r="A51" s="34"/>
      <c r="B51" s="34" t="s">
        <v>62</v>
      </c>
      <c r="C51" s="34" t="s">
        <v>63</v>
      </c>
      <c r="D51" s="50" t="s">
        <v>64</v>
      </c>
      <c r="E51" s="50" t="s">
        <v>386</v>
      </c>
      <c r="F51" s="36" t="s">
        <v>387</v>
      </c>
      <c r="G51" s="36" t="s">
        <v>388</v>
      </c>
      <c r="H51" s="50" t="s">
        <v>389</v>
      </c>
      <c r="I51" s="42" t="s">
        <v>69</v>
      </c>
      <c r="J51" s="36" t="s">
        <v>70</v>
      </c>
      <c r="K51" s="34" t="s">
        <v>71</v>
      </c>
      <c r="L51" s="34" t="s">
        <v>72</v>
      </c>
      <c r="M51" s="36" t="s">
        <v>390</v>
      </c>
      <c r="N51" s="43" t="s">
        <v>391</v>
      </c>
      <c r="O51" s="34" t="s">
        <v>75</v>
      </c>
      <c r="P51" s="34" t="s">
        <v>76</v>
      </c>
      <c r="Q51" s="37" t="s">
        <v>77</v>
      </c>
      <c r="R51" s="74" t="n">
        <v>42447</v>
      </c>
      <c r="S51" s="39" t="n">
        <v>15</v>
      </c>
      <c r="T51" s="40" t="n">
        <f aca="false">R51+S51*365.2</f>
        <v>47925</v>
      </c>
      <c r="U51" s="50" t="s">
        <v>78</v>
      </c>
      <c r="V51" s="34" t="str">
        <f aca="false">IF(Y51="","",Y51)</f>
        <v/>
      </c>
      <c r="W51" s="34" t="str">
        <f aca="false">IF(Z51="","",Z51)</f>
        <v>°С</v>
      </c>
      <c r="X51" s="42" t="n">
        <v>450</v>
      </c>
      <c r="Y51" s="42"/>
      <c r="Z51" s="37" t="s">
        <v>79</v>
      </c>
      <c r="AA51" s="34" t="s">
        <v>101</v>
      </c>
      <c r="AB51" s="42"/>
      <c r="AC51" s="37" t="s">
        <v>81</v>
      </c>
      <c r="AD51" s="43" t="n">
        <v>60</v>
      </c>
      <c r="AE51" s="38" t="n">
        <v>44152</v>
      </c>
      <c r="AF51" s="62" t="n">
        <f aca="false">IF(AD51=0,0,IF(AE51="","",EDATE(AE51,AD51)-DAY(1)))</f>
        <v>45947</v>
      </c>
      <c r="AG51" s="36" t="s">
        <v>82</v>
      </c>
      <c r="AH51" s="36" t="s">
        <v>83</v>
      </c>
      <c r="AI51" s="37" t="s">
        <v>392</v>
      </c>
      <c r="AJ51" s="36" t="s">
        <v>85</v>
      </c>
      <c r="AK51" s="44" t="str">
        <f aca="true">IF(AE51=0,"нет данных",IF(TODAY()&lt;AF51-30,"поверен",IF(TODAY()&gt;AF51,"ЗАМЕНИТЬ","ПРОСРОЧЕН")))</f>
        <v>ПРОСРОЧЕН</v>
      </c>
      <c r="AL51" s="37"/>
      <c r="AM51" s="37" t="s">
        <v>86</v>
      </c>
      <c r="AN51" s="37" t="s">
        <v>87</v>
      </c>
      <c r="AO51" s="37" t="s">
        <v>88</v>
      </c>
      <c r="AP51" s="42" t="s">
        <v>393</v>
      </c>
      <c r="AQ51" s="35" t="s">
        <v>394</v>
      </c>
      <c r="AR51" s="44"/>
      <c r="AS51" s="37" t="s">
        <v>91</v>
      </c>
      <c r="AT51" s="34" t="s">
        <v>92</v>
      </c>
      <c r="AU51" s="34"/>
      <c r="AV51" s="36"/>
      <c r="AW51" s="36"/>
      <c r="AX51" s="34"/>
      <c r="AY51" s="34"/>
      <c r="AZ51" s="34"/>
      <c r="BA51" s="36"/>
      <c r="BB51" s="36" t="s">
        <v>93</v>
      </c>
      <c r="BC51" s="36" t="s">
        <v>94</v>
      </c>
      <c r="BD51" s="37" t="n">
        <v>3201</v>
      </c>
      <c r="BE51" s="36"/>
      <c r="BF51" s="45"/>
      <c r="BG51" s="46"/>
      <c r="BH51" s="47"/>
      <c r="BI51" s="34"/>
      <c r="BJ51" s="34"/>
      <c r="BK51" s="34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</row>
    <row r="52" customFormat="false" ht="60" hidden="false" customHeight="true" outlineLevel="0" collapsed="false">
      <c r="AD52" s="77"/>
      <c r="AE52" s="78" t="n">
        <v>45291</v>
      </c>
      <c r="AF52" s="79" t="n">
        <v>45656</v>
      </c>
      <c r="AG52" s="80"/>
      <c r="AH52" s="80"/>
      <c r="AI52" s="81" t="s">
        <v>395</v>
      </c>
      <c r="AJ52" s="80"/>
      <c r="AK52" s="80"/>
    </row>
    <row r="53" customFormat="false" ht="60" hidden="false" customHeight="true" outlineLevel="0" collapsed="false">
      <c r="AD53" s="77"/>
      <c r="AE53" s="80"/>
      <c r="AF53" s="80"/>
      <c r="AG53" s="80"/>
      <c r="AH53" s="80"/>
      <c r="AI53" s="82"/>
      <c r="AJ53" s="80"/>
      <c r="AK53" s="80"/>
    </row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BK50">
    <filterColumn colId="7">
      <filters>
        <filter val="AZISA-25310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BN1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L1" activeCellId="0" sqref="BL1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8" min="1" style="83" width="9.14"/>
    <col collapsed="false" customWidth="true" hidden="false" outlineLevel="0" max="52" min="16" style="83" width="9.14"/>
  </cols>
  <sheetData>
    <row r="1" s="109" customFormat="true" ht="73.5" hidden="false" customHeight="true" outlineLevel="0" collapsed="false">
      <c r="A1" s="84" t="s">
        <v>0</v>
      </c>
      <c r="B1" s="84" t="s">
        <v>1</v>
      </c>
      <c r="C1" s="84" t="s">
        <v>2</v>
      </c>
      <c r="D1" s="85" t="s">
        <v>3</v>
      </c>
      <c r="E1" s="85" t="s">
        <v>4</v>
      </c>
      <c r="F1" s="86" t="s">
        <v>5</v>
      </c>
      <c r="G1" s="87" t="s">
        <v>6</v>
      </c>
      <c r="H1" s="88" t="s">
        <v>7</v>
      </c>
      <c r="I1" s="89" t="s">
        <v>8</v>
      </c>
      <c r="J1" s="90" t="s">
        <v>9</v>
      </c>
      <c r="K1" s="85" t="s">
        <v>10</v>
      </c>
      <c r="L1" s="85" t="s">
        <v>11</v>
      </c>
      <c r="M1" s="91" t="s">
        <v>12</v>
      </c>
      <c r="N1" s="92" t="s">
        <v>13</v>
      </c>
      <c r="O1" s="88" t="s">
        <v>14</v>
      </c>
      <c r="P1" s="86" t="s">
        <v>15</v>
      </c>
      <c r="Q1" s="93" t="s">
        <v>16</v>
      </c>
      <c r="R1" s="94" t="s">
        <v>17</v>
      </c>
      <c r="S1" s="95" t="s">
        <v>18</v>
      </c>
      <c r="T1" s="96" t="s">
        <v>19</v>
      </c>
      <c r="U1" s="85" t="s">
        <v>20</v>
      </c>
      <c r="V1" s="93" t="s">
        <v>21</v>
      </c>
      <c r="W1" s="97" t="s">
        <v>22</v>
      </c>
      <c r="X1" s="98" t="s">
        <v>23</v>
      </c>
      <c r="Y1" s="93" t="s">
        <v>24</v>
      </c>
      <c r="Z1" s="90" t="s">
        <v>25</v>
      </c>
      <c r="AA1" s="85" t="s">
        <v>26</v>
      </c>
      <c r="AB1" s="93" t="s">
        <v>27</v>
      </c>
      <c r="AC1" s="90" t="s">
        <v>28</v>
      </c>
      <c r="AD1" s="85" t="s">
        <v>29</v>
      </c>
      <c r="AE1" s="99" t="s">
        <v>30</v>
      </c>
      <c r="AF1" s="100" t="s">
        <v>31</v>
      </c>
      <c r="AG1" s="100" t="s">
        <v>32</v>
      </c>
      <c r="AH1" s="100" t="s">
        <v>33</v>
      </c>
      <c r="AI1" s="86" t="s">
        <v>34</v>
      </c>
      <c r="AJ1" s="100" t="s">
        <v>35</v>
      </c>
      <c r="AK1" s="100" t="s">
        <v>36</v>
      </c>
      <c r="AL1" s="90" t="s">
        <v>37</v>
      </c>
      <c r="AM1" s="90" t="s">
        <v>38</v>
      </c>
      <c r="AN1" s="90" t="s">
        <v>39</v>
      </c>
      <c r="AO1" s="90" t="s">
        <v>40</v>
      </c>
      <c r="AP1" s="88" t="s">
        <v>41</v>
      </c>
      <c r="AQ1" s="88" t="s">
        <v>42</v>
      </c>
      <c r="AR1" s="86" t="s">
        <v>43</v>
      </c>
      <c r="AS1" s="90" t="s">
        <v>44</v>
      </c>
      <c r="AT1" s="86" t="s">
        <v>45</v>
      </c>
      <c r="AU1" s="88" t="s">
        <v>46</v>
      </c>
      <c r="AV1" s="101" t="s">
        <v>47</v>
      </c>
      <c r="AW1" s="101" t="s">
        <v>48</v>
      </c>
      <c r="AX1" s="102" t="s">
        <v>49</v>
      </c>
      <c r="AY1" s="102" t="s">
        <v>50</v>
      </c>
      <c r="AZ1" s="102" t="s">
        <v>51</v>
      </c>
      <c r="BA1" s="101" t="s">
        <v>52</v>
      </c>
      <c r="BB1" s="101" t="s">
        <v>53</v>
      </c>
      <c r="BC1" s="101" t="s">
        <v>54</v>
      </c>
      <c r="BD1" s="101" t="s">
        <v>55</v>
      </c>
      <c r="BE1" s="101" t="s">
        <v>56</v>
      </c>
      <c r="BF1" s="103" t="s">
        <v>57</v>
      </c>
      <c r="BG1" s="101" t="s">
        <v>58</v>
      </c>
      <c r="BH1" s="104"/>
      <c r="BI1" s="105" t="s">
        <v>59</v>
      </c>
      <c r="BJ1" s="106" t="s">
        <v>60</v>
      </c>
      <c r="BK1" s="105" t="s">
        <v>61</v>
      </c>
      <c r="BL1" s="107"/>
      <c r="BM1" s="108"/>
      <c r="BN1" s="107"/>
    </row>
    <row r="2" s="128" customFormat="true" ht="60" hidden="false" customHeight="true" outlineLevel="0" collapsed="false">
      <c r="A2" s="110"/>
      <c r="B2" s="110" t="s">
        <v>62</v>
      </c>
      <c r="C2" s="110" t="s">
        <v>63</v>
      </c>
      <c r="D2" s="111" t="s">
        <v>64</v>
      </c>
      <c r="E2" s="111" t="s">
        <v>96</v>
      </c>
      <c r="F2" s="112" t="s">
        <v>66</v>
      </c>
      <c r="G2" s="112" t="s">
        <v>344</v>
      </c>
      <c r="H2" s="111" t="s">
        <v>345</v>
      </c>
      <c r="I2" s="113" t="s">
        <v>316</v>
      </c>
      <c r="J2" s="112" t="s">
        <v>346</v>
      </c>
      <c r="K2" s="114" t="s">
        <v>318</v>
      </c>
      <c r="L2" s="114" t="s">
        <v>319</v>
      </c>
      <c r="M2" s="115" t="s">
        <v>347</v>
      </c>
      <c r="N2" s="114" t="s">
        <v>348</v>
      </c>
      <c r="O2" s="110" t="s">
        <v>322</v>
      </c>
      <c r="P2" s="110" t="s">
        <v>323</v>
      </c>
      <c r="Q2" s="115" t="s">
        <v>289</v>
      </c>
      <c r="R2" s="116" t="n">
        <v>42443</v>
      </c>
      <c r="S2" s="113" t="n">
        <v>12</v>
      </c>
      <c r="T2" s="117" t="n">
        <v>46825.4</v>
      </c>
      <c r="U2" s="118" t="s">
        <v>349</v>
      </c>
      <c r="V2" s="119"/>
      <c r="W2" s="119" t="s">
        <v>325</v>
      </c>
      <c r="X2" s="113" t="n">
        <v>3</v>
      </c>
      <c r="Y2" s="113"/>
      <c r="Z2" s="115" t="s">
        <v>325</v>
      </c>
      <c r="AA2" s="111" t="s">
        <v>326</v>
      </c>
      <c r="AB2" s="113" t="s">
        <v>325</v>
      </c>
      <c r="AC2" s="115" t="s">
        <v>325</v>
      </c>
      <c r="AD2" s="114" t="n">
        <v>60</v>
      </c>
      <c r="AE2" s="120" t="n">
        <v>43913</v>
      </c>
      <c r="AF2" s="121" t="n">
        <v>45738</v>
      </c>
      <c r="AG2" s="112" t="s">
        <v>82</v>
      </c>
      <c r="AH2" s="112" t="s">
        <v>83</v>
      </c>
      <c r="AI2" s="115" t="s">
        <v>396</v>
      </c>
      <c r="AJ2" s="112" t="s">
        <v>62</v>
      </c>
      <c r="AK2" s="121" t="s">
        <v>397</v>
      </c>
      <c r="AL2" s="115"/>
      <c r="AM2" s="115" t="s">
        <v>86</v>
      </c>
      <c r="AN2" s="115" t="s">
        <v>87</v>
      </c>
      <c r="AO2" s="115" t="s">
        <v>88</v>
      </c>
      <c r="AP2" s="113" t="s">
        <v>328</v>
      </c>
      <c r="AQ2" s="122" t="s">
        <v>121</v>
      </c>
      <c r="AR2" s="121"/>
      <c r="AS2" s="115" t="s">
        <v>91</v>
      </c>
      <c r="AT2" s="110" t="s">
        <v>92</v>
      </c>
      <c r="AU2" s="110"/>
      <c r="AV2" s="112" t="n">
        <v>45200</v>
      </c>
      <c r="AW2" s="112"/>
      <c r="AX2" s="110"/>
      <c r="AY2" s="110"/>
      <c r="AZ2" s="110"/>
      <c r="BA2" s="112" t="s">
        <v>221</v>
      </c>
      <c r="BB2" s="112" t="s">
        <v>329</v>
      </c>
      <c r="BC2" s="112" t="s">
        <v>298</v>
      </c>
      <c r="BD2" s="115" t="n">
        <v>2971</v>
      </c>
      <c r="BE2" s="112"/>
      <c r="BF2" s="123"/>
      <c r="BG2" s="124"/>
      <c r="BH2" s="125"/>
      <c r="BI2" s="119" t="s">
        <v>330</v>
      </c>
      <c r="BJ2" s="126" t="s">
        <v>331</v>
      </c>
      <c r="BK2" s="119" t="s">
        <v>332</v>
      </c>
      <c r="BL2" s="127"/>
      <c r="BM2" s="127"/>
      <c r="BN2" s="127"/>
    </row>
    <row r="3" s="128" customFormat="true" ht="60" hidden="false" customHeight="true" outlineLevel="0" collapsed="false">
      <c r="A3" s="110"/>
      <c r="B3" s="110" t="s">
        <v>62</v>
      </c>
      <c r="C3" s="110" t="s">
        <v>63</v>
      </c>
      <c r="D3" s="111" t="s">
        <v>64</v>
      </c>
      <c r="E3" s="111" t="s">
        <v>96</v>
      </c>
      <c r="F3" s="112" t="s">
        <v>66</v>
      </c>
      <c r="G3" s="112" t="s">
        <v>344</v>
      </c>
      <c r="H3" s="111" t="s">
        <v>351</v>
      </c>
      <c r="I3" s="113" t="s">
        <v>316</v>
      </c>
      <c r="J3" s="112" t="s">
        <v>346</v>
      </c>
      <c r="K3" s="114" t="s">
        <v>318</v>
      </c>
      <c r="L3" s="114" t="s">
        <v>319</v>
      </c>
      <c r="M3" s="112" t="s">
        <v>347</v>
      </c>
      <c r="N3" s="114" t="n">
        <v>504512</v>
      </c>
      <c r="O3" s="110" t="s">
        <v>322</v>
      </c>
      <c r="P3" s="110" t="s">
        <v>323</v>
      </c>
      <c r="Q3" s="115" t="s">
        <v>289</v>
      </c>
      <c r="R3" s="116" t="s">
        <v>352</v>
      </c>
      <c r="S3" s="113" t="n">
        <v>12</v>
      </c>
      <c r="T3" s="117" t="n">
        <v>46860.4</v>
      </c>
      <c r="U3" s="118" t="s">
        <v>349</v>
      </c>
      <c r="V3" s="119"/>
      <c r="W3" s="119" t="s">
        <v>325</v>
      </c>
      <c r="X3" s="113" t="n">
        <v>3</v>
      </c>
      <c r="Y3" s="113"/>
      <c r="Z3" s="115" t="s">
        <v>325</v>
      </c>
      <c r="AA3" s="111" t="s">
        <v>326</v>
      </c>
      <c r="AB3" s="113" t="s">
        <v>325</v>
      </c>
      <c r="AC3" s="115" t="s">
        <v>325</v>
      </c>
      <c r="AD3" s="114" t="n">
        <v>60</v>
      </c>
      <c r="AE3" s="120" t="n">
        <v>43913</v>
      </c>
      <c r="AF3" s="121" t="n">
        <v>45738</v>
      </c>
      <c r="AG3" s="112" t="s">
        <v>82</v>
      </c>
      <c r="AH3" s="112" t="s">
        <v>83</v>
      </c>
      <c r="AI3" s="115" t="s">
        <v>398</v>
      </c>
      <c r="AJ3" s="112" t="s">
        <v>62</v>
      </c>
      <c r="AK3" s="121" t="s">
        <v>397</v>
      </c>
      <c r="AL3" s="115"/>
      <c r="AM3" s="115" t="s">
        <v>86</v>
      </c>
      <c r="AN3" s="115" t="s">
        <v>87</v>
      </c>
      <c r="AO3" s="115" t="s">
        <v>88</v>
      </c>
      <c r="AP3" s="113" t="s">
        <v>328</v>
      </c>
      <c r="AQ3" s="122" t="s">
        <v>121</v>
      </c>
      <c r="AR3" s="121"/>
      <c r="AS3" s="115" t="s">
        <v>91</v>
      </c>
      <c r="AT3" s="110" t="s">
        <v>92</v>
      </c>
      <c r="AU3" s="110"/>
      <c r="AV3" s="112" t="n">
        <v>45200</v>
      </c>
      <c r="AW3" s="112"/>
      <c r="AX3" s="110"/>
      <c r="AY3" s="110"/>
      <c r="AZ3" s="110"/>
      <c r="BA3" s="112" t="s">
        <v>221</v>
      </c>
      <c r="BB3" s="112" t="s">
        <v>329</v>
      </c>
      <c r="BC3" s="112" t="s">
        <v>298</v>
      </c>
      <c r="BD3" s="115" t="n">
        <v>2971</v>
      </c>
      <c r="BE3" s="112"/>
      <c r="BF3" s="123"/>
      <c r="BG3" s="124"/>
      <c r="BH3" s="125"/>
      <c r="BI3" s="119" t="s">
        <v>330</v>
      </c>
      <c r="BJ3" s="126" t="s">
        <v>331</v>
      </c>
      <c r="BK3" s="119" t="s">
        <v>332</v>
      </c>
      <c r="BL3" s="127"/>
      <c r="BM3" s="127"/>
      <c r="BN3" s="127"/>
    </row>
    <row r="4" s="128" customFormat="true" ht="60" hidden="false" customHeight="true" outlineLevel="0" collapsed="false">
      <c r="A4" s="110"/>
      <c r="B4" s="110" t="s">
        <v>62</v>
      </c>
      <c r="C4" s="110" t="s">
        <v>63</v>
      </c>
      <c r="D4" s="111" t="s">
        <v>64</v>
      </c>
      <c r="E4" s="111" t="s">
        <v>96</v>
      </c>
      <c r="F4" s="112" t="s">
        <v>66</v>
      </c>
      <c r="G4" s="112" t="s">
        <v>354</v>
      </c>
      <c r="H4" s="111" t="s">
        <v>355</v>
      </c>
      <c r="I4" s="113" t="s">
        <v>316</v>
      </c>
      <c r="J4" s="112" t="s">
        <v>346</v>
      </c>
      <c r="K4" s="114" t="s">
        <v>318</v>
      </c>
      <c r="L4" s="114" t="s">
        <v>319</v>
      </c>
      <c r="M4" s="115" t="s">
        <v>347</v>
      </c>
      <c r="N4" s="114" t="s">
        <v>356</v>
      </c>
      <c r="O4" s="110" t="s">
        <v>322</v>
      </c>
      <c r="P4" s="110" t="s">
        <v>323</v>
      </c>
      <c r="Q4" s="115" t="s">
        <v>289</v>
      </c>
      <c r="R4" s="129" t="n">
        <v>42443</v>
      </c>
      <c r="S4" s="113" t="n">
        <v>12</v>
      </c>
      <c r="T4" s="117" t="n">
        <v>46825.4</v>
      </c>
      <c r="U4" s="118" t="s">
        <v>349</v>
      </c>
      <c r="V4" s="119"/>
      <c r="W4" s="119" t="s">
        <v>325</v>
      </c>
      <c r="X4" s="113" t="n">
        <v>2.98</v>
      </c>
      <c r="Y4" s="113"/>
      <c r="Z4" s="115" t="s">
        <v>325</v>
      </c>
      <c r="AA4" s="111" t="s">
        <v>326</v>
      </c>
      <c r="AB4" s="113" t="s">
        <v>325</v>
      </c>
      <c r="AC4" s="115" t="s">
        <v>325</v>
      </c>
      <c r="AD4" s="114" t="n">
        <v>60</v>
      </c>
      <c r="AE4" s="120" t="n">
        <v>43918</v>
      </c>
      <c r="AF4" s="121" t="n">
        <v>45743</v>
      </c>
      <c r="AG4" s="112" t="s">
        <v>82</v>
      </c>
      <c r="AH4" s="112" t="s">
        <v>83</v>
      </c>
      <c r="AI4" s="115" t="s">
        <v>399</v>
      </c>
      <c r="AJ4" s="112" t="s">
        <v>62</v>
      </c>
      <c r="AK4" s="121" t="s">
        <v>397</v>
      </c>
      <c r="AL4" s="115"/>
      <c r="AM4" s="115" t="s">
        <v>86</v>
      </c>
      <c r="AN4" s="115" t="s">
        <v>87</v>
      </c>
      <c r="AO4" s="115" t="s">
        <v>88</v>
      </c>
      <c r="AP4" s="113" t="s">
        <v>328</v>
      </c>
      <c r="AQ4" s="122" t="s">
        <v>121</v>
      </c>
      <c r="AR4" s="121"/>
      <c r="AS4" s="115" t="s">
        <v>91</v>
      </c>
      <c r="AT4" s="110" t="s">
        <v>92</v>
      </c>
      <c r="AU4" s="110"/>
      <c r="AV4" s="112" t="n">
        <v>45200</v>
      </c>
      <c r="AW4" s="112"/>
      <c r="AX4" s="110"/>
      <c r="AY4" s="110"/>
      <c r="AZ4" s="110"/>
      <c r="BA4" s="112" t="s">
        <v>221</v>
      </c>
      <c r="BB4" s="112" t="s">
        <v>329</v>
      </c>
      <c r="BC4" s="112" t="s">
        <v>298</v>
      </c>
      <c r="BD4" s="115" t="n">
        <v>2971</v>
      </c>
      <c r="BE4" s="112"/>
      <c r="BF4" s="123"/>
      <c r="BG4" s="124"/>
      <c r="BH4" s="125"/>
      <c r="BI4" s="119" t="s">
        <v>330</v>
      </c>
      <c r="BJ4" s="126" t="s">
        <v>331</v>
      </c>
      <c r="BK4" s="119" t="s">
        <v>332</v>
      </c>
      <c r="BL4" s="127"/>
      <c r="BM4" s="127"/>
      <c r="BN4" s="127"/>
    </row>
    <row r="5" s="133" customFormat="true" ht="60" hidden="false" customHeight="true" outlineLevel="0" collapsed="false">
      <c r="A5" s="110"/>
      <c r="B5" s="110" t="s">
        <v>62</v>
      </c>
      <c r="C5" s="110" t="s">
        <v>63</v>
      </c>
      <c r="D5" s="111" t="s">
        <v>64</v>
      </c>
      <c r="E5" s="111" t="n">
        <v>200</v>
      </c>
      <c r="F5" s="112" t="s">
        <v>66</v>
      </c>
      <c r="G5" s="112" t="s">
        <v>400</v>
      </c>
      <c r="H5" s="111" t="s">
        <v>401</v>
      </c>
      <c r="I5" s="119" t="s">
        <v>402</v>
      </c>
      <c r="J5" s="112" t="s">
        <v>403</v>
      </c>
      <c r="K5" s="114" t="s">
        <v>404</v>
      </c>
      <c r="L5" s="114" t="s">
        <v>405</v>
      </c>
      <c r="M5" s="114" t="s">
        <v>406</v>
      </c>
      <c r="N5" s="114" t="s">
        <v>407</v>
      </c>
      <c r="O5" s="110" t="s">
        <v>408</v>
      </c>
      <c r="P5" s="110" t="s">
        <v>76</v>
      </c>
      <c r="Q5" s="115" t="s">
        <v>409</v>
      </c>
      <c r="R5" s="122" t="s">
        <v>410</v>
      </c>
      <c r="S5" s="113" t="n">
        <v>12</v>
      </c>
      <c r="T5" s="117" t="n">
        <v>47848.4</v>
      </c>
      <c r="U5" s="118" t="s">
        <v>100</v>
      </c>
      <c r="V5" s="119"/>
      <c r="W5" s="115" t="s">
        <v>411</v>
      </c>
      <c r="X5" s="113" t="n">
        <v>100</v>
      </c>
      <c r="Y5" s="113"/>
      <c r="Z5" s="115" t="s">
        <v>411</v>
      </c>
      <c r="AA5" s="111" t="s">
        <v>412</v>
      </c>
      <c r="AB5" s="113"/>
      <c r="AC5" s="115" t="s">
        <v>411</v>
      </c>
      <c r="AD5" s="114" t="n">
        <v>36</v>
      </c>
      <c r="AE5" s="120" t="n">
        <v>44641</v>
      </c>
      <c r="AF5" s="121" t="n">
        <v>45736</v>
      </c>
      <c r="AG5" s="112" t="s">
        <v>82</v>
      </c>
      <c r="AH5" s="112" t="s">
        <v>83</v>
      </c>
      <c r="AI5" s="115" t="s">
        <v>413</v>
      </c>
      <c r="AJ5" s="112" t="s">
        <v>143</v>
      </c>
      <c r="AK5" s="121" t="s">
        <v>397</v>
      </c>
      <c r="AL5" s="130"/>
      <c r="AM5" s="115" t="s">
        <v>86</v>
      </c>
      <c r="AN5" s="115" t="s">
        <v>87</v>
      </c>
      <c r="AO5" s="115" t="s">
        <v>88</v>
      </c>
      <c r="AP5" s="113" t="s">
        <v>414</v>
      </c>
      <c r="AQ5" s="121" t="n">
        <v>44264</v>
      </c>
      <c r="AR5" s="115"/>
      <c r="AS5" s="115" t="s">
        <v>91</v>
      </c>
      <c r="AT5" s="110" t="s">
        <v>385</v>
      </c>
      <c r="AU5" s="113"/>
      <c r="AV5" s="121" t="n">
        <v>44264</v>
      </c>
      <c r="AW5" s="110"/>
      <c r="AX5" s="110"/>
      <c r="AY5" s="110"/>
      <c r="AZ5" s="112"/>
      <c r="BA5" s="112" t="s">
        <v>343</v>
      </c>
      <c r="BB5" s="112" t="s">
        <v>415</v>
      </c>
      <c r="BC5" s="112" t="s">
        <v>416</v>
      </c>
      <c r="BD5" s="115" t="n">
        <v>3160</v>
      </c>
      <c r="BE5" s="112"/>
      <c r="BF5" s="131"/>
      <c r="BG5" s="119" t="s">
        <v>159</v>
      </c>
      <c r="BH5" s="130"/>
      <c r="BI5" s="119" t="s">
        <v>417</v>
      </c>
      <c r="BJ5" s="126" t="s">
        <v>418</v>
      </c>
      <c r="BK5" s="119" t="s">
        <v>419</v>
      </c>
      <c r="BL5" s="132"/>
      <c r="BM5" s="132" t="s">
        <v>420</v>
      </c>
      <c r="BN5" s="132"/>
    </row>
    <row r="6" s="128" customFormat="true" ht="60" hidden="false" customHeight="true" outlineLevel="0" collapsed="false">
      <c r="A6" s="110"/>
      <c r="B6" s="110" t="s">
        <v>62</v>
      </c>
      <c r="C6" s="110" t="s">
        <v>63</v>
      </c>
      <c r="D6" s="111" t="s">
        <v>64</v>
      </c>
      <c r="E6" s="111" t="n">
        <v>200</v>
      </c>
      <c r="F6" s="112" t="s">
        <v>66</v>
      </c>
      <c r="G6" s="112" t="s">
        <v>421</v>
      </c>
      <c r="H6" s="111" t="s">
        <v>422</v>
      </c>
      <c r="I6" s="113" t="s">
        <v>402</v>
      </c>
      <c r="J6" s="112" t="s">
        <v>423</v>
      </c>
      <c r="K6" s="114" t="s">
        <v>404</v>
      </c>
      <c r="L6" s="114" t="s">
        <v>405</v>
      </c>
      <c r="M6" s="114" t="s">
        <v>406</v>
      </c>
      <c r="N6" s="114" t="s">
        <v>424</v>
      </c>
      <c r="O6" s="110" t="s">
        <v>408</v>
      </c>
      <c r="P6" s="110" t="s">
        <v>76</v>
      </c>
      <c r="Q6" s="115" t="s">
        <v>409</v>
      </c>
      <c r="R6" s="120" t="n">
        <v>43549</v>
      </c>
      <c r="S6" s="113" t="n">
        <v>12</v>
      </c>
      <c r="T6" s="117" t="n">
        <v>47931.4</v>
      </c>
      <c r="U6" s="118" t="s">
        <v>100</v>
      </c>
      <c r="V6" s="119"/>
      <c r="W6" s="119" t="s">
        <v>411</v>
      </c>
      <c r="X6" s="113" t="n">
        <v>100</v>
      </c>
      <c r="Y6" s="113"/>
      <c r="Z6" s="115" t="s">
        <v>411</v>
      </c>
      <c r="AA6" s="111" t="s">
        <v>412</v>
      </c>
      <c r="AB6" s="113"/>
      <c r="AC6" s="115" t="s">
        <v>411</v>
      </c>
      <c r="AD6" s="114" t="n">
        <v>36</v>
      </c>
      <c r="AE6" s="120" t="n">
        <v>44641</v>
      </c>
      <c r="AF6" s="121" t="n">
        <v>45736</v>
      </c>
      <c r="AG6" s="112" t="s">
        <v>82</v>
      </c>
      <c r="AH6" s="112" t="s">
        <v>83</v>
      </c>
      <c r="AI6" s="115" t="s">
        <v>425</v>
      </c>
      <c r="AJ6" s="112" t="s">
        <v>143</v>
      </c>
      <c r="AK6" s="121" t="s">
        <v>397</v>
      </c>
      <c r="AL6" s="115"/>
      <c r="AM6" s="115" t="s">
        <v>86</v>
      </c>
      <c r="AN6" s="115" t="s">
        <v>87</v>
      </c>
      <c r="AO6" s="115" t="s">
        <v>88</v>
      </c>
      <c r="AP6" s="113" t="s">
        <v>414</v>
      </c>
      <c r="AQ6" s="122" t="s">
        <v>426</v>
      </c>
      <c r="AR6" s="121"/>
      <c r="AS6" s="115" t="s">
        <v>91</v>
      </c>
      <c r="AT6" s="110" t="s">
        <v>92</v>
      </c>
      <c r="AU6" s="110"/>
      <c r="AV6" s="112" t="n">
        <v>44145</v>
      </c>
      <c r="AW6" s="112"/>
      <c r="AX6" s="110"/>
      <c r="AY6" s="110"/>
      <c r="AZ6" s="110"/>
      <c r="BA6" s="112" t="s">
        <v>343</v>
      </c>
      <c r="BB6" s="112" t="s">
        <v>415</v>
      </c>
      <c r="BC6" s="112" t="s">
        <v>416</v>
      </c>
      <c r="BD6" s="115" t="n">
        <v>3160</v>
      </c>
      <c r="BE6" s="112"/>
      <c r="BF6" s="123"/>
      <c r="BG6" s="124" t="s">
        <v>159</v>
      </c>
      <c r="BH6" s="125"/>
      <c r="BI6" s="119" t="s">
        <v>417</v>
      </c>
      <c r="BJ6" s="126" t="s">
        <v>418</v>
      </c>
      <c r="BK6" s="119" t="s">
        <v>419</v>
      </c>
      <c r="BL6" s="127"/>
      <c r="BM6" s="132" t="s">
        <v>420</v>
      </c>
      <c r="BN6" s="127"/>
    </row>
    <row r="7" s="147" customFormat="true" ht="60" hidden="false" customHeight="true" outlineLevel="0" collapsed="false">
      <c r="A7" s="134"/>
      <c r="B7" s="134" t="s">
        <v>62</v>
      </c>
      <c r="C7" s="134" t="s">
        <v>63</v>
      </c>
      <c r="D7" s="135" t="s">
        <v>64</v>
      </c>
      <c r="E7" s="135" t="n">
        <v>201</v>
      </c>
      <c r="F7" s="136" t="s">
        <v>427</v>
      </c>
      <c r="G7" s="136" t="s">
        <v>428</v>
      </c>
      <c r="H7" s="135" t="s">
        <v>429</v>
      </c>
      <c r="I7" s="137" t="s">
        <v>430</v>
      </c>
      <c r="J7" s="136" t="s">
        <v>431</v>
      </c>
      <c r="K7" s="138" t="s">
        <v>432</v>
      </c>
      <c r="L7" s="138" t="s">
        <v>433</v>
      </c>
      <c r="M7" s="138" t="s">
        <v>434</v>
      </c>
      <c r="N7" s="138" t="s">
        <v>435</v>
      </c>
      <c r="O7" s="134" t="s">
        <v>436</v>
      </c>
      <c r="P7" s="134" t="s">
        <v>76</v>
      </c>
      <c r="Q7" s="139" t="s">
        <v>409</v>
      </c>
      <c r="R7" s="140" t="n">
        <v>42194</v>
      </c>
      <c r="S7" s="137" t="n">
        <v>10</v>
      </c>
      <c r="T7" s="141" t="n">
        <v>45846</v>
      </c>
      <c r="U7" s="142" t="s">
        <v>100</v>
      </c>
      <c r="V7" s="108"/>
      <c r="W7" s="108" t="s">
        <v>411</v>
      </c>
      <c r="X7" s="137" t="n">
        <v>100</v>
      </c>
      <c r="Y7" s="137"/>
      <c r="Z7" s="139" t="s">
        <v>411</v>
      </c>
      <c r="AA7" s="135" t="s">
        <v>412</v>
      </c>
      <c r="AB7" s="137"/>
      <c r="AC7" s="139" t="s">
        <v>411</v>
      </c>
      <c r="AD7" s="138" t="n">
        <v>12</v>
      </c>
      <c r="AE7" s="140" t="n">
        <v>45332</v>
      </c>
      <c r="AF7" s="143" t="n">
        <v>45697</v>
      </c>
      <c r="AG7" s="136" t="s">
        <v>82</v>
      </c>
      <c r="AH7" s="136" t="s">
        <v>83</v>
      </c>
      <c r="AI7" s="108" t="s">
        <v>437</v>
      </c>
      <c r="AJ7" s="136" t="s">
        <v>143</v>
      </c>
      <c r="AK7" s="143" t="s">
        <v>438</v>
      </c>
      <c r="AL7" s="139"/>
      <c r="AM7" s="139" t="s">
        <v>86</v>
      </c>
      <c r="AN7" s="139" t="s">
        <v>87</v>
      </c>
      <c r="AO7" s="139" t="s">
        <v>88</v>
      </c>
      <c r="AP7" s="137" t="s">
        <v>439</v>
      </c>
      <c r="AQ7" s="136" t="n">
        <v>42887</v>
      </c>
      <c r="AR7" s="143"/>
      <c r="AS7" s="139" t="s">
        <v>91</v>
      </c>
      <c r="AT7" s="134" t="s">
        <v>92</v>
      </c>
      <c r="AU7" s="134"/>
      <c r="AV7" s="136" t="n">
        <v>45200</v>
      </c>
      <c r="AW7" s="136"/>
      <c r="AX7" s="134"/>
      <c r="AY7" s="134"/>
      <c r="AZ7" s="134"/>
      <c r="BA7" s="136" t="s">
        <v>440</v>
      </c>
      <c r="BB7" s="136" t="s">
        <v>415</v>
      </c>
      <c r="BC7" s="136" t="s">
        <v>416</v>
      </c>
      <c r="BD7" s="139" t="n">
        <v>3160</v>
      </c>
      <c r="BE7" s="136"/>
      <c r="BF7" s="144"/>
      <c r="BG7" s="145" t="s">
        <v>362</v>
      </c>
      <c r="BH7" s="108"/>
      <c r="BI7" s="108"/>
      <c r="BJ7" s="108"/>
      <c r="BK7" s="108"/>
      <c r="BL7" s="146"/>
      <c r="BM7" s="132" t="s">
        <v>420</v>
      </c>
    </row>
    <row r="8" s="128" customFormat="true" ht="60" hidden="false" customHeight="true" outlineLevel="0" collapsed="false">
      <c r="A8" s="110"/>
      <c r="B8" s="110" t="s">
        <v>62</v>
      </c>
      <c r="C8" s="110" t="s">
        <v>63</v>
      </c>
      <c r="D8" s="111" t="s">
        <v>64</v>
      </c>
      <c r="E8" s="111" t="n">
        <v>202</v>
      </c>
      <c r="F8" s="112" t="s">
        <v>441</v>
      </c>
      <c r="G8" s="112" t="s">
        <v>442</v>
      </c>
      <c r="H8" s="111" t="s">
        <v>443</v>
      </c>
      <c r="I8" s="113" t="s">
        <v>444</v>
      </c>
      <c r="J8" s="112" t="s">
        <v>445</v>
      </c>
      <c r="K8" s="114" t="s">
        <v>446</v>
      </c>
      <c r="L8" s="114" t="s">
        <v>447</v>
      </c>
      <c r="M8" s="112" t="s">
        <v>448</v>
      </c>
      <c r="N8" s="114" t="s">
        <v>449</v>
      </c>
      <c r="O8" s="110" t="s">
        <v>450</v>
      </c>
      <c r="P8" s="110" t="s">
        <v>76</v>
      </c>
      <c r="Q8" s="115" t="s">
        <v>77</v>
      </c>
      <c r="R8" s="120" t="n">
        <v>42095</v>
      </c>
      <c r="S8" s="113" t="n">
        <v>6</v>
      </c>
      <c r="T8" s="117" t="n">
        <v>44286.2</v>
      </c>
      <c r="U8" s="118" t="s">
        <v>100</v>
      </c>
      <c r="V8" s="119"/>
      <c r="W8" s="119" t="s">
        <v>79</v>
      </c>
      <c r="X8" s="113" t="n">
        <v>900</v>
      </c>
      <c r="Y8" s="113"/>
      <c r="Z8" s="115" t="s">
        <v>79</v>
      </c>
      <c r="AA8" s="111" t="s">
        <v>451</v>
      </c>
      <c r="AB8" s="113"/>
      <c r="AC8" s="115" t="s">
        <v>81</v>
      </c>
      <c r="AD8" s="114" t="n">
        <v>60</v>
      </c>
      <c r="AE8" s="120" t="n">
        <v>43921</v>
      </c>
      <c r="AF8" s="121" t="n">
        <v>45746</v>
      </c>
      <c r="AG8" s="121" t="s">
        <v>82</v>
      </c>
      <c r="AH8" s="121" t="s">
        <v>83</v>
      </c>
      <c r="AI8" s="115" t="s">
        <v>452</v>
      </c>
      <c r="AJ8" s="112" t="s">
        <v>62</v>
      </c>
      <c r="AK8" s="121" t="s">
        <v>453</v>
      </c>
      <c r="AL8" s="115"/>
      <c r="AM8" s="115" t="s">
        <v>86</v>
      </c>
      <c r="AN8" s="115" t="s">
        <v>87</v>
      </c>
      <c r="AO8" s="115" t="s">
        <v>88</v>
      </c>
      <c r="AP8" s="113" t="s">
        <v>454</v>
      </c>
      <c r="AQ8" s="122" t="s">
        <v>455</v>
      </c>
      <c r="AR8" s="121"/>
      <c r="AS8" s="115" t="s">
        <v>91</v>
      </c>
      <c r="AT8" s="110" t="s">
        <v>92</v>
      </c>
      <c r="AU8" s="110"/>
      <c r="AV8" s="112"/>
      <c r="AW8" s="112"/>
      <c r="AX8" s="110"/>
      <c r="AY8" s="110"/>
      <c r="AZ8" s="110"/>
      <c r="BA8" s="112"/>
      <c r="BB8" s="112" t="s">
        <v>93</v>
      </c>
      <c r="BC8" s="112" t="s">
        <v>94</v>
      </c>
      <c r="BD8" s="115" t="n">
        <v>3201</v>
      </c>
      <c r="BE8" s="112"/>
      <c r="BF8" s="123"/>
      <c r="BG8" s="124"/>
      <c r="BH8" s="125"/>
      <c r="BI8" s="119"/>
      <c r="BJ8" s="119"/>
      <c r="BK8" s="119"/>
      <c r="BL8" s="127"/>
      <c r="BM8" s="127"/>
      <c r="BN8" s="127"/>
    </row>
    <row r="9" s="148" customFormat="true" ht="60" hidden="false" customHeight="true" outlineLevel="0" collapsed="false">
      <c r="A9" s="110"/>
      <c r="B9" s="110" t="s">
        <v>62</v>
      </c>
      <c r="C9" s="110" t="s">
        <v>63</v>
      </c>
      <c r="D9" s="111" t="s">
        <v>64</v>
      </c>
      <c r="E9" s="111" t="n">
        <v>202</v>
      </c>
      <c r="F9" s="112" t="s">
        <v>427</v>
      </c>
      <c r="G9" s="112" t="s">
        <v>428</v>
      </c>
      <c r="H9" s="111" t="s">
        <v>456</v>
      </c>
      <c r="I9" s="113" t="s">
        <v>430</v>
      </c>
      <c r="J9" s="112" t="s">
        <v>431</v>
      </c>
      <c r="K9" s="114" t="s">
        <v>432</v>
      </c>
      <c r="L9" s="114" t="s">
        <v>433</v>
      </c>
      <c r="M9" s="114" t="s">
        <v>434</v>
      </c>
      <c r="N9" s="114" t="s">
        <v>457</v>
      </c>
      <c r="O9" s="110" t="s">
        <v>436</v>
      </c>
      <c r="P9" s="110" t="s">
        <v>76</v>
      </c>
      <c r="Q9" s="115" t="s">
        <v>409</v>
      </c>
      <c r="R9" s="116" t="n">
        <v>42186</v>
      </c>
      <c r="S9" s="113" t="n">
        <v>10</v>
      </c>
      <c r="T9" s="117" t="n">
        <v>45838</v>
      </c>
      <c r="U9" s="118" t="s">
        <v>100</v>
      </c>
      <c r="V9" s="119"/>
      <c r="W9" s="119" t="s">
        <v>411</v>
      </c>
      <c r="X9" s="113" t="n">
        <v>100</v>
      </c>
      <c r="Y9" s="113"/>
      <c r="Z9" s="115" t="s">
        <v>411</v>
      </c>
      <c r="AA9" s="111" t="s">
        <v>412</v>
      </c>
      <c r="AB9" s="113"/>
      <c r="AC9" s="115" t="s">
        <v>411</v>
      </c>
      <c r="AD9" s="114" t="n">
        <v>12</v>
      </c>
      <c r="AE9" s="116" t="n">
        <v>45332</v>
      </c>
      <c r="AF9" s="121" t="n">
        <v>45697</v>
      </c>
      <c r="AG9" s="112" t="s">
        <v>82</v>
      </c>
      <c r="AH9" s="112" t="s">
        <v>83</v>
      </c>
      <c r="AI9" s="115" t="s">
        <v>458</v>
      </c>
      <c r="AJ9" s="112" t="s">
        <v>143</v>
      </c>
      <c r="AK9" s="121" t="s">
        <v>438</v>
      </c>
      <c r="AL9" s="115"/>
      <c r="AM9" s="115" t="s">
        <v>86</v>
      </c>
      <c r="AN9" s="115" t="s">
        <v>87</v>
      </c>
      <c r="AO9" s="115" t="s">
        <v>88</v>
      </c>
      <c r="AP9" s="113" t="s">
        <v>459</v>
      </c>
      <c r="AQ9" s="122" t="s">
        <v>460</v>
      </c>
      <c r="AR9" s="121"/>
      <c r="AS9" s="115" t="s">
        <v>91</v>
      </c>
      <c r="AT9" s="110" t="s">
        <v>92</v>
      </c>
      <c r="AU9" s="110"/>
      <c r="AV9" s="112" t="n">
        <v>44805</v>
      </c>
      <c r="AW9" s="112"/>
      <c r="AX9" s="110"/>
      <c r="AY9" s="110"/>
      <c r="AZ9" s="110"/>
      <c r="BA9" s="112" t="s">
        <v>122</v>
      </c>
      <c r="BB9" s="112" t="s">
        <v>415</v>
      </c>
      <c r="BC9" s="112" t="s">
        <v>416</v>
      </c>
      <c r="BD9" s="115" t="n">
        <v>3160</v>
      </c>
      <c r="BE9" s="112"/>
      <c r="BF9" s="123"/>
      <c r="BG9" s="124" t="s">
        <v>362</v>
      </c>
      <c r="BH9" s="119"/>
      <c r="BI9" s="119"/>
      <c r="BJ9" s="119"/>
      <c r="BK9" s="119"/>
      <c r="BL9" s="146"/>
      <c r="BM9" s="147" t="s">
        <v>420</v>
      </c>
      <c r="BN9" s="147"/>
    </row>
    <row r="10" s="128" customFormat="true" ht="60" hidden="false" customHeight="true" outlineLevel="0" collapsed="false">
      <c r="A10" s="110"/>
      <c r="B10" s="110" t="s">
        <v>62</v>
      </c>
      <c r="C10" s="110" t="s">
        <v>63</v>
      </c>
      <c r="D10" s="111" t="s">
        <v>64</v>
      </c>
      <c r="E10" s="111" t="n">
        <v>202</v>
      </c>
      <c r="F10" s="112" t="s">
        <v>441</v>
      </c>
      <c r="G10" s="112" t="s">
        <v>461</v>
      </c>
      <c r="H10" s="111" t="s">
        <v>462</v>
      </c>
      <c r="I10" s="113" t="s">
        <v>463</v>
      </c>
      <c r="J10" s="112" t="s">
        <v>464</v>
      </c>
      <c r="K10" s="114" t="s">
        <v>465</v>
      </c>
      <c r="L10" s="114" t="s">
        <v>466</v>
      </c>
      <c r="M10" s="112" t="s">
        <v>467</v>
      </c>
      <c r="N10" s="114" t="n">
        <v>1390993</v>
      </c>
      <c r="O10" s="110" t="s">
        <v>75</v>
      </c>
      <c r="P10" s="110" t="s">
        <v>76</v>
      </c>
      <c r="Q10" s="115" t="s">
        <v>137</v>
      </c>
      <c r="R10" s="116" t="n">
        <v>42095</v>
      </c>
      <c r="S10" s="113" t="n">
        <v>12</v>
      </c>
      <c r="T10" s="117" t="n">
        <v>46477.4</v>
      </c>
      <c r="U10" s="118" t="s">
        <v>100</v>
      </c>
      <c r="V10" s="119" t="s">
        <v>215</v>
      </c>
      <c r="W10" s="119" t="s">
        <v>139</v>
      </c>
      <c r="X10" s="113" t="n">
        <v>20</v>
      </c>
      <c r="Y10" s="113" t="s">
        <v>215</v>
      </c>
      <c r="Z10" s="115" t="s">
        <v>139</v>
      </c>
      <c r="AA10" s="111" t="s">
        <v>176</v>
      </c>
      <c r="AB10" s="113"/>
      <c r="AC10" s="115" t="s">
        <v>141</v>
      </c>
      <c r="AD10" s="114" t="n">
        <v>60</v>
      </c>
      <c r="AE10" s="120" t="n">
        <v>43921</v>
      </c>
      <c r="AF10" s="121" t="n">
        <v>45746</v>
      </c>
      <c r="AG10" s="121" t="s">
        <v>82</v>
      </c>
      <c r="AH10" s="121" t="s">
        <v>83</v>
      </c>
      <c r="AI10" s="115" t="s">
        <v>468</v>
      </c>
      <c r="AJ10" s="112" t="s">
        <v>62</v>
      </c>
      <c r="AK10" s="121" t="s">
        <v>453</v>
      </c>
      <c r="AL10" s="115"/>
      <c r="AM10" s="115" t="s">
        <v>86</v>
      </c>
      <c r="AN10" s="115" t="s">
        <v>87</v>
      </c>
      <c r="AO10" s="115" t="s">
        <v>88</v>
      </c>
      <c r="AP10" s="113" t="s">
        <v>439</v>
      </c>
      <c r="AQ10" s="122" t="n">
        <v>2015</v>
      </c>
      <c r="AR10" s="121"/>
      <c r="AS10" s="115" t="s">
        <v>91</v>
      </c>
      <c r="AT10" s="110" t="s">
        <v>92</v>
      </c>
      <c r="AU10" s="110"/>
      <c r="AV10" s="112"/>
      <c r="AW10" s="112"/>
      <c r="AX10" s="110"/>
      <c r="AY10" s="110"/>
      <c r="AZ10" s="110"/>
      <c r="BA10" s="112"/>
      <c r="BB10" s="112" t="s">
        <v>145</v>
      </c>
      <c r="BC10" s="112" t="s">
        <v>146</v>
      </c>
      <c r="BD10" s="115" t="n">
        <v>3001</v>
      </c>
      <c r="BE10" s="112"/>
      <c r="BF10" s="123"/>
      <c r="BG10" s="124"/>
      <c r="BH10" s="125"/>
      <c r="BI10" s="119"/>
      <c r="BJ10" s="119"/>
      <c r="BK10" s="119"/>
      <c r="BL10" s="127"/>
      <c r="BM10" s="127"/>
      <c r="BN10" s="127"/>
    </row>
    <row r="11" s="128" customFormat="true" ht="60" hidden="false" customHeight="true" outlineLevel="0" collapsed="false">
      <c r="A11" s="110"/>
      <c r="B11" s="110" t="s">
        <v>62</v>
      </c>
      <c r="C11" s="110" t="s">
        <v>63</v>
      </c>
      <c r="D11" s="111" t="s">
        <v>64</v>
      </c>
      <c r="E11" s="111" t="n">
        <v>202</v>
      </c>
      <c r="F11" s="112" t="s">
        <v>441</v>
      </c>
      <c r="G11" s="112" t="s">
        <v>469</v>
      </c>
      <c r="H11" s="111" t="s">
        <v>470</v>
      </c>
      <c r="I11" s="113" t="s">
        <v>463</v>
      </c>
      <c r="J11" s="112" t="s">
        <v>471</v>
      </c>
      <c r="K11" s="114" t="s">
        <v>465</v>
      </c>
      <c r="L11" s="114" t="s">
        <v>466</v>
      </c>
      <c r="M11" s="112" t="s">
        <v>467</v>
      </c>
      <c r="N11" s="114" t="n">
        <v>1390997</v>
      </c>
      <c r="O11" s="110" t="s">
        <v>75</v>
      </c>
      <c r="P11" s="110" t="s">
        <v>76</v>
      </c>
      <c r="Q11" s="115" t="s">
        <v>137</v>
      </c>
      <c r="R11" s="116" t="n">
        <v>42095</v>
      </c>
      <c r="S11" s="113" t="n">
        <v>12</v>
      </c>
      <c r="T11" s="117" t="n">
        <v>46477.4</v>
      </c>
      <c r="U11" s="118" t="s">
        <v>100</v>
      </c>
      <c r="V11" s="119" t="s">
        <v>215</v>
      </c>
      <c r="W11" s="119" t="s">
        <v>139</v>
      </c>
      <c r="X11" s="113" t="n">
        <v>20</v>
      </c>
      <c r="Y11" s="113" t="s">
        <v>215</v>
      </c>
      <c r="Z11" s="115" t="s">
        <v>139</v>
      </c>
      <c r="AA11" s="111" t="s">
        <v>176</v>
      </c>
      <c r="AB11" s="113"/>
      <c r="AC11" s="115" t="s">
        <v>141</v>
      </c>
      <c r="AD11" s="114" t="n">
        <v>60</v>
      </c>
      <c r="AE11" s="120" t="n">
        <v>43921</v>
      </c>
      <c r="AF11" s="121" t="n">
        <v>45746</v>
      </c>
      <c r="AG11" s="121" t="s">
        <v>82</v>
      </c>
      <c r="AH11" s="121" t="s">
        <v>83</v>
      </c>
      <c r="AI11" s="115" t="s">
        <v>472</v>
      </c>
      <c r="AJ11" s="112" t="s">
        <v>62</v>
      </c>
      <c r="AK11" s="121" t="s">
        <v>453</v>
      </c>
      <c r="AL11" s="115"/>
      <c r="AM11" s="115" t="s">
        <v>86</v>
      </c>
      <c r="AN11" s="115" t="s">
        <v>87</v>
      </c>
      <c r="AO11" s="115" t="s">
        <v>88</v>
      </c>
      <c r="AP11" s="113" t="s">
        <v>439</v>
      </c>
      <c r="AQ11" s="122" t="n">
        <v>2015</v>
      </c>
      <c r="AR11" s="121"/>
      <c r="AS11" s="115" t="s">
        <v>91</v>
      </c>
      <c r="AT11" s="110" t="s">
        <v>92</v>
      </c>
      <c r="AU11" s="110"/>
      <c r="AV11" s="112"/>
      <c r="AW11" s="112"/>
      <c r="AX11" s="110"/>
      <c r="AY11" s="110"/>
      <c r="AZ11" s="110"/>
      <c r="BA11" s="112"/>
      <c r="BB11" s="112" t="s">
        <v>145</v>
      </c>
      <c r="BC11" s="112" t="s">
        <v>146</v>
      </c>
      <c r="BD11" s="115" t="n">
        <v>3001</v>
      </c>
      <c r="BE11" s="112"/>
      <c r="BF11" s="123"/>
      <c r="BG11" s="124"/>
      <c r="BH11" s="125"/>
      <c r="BI11" s="119"/>
      <c r="BJ11" s="119"/>
      <c r="BK11" s="119"/>
      <c r="BL11" s="127"/>
      <c r="BM11" s="127"/>
      <c r="BN11" s="127"/>
    </row>
    <row r="12" s="128" customFormat="true" ht="60" hidden="false" customHeight="true" outlineLevel="0" collapsed="false">
      <c r="A12" s="110"/>
      <c r="B12" s="110" t="s">
        <v>62</v>
      </c>
      <c r="C12" s="110" t="s">
        <v>63</v>
      </c>
      <c r="D12" s="111" t="s">
        <v>64</v>
      </c>
      <c r="E12" s="111" t="n">
        <v>202</v>
      </c>
      <c r="F12" s="112" t="s">
        <v>441</v>
      </c>
      <c r="G12" s="112" t="s">
        <v>473</v>
      </c>
      <c r="H12" s="111" t="s">
        <v>474</v>
      </c>
      <c r="I12" s="113" t="s">
        <v>475</v>
      </c>
      <c r="J12" s="112" t="s">
        <v>471</v>
      </c>
      <c r="K12" s="114" t="s">
        <v>465</v>
      </c>
      <c r="L12" s="114" t="s">
        <v>466</v>
      </c>
      <c r="M12" s="114" t="s">
        <v>476</v>
      </c>
      <c r="N12" s="114" t="n">
        <v>1391001</v>
      </c>
      <c r="O12" s="110" t="s">
        <v>477</v>
      </c>
      <c r="P12" s="110" t="s">
        <v>76</v>
      </c>
      <c r="Q12" s="115" t="s">
        <v>137</v>
      </c>
      <c r="R12" s="116" t="n">
        <v>42095</v>
      </c>
      <c r="S12" s="113" t="n">
        <v>12</v>
      </c>
      <c r="T12" s="117" t="n">
        <v>46477.4</v>
      </c>
      <c r="U12" s="118" t="s">
        <v>100</v>
      </c>
      <c r="V12" s="119" t="s">
        <v>138</v>
      </c>
      <c r="W12" s="119" t="s">
        <v>139</v>
      </c>
      <c r="X12" s="113" t="n">
        <v>1</v>
      </c>
      <c r="Y12" s="113" t="s">
        <v>138</v>
      </c>
      <c r="Z12" s="115" t="s">
        <v>139</v>
      </c>
      <c r="AA12" s="111" t="s">
        <v>176</v>
      </c>
      <c r="AB12" s="113"/>
      <c r="AC12" s="115" t="s">
        <v>141</v>
      </c>
      <c r="AD12" s="114" t="n">
        <v>60</v>
      </c>
      <c r="AE12" s="120" t="n">
        <v>43921</v>
      </c>
      <c r="AF12" s="121" t="n">
        <v>45746</v>
      </c>
      <c r="AG12" s="121" t="s">
        <v>82</v>
      </c>
      <c r="AH12" s="121" t="s">
        <v>83</v>
      </c>
      <c r="AI12" s="115" t="s">
        <v>478</v>
      </c>
      <c r="AJ12" s="112" t="s">
        <v>62</v>
      </c>
      <c r="AK12" s="121" t="s">
        <v>453</v>
      </c>
      <c r="AL12" s="115"/>
      <c r="AM12" s="115" t="s">
        <v>86</v>
      </c>
      <c r="AN12" s="115" t="s">
        <v>87</v>
      </c>
      <c r="AO12" s="115" t="s">
        <v>88</v>
      </c>
      <c r="AP12" s="113" t="s">
        <v>479</v>
      </c>
      <c r="AQ12" s="110" t="n">
        <v>2016</v>
      </c>
      <c r="AR12" s="121"/>
      <c r="AS12" s="115" t="s">
        <v>91</v>
      </c>
      <c r="AT12" s="110" t="s">
        <v>92</v>
      </c>
      <c r="AU12" s="110"/>
      <c r="AV12" s="112"/>
      <c r="AW12" s="112"/>
      <c r="AX12" s="110"/>
      <c r="AY12" s="110"/>
      <c r="AZ12" s="110"/>
      <c r="BA12" s="112"/>
      <c r="BB12" s="112" t="s">
        <v>145</v>
      </c>
      <c r="BC12" s="112" t="s">
        <v>146</v>
      </c>
      <c r="BD12" s="115" t="n">
        <v>3001</v>
      </c>
      <c r="BE12" s="112"/>
      <c r="BF12" s="123"/>
      <c r="BG12" s="124"/>
      <c r="BH12" s="125"/>
      <c r="BI12" s="119"/>
      <c r="BJ12" s="119"/>
      <c r="BK12" s="119"/>
      <c r="BL12" s="127"/>
      <c r="BM12" s="127"/>
      <c r="BN12" s="127"/>
    </row>
    <row r="13" s="128" customFormat="true" ht="60" hidden="false" customHeight="true" outlineLevel="0" collapsed="false">
      <c r="A13" s="110"/>
      <c r="B13" s="110" t="s">
        <v>62</v>
      </c>
      <c r="C13" s="110" t="s">
        <v>63</v>
      </c>
      <c r="D13" s="111" t="s">
        <v>64</v>
      </c>
      <c r="E13" s="111" t="n">
        <v>202</v>
      </c>
      <c r="F13" s="112" t="s">
        <v>441</v>
      </c>
      <c r="G13" s="112" t="s">
        <v>480</v>
      </c>
      <c r="H13" s="111" t="s">
        <v>481</v>
      </c>
      <c r="I13" s="113" t="s">
        <v>463</v>
      </c>
      <c r="J13" s="112" t="s">
        <v>471</v>
      </c>
      <c r="K13" s="114" t="s">
        <v>465</v>
      </c>
      <c r="L13" s="114" t="s">
        <v>466</v>
      </c>
      <c r="M13" s="114" t="s">
        <v>476</v>
      </c>
      <c r="N13" s="114" t="n">
        <v>1391003</v>
      </c>
      <c r="O13" s="110" t="s">
        <v>75</v>
      </c>
      <c r="P13" s="110" t="s">
        <v>76</v>
      </c>
      <c r="Q13" s="113" t="n">
        <v>30</v>
      </c>
      <c r="R13" s="116" t="n">
        <v>42095</v>
      </c>
      <c r="S13" s="113" t="n">
        <v>12</v>
      </c>
      <c r="T13" s="117" t="n">
        <v>46477.4</v>
      </c>
      <c r="U13" s="118" t="s">
        <v>100</v>
      </c>
      <c r="V13" s="119" t="s">
        <v>138</v>
      </c>
      <c r="W13" s="119" t="s">
        <v>139</v>
      </c>
      <c r="X13" s="113" t="n">
        <v>1</v>
      </c>
      <c r="Y13" s="113" t="s">
        <v>138</v>
      </c>
      <c r="Z13" s="115" t="s">
        <v>139</v>
      </c>
      <c r="AA13" s="111" t="s">
        <v>176</v>
      </c>
      <c r="AB13" s="113"/>
      <c r="AC13" s="115" t="s">
        <v>141</v>
      </c>
      <c r="AD13" s="114" t="n">
        <v>60</v>
      </c>
      <c r="AE13" s="120" t="n">
        <v>43921</v>
      </c>
      <c r="AF13" s="121" t="n">
        <v>45746</v>
      </c>
      <c r="AG13" s="121" t="s">
        <v>82</v>
      </c>
      <c r="AH13" s="121" t="s">
        <v>83</v>
      </c>
      <c r="AI13" s="115" t="s">
        <v>482</v>
      </c>
      <c r="AJ13" s="112" t="s">
        <v>62</v>
      </c>
      <c r="AK13" s="121" t="s">
        <v>453</v>
      </c>
      <c r="AL13" s="115"/>
      <c r="AM13" s="115" t="s">
        <v>86</v>
      </c>
      <c r="AN13" s="115" t="s">
        <v>87</v>
      </c>
      <c r="AO13" s="115" t="s">
        <v>88</v>
      </c>
      <c r="AP13" s="113" t="s">
        <v>479</v>
      </c>
      <c r="AQ13" s="122" t="s">
        <v>455</v>
      </c>
      <c r="AR13" s="121"/>
      <c r="AS13" s="115" t="s">
        <v>91</v>
      </c>
      <c r="AT13" s="110" t="s">
        <v>92</v>
      </c>
      <c r="AU13" s="110"/>
      <c r="AV13" s="112"/>
      <c r="AW13" s="112"/>
      <c r="AX13" s="110"/>
      <c r="AY13" s="110"/>
      <c r="AZ13" s="110"/>
      <c r="BA13" s="112"/>
      <c r="BB13" s="112" t="s">
        <v>145</v>
      </c>
      <c r="BC13" s="112" t="s">
        <v>146</v>
      </c>
      <c r="BD13" s="115" t="n">
        <v>3001</v>
      </c>
      <c r="BE13" s="112"/>
      <c r="BF13" s="123"/>
      <c r="BG13" s="124"/>
      <c r="BH13" s="125"/>
      <c r="BI13" s="119"/>
      <c r="BJ13" s="119"/>
      <c r="BK13" s="119"/>
      <c r="BL13" s="127"/>
      <c r="BM13" s="127"/>
      <c r="BN13" s="127"/>
    </row>
    <row r="14" s="128" customFormat="true" ht="60" hidden="false" customHeight="true" outlineLevel="0" collapsed="false">
      <c r="A14" s="110"/>
      <c r="B14" s="110" t="s">
        <v>62</v>
      </c>
      <c r="C14" s="110" t="s">
        <v>63</v>
      </c>
      <c r="D14" s="111" t="s">
        <v>64</v>
      </c>
      <c r="E14" s="111" t="n">
        <v>202</v>
      </c>
      <c r="F14" s="112" t="s">
        <v>441</v>
      </c>
      <c r="G14" s="112" t="s">
        <v>483</v>
      </c>
      <c r="H14" s="111" t="s">
        <v>484</v>
      </c>
      <c r="I14" s="113" t="s">
        <v>444</v>
      </c>
      <c r="J14" s="112" t="s">
        <v>445</v>
      </c>
      <c r="K14" s="114" t="s">
        <v>446</v>
      </c>
      <c r="L14" s="114" t="s">
        <v>485</v>
      </c>
      <c r="M14" s="112" t="s">
        <v>486</v>
      </c>
      <c r="N14" s="114" t="n">
        <v>2250782</v>
      </c>
      <c r="O14" s="110" t="s">
        <v>450</v>
      </c>
      <c r="P14" s="110" t="s">
        <v>76</v>
      </c>
      <c r="Q14" s="115" t="s">
        <v>77</v>
      </c>
      <c r="R14" s="116" t="n">
        <v>42095</v>
      </c>
      <c r="S14" s="113" t="n">
        <v>8</v>
      </c>
      <c r="T14" s="117" t="n">
        <v>45016.6</v>
      </c>
      <c r="U14" s="118" t="s">
        <v>78</v>
      </c>
      <c r="V14" s="119"/>
      <c r="W14" s="119" t="s">
        <v>79</v>
      </c>
      <c r="X14" s="113" t="n">
        <v>100</v>
      </c>
      <c r="Y14" s="113"/>
      <c r="Z14" s="115" t="s">
        <v>79</v>
      </c>
      <c r="AA14" s="111" t="s">
        <v>451</v>
      </c>
      <c r="AB14" s="113"/>
      <c r="AC14" s="115" t="s">
        <v>81</v>
      </c>
      <c r="AD14" s="114" t="n">
        <v>60</v>
      </c>
      <c r="AE14" s="120" t="n">
        <v>43921</v>
      </c>
      <c r="AF14" s="121" t="n">
        <v>45746</v>
      </c>
      <c r="AG14" s="121" t="s">
        <v>82</v>
      </c>
      <c r="AH14" s="121" t="s">
        <v>83</v>
      </c>
      <c r="AI14" s="115" t="s">
        <v>487</v>
      </c>
      <c r="AJ14" s="112" t="s">
        <v>62</v>
      </c>
      <c r="AK14" s="121" t="s">
        <v>453</v>
      </c>
      <c r="AL14" s="115"/>
      <c r="AM14" s="115" t="s">
        <v>86</v>
      </c>
      <c r="AN14" s="115" t="s">
        <v>87</v>
      </c>
      <c r="AO14" s="115" t="s">
        <v>88</v>
      </c>
      <c r="AP14" s="113" t="s">
        <v>488</v>
      </c>
      <c r="AQ14" s="122" t="n">
        <v>2016</v>
      </c>
      <c r="AR14" s="121"/>
      <c r="AS14" s="115" t="s">
        <v>91</v>
      </c>
      <c r="AT14" s="110" t="s">
        <v>92</v>
      </c>
      <c r="AU14" s="110"/>
      <c r="AV14" s="112"/>
      <c r="AW14" s="112"/>
      <c r="AX14" s="110"/>
      <c r="AY14" s="110"/>
      <c r="AZ14" s="110"/>
      <c r="BA14" s="112"/>
      <c r="BB14" s="112" t="s">
        <v>93</v>
      </c>
      <c r="BC14" s="112" t="s">
        <v>94</v>
      </c>
      <c r="BD14" s="115" t="n">
        <v>3201</v>
      </c>
      <c r="BE14" s="112"/>
      <c r="BF14" s="123"/>
      <c r="BG14" s="124"/>
      <c r="BH14" s="125"/>
      <c r="BI14" s="119"/>
      <c r="BJ14" s="119"/>
      <c r="BK14" s="119"/>
      <c r="BL14" s="127"/>
      <c r="BM14" s="127"/>
      <c r="BN14" s="127"/>
    </row>
    <row r="15" s="128" customFormat="true" ht="60" hidden="false" customHeight="true" outlineLevel="0" collapsed="false">
      <c r="A15" s="110"/>
      <c r="B15" s="110" t="s">
        <v>62</v>
      </c>
      <c r="C15" s="110" t="s">
        <v>63</v>
      </c>
      <c r="D15" s="111" t="s">
        <v>64</v>
      </c>
      <c r="E15" s="111" t="n">
        <v>202</v>
      </c>
      <c r="F15" s="112" t="s">
        <v>441</v>
      </c>
      <c r="G15" s="112" t="s">
        <v>489</v>
      </c>
      <c r="H15" s="111" t="s">
        <v>490</v>
      </c>
      <c r="I15" s="113" t="s">
        <v>444</v>
      </c>
      <c r="J15" s="112" t="s">
        <v>445</v>
      </c>
      <c r="K15" s="114" t="s">
        <v>446</v>
      </c>
      <c r="L15" s="114" t="s">
        <v>485</v>
      </c>
      <c r="M15" s="112" t="s">
        <v>486</v>
      </c>
      <c r="N15" s="114" t="n">
        <v>2250801</v>
      </c>
      <c r="O15" s="110" t="s">
        <v>450</v>
      </c>
      <c r="P15" s="110" t="s">
        <v>76</v>
      </c>
      <c r="Q15" s="115" t="s">
        <v>77</v>
      </c>
      <c r="R15" s="116" t="n">
        <v>42095</v>
      </c>
      <c r="S15" s="113" t="n">
        <v>8</v>
      </c>
      <c r="T15" s="117" t="n">
        <v>45016.6</v>
      </c>
      <c r="U15" s="118" t="s">
        <v>78</v>
      </c>
      <c r="V15" s="119"/>
      <c r="W15" s="119" t="s">
        <v>79</v>
      </c>
      <c r="X15" s="113" t="n">
        <v>100</v>
      </c>
      <c r="Y15" s="113"/>
      <c r="Z15" s="115" t="s">
        <v>79</v>
      </c>
      <c r="AA15" s="111" t="s">
        <v>451</v>
      </c>
      <c r="AB15" s="113"/>
      <c r="AC15" s="115" t="s">
        <v>81</v>
      </c>
      <c r="AD15" s="114" t="n">
        <v>60</v>
      </c>
      <c r="AE15" s="120" t="n">
        <v>43921</v>
      </c>
      <c r="AF15" s="121" t="n">
        <v>45746</v>
      </c>
      <c r="AG15" s="121" t="s">
        <v>82</v>
      </c>
      <c r="AH15" s="121" t="s">
        <v>83</v>
      </c>
      <c r="AI15" s="115" t="s">
        <v>491</v>
      </c>
      <c r="AJ15" s="112" t="s">
        <v>62</v>
      </c>
      <c r="AK15" s="121" t="s">
        <v>453</v>
      </c>
      <c r="AL15" s="115"/>
      <c r="AM15" s="115" t="s">
        <v>86</v>
      </c>
      <c r="AN15" s="115" t="s">
        <v>87</v>
      </c>
      <c r="AO15" s="115" t="s">
        <v>88</v>
      </c>
      <c r="AP15" s="113" t="s">
        <v>488</v>
      </c>
      <c r="AQ15" s="110" t="n">
        <v>2016</v>
      </c>
      <c r="AR15" s="121"/>
      <c r="AS15" s="115" t="s">
        <v>91</v>
      </c>
      <c r="AT15" s="110" t="s">
        <v>92</v>
      </c>
      <c r="AU15" s="110"/>
      <c r="AV15" s="112"/>
      <c r="AW15" s="112"/>
      <c r="AX15" s="110"/>
      <c r="AY15" s="110"/>
      <c r="AZ15" s="110"/>
      <c r="BA15" s="112"/>
      <c r="BB15" s="112" t="s">
        <v>93</v>
      </c>
      <c r="BC15" s="112" t="s">
        <v>94</v>
      </c>
      <c r="BD15" s="115" t="n">
        <v>3201</v>
      </c>
      <c r="BE15" s="112"/>
      <c r="BF15" s="123"/>
      <c r="BG15" s="124"/>
      <c r="BH15" s="125"/>
      <c r="BI15" s="119"/>
      <c r="BJ15" s="119"/>
      <c r="BK15" s="119"/>
      <c r="BL15" s="127"/>
      <c r="BM15" s="127"/>
      <c r="BN15" s="127"/>
    </row>
    <row r="16" s="128" customFormat="true" ht="60" hidden="false" customHeight="true" outlineLevel="0" collapsed="false">
      <c r="A16" s="110"/>
      <c r="B16" s="110" t="s">
        <v>62</v>
      </c>
      <c r="C16" s="110" t="s">
        <v>63</v>
      </c>
      <c r="D16" s="111" t="s">
        <v>64</v>
      </c>
      <c r="E16" s="111" t="n">
        <v>202</v>
      </c>
      <c r="F16" s="112" t="s">
        <v>441</v>
      </c>
      <c r="G16" s="112" t="s">
        <v>492</v>
      </c>
      <c r="H16" s="111" t="s">
        <v>493</v>
      </c>
      <c r="I16" s="113" t="s">
        <v>444</v>
      </c>
      <c r="J16" s="112" t="s">
        <v>445</v>
      </c>
      <c r="K16" s="114" t="s">
        <v>446</v>
      </c>
      <c r="L16" s="114" t="s">
        <v>447</v>
      </c>
      <c r="M16" s="112" t="s">
        <v>494</v>
      </c>
      <c r="N16" s="114" t="s">
        <v>495</v>
      </c>
      <c r="O16" s="110" t="s">
        <v>450</v>
      </c>
      <c r="P16" s="110" t="s">
        <v>76</v>
      </c>
      <c r="Q16" s="115" t="s">
        <v>77</v>
      </c>
      <c r="R16" s="116" t="n">
        <v>42101</v>
      </c>
      <c r="S16" s="113" t="n">
        <v>8</v>
      </c>
      <c r="T16" s="117" t="n">
        <v>45022.6</v>
      </c>
      <c r="U16" s="118" t="s">
        <v>78</v>
      </c>
      <c r="V16" s="119"/>
      <c r="W16" s="119" t="s">
        <v>79</v>
      </c>
      <c r="X16" s="113" t="n">
        <v>100</v>
      </c>
      <c r="Y16" s="113"/>
      <c r="Z16" s="115" t="s">
        <v>79</v>
      </c>
      <c r="AA16" s="111" t="s">
        <v>496</v>
      </c>
      <c r="AB16" s="113"/>
      <c r="AC16" s="115" t="s">
        <v>81</v>
      </c>
      <c r="AD16" s="114" t="n">
        <v>60</v>
      </c>
      <c r="AE16" s="120" t="n">
        <v>43921</v>
      </c>
      <c r="AF16" s="121" t="n">
        <v>45746</v>
      </c>
      <c r="AG16" s="121" t="s">
        <v>82</v>
      </c>
      <c r="AH16" s="121" t="s">
        <v>83</v>
      </c>
      <c r="AI16" s="115" t="s">
        <v>497</v>
      </c>
      <c r="AJ16" s="112" t="s">
        <v>62</v>
      </c>
      <c r="AK16" s="121" t="s">
        <v>453</v>
      </c>
      <c r="AL16" s="115"/>
      <c r="AM16" s="115" t="s">
        <v>86</v>
      </c>
      <c r="AN16" s="115" t="s">
        <v>87</v>
      </c>
      <c r="AO16" s="115" t="s">
        <v>88</v>
      </c>
      <c r="AP16" s="113" t="s">
        <v>498</v>
      </c>
      <c r="AQ16" s="122"/>
      <c r="AR16" s="121"/>
      <c r="AS16" s="115" t="s">
        <v>91</v>
      </c>
      <c r="AT16" s="110" t="s">
        <v>92</v>
      </c>
      <c r="AU16" s="110"/>
      <c r="AV16" s="112"/>
      <c r="AW16" s="112"/>
      <c r="AX16" s="110"/>
      <c r="AY16" s="110"/>
      <c r="AZ16" s="110"/>
      <c r="BA16" s="112"/>
      <c r="BB16" s="112" t="s">
        <v>93</v>
      </c>
      <c r="BC16" s="112" t="s">
        <v>94</v>
      </c>
      <c r="BD16" s="115" t="n">
        <v>3201</v>
      </c>
      <c r="BE16" s="112"/>
      <c r="BF16" s="123"/>
      <c r="BG16" s="124"/>
      <c r="BH16" s="125"/>
      <c r="BI16" s="119"/>
      <c r="BJ16" s="119"/>
      <c r="BK16" s="119"/>
      <c r="BL16" s="127"/>
      <c r="BM16" s="127"/>
      <c r="BN16" s="127"/>
    </row>
    <row r="17" s="128" customFormat="true" ht="60" hidden="false" customHeight="true" outlineLevel="0" collapsed="false">
      <c r="A17" s="110"/>
      <c r="B17" s="110" t="s">
        <v>62</v>
      </c>
      <c r="C17" s="110" t="s">
        <v>63</v>
      </c>
      <c r="D17" s="111" t="s">
        <v>64</v>
      </c>
      <c r="E17" s="111" t="n">
        <v>202</v>
      </c>
      <c r="F17" s="112" t="s">
        <v>499</v>
      </c>
      <c r="G17" s="112" t="s">
        <v>500</v>
      </c>
      <c r="H17" s="111" t="s">
        <v>501</v>
      </c>
      <c r="I17" s="113" t="s">
        <v>444</v>
      </c>
      <c r="J17" s="112" t="s">
        <v>445</v>
      </c>
      <c r="K17" s="114" t="s">
        <v>446</v>
      </c>
      <c r="L17" s="114" t="s">
        <v>447</v>
      </c>
      <c r="M17" s="112" t="s">
        <v>494</v>
      </c>
      <c r="N17" s="114" t="s">
        <v>502</v>
      </c>
      <c r="O17" s="110" t="s">
        <v>450</v>
      </c>
      <c r="P17" s="110" t="s">
        <v>76</v>
      </c>
      <c r="Q17" s="115" t="s">
        <v>77</v>
      </c>
      <c r="R17" s="116" t="n">
        <v>42101</v>
      </c>
      <c r="S17" s="113" t="n">
        <v>8</v>
      </c>
      <c r="T17" s="117" t="n">
        <v>45022.6</v>
      </c>
      <c r="U17" s="118" t="s">
        <v>78</v>
      </c>
      <c r="V17" s="119"/>
      <c r="W17" s="119" t="s">
        <v>79</v>
      </c>
      <c r="X17" s="113" t="n">
        <v>100</v>
      </c>
      <c r="Y17" s="113"/>
      <c r="Z17" s="115" t="s">
        <v>79</v>
      </c>
      <c r="AA17" s="111" t="s">
        <v>496</v>
      </c>
      <c r="AB17" s="113"/>
      <c r="AC17" s="115" t="s">
        <v>81</v>
      </c>
      <c r="AD17" s="114" t="n">
        <v>60</v>
      </c>
      <c r="AE17" s="120" t="n">
        <v>43921</v>
      </c>
      <c r="AF17" s="121" t="n">
        <v>45746</v>
      </c>
      <c r="AG17" s="121" t="s">
        <v>82</v>
      </c>
      <c r="AH17" s="121" t="s">
        <v>83</v>
      </c>
      <c r="AI17" s="115" t="s">
        <v>503</v>
      </c>
      <c r="AJ17" s="112" t="s">
        <v>62</v>
      </c>
      <c r="AK17" s="121" t="s">
        <v>453</v>
      </c>
      <c r="AL17" s="115"/>
      <c r="AM17" s="115" t="s">
        <v>86</v>
      </c>
      <c r="AN17" s="115" t="s">
        <v>87</v>
      </c>
      <c r="AO17" s="115" t="s">
        <v>88</v>
      </c>
      <c r="AP17" s="113" t="s">
        <v>504</v>
      </c>
      <c r="AQ17" s="122" t="s">
        <v>455</v>
      </c>
      <c r="AR17" s="121"/>
      <c r="AS17" s="115" t="s">
        <v>91</v>
      </c>
      <c r="AT17" s="110" t="s">
        <v>92</v>
      </c>
      <c r="AU17" s="110"/>
      <c r="AV17" s="112"/>
      <c r="AW17" s="112"/>
      <c r="AX17" s="110"/>
      <c r="AY17" s="110"/>
      <c r="AZ17" s="110"/>
      <c r="BA17" s="112"/>
      <c r="BB17" s="112" t="s">
        <v>93</v>
      </c>
      <c r="BC17" s="112" t="s">
        <v>94</v>
      </c>
      <c r="BD17" s="115" t="n">
        <v>3201</v>
      </c>
      <c r="BE17" s="112"/>
      <c r="BF17" s="123"/>
      <c r="BG17" s="124"/>
      <c r="BH17" s="125"/>
      <c r="BI17" s="119"/>
      <c r="BJ17" s="119"/>
      <c r="BK17" s="119"/>
      <c r="BL17" s="127"/>
      <c r="BM17" s="127"/>
      <c r="BN17" s="127"/>
    </row>
    <row r="18" s="127" customFormat="true" ht="60" hidden="false" customHeight="true" outlineLevel="0" collapsed="false">
      <c r="A18" s="134"/>
      <c r="B18" s="134" t="s">
        <v>62</v>
      </c>
      <c r="C18" s="134" t="s">
        <v>63</v>
      </c>
      <c r="D18" s="135" t="s">
        <v>64</v>
      </c>
      <c r="E18" s="135" t="n">
        <v>203</v>
      </c>
      <c r="F18" s="136" t="s">
        <v>441</v>
      </c>
      <c r="G18" s="136" t="s">
        <v>505</v>
      </c>
      <c r="H18" s="135" t="s">
        <v>506</v>
      </c>
      <c r="I18" s="137" t="s">
        <v>444</v>
      </c>
      <c r="J18" s="136" t="s">
        <v>445</v>
      </c>
      <c r="K18" s="138" t="s">
        <v>446</v>
      </c>
      <c r="L18" s="138" t="s">
        <v>485</v>
      </c>
      <c r="M18" s="136" t="s">
        <v>507</v>
      </c>
      <c r="N18" s="138" t="n">
        <v>2250790</v>
      </c>
      <c r="O18" s="134" t="s">
        <v>450</v>
      </c>
      <c r="P18" s="134" t="s">
        <v>76</v>
      </c>
      <c r="Q18" s="139" t="s">
        <v>77</v>
      </c>
      <c r="R18" s="149" t="n">
        <v>42095</v>
      </c>
      <c r="S18" s="137" t="n">
        <v>8</v>
      </c>
      <c r="T18" s="141" t="n">
        <v>45016.6</v>
      </c>
      <c r="U18" s="142" t="s">
        <v>78</v>
      </c>
      <c r="V18" s="108"/>
      <c r="W18" s="108" t="s">
        <v>79</v>
      </c>
      <c r="X18" s="137" t="n">
        <v>100</v>
      </c>
      <c r="Y18" s="137"/>
      <c r="Z18" s="139" t="s">
        <v>79</v>
      </c>
      <c r="AA18" s="135" t="s">
        <v>496</v>
      </c>
      <c r="AB18" s="137"/>
      <c r="AC18" s="139" t="s">
        <v>81</v>
      </c>
      <c r="AD18" s="138" t="n">
        <v>60</v>
      </c>
      <c r="AE18" s="149" t="n">
        <v>43907</v>
      </c>
      <c r="AF18" s="143" t="n">
        <v>45732</v>
      </c>
      <c r="AG18" s="143" t="s">
        <v>82</v>
      </c>
      <c r="AH18" s="143" t="s">
        <v>83</v>
      </c>
      <c r="AI18" s="139" t="s">
        <v>508</v>
      </c>
      <c r="AJ18" s="136" t="s">
        <v>62</v>
      </c>
      <c r="AK18" s="143" t="s">
        <v>397</v>
      </c>
      <c r="AL18" s="139"/>
      <c r="AM18" s="139" t="s">
        <v>86</v>
      </c>
      <c r="AN18" s="139" t="s">
        <v>87</v>
      </c>
      <c r="AO18" s="139" t="s">
        <v>88</v>
      </c>
      <c r="AP18" s="137" t="s">
        <v>488</v>
      </c>
      <c r="AQ18" s="150" t="s">
        <v>509</v>
      </c>
      <c r="AR18" s="143"/>
      <c r="AS18" s="139" t="s">
        <v>91</v>
      </c>
      <c r="AT18" s="134" t="s">
        <v>92</v>
      </c>
      <c r="AU18" s="134"/>
      <c r="AV18" s="136" t="n">
        <v>42644</v>
      </c>
      <c r="AW18" s="136"/>
      <c r="AX18" s="134"/>
      <c r="AY18" s="134"/>
      <c r="AZ18" s="134"/>
      <c r="BA18" s="136"/>
      <c r="BB18" s="136" t="s">
        <v>93</v>
      </c>
      <c r="BC18" s="136" t="s">
        <v>94</v>
      </c>
      <c r="BD18" s="139" t="n">
        <v>3201</v>
      </c>
      <c r="BE18" s="136"/>
      <c r="BF18" s="144"/>
      <c r="BG18" s="145"/>
      <c r="BH18" s="151"/>
      <c r="BI18" s="108"/>
      <c r="BJ18" s="108"/>
      <c r="BK18" s="108"/>
    </row>
    <row r="19" s="127" customFormat="true" ht="60" hidden="false" customHeight="true" outlineLevel="0" collapsed="false">
      <c r="A19" s="134"/>
      <c r="B19" s="134" t="s">
        <v>62</v>
      </c>
      <c r="C19" s="134" t="s">
        <v>63</v>
      </c>
      <c r="D19" s="135" t="s">
        <v>64</v>
      </c>
      <c r="E19" s="135" t="n">
        <v>203</v>
      </c>
      <c r="F19" s="136" t="s">
        <v>441</v>
      </c>
      <c r="G19" s="136" t="s">
        <v>510</v>
      </c>
      <c r="H19" s="135" t="s">
        <v>511</v>
      </c>
      <c r="I19" s="137" t="s">
        <v>444</v>
      </c>
      <c r="J19" s="136" t="s">
        <v>445</v>
      </c>
      <c r="K19" s="138" t="s">
        <v>446</v>
      </c>
      <c r="L19" s="138" t="s">
        <v>485</v>
      </c>
      <c r="M19" s="136" t="s">
        <v>507</v>
      </c>
      <c r="N19" s="138" t="s">
        <v>512</v>
      </c>
      <c r="O19" s="134" t="s">
        <v>450</v>
      </c>
      <c r="P19" s="134" t="s">
        <v>76</v>
      </c>
      <c r="Q19" s="139" t="s">
        <v>77</v>
      </c>
      <c r="R19" s="140" t="n">
        <v>42192</v>
      </c>
      <c r="S19" s="137" t="n">
        <v>8</v>
      </c>
      <c r="T19" s="141" t="n">
        <v>45113.6</v>
      </c>
      <c r="U19" s="142" t="s">
        <v>78</v>
      </c>
      <c r="V19" s="108"/>
      <c r="W19" s="108" t="s">
        <v>79</v>
      </c>
      <c r="X19" s="137" t="n">
        <v>100</v>
      </c>
      <c r="Y19" s="137"/>
      <c r="Z19" s="139" t="s">
        <v>79</v>
      </c>
      <c r="AA19" s="135" t="s">
        <v>496</v>
      </c>
      <c r="AB19" s="137"/>
      <c r="AC19" s="139" t="s">
        <v>81</v>
      </c>
      <c r="AD19" s="138" t="n">
        <v>60</v>
      </c>
      <c r="AE19" s="149" t="n">
        <v>43907</v>
      </c>
      <c r="AF19" s="143" t="n">
        <v>45732</v>
      </c>
      <c r="AG19" s="143" t="s">
        <v>82</v>
      </c>
      <c r="AH19" s="143" t="s">
        <v>83</v>
      </c>
      <c r="AI19" s="139" t="s">
        <v>513</v>
      </c>
      <c r="AJ19" s="136" t="s">
        <v>62</v>
      </c>
      <c r="AK19" s="143" t="s">
        <v>397</v>
      </c>
      <c r="AL19" s="139"/>
      <c r="AM19" s="139" t="s">
        <v>86</v>
      </c>
      <c r="AN19" s="139" t="s">
        <v>87</v>
      </c>
      <c r="AO19" s="139" t="s">
        <v>88</v>
      </c>
      <c r="AP19" s="137" t="s">
        <v>488</v>
      </c>
      <c r="AQ19" s="150" t="s">
        <v>394</v>
      </c>
      <c r="AR19" s="143"/>
      <c r="AS19" s="139" t="s">
        <v>91</v>
      </c>
      <c r="AT19" s="134" t="s">
        <v>92</v>
      </c>
      <c r="AU19" s="134"/>
      <c r="AV19" s="136" t="n">
        <v>42860</v>
      </c>
      <c r="AW19" s="136"/>
      <c r="AX19" s="134"/>
      <c r="AY19" s="134"/>
      <c r="AZ19" s="134"/>
      <c r="BA19" s="136"/>
      <c r="BB19" s="136" t="s">
        <v>93</v>
      </c>
      <c r="BC19" s="136" t="s">
        <v>94</v>
      </c>
      <c r="BD19" s="139" t="n">
        <v>3201</v>
      </c>
      <c r="BE19" s="136"/>
      <c r="BF19" s="144"/>
      <c r="BG19" s="145"/>
      <c r="BH19" s="151"/>
      <c r="BI19" s="108"/>
      <c r="BJ19" s="108"/>
      <c r="BK19" s="108"/>
    </row>
    <row r="20" s="127" customFormat="true" ht="60" hidden="false" customHeight="true" outlineLevel="0" collapsed="false">
      <c r="A20" s="134"/>
      <c r="B20" s="134" t="s">
        <v>62</v>
      </c>
      <c r="C20" s="134" t="s">
        <v>63</v>
      </c>
      <c r="D20" s="135" t="s">
        <v>64</v>
      </c>
      <c r="E20" s="135" t="n">
        <v>203</v>
      </c>
      <c r="F20" s="136" t="s">
        <v>441</v>
      </c>
      <c r="G20" s="136" t="s">
        <v>510</v>
      </c>
      <c r="H20" s="135" t="s">
        <v>514</v>
      </c>
      <c r="I20" s="137" t="s">
        <v>444</v>
      </c>
      <c r="J20" s="136" t="s">
        <v>445</v>
      </c>
      <c r="K20" s="138" t="s">
        <v>446</v>
      </c>
      <c r="L20" s="138" t="s">
        <v>485</v>
      </c>
      <c r="M20" s="136" t="s">
        <v>507</v>
      </c>
      <c r="N20" s="138" t="s">
        <v>515</v>
      </c>
      <c r="O20" s="134" t="s">
        <v>450</v>
      </c>
      <c r="P20" s="134" t="s">
        <v>76</v>
      </c>
      <c r="Q20" s="139" t="s">
        <v>77</v>
      </c>
      <c r="R20" s="140" t="n">
        <v>42095</v>
      </c>
      <c r="S20" s="137" t="n">
        <v>8</v>
      </c>
      <c r="T20" s="141" t="n">
        <v>45016.6</v>
      </c>
      <c r="U20" s="142" t="s">
        <v>78</v>
      </c>
      <c r="V20" s="108"/>
      <c r="W20" s="108" t="s">
        <v>79</v>
      </c>
      <c r="X20" s="137" t="n">
        <v>100</v>
      </c>
      <c r="Y20" s="137"/>
      <c r="Z20" s="139" t="s">
        <v>79</v>
      </c>
      <c r="AA20" s="135" t="s">
        <v>496</v>
      </c>
      <c r="AB20" s="137"/>
      <c r="AC20" s="139" t="s">
        <v>81</v>
      </c>
      <c r="AD20" s="138" t="n">
        <v>60</v>
      </c>
      <c r="AE20" s="149" t="n">
        <v>43907</v>
      </c>
      <c r="AF20" s="143" t="n">
        <v>45732</v>
      </c>
      <c r="AG20" s="143" t="s">
        <v>82</v>
      </c>
      <c r="AH20" s="143" t="s">
        <v>83</v>
      </c>
      <c r="AI20" s="139" t="s">
        <v>516</v>
      </c>
      <c r="AJ20" s="136" t="s">
        <v>62</v>
      </c>
      <c r="AK20" s="143" t="s">
        <v>397</v>
      </c>
      <c r="AL20" s="139"/>
      <c r="AM20" s="139" t="s">
        <v>86</v>
      </c>
      <c r="AN20" s="139" t="s">
        <v>87</v>
      </c>
      <c r="AO20" s="139" t="s">
        <v>88</v>
      </c>
      <c r="AP20" s="137" t="s">
        <v>488</v>
      </c>
      <c r="AQ20" s="150" t="s">
        <v>394</v>
      </c>
      <c r="AR20" s="143"/>
      <c r="AS20" s="139" t="s">
        <v>91</v>
      </c>
      <c r="AT20" s="134" t="s">
        <v>92</v>
      </c>
      <c r="AU20" s="134"/>
      <c r="AV20" s="136" t="n">
        <v>42860</v>
      </c>
      <c r="AW20" s="136"/>
      <c r="AX20" s="134"/>
      <c r="AY20" s="134"/>
      <c r="AZ20" s="134"/>
      <c r="BA20" s="136"/>
      <c r="BB20" s="136" t="s">
        <v>93</v>
      </c>
      <c r="BC20" s="136" t="s">
        <v>94</v>
      </c>
      <c r="BD20" s="139" t="n">
        <v>3201</v>
      </c>
      <c r="BE20" s="136"/>
      <c r="BF20" s="144"/>
      <c r="BG20" s="145"/>
      <c r="BH20" s="151"/>
      <c r="BI20" s="108"/>
      <c r="BJ20" s="108"/>
      <c r="BK20" s="108"/>
    </row>
    <row r="21" s="127" customFormat="true" ht="60" hidden="false" customHeight="true" outlineLevel="0" collapsed="false">
      <c r="A21" s="134"/>
      <c r="B21" s="134" t="s">
        <v>62</v>
      </c>
      <c r="C21" s="134" t="s">
        <v>63</v>
      </c>
      <c r="D21" s="135" t="s">
        <v>64</v>
      </c>
      <c r="E21" s="135" t="n">
        <v>203</v>
      </c>
      <c r="F21" s="136" t="s">
        <v>441</v>
      </c>
      <c r="G21" s="136" t="s">
        <v>517</v>
      </c>
      <c r="H21" s="135" t="s">
        <v>518</v>
      </c>
      <c r="I21" s="137" t="s">
        <v>519</v>
      </c>
      <c r="J21" s="136" t="s">
        <v>520</v>
      </c>
      <c r="K21" s="138" t="s">
        <v>521</v>
      </c>
      <c r="L21" s="138" t="s">
        <v>522</v>
      </c>
      <c r="M21" s="138" t="s">
        <v>523</v>
      </c>
      <c r="N21" s="138" t="s">
        <v>524</v>
      </c>
      <c r="O21" s="134" t="s">
        <v>525</v>
      </c>
      <c r="P21" s="134" t="s">
        <v>76</v>
      </c>
      <c r="Q21" s="139" t="s">
        <v>77</v>
      </c>
      <c r="R21" s="140" t="n">
        <v>42095</v>
      </c>
      <c r="S21" s="137" t="n">
        <v>20</v>
      </c>
      <c r="T21" s="141" t="n">
        <v>49400</v>
      </c>
      <c r="U21" s="142" t="s">
        <v>78</v>
      </c>
      <c r="V21" s="108"/>
      <c r="W21" s="108" t="s">
        <v>79</v>
      </c>
      <c r="X21" s="137" t="n">
        <v>150</v>
      </c>
      <c r="Y21" s="137"/>
      <c r="Z21" s="139" t="s">
        <v>79</v>
      </c>
      <c r="AA21" s="135" t="s">
        <v>216</v>
      </c>
      <c r="AB21" s="137"/>
      <c r="AC21" s="139" t="s">
        <v>526</v>
      </c>
      <c r="AD21" s="138" t="n">
        <v>60</v>
      </c>
      <c r="AE21" s="149" t="n">
        <v>43907</v>
      </c>
      <c r="AF21" s="143" t="n">
        <v>45732</v>
      </c>
      <c r="AG21" s="143" t="s">
        <v>82</v>
      </c>
      <c r="AH21" s="143" t="s">
        <v>83</v>
      </c>
      <c r="AI21" s="139" t="s">
        <v>527</v>
      </c>
      <c r="AJ21" s="136" t="s">
        <v>62</v>
      </c>
      <c r="AK21" s="143" t="s">
        <v>397</v>
      </c>
      <c r="AL21" s="139"/>
      <c r="AM21" s="139" t="s">
        <v>86</v>
      </c>
      <c r="AN21" s="139" t="s">
        <v>87</v>
      </c>
      <c r="AO21" s="139" t="s">
        <v>88</v>
      </c>
      <c r="AP21" s="137" t="s">
        <v>528</v>
      </c>
      <c r="AQ21" s="150" t="s">
        <v>394</v>
      </c>
      <c r="AR21" s="143"/>
      <c r="AS21" s="139" t="s">
        <v>91</v>
      </c>
      <c r="AT21" s="134" t="s">
        <v>92</v>
      </c>
      <c r="AU21" s="134"/>
      <c r="AV21" s="136" t="n">
        <v>42736</v>
      </c>
      <c r="AW21" s="136"/>
      <c r="AX21" s="134"/>
      <c r="AY21" s="134"/>
      <c r="AZ21" s="134"/>
      <c r="BA21" s="136"/>
      <c r="BB21" s="136" t="s">
        <v>93</v>
      </c>
      <c r="BC21" s="136" t="s">
        <v>94</v>
      </c>
      <c r="BD21" s="139" t="n">
        <v>3201</v>
      </c>
      <c r="BE21" s="136"/>
      <c r="BF21" s="144"/>
      <c r="BG21" s="145"/>
      <c r="BH21" s="151"/>
      <c r="BI21" s="108"/>
      <c r="BJ21" s="108"/>
      <c r="BK21" s="108"/>
    </row>
    <row r="22" s="127" customFormat="true" ht="60" hidden="false" customHeight="true" outlineLevel="0" collapsed="false">
      <c r="A22" s="134"/>
      <c r="B22" s="134" t="s">
        <v>62</v>
      </c>
      <c r="C22" s="134" t="s">
        <v>63</v>
      </c>
      <c r="D22" s="135" t="s">
        <v>64</v>
      </c>
      <c r="E22" s="135" t="n">
        <v>203</v>
      </c>
      <c r="F22" s="136" t="s">
        <v>441</v>
      </c>
      <c r="G22" s="136" t="s">
        <v>529</v>
      </c>
      <c r="H22" s="135" t="s">
        <v>530</v>
      </c>
      <c r="I22" s="137" t="s">
        <v>519</v>
      </c>
      <c r="J22" s="136" t="s">
        <v>520</v>
      </c>
      <c r="K22" s="138" t="s">
        <v>531</v>
      </c>
      <c r="L22" s="138" t="s">
        <v>522</v>
      </c>
      <c r="M22" s="136" t="s">
        <v>523</v>
      </c>
      <c r="N22" s="138" t="s">
        <v>532</v>
      </c>
      <c r="O22" s="134" t="s">
        <v>525</v>
      </c>
      <c r="P22" s="134" t="s">
        <v>76</v>
      </c>
      <c r="Q22" s="139" t="s">
        <v>77</v>
      </c>
      <c r="R22" s="140" t="n">
        <v>42095</v>
      </c>
      <c r="S22" s="137" t="n">
        <v>20</v>
      </c>
      <c r="T22" s="141" t="n">
        <v>49400</v>
      </c>
      <c r="U22" s="142" t="s">
        <v>78</v>
      </c>
      <c r="V22" s="108"/>
      <c r="W22" s="108" t="s">
        <v>79</v>
      </c>
      <c r="X22" s="137" t="n">
        <v>150</v>
      </c>
      <c r="Y22" s="137"/>
      <c r="Z22" s="139" t="s">
        <v>79</v>
      </c>
      <c r="AA22" s="135" t="s">
        <v>216</v>
      </c>
      <c r="AB22" s="137"/>
      <c r="AC22" s="139" t="s">
        <v>526</v>
      </c>
      <c r="AD22" s="138" t="n">
        <v>60</v>
      </c>
      <c r="AE22" s="149" t="n">
        <v>43907</v>
      </c>
      <c r="AF22" s="143" t="n">
        <v>45732</v>
      </c>
      <c r="AG22" s="143" t="s">
        <v>82</v>
      </c>
      <c r="AH22" s="143" t="s">
        <v>83</v>
      </c>
      <c r="AI22" s="139" t="s">
        <v>533</v>
      </c>
      <c r="AJ22" s="136" t="s">
        <v>62</v>
      </c>
      <c r="AK22" s="143" t="s">
        <v>397</v>
      </c>
      <c r="AL22" s="139"/>
      <c r="AM22" s="139" t="s">
        <v>86</v>
      </c>
      <c r="AN22" s="139" t="s">
        <v>87</v>
      </c>
      <c r="AO22" s="139" t="s">
        <v>88</v>
      </c>
      <c r="AP22" s="137" t="s">
        <v>528</v>
      </c>
      <c r="AQ22" s="150" t="s">
        <v>394</v>
      </c>
      <c r="AR22" s="143"/>
      <c r="AS22" s="139" t="s">
        <v>91</v>
      </c>
      <c r="AT22" s="134" t="s">
        <v>92</v>
      </c>
      <c r="AU22" s="134"/>
      <c r="AV22" s="136" t="n">
        <v>42736</v>
      </c>
      <c r="AW22" s="136"/>
      <c r="AX22" s="134"/>
      <c r="AY22" s="134"/>
      <c r="AZ22" s="134"/>
      <c r="BA22" s="136"/>
      <c r="BB22" s="136" t="s">
        <v>93</v>
      </c>
      <c r="BC22" s="136" t="s">
        <v>94</v>
      </c>
      <c r="BD22" s="139" t="n">
        <v>3201</v>
      </c>
      <c r="BE22" s="136"/>
      <c r="BF22" s="144"/>
      <c r="BG22" s="145"/>
      <c r="BH22" s="151"/>
      <c r="BI22" s="108"/>
      <c r="BJ22" s="108"/>
      <c r="BK22" s="108"/>
    </row>
    <row r="23" s="127" customFormat="true" ht="60" hidden="false" customHeight="true" outlineLevel="0" collapsed="false">
      <c r="A23" s="134"/>
      <c r="B23" s="134" t="s">
        <v>62</v>
      </c>
      <c r="C23" s="134" t="s">
        <v>63</v>
      </c>
      <c r="D23" s="135" t="s">
        <v>64</v>
      </c>
      <c r="E23" s="135" t="n">
        <v>203</v>
      </c>
      <c r="F23" s="136" t="s">
        <v>441</v>
      </c>
      <c r="G23" s="136" t="s">
        <v>517</v>
      </c>
      <c r="H23" s="135" t="s">
        <v>534</v>
      </c>
      <c r="I23" s="137" t="s">
        <v>519</v>
      </c>
      <c r="J23" s="136" t="s">
        <v>520</v>
      </c>
      <c r="K23" s="138" t="s">
        <v>531</v>
      </c>
      <c r="L23" s="138" t="s">
        <v>522</v>
      </c>
      <c r="M23" s="136" t="s">
        <v>523</v>
      </c>
      <c r="N23" s="138" t="s">
        <v>535</v>
      </c>
      <c r="O23" s="134" t="s">
        <v>525</v>
      </c>
      <c r="P23" s="134" t="s">
        <v>76</v>
      </c>
      <c r="Q23" s="139" t="s">
        <v>77</v>
      </c>
      <c r="R23" s="140" t="n">
        <v>42095</v>
      </c>
      <c r="S23" s="137" t="n">
        <v>20</v>
      </c>
      <c r="T23" s="141" t="n">
        <v>49400</v>
      </c>
      <c r="U23" s="142" t="s">
        <v>78</v>
      </c>
      <c r="V23" s="108"/>
      <c r="W23" s="108" t="s">
        <v>79</v>
      </c>
      <c r="X23" s="137" t="n">
        <v>150</v>
      </c>
      <c r="Y23" s="137"/>
      <c r="Z23" s="139" t="s">
        <v>79</v>
      </c>
      <c r="AA23" s="135" t="s">
        <v>216</v>
      </c>
      <c r="AB23" s="137"/>
      <c r="AC23" s="139" t="s">
        <v>526</v>
      </c>
      <c r="AD23" s="138" t="n">
        <v>60</v>
      </c>
      <c r="AE23" s="149" t="n">
        <v>43907</v>
      </c>
      <c r="AF23" s="143" t="n">
        <v>45732</v>
      </c>
      <c r="AG23" s="143" t="s">
        <v>82</v>
      </c>
      <c r="AH23" s="143" t="s">
        <v>83</v>
      </c>
      <c r="AI23" s="139" t="s">
        <v>536</v>
      </c>
      <c r="AJ23" s="136" t="s">
        <v>62</v>
      </c>
      <c r="AK23" s="143" t="s">
        <v>397</v>
      </c>
      <c r="AL23" s="139"/>
      <c r="AM23" s="139" t="s">
        <v>86</v>
      </c>
      <c r="AN23" s="139" t="s">
        <v>87</v>
      </c>
      <c r="AO23" s="139" t="s">
        <v>88</v>
      </c>
      <c r="AP23" s="137" t="s">
        <v>528</v>
      </c>
      <c r="AQ23" s="150" t="s">
        <v>537</v>
      </c>
      <c r="AR23" s="143"/>
      <c r="AS23" s="139" t="s">
        <v>91</v>
      </c>
      <c r="AT23" s="134" t="s">
        <v>92</v>
      </c>
      <c r="AU23" s="134"/>
      <c r="AV23" s="136" t="n">
        <v>42736</v>
      </c>
      <c r="AW23" s="136"/>
      <c r="AX23" s="134"/>
      <c r="AY23" s="134"/>
      <c r="AZ23" s="134"/>
      <c r="BA23" s="136"/>
      <c r="BB23" s="136" t="s">
        <v>93</v>
      </c>
      <c r="BC23" s="136" t="s">
        <v>94</v>
      </c>
      <c r="BD23" s="139" t="n">
        <v>3201</v>
      </c>
      <c r="BE23" s="136"/>
      <c r="BF23" s="144"/>
      <c r="BG23" s="145"/>
      <c r="BH23" s="151"/>
      <c r="BI23" s="108"/>
      <c r="BJ23" s="108"/>
      <c r="BK23" s="108"/>
    </row>
    <row r="24" s="127" customFormat="true" ht="60" hidden="false" customHeight="true" outlineLevel="0" collapsed="false">
      <c r="A24" s="134"/>
      <c r="B24" s="134" t="s">
        <v>62</v>
      </c>
      <c r="C24" s="134" t="s">
        <v>63</v>
      </c>
      <c r="D24" s="135" t="s">
        <v>64</v>
      </c>
      <c r="E24" s="135" t="n">
        <v>203</v>
      </c>
      <c r="F24" s="136" t="s">
        <v>441</v>
      </c>
      <c r="G24" s="136" t="s">
        <v>517</v>
      </c>
      <c r="H24" s="135" t="s">
        <v>538</v>
      </c>
      <c r="I24" s="137" t="s">
        <v>519</v>
      </c>
      <c r="J24" s="136" t="s">
        <v>520</v>
      </c>
      <c r="K24" s="138" t="s">
        <v>531</v>
      </c>
      <c r="L24" s="138" t="s">
        <v>522</v>
      </c>
      <c r="M24" s="136" t="s">
        <v>523</v>
      </c>
      <c r="N24" s="138" t="n">
        <v>44</v>
      </c>
      <c r="O24" s="134" t="s">
        <v>525</v>
      </c>
      <c r="P24" s="134" t="s">
        <v>76</v>
      </c>
      <c r="Q24" s="139" t="s">
        <v>77</v>
      </c>
      <c r="R24" s="149" t="n">
        <v>42095</v>
      </c>
      <c r="S24" s="137" t="n">
        <v>20</v>
      </c>
      <c r="T24" s="141" t="n">
        <v>49400</v>
      </c>
      <c r="U24" s="142" t="s">
        <v>78</v>
      </c>
      <c r="V24" s="108"/>
      <c r="W24" s="108" t="s">
        <v>79</v>
      </c>
      <c r="X24" s="137" t="n">
        <v>150</v>
      </c>
      <c r="Y24" s="137"/>
      <c r="Z24" s="139" t="s">
        <v>79</v>
      </c>
      <c r="AA24" s="135" t="s">
        <v>216</v>
      </c>
      <c r="AB24" s="137"/>
      <c r="AC24" s="139" t="s">
        <v>526</v>
      </c>
      <c r="AD24" s="138" t="n">
        <v>60</v>
      </c>
      <c r="AE24" s="149" t="n">
        <v>43907</v>
      </c>
      <c r="AF24" s="143" t="n">
        <v>45732</v>
      </c>
      <c r="AG24" s="143" t="s">
        <v>82</v>
      </c>
      <c r="AH24" s="143" t="s">
        <v>83</v>
      </c>
      <c r="AI24" s="139" t="s">
        <v>539</v>
      </c>
      <c r="AJ24" s="136" t="s">
        <v>62</v>
      </c>
      <c r="AK24" s="143" t="s">
        <v>397</v>
      </c>
      <c r="AL24" s="139"/>
      <c r="AM24" s="139" t="s">
        <v>86</v>
      </c>
      <c r="AN24" s="139" t="s">
        <v>87</v>
      </c>
      <c r="AO24" s="139" t="s">
        <v>88</v>
      </c>
      <c r="AP24" s="137" t="s">
        <v>528</v>
      </c>
      <c r="AQ24" s="150" t="s">
        <v>394</v>
      </c>
      <c r="AR24" s="143"/>
      <c r="AS24" s="139" t="s">
        <v>91</v>
      </c>
      <c r="AT24" s="134" t="s">
        <v>92</v>
      </c>
      <c r="AU24" s="134"/>
      <c r="AV24" s="136" t="n">
        <v>42736</v>
      </c>
      <c r="AW24" s="136"/>
      <c r="AX24" s="134"/>
      <c r="AY24" s="134"/>
      <c r="AZ24" s="134"/>
      <c r="BA24" s="136"/>
      <c r="BB24" s="136" t="s">
        <v>93</v>
      </c>
      <c r="BC24" s="136" t="s">
        <v>94</v>
      </c>
      <c r="BD24" s="139" t="n">
        <v>3201</v>
      </c>
      <c r="BE24" s="136"/>
      <c r="BF24" s="144"/>
      <c r="BG24" s="145"/>
      <c r="BH24" s="151"/>
      <c r="BI24" s="108"/>
      <c r="BJ24" s="108"/>
      <c r="BK24" s="108"/>
    </row>
    <row r="25" s="127" customFormat="true" ht="60" hidden="false" customHeight="true" outlineLevel="0" collapsed="false">
      <c r="A25" s="134"/>
      <c r="B25" s="134" t="s">
        <v>62</v>
      </c>
      <c r="C25" s="134" t="s">
        <v>63</v>
      </c>
      <c r="D25" s="135" t="s">
        <v>64</v>
      </c>
      <c r="E25" s="135" t="n">
        <v>203</v>
      </c>
      <c r="F25" s="136" t="s">
        <v>441</v>
      </c>
      <c r="G25" s="136" t="s">
        <v>517</v>
      </c>
      <c r="H25" s="135" t="s">
        <v>540</v>
      </c>
      <c r="I25" s="137" t="s">
        <v>519</v>
      </c>
      <c r="J25" s="136" t="s">
        <v>520</v>
      </c>
      <c r="K25" s="138" t="s">
        <v>531</v>
      </c>
      <c r="L25" s="138" t="s">
        <v>522</v>
      </c>
      <c r="M25" s="136" t="s">
        <v>523</v>
      </c>
      <c r="N25" s="138" t="s">
        <v>541</v>
      </c>
      <c r="O25" s="134" t="s">
        <v>525</v>
      </c>
      <c r="P25" s="134" t="s">
        <v>76</v>
      </c>
      <c r="Q25" s="139" t="s">
        <v>77</v>
      </c>
      <c r="R25" s="140" t="s">
        <v>542</v>
      </c>
      <c r="S25" s="137" t="n">
        <v>20</v>
      </c>
      <c r="T25" s="141" t="n">
        <v>49400</v>
      </c>
      <c r="U25" s="142" t="s">
        <v>78</v>
      </c>
      <c r="V25" s="108"/>
      <c r="W25" s="108" t="s">
        <v>79</v>
      </c>
      <c r="X25" s="137" t="n">
        <v>150</v>
      </c>
      <c r="Y25" s="137"/>
      <c r="Z25" s="139" t="s">
        <v>79</v>
      </c>
      <c r="AA25" s="135" t="s">
        <v>216</v>
      </c>
      <c r="AB25" s="137"/>
      <c r="AC25" s="139" t="s">
        <v>526</v>
      </c>
      <c r="AD25" s="138" t="n">
        <v>60</v>
      </c>
      <c r="AE25" s="149" t="n">
        <v>43907</v>
      </c>
      <c r="AF25" s="143" t="n">
        <v>45732</v>
      </c>
      <c r="AG25" s="143" t="s">
        <v>82</v>
      </c>
      <c r="AH25" s="143" t="s">
        <v>83</v>
      </c>
      <c r="AI25" s="139" t="s">
        <v>543</v>
      </c>
      <c r="AJ25" s="136" t="s">
        <v>62</v>
      </c>
      <c r="AK25" s="143" t="s">
        <v>397</v>
      </c>
      <c r="AL25" s="139"/>
      <c r="AM25" s="139" t="s">
        <v>86</v>
      </c>
      <c r="AN25" s="139" t="s">
        <v>87</v>
      </c>
      <c r="AO25" s="139" t="s">
        <v>88</v>
      </c>
      <c r="AP25" s="137" t="s">
        <v>528</v>
      </c>
      <c r="AQ25" s="150" t="s">
        <v>394</v>
      </c>
      <c r="AR25" s="143"/>
      <c r="AS25" s="139" t="s">
        <v>91</v>
      </c>
      <c r="AT25" s="134" t="s">
        <v>92</v>
      </c>
      <c r="AU25" s="134"/>
      <c r="AV25" s="136" t="n">
        <v>42736</v>
      </c>
      <c r="AW25" s="136"/>
      <c r="AX25" s="134"/>
      <c r="AY25" s="134"/>
      <c r="AZ25" s="134"/>
      <c r="BA25" s="136"/>
      <c r="BB25" s="136" t="s">
        <v>93</v>
      </c>
      <c r="BC25" s="136" t="s">
        <v>94</v>
      </c>
      <c r="BD25" s="139" t="n">
        <v>3201</v>
      </c>
      <c r="BE25" s="136"/>
      <c r="BF25" s="144"/>
      <c r="BG25" s="145"/>
      <c r="BH25" s="151"/>
      <c r="BI25" s="108"/>
      <c r="BJ25" s="108"/>
      <c r="BK25" s="108"/>
    </row>
    <row r="26" s="127" customFormat="true" ht="60" hidden="false" customHeight="true" outlineLevel="0" collapsed="false">
      <c r="A26" s="134"/>
      <c r="B26" s="134" t="s">
        <v>62</v>
      </c>
      <c r="C26" s="134" t="s">
        <v>63</v>
      </c>
      <c r="D26" s="135" t="s">
        <v>64</v>
      </c>
      <c r="E26" s="135" t="n">
        <v>203</v>
      </c>
      <c r="F26" s="136" t="s">
        <v>441</v>
      </c>
      <c r="G26" s="136" t="s">
        <v>544</v>
      </c>
      <c r="H26" s="135" t="s">
        <v>545</v>
      </c>
      <c r="I26" s="137" t="s">
        <v>519</v>
      </c>
      <c r="J26" s="136" t="s">
        <v>520</v>
      </c>
      <c r="K26" s="138" t="s">
        <v>531</v>
      </c>
      <c r="L26" s="138" t="s">
        <v>522</v>
      </c>
      <c r="M26" s="136" t="s">
        <v>523</v>
      </c>
      <c r="N26" s="138" t="s">
        <v>546</v>
      </c>
      <c r="O26" s="134" t="s">
        <v>525</v>
      </c>
      <c r="P26" s="134" t="s">
        <v>76</v>
      </c>
      <c r="Q26" s="139" t="s">
        <v>77</v>
      </c>
      <c r="R26" s="140" t="n">
        <v>42095</v>
      </c>
      <c r="S26" s="137" t="n">
        <v>20</v>
      </c>
      <c r="T26" s="141" t="n">
        <v>49399</v>
      </c>
      <c r="U26" s="142" t="s">
        <v>78</v>
      </c>
      <c r="V26" s="108"/>
      <c r="W26" s="108" t="s">
        <v>79</v>
      </c>
      <c r="X26" s="137" t="n">
        <v>150</v>
      </c>
      <c r="Y26" s="137"/>
      <c r="Z26" s="139" t="s">
        <v>79</v>
      </c>
      <c r="AA26" s="135" t="s">
        <v>547</v>
      </c>
      <c r="AB26" s="137"/>
      <c r="AC26" s="139" t="s">
        <v>141</v>
      </c>
      <c r="AD26" s="138" t="n">
        <v>60</v>
      </c>
      <c r="AE26" s="149" t="n">
        <v>43907</v>
      </c>
      <c r="AF26" s="143" t="n">
        <v>45732</v>
      </c>
      <c r="AG26" s="143" t="s">
        <v>82</v>
      </c>
      <c r="AH26" s="143" t="s">
        <v>83</v>
      </c>
      <c r="AI26" s="139" t="s">
        <v>548</v>
      </c>
      <c r="AJ26" s="136" t="s">
        <v>62</v>
      </c>
      <c r="AK26" s="143" t="s">
        <v>397</v>
      </c>
      <c r="AL26" s="139"/>
      <c r="AM26" s="139" t="s">
        <v>86</v>
      </c>
      <c r="AN26" s="139" t="s">
        <v>87</v>
      </c>
      <c r="AO26" s="139" t="s">
        <v>88</v>
      </c>
      <c r="AP26" s="137" t="s">
        <v>528</v>
      </c>
      <c r="AQ26" s="150" t="s">
        <v>394</v>
      </c>
      <c r="AR26" s="143"/>
      <c r="AS26" s="139" t="s">
        <v>91</v>
      </c>
      <c r="AT26" s="134" t="s">
        <v>92</v>
      </c>
      <c r="AU26" s="134"/>
      <c r="AV26" s="136" t="n">
        <v>42736</v>
      </c>
      <c r="AW26" s="136"/>
      <c r="AX26" s="134"/>
      <c r="AY26" s="134"/>
      <c r="AZ26" s="134"/>
      <c r="BA26" s="136"/>
      <c r="BB26" s="136" t="s">
        <v>93</v>
      </c>
      <c r="BC26" s="136" t="s">
        <v>94</v>
      </c>
      <c r="BD26" s="139" t="n">
        <v>3201</v>
      </c>
      <c r="BE26" s="136"/>
      <c r="BF26" s="144"/>
      <c r="BG26" s="145"/>
      <c r="BH26" s="151"/>
      <c r="BI26" s="108"/>
      <c r="BJ26" s="108"/>
      <c r="BK26" s="108"/>
    </row>
    <row r="27" s="132" customFormat="true" ht="60" hidden="false" customHeight="true" outlineLevel="0" collapsed="false">
      <c r="A27" s="134"/>
      <c r="B27" s="134" t="s">
        <v>62</v>
      </c>
      <c r="C27" s="134" t="s">
        <v>63</v>
      </c>
      <c r="D27" s="152" t="s">
        <v>64</v>
      </c>
      <c r="E27" s="152" t="s">
        <v>549</v>
      </c>
      <c r="F27" s="153" t="s">
        <v>427</v>
      </c>
      <c r="G27" s="136" t="s">
        <v>550</v>
      </c>
      <c r="H27" s="135" t="s">
        <v>551</v>
      </c>
      <c r="I27" s="108" t="s">
        <v>402</v>
      </c>
      <c r="J27" s="136" t="s">
        <v>552</v>
      </c>
      <c r="K27" s="138" t="s">
        <v>404</v>
      </c>
      <c r="L27" s="138" t="s">
        <v>405</v>
      </c>
      <c r="M27" s="138" t="s">
        <v>553</v>
      </c>
      <c r="N27" s="138" t="s">
        <v>554</v>
      </c>
      <c r="O27" s="134" t="s">
        <v>408</v>
      </c>
      <c r="P27" s="154" t="s">
        <v>76</v>
      </c>
      <c r="Q27" s="139" t="s">
        <v>409</v>
      </c>
      <c r="R27" s="140" t="n">
        <v>43544</v>
      </c>
      <c r="S27" s="155" t="n">
        <v>12</v>
      </c>
      <c r="T27" s="141" t="n">
        <v>47926.4</v>
      </c>
      <c r="U27" s="152" t="s">
        <v>100</v>
      </c>
      <c r="V27" s="155"/>
      <c r="W27" s="139" t="s">
        <v>411</v>
      </c>
      <c r="X27" s="156" t="n">
        <v>100</v>
      </c>
      <c r="Y27" s="157"/>
      <c r="Z27" s="139" t="s">
        <v>411</v>
      </c>
      <c r="AA27" s="135" t="s">
        <v>412</v>
      </c>
      <c r="AB27" s="157"/>
      <c r="AC27" s="139" t="s">
        <v>411</v>
      </c>
      <c r="AD27" s="155" t="n">
        <v>36</v>
      </c>
      <c r="AE27" s="158" t="n">
        <v>44641</v>
      </c>
      <c r="AF27" s="143" t="n">
        <v>45736</v>
      </c>
      <c r="AG27" s="153" t="s">
        <v>82</v>
      </c>
      <c r="AH27" s="153" t="s">
        <v>83</v>
      </c>
      <c r="AI27" s="139" t="s">
        <v>555</v>
      </c>
      <c r="AJ27" s="136" t="s">
        <v>143</v>
      </c>
      <c r="AK27" s="143" t="s">
        <v>397</v>
      </c>
      <c r="AM27" s="159" t="s">
        <v>86</v>
      </c>
      <c r="AN27" s="159" t="s">
        <v>87</v>
      </c>
      <c r="AO27" s="159" t="s">
        <v>88</v>
      </c>
      <c r="AP27" s="156" t="s">
        <v>556</v>
      </c>
      <c r="AQ27" s="160" t="n">
        <v>45188</v>
      </c>
      <c r="AR27" s="157"/>
      <c r="AS27" s="159" t="s">
        <v>91</v>
      </c>
      <c r="AT27" s="154" t="s">
        <v>92</v>
      </c>
      <c r="AU27" s="155"/>
      <c r="AV27" s="160" t="n">
        <v>45188</v>
      </c>
      <c r="AW27" s="157"/>
      <c r="AX27" s="157"/>
      <c r="AY27" s="157"/>
      <c r="AZ27" s="157"/>
      <c r="BA27" s="157"/>
      <c r="BB27" s="136" t="s">
        <v>415</v>
      </c>
      <c r="BC27" s="136" t="s">
        <v>416</v>
      </c>
      <c r="BD27" s="139" t="n">
        <v>3160</v>
      </c>
      <c r="BE27" s="157"/>
      <c r="BF27" s="161"/>
      <c r="BG27" s="108" t="s">
        <v>159</v>
      </c>
      <c r="BH27" s="162"/>
      <c r="BI27" s="108" t="s">
        <v>417</v>
      </c>
      <c r="BJ27" s="163" t="s">
        <v>418</v>
      </c>
      <c r="BK27" s="108" t="s">
        <v>419</v>
      </c>
      <c r="BM27" s="132" t="s">
        <v>420</v>
      </c>
    </row>
    <row r="28" s="133" customFormat="true" ht="60" hidden="false" customHeight="true" outlineLevel="0" collapsed="false">
      <c r="A28" s="110"/>
      <c r="B28" s="110" t="s">
        <v>62</v>
      </c>
      <c r="C28" s="110" t="s">
        <v>63</v>
      </c>
      <c r="D28" s="111" t="s">
        <v>64</v>
      </c>
      <c r="E28" s="111" t="s">
        <v>557</v>
      </c>
      <c r="F28" s="112" t="s">
        <v>66</v>
      </c>
      <c r="G28" s="112" t="s">
        <v>558</v>
      </c>
      <c r="H28" s="111" t="s">
        <v>559</v>
      </c>
      <c r="I28" s="119" t="s">
        <v>402</v>
      </c>
      <c r="J28" s="112" t="s">
        <v>552</v>
      </c>
      <c r="K28" s="114" t="s">
        <v>404</v>
      </c>
      <c r="L28" s="111" t="s">
        <v>405</v>
      </c>
      <c r="M28" s="114" t="s">
        <v>560</v>
      </c>
      <c r="N28" s="114" t="s">
        <v>561</v>
      </c>
      <c r="O28" s="110" t="s">
        <v>408</v>
      </c>
      <c r="P28" s="110" t="s">
        <v>76</v>
      </c>
      <c r="Q28" s="115" t="s">
        <v>409</v>
      </c>
      <c r="R28" s="116" t="n">
        <v>43544</v>
      </c>
      <c r="S28" s="113" t="n">
        <v>12</v>
      </c>
      <c r="T28" s="117" t="n">
        <v>47926.4</v>
      </c>
      <c r="U28" s="118" t="s">
        <v>100</v>
      </c>
      <c r="V28" s="119"/>
      <c r="W28" s="115" t="s">
        <v>411</v>
      </c>
      <c r="X28" s="113" t="n">
        <v>100</v>
      </c>
      <c r="Y28" s="113"/>
      <c r="Z28" s="115" t="s">
        <v>411</v>
      </c>
      <c r="AA28" s="111" t="s">
        <v>412</v>
      </c>
      <c r="AB28" s="113"/>
      <c r="AC28" s="115" t="s">
        <v>411</v>
      </c>
      <c r="AD28" s="114" t="n">
        <v>36</v>
      </c>
      <c r="AE28" s="120" t="n">
        <v>44641</v>
      </c>
      <c r="AF28" s="143" t="n">
        <v>45736</v>
      </c>
      <c r="AG28" s="112" t="s">
        <v>82</v>
      </c>
      <c r="AH28" s="112" t="s">
        <v>83</v>
      </c>
      <c r="AI28" s="115" t="s">
        <v>562</v>
      </c>
      <c r="AJ28" s="112" t="s">
        <v>143</v>
      </c>
      <c r="AK28" s="121" t="s">
        <v>397</v>
      </c>
      <c r="AL28" s="115"/>
      <c r="AM28" s="115" t="s">
        <v>86</v>
      </c>
      <c r="AN28" s="115" t="s">
        <v>87</v>
      </c>
      <c r="AO28" s="115" t="s">
        <v>88</v>
      </c>
      <c r="AP28" s="113" t="s">
        <v>414</v>
      </c>
      <c r="AQ28" s="120" t="n">
        <v>44362</v>
      </c>
      <c r="AR28" s="115"/>
      <c r="AS28" s="115" t="s">
        <v>91</v>
      </c>
      <c r="AT28" s="110" t="s">
        <v>92</v>
      </c>
      <c r="AU28" s="110"/>
      <c r="AV28" s="120" t="n">
        <v>44798</v>
      </c>
      <c r="AW28" s="110"/>
      <c r="AX28" s="110"/>
      <c r="AY28" s="112"/>
      <c r="AZ28" s="112"/>
      <c r="BA28" s="112" t="s">
        <v>343</v>
      </c>
      <c r="BB28" s="112" t="s">
        <v>415</v>
      </c>
      <c r="BC28" s="112" t="s">
        <v>416</v>
      </c>
      <c r="BD28" s="115" t="n">
        <v>3160</v>
      </c>
      <c r="BE28" s="113"/>
      <c r="BF28" s="164"/>
      <c r="BG28" s="119" t="s">
        <v>159</v>
      </c>
      <c r="BH28" s="130"/>
      <c r="BI28" s="119" t="s">
        <v>417</v>
      </c>
      <c r="BJ28" s="126" t="s">
        <v>418</v>
      </c>
      <c r="BK28" s="119" t="s">
        <v>419</v>
      </c>
      <c r="BL28" s="132"/>
      <c r="BM28" s="132" t="s">
        <v>420</v>
      </c>
      <c r="BN28" s="132"/>
    </row>
    <row r="29" s="148" customFormat="true" ht="60" hidden="false" customHeight="true" outlineLevel="0" collapsed="false">
      <c r="A29" s="110"/>
      <c r="B29" s="110" t="s">
        <v>62</v>
      </c>
      <c r="C29" s="110" t="s">
        <v>63</v>
      </c>
      <c r="D29" s="111" t="s">
        <v>64</v>
      </c>
      <c r="E29" s="111" t="s">
        <v>557</v>
      </c>
      <c r="F29" s="112" t="s">
        <v>563</v>
      </c>
      <c r="G29" s="112" t="s">
        <v>564</v>
      </c>
      <c r="H29" s="111" t="s">
        <v>565</v>
      </c>
      <c r="I29" s="113" t="s">
        <v>566</v>
      </c>
      <c r="J29" s="112" t="s">
        <v>567</v>
      </c>
      <c r="K29" s="114" t="s">
        <v>568</v>
      </c>
      <c r="L29" s="111" t="s">
        <v>569</v>
      </c>
      <c r="M29" s="114" t="s">
        <v>570</v>
      </c>
      <c r="N29" s="114" t="s">
        <v>571</v>
      </c>
      <c r="O29" s="110" t="s">
        <v>408</v>
      </c>
      <c r="P29" s="110" t="s">
        <v>76</v>
      </c>
      <c r="Q29" s="115" t="s">
        <v>409</v>
      </c>
      <c r="R29" s="116" t="n">
        <v>42592</v>
      </c>
      <c r="S29" s="113" t="n">
        <v>15</v>
      </c>
      <c r="T29" s="117" t="n">
        <v>48070</v>
      </c>
      <c r="U29" s="111" t="s">
        <v>100</v>
      </c>
      <c r="V29" s="119"/>
      <c r="W29" s="119" t="s">
        <v>411</v>
      </c>
      <c r="X29" s="113" t="n">
        <v>100</v>
      </c>
      <c r="Y29" s="113"/>
      <c r="Z29" s="115" t="s">
        <v>411</v>
      </c>
      <c r="AA29" s="111" t="s">
        <v>412</v>
      </c>
      <c r="AB29" s="113"/>
      <c r="AC29" s="115" t="s">
        <v>411</v>
      </c>
      <c r="AD29" s="114" t="n">
        <v>24</v>
      </c>
      <c r="AE29" s="116" t="n">
        <v>45001</v>
      </c>
      <c r="AF29" s="143" t="n">
        <v>45731</v>
      </c>
      <c r="AG29" s="112" t="s">
        <v>82</v>
      </c>
      <c r="AH29" s="112" t="s">
        <v>83</v>
      </c>
      <c r="AI29" s="110" t="s">
        <v>572</v>
      </c>
      <c r="AJ29" s="112" t="s">
        <v>573</v>
      </c>
      <c r="AK29" s="121" t="s">
        <v>397</v>
      </c>
      <c r="AL29" s="115"/>
      <c r="AM29" s="115" t="s">
        <v>86</v>
      </c>
      <c r="AN29" s="115" t="s">
        <v>87</v>
      </c>
      <c r="AO29" s="115" t="s">
        <v>88</v>
      </c>
      <c r="AP29" s="113" t="s">
        <v>574</v>
      </c>
      <c r="AQ29" s="122" t="s">
        <v>575</v>
      </c>
      <c r="AR29" s="121"/>
      <c r="AS29" s="115" t="s">
        <v>91</v>
      </c>
      <c r="AT29" s="110" t="s">
        <v>92</v>
      </c>
      <c r="AU29" s="110"/>
      <c r="AV29" s="120" t="n">
        <v>44798</v>
      </c>
      <c r="AW29" s="112"/>
      <c r="AX29" s="110"/>
      <c r="AY29" s="110"/>
      <c r="AZ29" s="110"/>
      <c r="BA29" s="112" t="s">
        <v>343</v>
      </c>
      <c r="BB29" s="112" t="s">
        <v>415</v>
      </c>
      <c r="BC29" s="112" t="s">
        <v>416</v>
      </c>
      <c r="BD29" s="115" t="n">
        <v>3160</v>
      </c>
      <c r="BE29" s="112"/>
      <c r="BF29" s="123"/>
      <c r="BG29" s="112" t="s">
        <v>576</v>
      </c>
      <c r="BH29" s="119"/>
      <c r="BI29" s="119" t="s">
        <v>417</v>
      </c>
      <c r="BJ29" s="126" t="s">
        <v>418</v>
      </c>
      <c r="BK29" s="119" t="s">
        <v>577</v>
      </c>
      <c r="BL29" s="147"/>
      <c r="BM29" s="132" t="s">
        <v>420</v>
      </c>
      <c r="BN29" s="147"/>
    </row>
    <row r="30" s="148" customFormat="true" ht="60" hidden="false" customHeight="true" outlineLevel="0" collapsed="false">
      <c r="A30" s="110"/>
      <c r="B30" s="110" t="s">
        <v>62</v>
      </c>
      <c r="C30" s="110" t="s">
        <v>63</v>
      </c>
      <c r="D30" s="111" t="s">
        <v>64</v>
      </c>
      <c r="E30" s="111" t="n">
        <v>205</v>
      </c>
      <c r="F30" s="112" t="s">
        <v>563</v>
      </c>
      <c r="G30" s="112" t="s">
        <v>578</v>
      </c>
      <c r="H30" s="111" t="s">
        <v>579</v>
      </c>
      <c r="I30" s="113" t="s">
        <v>566</v>
      </c>
      <c r="J30" s="112" t="s">
        <v>567</v>
      </c>
      <c r="K30" s="114" t="s">
        <v>568</v>
      </c>
      <c r="L30" s="111" t="s">
        <v>569</v>
      </c>
      <c r="M30" s="114" t="s">
        <v>570</v>
      </c>
      <c r="N30" s="114" t="s">
        <v>580</v>
      </c>
      <c r="O30" s="110" t="s">
        <v>408</v>
      </c>
      <c r="P30" s="110" t="s">
        <v>76</v>
      </c>
      <c r="Q30" s="115" t="s">
        <v>409</v>
      </c>
      <c r="R30" s="116" t="n">
        <v>42592</v>
      </c>
      <c r="S30" s="113" t="n">
        <v>15</v>
      </c>
      <c r="T30" s="117" t="n">
        <v>48070</v>
      </c>
      <c r="U30" s="111" t="s">
        <v>100</v>
      </c>
      <c r="V30" s="119"/>
      <c r="W30" s="119" t="s">
        <v>411</v>
      </c>
      <c r="X30" s="113" t="n">
        <v>100</v>
      </c>
      <c r="Y30" s="113"/>
      <c r="Z30" s="115" t="s">
        <v>411</v>
      </c>
      <c r="AA30" s="111" t="s">
        <v>412</v>
      </c>
      <c r="AB30" s="113"/>
      <c r="AC30" s="115" t="s">
        <v>411</v>
      </c>
      <c r="AD30" s="114" t="n">
        <v>24</v>
      </c>
      <c r="AE30" s="116" t="n">
        <v>45001</v>
      </c>
      <c r="AF30" s="143" t="n">
        <v>45731</v>
      </c>
      <c r="AG30" s="112" t="s">
        <v>82</v>
      </c>
      <c r="AH30" s="112" t="s">
        <v>83</v>
      </c>
      <c r="AI30" s="110" t="s">
        <v>581</v>
      </c>
      <c r="AJ30" s="112" t="s">
        <v>573</v>
      </c>
      <c r="AK30" s="121" t="s">
        <v>397</v>
      </c>
      <c r="AL30" s="115"/>
      <c r="AM30" s="115" t="s">
        <v>86</v>
      </c>
      <c r="AN30" s="115" t="s">
        <v>87</v>
      </c>
      <c r="AO30" s="115" t="s">
        <v>88</v>
      </c>
      <c r="AP30" s="113" t="s">
        <v>574</v>
      </c>
      <c r="AQ30" s="122" t="s">
        <v>575</v>
      </c>
      <c r="AR30" s="121"/>
      <c r="AS30" s="115" t="s">
        <v>91</v>
      </c>
      <c r="AT30" s="110" t="s">
        <v>92</v>
      </c>
      <c r="AU30" s="110"/>
      <c r="AV30" s="120" t="n">
        <v>44798</v>
      </c>
      <c r="AW30" s="112"/>
      <c r="AX30" s="110"/>
      <c r="AY30" s="110"/>
      <c r="AZ30" s="110"/>
      <c r="BA30" s="112" t="s">
        <v>343</v>
      </c>
      <c r="BB30" s="112" t="s">
        <v>415</v>
      </c>
      <c r="BC30" s="112" t="s">
        <v>416</v>
      </c>
      <c r="BD30" s="115" t="n">
        <v>3160</v>
      </c>
      <c r="BE30" s="112"/>
      <c r="BF30" s="123"/>
      <c r="BG30" s="112" t="s">
        <v>576</v>
      </c>
      <c r="BH30" s="119"/>
      <c r="BI30" s="119" t="s">
        <v>417</v>
      </c>
      <c r="BJ30" s="126" t="s">
        <v>418</v>
      </c>
      <c r="BK30" s="119" t="s">
        <v>577</v>
      </c>
      <c r="BL30" s="147"/>
      <c r="BM30" s="132" t="s">
        <v>420</v>
      </c>
      <c r="BN30" s="147"/>
    </row>
    <row r="31" s="185" customFormat="true" ht="60" hidden="false" customHeight="true" outlineLevel="0" collapsed="false">
      <c r="A31" s="165"/>
      <c r="B31" s="165" t="s">
        <v>62</v>
      </c>
      <c r="C31" s="165" t="s">
        <v>63</v>
      </c>
      <c r="D31" s="166" t="s">
        <v>64</v>
      </c>
      <c r="E31" s="166" t="s">
        <v>582</v>
      </c>
      <c r="F31" s="167" t="s">
        <v>583</v>
      </c>
      <c r="G31" s="168" t="s">
        <v>584</v>
      </c>
      <c r="H31" s="166" t="s">
        <v>585</v>
      </c>
      <c r="I31" s="169" t="s">
        <v>586</v>
      </c>
      <c r="J31" s="168" t="s">
        <v>587</v>
      </c>
      <c r="K31" s="170" t="s">
        <v>568</v>
      </c>
      <c r="L31" s="170" t="s">
        <v>588</v>
      </c>
      <c r="M31" s="170" t="s">
        <v>589</v>
      </c>
      <c r="N31" s="170" t="n">
        <v>22755</v>
      </c>
      <c r="O31" s="171" t="s">
        <v>590</v>
      </c>
      <c r="P31" s="172" t="s">
        <v>76</v>
      </c>
      <c r="Q31" s="173" t="s">
        <v>409</v>
      </c>
      <c r="R31" s="174" t="n">
        <v>44881</v>
      </c>
      <c r="S31" s="175" t="n">
        <v>15</v>
      </c>
      <c r="T31" s="168" t="n">
        <v>50359</v>
      </c>
      <c r="U31" s="166" t="s">
        <v>100</v>
      </c>
      <c r="V31" s="176"/>
      <c r="W31" s="177" t="s">
        <v>411</v>
      </c>
      <c r="X31" s="178" t="n">
        <v>100</v>
      </c>
      <c r="Y31" s="175"/>
      <c r="Z31" s="179" t="s">
        <v>411</v>
      </c>
      <c r="AA31" s="166" t="s">
        <v>412</v>
      </c>
      <c r="AB31" s="178"/>
      <c r="AC31" s="173" t="s">
        <v>411</v>
      </c>
      <c r="AD31" s="170" t="n">
        <v>24</v>
      </c>
      <c r="AE31" s="174" t="n">
        <v>44883</v>
      </c>
      <c r="AF31" s="180" t="n">
        <v>45613</v>
      </c>
      <c r="AG31" s="168" t="s">
        <v>82</v>
      </c>
      <c r="AH31" s="167" t="s">
        <v>83</v>
      </c>
      <c r="AI31" s="179" t="s">
        <v>591</v>
      </c>
      <c r="AJ31" s="181" t="s">
        <v>592</v>
      </c>
      <c r="AK31" s="180" t="s">
        <v>438</v>
      </c>
      <c r="AL31" s="179"/>
      <c r="AM31" s="173" t="s">
        <v>86</v>
      </c>
      <c r="AN31" s="179" t="s">
        <v>87</v>
      </c>
      <c r="AO31" s="173" t="s">
        <v>88</v>
      </c>
      <c r="AP31" s="169" t="s">
        <v>593</v>
      </c>
      <c r="AQ31" s="182" t="s">
        <v>594</v>
      </c>
      <c r="AR31" s="180"/>
      <c r="AS31" s="179" t="s">
        <v>91</v>
      </c>
      <c r="AT31" s="165" t="s">
        <v>385</v>
      </c>
      <c r="AU31" s="172"/>
      <c r="AV31" s="173" t="s">
        <v>594</v>
      </c>
      <c r="AW31" s="168"/>
      <c r="AX31" s="165"/>
      <c r="AY31" s="172"/>
      <c r="AZ31" s="165"/>
      <c r="BA31" s="168"/>
      <c r="BB31" s="167" t="s">
        <v>415</v>
      </c>
      <c r="BC31" s="168" t="s">
        <v>416</v>
      </c>
      <c r="BD31" s="173" t="n">
        <v>3160</v>
      </c>
      <c r="BE31" s="168"/>
      <c r="BF31" s="167"/>
      <c r="BG31" s="176" t="s">
        <v>595</v>
      </c>
      <c r="BH31" s="183"/>
      <c r="BI31" s="176"/>
      <c r="BJ31" s="184" t="s">
        <v>418</v>
      </c>
      <c r="BK31" s="177" t="s">
        <v>577</v>
      </c>
      <c r="BM31" s="132" t="s">
        <v>420</v>
      </c>
    </row>
    <row r="32" s="128" customFormat="true" ht="60" hidden="false" customHeight="true" outlineLevel="0" collapsed="false">
      <c r="A32" s="110"/>
      <c r="B32" s="110" t="s">
        <v>62</v>
      </c>
      <c r="C32" s="110" t="s">
        <v>63</v>
      </c>
      <c r="D32" s="111" t="s">
        <v>64</v>
      </c>
      <c r="E32" s="111" t="n">
        <v>210</v>
      </c>
      <c r="F32" s="112" t="s">
        <v>596</v>
      </c>
      <c r="G32" s="112" t="s">
        <v>597</v>
      </c>
      <c r="H32" s="111" t="s">
        <v>598</v>
      </c>
      <c r="I32" s="113" t="s">
        <v>599</v>
      </c>
      <c r="J32" s="112" t="s">
        <v>600</v>
      </c>
      <c r="K32" s="114" t="s">
        <v>465</v>
      </c>
      <c r="L32" s="114" t="s">
        <v>601</v>
      </c>
      <c r="M32" s="114" t="s">
        <v>602</v>
      </c>
      <c r="N32" s="111" t="s">
        <v>603</v>
      </c>
      <c r="O32" s="110" t="s">
        <v>604</v>
      </c>
      <c r="P32" s="110" t="s">
        <v>76</v>
      </c>
      <c r="Q32" s="115" t="s">
        <v>137</v>
      </c>
      <c r="R32" s="129" t="n">
        <v>41354</v>
      </c>
      <c r="S32" s="113" t="n">
        <v>12</v>
      </c>
      <c r="T32" s="117" t="n">
        <v>45736.4</v>
      </c>
      <c r="U32" s="111" t="s">
        <v>100</v>
      </c>
      <c r="V32" s="119" t="s">
        <v>215</v>
      </c>
      <c r="W32" s="119" t="s">
        <v>139</v>
      </c>
      <c r="X32" s="113" t="n">
        <v>7000</v>
      </c>
      <c r="Y32" s="113" t="s">
        <v>215</v>
      </c>
      <c r="Z32" s="115" t="s">
        <v>139</v>
      </c>
      <c r="AA32" s="111" t="s">
        <v>605</v>
      </c>
      <c r="AB32" s="113"/>
      <c r="AC32" s="115" t="s">
        <v>526</v>
      </c>
      <c r="AD32" s="114" t="n">
        <v>60</v>
      </c>
      <c r="AE32" s="120" t="n">
        <v>43840</v>
      </c>
      <c r="AF32" s="143" t="n">
        <v>45666</v>
      </c>
      <c r="AG32" s="112" t="s">
        <v>82</v>
      </c>
      <c r="AH32" s="112" t="s">
        <v>83</v>
      </c>
      <c r="AI32" s="115" t="s">
        <v>606</v>
      </c>
      <c r="AJ32" s="112" t="s">
        <v>607</v>
      </c>
      <c r="AK32" s="121" t="s">
        <v>438</v>
      </c>
      <c r="AL32" s="115"/>
      <c r="AM32" s="115" t="s">
        <v>86</v>
      </c>
      <c r="AN32" s="115" t="s">
        <v>87</v>
      </c>
      <c r="AO32" s="115" t="s">
        <v>88</v>
      </c>
      <c r="AP32" s="113" t="s">
        <v>608</v>
      </c>
      <c r="AQ32" s="122" t="n">
        <v>2015</v>
      </c>
      <c r="AR32" s="121"/>
      <c r="AS32" s="115" t="s">
        <v>91</v>
      </c>
      <c r="AT32" s="110" t="s">
        <v>92</v>
      </c>
      <c r="AU32" s="110"/>
      <c r="AV32" s="112" t="n">
        <v>44941</v>
      </c>
      <c r="AW32" s="112"/>
      <c r="AX32" s="110"/>
      <c r="AY32" s="110"/>
      <c r="AZ32" s="110"/>
      <c r="BA32" s="112"/>
      <c r="BB32" s="112" t="s">
        <v>145</v>
      </c>
      <c r="BC32" s="112" t="s">
        <v>146</v>
      </c>
      <c r="BD32" s="115"/>
      <c r="BE32" s="112"/>
      <c r="BF32" s="123"/>
      <c r="BG32" s="124"/>
      <c r="BH32" s="125"/>
      <c r="BI32" s="119"/>
      <c r="BJ32" s="119"/>
      <c r="BK32" s="119"/>
      <c r="BL32" s="127"/>
      <c r="BM32" s="127"/>
      <c r="BN32" s="127"/>
    </row>
    <row r="33" s="128" customFormat="true" ht="60" hidden="false" customHeight="true" outlineLevel="0" collapsed="false">
      <c r="A33" s="110"/>
      <c r="B33" s="110" t="s">
        <v>62</v>
      </c>
      <c r="C33" s="110" t="s">
        <v>63</v>
      </c>
      <c r="D33" s="111" t="s">
        <v>64</v>
      </c>
      <c r="E33" s="111" t="n">
        <v>210</v>
      </c>
      <c r="F33" s="112" t="s">
        <v>596</v>
      </c>
      <c r="G33" s="112" t="s">
        <v>609</v>
      </c>
      <c r="H33" s="111" t="s">
        <v>610</v>
      </c>
      <c r="I33" s="113" t="s">
        <v>599</v>
      </c>
      <c r="J33" s="112" t="s">
        <v>600</v>
      </c>
      <c r="K33" s="114" t="s">
        <v>465</v>
      </c>
      <c r="L33" s="114" t="s">
        <v>601</v>
      </c>
      <c r="M33" s="114" t="s">
        <v>602</v>
      </c>
      <c r="N33" s="111" t="s">
        <v>611</v>
      </c>
      <c r="O33" s="110" t="s">
        <v>604</v>
      </c>
      <c r="P33" s="110" t="s">
        <v>76</v>
      </c>
      <c r="Q33" s="115" t="s">
        <v>137</v>
      </c>
      <c r="R33" s="129" t="n">
        <v>41354</v>
      </c>
      <c r="S33" s="113" t="n">
        <v>12</v>
      </c>
      <c r="T33" s="117" t="n">
        <v>45736.4</v>
      </c>
      <c r="U33" s="111" t="s">
        <v>100</v>
      </c>
      <c r="V33" s="119" t="s">
        <v>215</v>
      </c>
      <c r="W33" s="119" t="s">
        <v>139</v>
      </c>
      <c r="X33" s="113" t="n">
        <v>7000</v>
      </c>
      <c r="Y33" s="113" t="s">
        <v>215</v>
      </c>
      <c r="Z33" s="115" t="s">
        <v>139</v>
      </c>
      <c r="AA33" s="111" t="s">
        <v>605</v>
      </c>
      <c r="AB33" s="113"/>
      <c r="AC33" s="115" t="s">
        <v>526</v>
      </c>
      <c r="AD33" s="114" t="n">
        <v>60</v>
      </c>
      <c r="AE33" s="120" t="n">
        <v>43840</v>
      </c>
      <c r="AF33" s="143" t="n">
        <v>45666</v>
      </c>
      <c r="AG33" s="112" t="s">
        <v>82</v>
      </c>
      <c r="AH33" s="112" t="s">
        <v>83</v>
      </c>
      <c r="AI33" s="115" t="s">
        <v>612</v>
      </c>
      <c r="AJ33" s="112" t="s">
        <v>607</v>
      </c>
      <c r="AK33" s="121" t="s">
        <v>438</v>
      </c>
      <c r="AL33" s="115"/>
      <c r="AM33" s="115" t="s">
        <v>86</v>
      </c>
      <c r="AN33" s="115" t="s">
        <v>87</v>
      </c>
      <c r="AO33" s="115" t="s">
        <v>88</v>
      </c>
      <c r="AP33" s="113" t="s">
        <v>608</v>
      </c>
      <c r="AQ33" s="122" t="n">
        <v>2015</v>
      </c>
      <c r="AR33" s="121"/>
      <c r="AS33" s="115" t="s">
        <v>91</v>
      </c>
      <c r="AT33" s="110" t="s">
        <v>385</v>
      </c>
      <c r="AU33" s="110"/>
      <c r="AV33" s="112" t="n">
        <v>44941</v>
      </c>
      <c r="AW33" s="112"/>
      <c r="AX33" s="110"/>
      <c r="AY33" s="110"/>
      <c r="AZ33" s="110"/>
      <c r="BA33" s="112" t="s">
        <v>208</v>
      </c>
      <c r="BB33" s="112" t="s">
        <v>145</v>
      </c>
      <c r="BC33" s="112" t="s">
        <v>146</v>
      </c>
      <c r="BD33" s="115"/>
      <c r="BE33" s="112"/>
      <c r="BF33" s="123"/>
      <c r="BG33" s="124"/>
      <c r="BH33" s="125"/>
      <c r="BI33" s="119"/>
      <c r="BJ33" s="119"/>
      <c r="BK33" s="119"/>
      <c r="BL33" s="127"/>
      <c r="BM33" s="127"/>
      <c r="BN33" s="127"/>
    </row>
    <row r="34" s="147" customFormat="true" ht="60" hidden="false" customHeight="true" outlineLevel="0" collapsed="false">
      <c r="A34" s="134"/>
      <c r="B34" s="134" t="s">
        <v>62</v>
      </c>
      <c r="C34" s="134" t="s">
        <v>63</v>
      </c>
      <c r="D34" s="135" t="s">
        <v>64</v>
      </c>
      <c r="E34" s="135" t="n">
        <v>210</v>
      </c>
      <c r="F34" s="136" t="s">
        <v>596</v>
      </c>
      <c r="G34" s="136" t="s">
        <v>613</v>
      </c>
      <c r="H34" s="135" t="s">
        <v>614</v>
      </c>
      <c r="I34" s="137" t="s">
        <v>566</v>
      </c>
      <c r="J34" s="136" t="s">
        <v>615</v>
      </c>
      <c r="K34" s="138" t="s">
        <v>568</v>
      </c>
      <c r="L34" s="138" t="s">
        <v>616</v>
      </c>
      <c r="M34" s="138" t="s">
        <v>617</v>
      </c>
      <c r="N34" s="138" t="s">
        <v>618</v>
      </c>
      <c r="O34" s="134" t="s">
        <v>408</v>
      </c>
      <c r="P34" s="134" t="s">
        <v>76</v>
      </c>
      <c r="Q34" s="139" t="s">
        <v>409</v>
      </c>
      <c r="R34" s="140" t="n">
        <v>42592</v>
      </c>
      <c r="S34" s="137" t="n">
        <v>15</v>
      </c>
      <c r="T34" s="141" t="n">
        <v>48070</v>
      </c>
      <c r="U34" s="135" t="s">
        <v>100</v>
      </c>
      <c r="V34" s="108"/>
      <c r="W34" s="108" t="s">
        <v>411</v>
      </c>
      <c r="X34" s="137" t="n">
        <v>100</v>
      </c>
      <c r="Y34" s="137"/>
      <c r="Z34" s="139" t="s">
        <v>411</v>
      </c>
      <c r="AA34" s="135" t="s">
        <v>412</v>
      </c>
      <c r="AB34" s="137"/>
      <c r="AC34" s="139" t="s">
        <v>411</v>
      </c>
      <c r="AD34" s="138" t="n">
        <v>24</v>
      </c>
      <c r="AE34" s="140" t="n">
        <v>45001</v>
      </c>
      <c r="AF34" s="143" t="n">
        <v>45731</v>
      </c>
      <c r="AG34" s="136" t="s">
        <v>82</v>
      </c>
      <c r="AH34" s="136" t="s">
        <v>83</v>
      </c>
      <c r="AI34" s="134" t="s">
        <v>619</v>
      </c>
      <c r="AJ34" s="136" t="s">
        <v>573</v>
      </c>
      <c r="AK34" s="143" t="s">
        <v>397</v>
      </c>
      <c r="AL34" s="139"/>
      <c r="AM34" s="139" t="s">
        <v>86</v>
      </c>
      <c r="AN34" s="139" t="s">
        <v>87</v>
      </c>
      <c r="AO34" s="139" t="s">
        <v>88</v>
      </c>
      <c r="AP34" s="137" t="s">
        <v>574</v>
      </c>
      <c r="AQ34" s="150" t="s">
        <v>620</v>
      </c>
      <c r="AR34" s="143"/>
      <c r="AS34" s="139" t="s">
        <v>91</v>
      </c>
      <c r="AT34" s="134" t="s">
        <v>385</v>
      </c>
      <c r="AU34" s="134"/>
      <c r="AV34" s="136"/>
      <c r="AW34" s="136"/>
      <c r="AX34" s="134"/>
      <c r="AY34" s="134"/>
      <c r="AZ34" s="134"/>
      <c r="BA34" s="136" t="s">
        <v>343</v>
      </c>
      <c r="BB34" s="136" t="s">
        <v>415</v>
      </c>
      <c r="BC34" s="136" t="s">
        <v>416</v>
      </c>
      <c r="BD34" s="139" t="n">
        <v>3160</v>
      </c>
      <c r="BE34" s="136"/>
      <c r="BF34" s="144"/>
      <c r="BG34" s="136" t="s">
        <v>576</v>
      </c>
      <c r="BH34" s="108"/>
      <c r="BI34" s="108"/>
      <c r="BJ34" s="163" t="s">
        <v>418</v>
      </c>
      <c r="BK34" s="108" t="s">
        <v>577</v>
      </c>
      <c r="BM34" s="147" t="s">
        <v>420</v>
      </c>
    </row>
    <row r="35" s="147" customFormat="true" ht="60" hidden="false" customHeight="true" outlineLevel="0" collapsed="false">
      <c r="A35" s="134"/>
      <c r="B35" s="134" t="s">
        <v>62</v>
      </c>
      <c r="C35" s="134" t="s">
        <v>63</v>
      </c>
      <c r="D35" s="135" t="s">
        <v>64</v>
      </c>
      <c r="E35" s="135" t="n">
        <v>210</v>
      </c>
      <c r="F35" s="136" t="s">
        <v>596</v>
      </c>
      <c r="G35" s="136" t="s">
        <v>621</v>
      </c>
      <c r="H35" s="135" t="s">
        <v>622</v>
      </c>
      <c r="I35" s="137" t="s">
        <v>566</v>
      </c>
      <c r="J35" s="136" t="s">
        <v>615</v>
      </c>
      <c r="K35" s="138" t="s">
        <v>568</v>
      </c>
      <c r="L35" s="138" t="s">
        <v>616</v>
      </c>
      <c r="M35" s="138" t="s">
        <v>617</v>
      </c>
      <c r="N35" s="138" t="s">
        <v>623</v>
      </c>
      <c r="O35" s="134" t="s">
        <v>408</v>
      </c>
      <c r="P35" s="134" t="s">
        <v>76</v>
      </c>
      <c r="Q35" s="139" t="s">
        <v>409</v>
      </c>
      <c r="R35" s="140" t="n">
        <v>42592</v>
      </c>
      <c r="S35" s="137" t="n">
        <v>15</v>
      </c>
      <c r="T35" s="141" t="n">
        <v>48070</v>
      </c>
      <c r="U35" s="135" t="s">
        <v>100</v>
      </c>
      <c r="V35" s="108"/>
      <c r="W35" s="108" t="s">
        <v>411</v>
      </c>
      <c r="X35" s="137" t="n">
        <v>100</v>
      </c>
      <c r="Y35" s="137"/>
      <c r="Z35" s="139" t="s">
        <v>411</v>
      </c>
      <c r="AA35" s="135" t="s">
        <v>412</v>
      </c>
      <c r="AB35" s="137"/>
      <c r="AC35" s="139" t="s">
        <v>411</v>
      </c>
      <c r="AD35" s="138" t="n">
        <v>24</v>
      </c>
      <c r="AE35" s="140" t="n">
        <v>45001</v>
      </c>
      <c r="AF35" s="143" t="n">
        <v>45731</v>
      </c>
      <c r="AG35" s="136" t="s">
        <v>82</v>
      </c>
      <c r="AH35" s="136" t="s">
        <v>83</v>
      </c>
      <c r="AI35" s="134" t="s">
        <v>624</v>
      </c>
      <c r="AJ35" s="136" t="s">
        <v>625</v>
      </c>
      <c r="AK35" s="143" t="s">
        <v>397</v>
      </c>
      <c r="AL35" s="139"/>
      <c r="AM35" s="139" t="s">
        <v>86</v>
      </c>
      <c r="AN35" s="139" t="s">
        <v>87</v>
      </c>
      <c r="AO35" s="139" t="s">
        <v>88</v>
      </c>
      <c r="AP35" s="137" t="s">
        <v>574</v>
      </c>
      <c r="AQ35" s="150" t="s">
        <v>620</v>
      </c>
      <c r="AR35" s="143"/>
      <c r="AS35" s="139" t="s">
        <v>91</v>
      </c>
      <c r="AT35" s="134" t="s">
        <v>385</v>
      </c>
      <c r="AU35" s="134"/>
      <c r="AV35" s="136"/>
      <c r="AW35" s="136"/>
      <c r="AX35" s="134"/>
      <c r="AY35" s="134"/>
      <c r="AZ35" s="134"/>
      <c r="BA35" s="136" t="s">
        <v>343</v>
      </c>
      <c r="BB35" s="136" t="s">
        <v>415</v>
      </c>
      <c r="BC35" s="136" t="s">
        <v>416</v>
      </c>
      <c r="BD35" s="139" t="n">
        <v>3160</v>
      </c>
      <c r="BE35" s="136"/>
      <c r="BF35" s="144"/>
      <c r="BG35" s="136" t="s">
        <v>576</v>
      </c>
      <c r="BH35" s="108"/>
      <c r="BI35" s="108"/>
      <c r="BJ35" s="163" t="s">
        <v>418</v>
      </c>
      <c r="BK35" s="108" t="s">
        <v>577</v>
      </c>
      <c r="BM35" s="147" t="s">
        <v>420</v>
      </c>
    </row>
    <row r="36" s="147" customFormat="true" ht="60" hidden="false" customHeight="true" outlineLevel="0" collapsed="false">
      <c r="A36" s="108"/>
      <c r="B36" s="134" t="s">
        <v>62</v>
      </c>
      <c r="C36" s="134" t="s">
        <v>63</v>
      </c>
      <c r="D36" s="186" t="s">
        <v>64</v>
      </c>
      <c r="E36" s="186" t="n">
        <v>210</v>
      </c>
      <c r="F36" s="187" t="s">
        <v>596</v>
      </c>
      <c r="G36" s="136" t="s">
        <v>626</v>
      </c>
      <c r="H36" s="186" t="s">
        <v>627</v>
      </c>
      <c r="I36" s="188" t="s">
        <v>566</v>
      </c>
      <c r="J36" s="187" t="s">
        <v>615</v>
      </c>
      <c r="K36" s="189" t="s">
        <v>568</v>
      </c>
      <c r="L36" s="189" t="s">
        <v>616</v>
      </c>
      <c r="M36" s="189" t="s">
        <v>617</v>
      </c>
      <c r="N36" s="189" t="s">
        <v>628</v>
      </c>
      <c r="O36" s="108" t="s">
        <v>408</v>
      </c>
      <c r="P36" s="108" t="s">
        <v>76</v>
      </c>
      <c r="Q36" s="190" t="s">
        <v>409</v>
      </c>
      <c r="R36" s="158" t="n">
        <v>42592</v>
      </c>
      <c r="S36" s="188" t="n">
        <v>15</v>
      </c>
      <c r="T36" s="191" t="n">
        <v>48070</v>
      </c>
      <c r="U36" s="186" t="s">
        <v>100</v>
      </c>
      <c r="V36" s="108"/>
      <c r="W36" s="108" t="s">
        <v>411</v>
      </c>
      <c r="X36" s="188" t="n">
        <v>100</v>
      </c>
      <c r="Y36" s="188"/>
      <c r="Z36" s="190" t="s">
        <v>411</v>
      </c>
      <c r="AA36" s="186" t="s">
        <v>412</v>
      </c>
      <c r="AB36" s="188"/>
      <c r="AC36" s="190" t="s">
        <v>411</v>
      </c>
      <c r="AD36" s="189" t="n">
        <v>24</v>
      </c>
      <c r="AE36" s="158" t="n">
        <v>45001</v>
      </c>
      <c r="AF36" s="143" t="n">
        <v>45731</v>
      </c>
      <c r="AG36" s="187" t="s">
        <v>82</v>
      </c>
      <c r="AH36" s="187" t="s">
        <v>83</v>
      </c>
      <c r="AI36" s="108" t="s">
        <v>629</v>
      </c>
      <c r="AJ36" s="187" t="s">
        <v>625</v>
      </c>
      <c r="AK36" s="192" t="s">
        <v>397</v>
      </c>
      <c r="AL36" s="190"/>
      <c r="AM36" s="190" t="s">
        <v>86</v>
      </c>
      <c r="AN36" s="190" t="s">
        <v>87</v>
      </c>
      <c r="AO36" s="190" t="s">
        <v>88</v>
      </c>
      <c r="AP36" s="188" t="s">
        <v>574</v>
      </c>
      <c r="AQ36" s="163" t="s">
        <v>620</v>
      </c>
      <c r="AR36" s="192"/>
      <c r="AS36" s="190" t="s">
        <v>91</v>
      </c>
      <c r="AT36" s="108" t="s">
        <v>385</v>
      </c>
      <c r="AU36" s="108"/>
      <c r="AV36" s="187"/>
      <c r="AW36" s="187"/>
      <c r="AX36" s="108"/>
      <c r="AY36" s="108"/>
      <c r="AZ36" s="108"/>
      <c r="BA36" s="187" t="s">
        <v>343</v>
      </c>
      <c r="BB36" s="187" t="s">
        <v>415</v>
      </c>
      <c r="BC36" s="187" t="s">
        <v>416</v>
      </c>
      <c r="BD36" s="190" t="n">
        <v>3160</v>
      </c>
      <c r="BE36" s="187"/>
      <c r="BF36" s="193"/>
      <c r="BG36" s="187" t="s">
        <v>576</v>
      </c>
      <c r="BH36" s="108"/>
      <c r="BI36" s="108"/>
      <c r="BJ36" s="163" t="s">
        <v>418</v>
      </c>
      <c r="BK36" s="108" t="s">
        <v>577</v>
      </c>
      <c r="BM36" s="147" t="s">
        <v>420</v>
      </c>
    </row>
    <row r="37" s="147" customFormat="true" ht="60" hidden="false" customHeight="true" outlineLevel="0" collapsed="false">
      <c r="A37" s="108"/>
      <c r="B37" s="134" t="s">
        <v>62</v>
      </c>
      <c r="C37" s="134" t="s">
        <v>63</v>
      </c>
      <c r="D37" s="186" t="s">
        <v>64</v>
      </c>
      <c r="E37" s="186" t="n">
        <v>210</v>
      </c>
      <c r="F37" s="187" t="s">
        <v>596</v>
      </c>
      <c r="G37" s="136" t="s">
        <v>630</v>
      </c>
      <c r="H37" s="186" t="s">
        <v>631</v>
      </c>
      <c r="I37" s="188" t="s">
        <v>566</v>
      </c>
      <c r="J37" s="187" t="s">
        <v>615</v>
      </c>
      <c r="K37" s="189" t="s">
        <v>568</v>
      </c>
      <c r="L37" s="189" t="s">
        <v>616</v>
      </c>
      <c r="M37" s="189" t="s">
        <v>617</v>
      </c>
      <c r="N37" s="189" t="s">
        <v>632</v>
      </c>
      <c r="O37" s="108" t="s">
        <v>408</v>
      </c>
      <c r="P37" s="108" t="s">
        <v>76</v>
      </c>
      <c r="Q37" s="190" t="s">
        <v>409</v>
      </c>
      <c r="R37" s="158" t="n">
        <v>42592</v>
      </c>
      <c r="S37" s="188" t="n">
        <v>15</v>
      </c>
      <c r="T37" s="191" t="n">
        <v>48070</v>
      </c>
      <c r="U37" s="186" t="s">
        <v>100</v>
      </c>
      <c r="V37" s="108"/>
      <c r="W37" s="108" t="s">
        <v>411</v>
      </c>
      <c r="X37" s="188" t="n">
        <v>100</v>
      </c>
      <c r="Y37" s="188"/>
      <c r="Z37" s="190" t="s">
        <v>411</v>
      </c>
      <c r="AA37" s="186" t="s">
        <v>412</v>
      </c>
      <c r="AB37" s="188"/>
      <c r="AC37" s="190" t="s">
        <v>411</v>
      </c>
      <c r="AD37" s="189" t="n">
        <v>24</v>
      </c>
      <c r="AE37" s="158" t="n">
        <v>45001</v>
      </c>
      <c r="AF37" s="143" t="n">
        <v>45731</v>
      </c>
      <c r="AG37" s="187" t="s">
        <v>82</v>
      </c>
      <c r="AH37" s="187" t="s">
        <v>83</v>
      </c>
      <c r="AI37" s="108" t="s">
        <v>633</v>
      </c>
      <c r="AJ37" s="187" t="s">
        <v>625</v>
      </c>
      <c r="AK37" s="192" t="s">
        <v>397</v>
      </c>
      <c r="AL37" s="190"/>
      <c r="AM37" s="190" t="s">
        <v>86</v>
      </c>
      <c r="AN37" s="190" t="s">
        <v>87</v>
      </c>
      <c r="AO37" s="190" t="s">
        <v>88</v>
      </c>
      <c r="AP37" s="188" t="s">
        <v>574</v>
      </c>
      <c r="AQ37" s="163" t="s">
        <v>620</v>
      </c>
      <c r="AR37" s="192"/>
      <c r="AS37" s="190" t="s">
        <v>91</v>
      </c>
      <c r="AT37" s="108" t="s">
        <v>385</v>
      </c>
      <c r="AU37" s="108"/>
      <c r="AV37" s="187"/>
      <c r="AW37" s="187"/>
      <c r="AX37" s="108"/>
      <c r="AY37" s="108"/>
      <c r="AZ37" s="108"/>
      <c r="BA37" s="187" t="s">
        <v>343</v>
      </c>
      <c r="BB37" s="187" t="s">
        <v>415</v>
      </c>
      <c r="BC37" s="187" t="s">
        <v>416</v>
      </c>
      <c r="BD37" s="190" t="n">
        <v>3160</v>
      </c>
      <c r="BE37" s="187"/>
      <c r="BF37" s="193"/>
      <c r="BG37" s="187" t="s">
        <v>576</v>
      </c>
      <c r="BH37" s="108"/>
      <c r="BI37" s="108"/>
      <c r="BJ37" s="163" t="s">
        <v>418</v>
      </c>
      <c r="BK37" s="108" t="s">
        <v>577</v>
      </c>
      <c r="BM37" s="147" t="s">
        <v>420</v>
      </c>
    </row>
    <row r="38" s="147" customFormat="true" ht="60" hidden="false" customHeight="true" outlineLevel="0" collapsed="false">
      <c r="A38" s="134"/>
      <c r="B38" s="134" t="s">
        <v>62</v>
      </c>
      <c r="C38" s="134" t="s">
        <v>63</v>
      </c>
      <c r="D38" s="135" t="s">
        <v>64</v>
      </c>
      <c r="E38" s="135" t="n">
        <v>213</v>
      </c>
      <c r="F38" s="136" t="s">
        <v>427</v>
      </c>
      <c r="G38" s="136" t="s">
        <v>634</v>
      </c>
      <c r="H38" s="135" t="s">
        <v>635</v>
      </c>
      <c r="I38" s="137" t="s">
        <v>566</v>
      </c>
      <c r="J38" s="136" t="s">
        <v>615</v>
      </c>
      <c r="K38" s="138" t="s">
        <v>568</v>
      </c>
      <c r="L38" s="138" t="s">
        <v>616</v>
      </c>
      <c r="M38" s="138" t="s">
        <v>617</v>
      </c>
      <c r="N38" s="138" t="s">
        <v>636</v>
      </c>
      <c r="O38" s="134" t="s">
        <v>408</v>
      </c>
      <c r="P38" s="134" t="s">
        <v>76</v>
      </c>
      <c r="Q38" s="139" t="s">
        <v>409</v>
      </c>
      <c r="R38" s="140" t="n">
        <v>44418</v>
      </c>
      <c r="S38" s="137" t="n">
        <v>15</v>
      </c>
      <c r="T38" s="141" t="n">
        <v>49896</v>
      </c>
      <c r="U38" s="135" t="s">
        <v>100</v>
      </c>
      <c r="V38" s="108"/>
      <c r="W38" s="108" t="s">
        <v>411</v>
      </c>
      <c r="X38" s="137" t="n">
        <v>100</v>
      </c>
      <c r="Y38" s="137"/>
      <c r="Z38" s="139" t="s">
        <v>411</v>
      </c>
      <c r="AA38" s="135" t="s">
        <v>412</v>
      </c>
      <c r="AB38" s="137"/>
      <c r="AC38" s="139" t="s">
        <v>411</v>
      </c>
      <c r="AD38" s="138" t="n">
        <v>24</v>
      </c>
      <c r="AE38" s="140" t="n">
        <v>45001</v>
      </c>
      <c r="AF38" s="143" t="n">
        <v>45731</v>
      </c>
      <c r="AG38" s="136" t="s">
        <v>82</v>
      </c>
      <c r="AH38" s="136" t="s">
        <v>83</v>
      </c>
      <c r="AI38" s="134" t="s">
        <v>637</v>
      </c>
      <c r="AJ38" s="136" t="s">
        <v>625</v>
      </c>
      <c r="AK38" s="143" t="s">
        <v>397</v>
      </c>
      <c r="AL38" s="139"/>
      <c r="AM38" s="139" t="s">
        <v>86</v>
      </c>
      <c r="AN38" s="139" t="s">
        <v>87</v>
      </c>
      <c r="AO38" s="139" t="s">
        <v>88</v>
      </c>
      <c r="AP38" s="137" t="s">
        <v>574</v>
      </c>
      <c r="AQ38" s="150" t="n">
        <v>2018</v>
      </c>
      <c r="AR38" s="143"/>
      <c r="AS38" s="139" t="s">
        <v>91</v>
      </c>
      <c r="AT38" s="134" t="s">
        <v>385</v>
      </c>
      <c r="AU38" s="134"/>
      <c r="AV38" s="136"/>
      <c r="AW38" s="136"/>
      <c r="AX38" s="134"/>
      <c r="AY38" s="134"/>
      <c r="AZ38" s="134"/>
      <c r="BA38" s="136"/>
      <c r="BB38" s="136" t="s">
        <v>415</v>
      </c>
      <c r="BC38" s="136" t="s">
        <v>416</v>
      </c>
      <c r="BD38" s="139" t="n">
        <v>3160</v>
      </c>
      <c r="BE38" s="136"/>
      <c r="BF38" s="144"/>
      <c r="BG38" s="136" t="s">
        <v>576</v>
      </c>
      <c r="BH38" s="108"/>
      <c r="BI38" s="108"/>
      <c r="BJ38" s="163" t="s">
        <v>418</v>
      </c>
      <c r="BK38" s="108" t="s">
        <v>577</v>
      </c>
      <c r="BM38" s="147" t="s">
        <v>420</v>
      </c>
    </row>
    <row r="39" s="147" customFormat="true" ht="60" hidden="false" customHeight="true" outlineLevel="0" collapsed="false">
      <c r="A39" s="134"/>
      <c r="B39" s="134" t="s">
        <v>62</v>
      </c>
      <c r="C39" s="134" t="s">
        <v>63</v>
      </c>
      <c r="D39" s="135" t="s">
        <v>64</v>
      </c>
      <c r="E39" s="135" t="n">
        <v>215</v>
      </c>
      <c r="F39" s="136" t="s">
        <v>638</v>
      </c>
      <c r="G39" s="136" t="s">
        <v>634</v>
      </c>
      <c r="H39" s="135" t="s">
        <v>639</v>
      </c>
      <c r="I39" s="137" t="s">
        <v>566</v>
      </c>
      <c r="J39" s="136" t="s">
        <v>615</v>
      </c>
      <c r="K39" s="138" t="s">
        <v>568</v>
      </c>
      <c r="L39" s="138" t="s">
        <v>616</v>
      </c>
      <c r="M39" s="138" t="s">
        <v>617</v>
      </c>
      <c r="N39" s="138" t="s">
        <v>640</v>
      </c>
      <c r="O39" s="134" t="s">
        <v>408</v>
      </c>
      <c r="P39" s="134" t="s">
        <v>76</v>
      </c>
      <c r="Q39" s="139" t="s">
        <v>409</v>
      </c>
      <c r="R39" s="140" t="n">
        <v>44418</v>
      </c>
      <c r="S39" s="137" t="n">
        <v>15</v>
      </c>
      <c r="T39" s="141" t="n">
        <v>49896</v>
      </c>
      <c r="U39" s="135" t="s">
        <v>100</v>
      </c>
      <c r="V39" s="108"/>
      <c r="W39" s="108" t="s">
        <v>411</v>
      </c>
      <c r="X39" s="137" t="n">
        <v>100</v>
      </c>
      <c r="Y39" s="137"/>
      <c r="Z39" s="139" t="s">
        <v>411</v>
      </c>
      <c r="AA39" s="135" t="s">
        <v>412</v>
      </c>
      <c r="AB39" s="137"/>
      <c r="AC39" s="139" t="s">
        <v>411</v>
      </c>
      <c r="AD39" s="138" t="n">
        <v>24</v>
      </c>
      <c r="AE39" s="140" t="n">
        <v>45001</v>
      </c>
      <c r="AF39" s="143" t="n">
        <v>45731</v>
      </c>
      <c r="AG39" s="136" t="s">
        <v>82</v>
      </c>
      <c r="AH39" s="136" t="s">
        <v>83</v>
      </c>
      <c r="AI39" s="134" t="s">
        <v>641</v>
      </c>
      <c r="AJ39" s="136" t="s">
        <v>625</v>
      </c>
      <c r="AK39" s="143" t="s">
        <v>397</v>
      </c>
      <c r="AL39" s="139"/>
      <c r="AM39" s="139" t="s">
        <v>86</v>
      </c>
      <c r="AN39" s="139" t="s">
        <v>87</v>
      </c>
      <c r="AO39" s="139" t="s">
        <v>88</v>
      </c>
      <c r="AP39" s="137" t="s">
        <v>574</v>
      </c>
      <c r="AQ39" s="150"/>
      <c r="AR39" s="143"/>
      <c r="AS39" s="139" t="s">
        <v>91</v>
      </c>
      <c r="AT39" s="134" t="s">
        <v>385</v>
      </c>
      <c r="AU39" s="134"/>
      <c r="AV39" s="136"/>
      <c r="AW39" s="136"/>
      <c r="AX39" s="134"/>
      <c r="AY39" s="134"/>
      <c r="AZ39" s="134"/>
      <c r="BA39" s="136" t="s">
        <v>343</v>
      </c>
      <c r="BB39" s="136" t="s">
        <v>415</v>
      </c>
      <c r="BC39" s="136" t="s">
        <v>416</v>
      </c>
      <c r="BD39" s="139" t="n">
        <v>3160</v>
      </c>
      <c r="BE39" s="136"/>
      <c r="BF39" s="144"/>
      <c r="BG39" s="136" t="s">
        <v>576</v>
      </c>
      <c r="BH39" s="108"/>
      <c r="BI39" s="108"/>
      <c r="BJ39" s="163" t="s">
        <v>418</v>
      </c>
      <c r="BK39" s="108" t="s">
        <v>577</v>
      </c>
      <c r="BM39" s="147" t="s">
        <v>420</v>
      </c>
    </row>
    <row r="40" s="147" customFormat="true" ht="60" hidden="false" customHeight="true" outlineLevel="0" collapsed="false">
      <c r="A40" s="134"/>
      <c r="B40" s="134" t="s">
        <v>62</v>
      </c>
      <c r="C40" s="134" t="s">
        <v>63</v>
      </c>
      <c r="D40" s="135" t="s">
        <v>64</v>
      </c>
      <c r="E40" s="135" t="n">
        <v>215</v>
      </c>
      <c r="F40" s="136" t="s">
        <v>638</v>
      </c>
      <c r="G40" s="136" t="s">
        <v>634</v>
      </c>
      <c r="H40" s="135" t="s">
        <v>642</v>
      </c>
      <c r="I40" s="137" t="s">
        <v>566</v>
      </c>
      <c r="J40" s="136" t="s">
        <v>615</v>
      </c>
      <c r="K40" s="138" t="s">
        <v>568</v>
      </c>
      <c r="L40" s="138" t="s">
        <v>616</v>
      </c>
      <c r="M40" s="138" t="s">
        <v>617</v>
      </c>
      <c r="N40" s="138" t="s">
        <v>643</v>
      </c>
      <c r="O40" s="134" t="s">
        <v>408</v>
      </c>
      <c r="P40" s="134" t="s">
        <v>76</v>
      </c>
      <c r="Q40" s="139" t="s">
        <v>409</v>
      </c>
      <c r="R40" s="140" t="n">
        <v>44418</v>
      </c>
      <c r="S40" s="137" t="n">
        <v>15</v>
      </c>
      <c r="T40" s="141" t="n">
        <v>49896</v>
      </c>
      <c r="U40" s="135" t="s">
        <v>100</v>
      </c>
      <c r="V40" s="108"/>
      <c r="W40" s="108" t="s">
        <v>411</v>
      </c>
      <c r="X40" s="137" t="n">
        <v>100</v>
      </c>
      <c r="Y40" s="137"/>
      <c r="Z40" s="139" t="s">
        <v>411</v>
      </c>
      <c r="AA40" s="135" t="s">
        <v>412</v>
      </c>
      <c r="AB40" s="137"/>
      <c r="AC40" s="139" t="s">
        <v>411</v>
      </c>
      <c r="AD40" s="138" t="n">
        <v>24</v>
      </c>
      <c r="AE40" s="140" t="n">
        <v>45001</v>
      </c>
      <c r="AF40" s="143" t="n">
        <v>45731</v>
      </c>
      <c r="AG40" s="136" t="s">
        <v>82</v>
      </c>
      <c r="AH40" s="136" t="s">
        <v>83</v>
      </c>
      <c r="AI40" s="134" t="s">
        <v>644</v>
      </c>
      <c r="AJ40" s="136" t="s">
        <v>625</v>
      </c>
      <c r="AK40" s="143" t="s">
        <v>397</v>
      </c>
      <c r="AL40" s="139"/>
      <c r="AM40" s="139" t="s">
        <v>86</v>
      </c>
      <c r="AN40" s="139" t="s">
        <v>87</v>
      </c>
      <c r="AO40" s="139" t="s">
        <v>88</v>
      </c>
      <c r="AP40" s="137" t="s">
        <v>574</v>
      </c>
      <c r="AQ40" s="150"/>
      <c r="AR40" s="143"/>
      <c r="AS40" s="139" t="s">
        <v>91</v>
      </c>
      <c r="AT40" s="134" t="s">
        <v>385</v>
      </c>
      <c r="AU40" s="134"/>
      <c r="AV40" s="136"/>
      <c r="AW40" s="136"/>
      <c r="AX40" s="134"/>
      <c r="AY40" s="134"/>
      <c r="AZ40" s="134"/>
      <c r="BA40" s="136" t="s">
        <v>343</v>
      </c>
      <c r="BB40" s="136" t="s">
        <v>415</v>
      </c>
      <c r="BC40" s="136" t="s">
        <v>416</v>
      </c>
      <c r="BD40" s="139" t="n">
        <v>3160</v>
      </c>
      <c r="BE40" s="136"/>
      <c r="BF40" s="144"/>
      <c r="BG40" s="136" t="s">
        <v>576</v>
      </c>
      <c r="BH40" s="108"/>
      <c r="BI40" s="108"/>
      <c r="BJ40" s="163" t="s">
        <v>418</v>
      </c>
      <c r="BK40" s="108" t="s">
        <v>577</v>
      </c>
      <c r="BM40" s="147" t="s">
        <v>420</v>
      </c>
    </row>
    <row r="41" s="147" customFormat="true" ht="60" hidden="false" customHeight="true" outlineLevel="0" collapsed="false">
      <c r="A41" s="134"/>
      <c r="B41" s="134" t="s">
        <v>62</v>
      </c>
      <c r="C41" s="134" t="s">
        <v>63</v>
      </c>
      <c r="D41" s="135" t="s">
        <v>64</v>
      </c>
      <c r="E41" s="135" t="n">
        <v>215</v>
      </c>
      <c r="F41" s="136" t="s">
        <v>638</v>
      </c>
      <c r="G41" s="136" t="s">
        <v>634</v>
      </c>
      <c r="H41" s="135" t="s">
        <v>645</v>
      </c>
      <c r="I41" s="137" t="s">
        <v>566</v>
      </c>
      <c r="J41" s="136" t="s">
        <v>615</v>
      </c>
      <c r="K41" s="138" t="s">
        <v>568</v>
      </c>
      <c r="L41" s="138" t="s">
        <v>616</v>
      </c>
      <c r="M41" s="138" t="s">
        <v>617</v>
      </c>
      <c r="N41" s="138" t="s">
        <v>646</v>
      </c>
      <c r="O41" s="134" t="s">
        <v>408</v>
      </c>
      <c r="P41" s="134" t="s">
        <v>76</v>
      </c>
      <c r="Q41" s="139" t="s">
        <v>409</v>
      </c>
      <c r="R41" s="140" t="n">
        <v>44418</v>
      </c>
      <c r="S41" s="137" t="n">
        <v>15</v>
      </c>
      <c r="T41" s="141" t="n">
        <v>49896</v>
      </c>
      <c r="U41" s="135" t="s">
        <v>100</v>
      </c>
      <c r="V41" s="108"/>
      <c r="W41" s="108" t="s">
        <v>411</v>
      </c>
      <c r="X41" s="137" t="n">
        <v>100</v>
      </c>
      <c r="Y41" s="137"/>
      <c r="Z41" s="139" t="s">
        <v>411</v>
      </c>
      <c r="AA41" s="135" t="s">
        <v>412</v>
      </c>
      <c r="AB41" s="137"/>
      <c r="AC41" s="139" t="s">
        <v>411</v>
      </c>
      <c r="AD41" s="138" t="n">
        <v>24</v>
      </c>
      <c r="AE41" s="140" t="n">
        <v>45001</v>
      </c>
      <c r="AF41" s="143" t="n">
        <v>45731</v>
      </c>
      <c r="AG41" s="136" t="s">
        <v>82</v>
      </c>
      <c r="AH41" s="136" t="s">
        <v>83</v>
      </c>
      <c r="AI41" s="134" t="s">
        <v>647</v>
      </c>
      <c r="AJ41" s="136" t="s">
        <v>625</v>
      </c>
      <c r="AK41" s="143" t="s">
        <v>397</v>
      </c>
      <c r="AL41" s="139"/>
      <c r="AM41" s="139" t="s">
        <v>86</v>
      </c>
      <c r="AN41" s="139" t="s">
        <v>87</v>
      </c>
      <c r="AO41" s="139" t="s">
        <v>88</v>
      </c>
      <c r="AP41" s="137" t="s">
        <v>574</v>
      </c>
      <c r="AQ41" s="150"/>
      <c r="AR41" s="143"/>
      <c r="AS41" s="139" t="s">
        <v>91</v>
      </c>
      <c r="AT41" s="134" t="s">
        <v>385</v>
      </c>
      <c r="AU41" s="134"/>
      <c r="AV41" s="136"/>
      <c r="AW41" s="136"/>
      <c r="AX41" s="134"/>
      <c r="AY41" s="134"/>
      <c r="AZ41" s="134"/>
      <c r="BA41" s="136" t="s">
        <v>343</v>
      </c>
      <c r="BB41" s="136" t="s">
        <v>415</v>
      </c>
      <c r="BC41" s="136" t="s">
        <v>416</v>
      </c>
      <c r="BD41" s="139" t="n">
        <v>3160</v>
      </c>
      <c r="BE41" s="136"/>
      <c r="BF41" s="144"/>
      <c r="BG41" s="136" t="s">
        <v>576</v>
      </c>
      <c r="BH41" s="108"/>
      <c r="BI41" s="108"/>
      <c r="BJ41" s="163" t="s">
        <v>418</v>
      </c>
      <c r="BK41" s="108" t="s">
        <v>577</v>
      </c>
      <c r="BM41" s="147" t="s">
        <v>420</v>
      </c>
    </row>
    <row r="42" s="147" customFormat="true" ht="60" hidden="false" customHeight="true" outlineLevel="0" collapsed="false">
      <c r="A42" s="134"/>
      <c r="B42" s="134" t="s">
        <v>62</v>
      </c>
      <c r="C42" s="134" t="s">
        <v>63</v>
      </c>
      <c r="D42" s="135" t="s">
        <v>64</v>
      </c>
      <c r="E42" s="135" t="n">
        <v>215</v>
      </c>
      <c r="F42" s="136" t="s">
        <v>638</v>
      </c>
      <c r="G42" s="136" t="s">
        <v>634</v>
      </c>
      <c r="H42" s="135" t="s">
        <v>648</v>
      </c>
      <c r="I42" s="137" t="s">
        <v>566</v>
      </c>
      <c r="J42" s="136" t="s">
        <v>615</v>
      </c>
      <c r="K42" s="138" t="s">
        <v>568</v>
      </c>
      <c r="L42" s="138" t="s">
        <v>616</v>
      </c>
      <c r="M42" s="138" t="s">
        <v>617</v>
      </c>
      <c r="N42" s="138" t="s">
        <v>649</v>
      </c>
      <c r="O42" s="134" t="s">
        <v>408</v>
      </c>
      <c r="P42" s="134" t="s">
        <v>76</v>
      </c>
      <c r="Q42" s="139" t="s">
        <v>409</v>
      </c>
      <c r="R42" s="140" t="n">
        <v>44418</v>
      </c>
      <c r="S42" s="137" t="n">
        <v>15</v>
      </c>
      <c r="T42" s="141" t="n">
        <v>49896</v>
      </c>
      <c r="U42" s="135" t="s">
        <v>100</v>
      </c>
      <c r="V42" s="108"/>
      <c r="W42" s="108" t="s">
        <v>411</v>
      </c>
      <c r="X42" s="137" t="n">
        <v>100</v>
      </c>
      <c r="Y42" s="137"/>
      <c r="Z42" s="139" t="s">
        <v>411</v>
      </c>
      <c r="AA42" s="135" t="s">
        <v>412</v>
      </c>
      <c r="AB42" s="137"/>
      <c r="AC42" s="139" t="s">
        <v>411</v>
      </c>
      <c r="AD42" s="138" t="n">
        <v>24</v>
      </c>
      <c r="AE42" s="140" t="n">
        <v>45001</v>
      </c>
      <c r="AF42" s="143" t="n">
        <v>45731</v>
      </c>
      <c r="AG42" s="136" t="s">
        <v>82</v>
      </c>
      <c r="AH42" s="136" t="s">
        <v>83</v>
      </c>
      <c r="AI42" s="134" t="s">
        <v>650</v>
      </c>
      <c r="AJ42" s="136" t="s">
        <v>625</v>
      </c>
      <c r="AK42" s="143" t="s">
        <v>397</v>
      </c>
      <c r="AL42" s="139"/>
      <c r="AM42" s="139" t="s">
        <v>86</v>
      </c>
      <c r="AN42" s="139" t="s">
        <v>87</v>
      </c>
      <c r="AO42" s="139" t="s">
        <v>88</v>
      </c>
      <c r="AP42" s="137" t="s">
        <v>574</v>
      </c>
      <c r="AQ42" s="150"/>
      <c r="AR42" s="143"/>
      <c r="AS42" s="139" t="s">
        <v>91</v>
      </c>
      <c r="AT42" s="134" t="s">
        <v>385</v>
      </c>
      <c r="AU42" s="134"/>
      <c r="AV42" s="136"/>
      <c r="AW42" s="136"/>
      <c r="AX42" s="134"/>
      <c r="AY42" s="134"/>
      <c r="AZ42" s="134"/>
      <c r="BA42" s="136" t="s">
        <v>343</v>
      </c>
      <c r="BB42" s="136" t="s">
        <v>415</v>
      </c>
      <c r="BC42" s="136" t="s">
        <v>416</v>
      </c>
      <c r="BD42" s="139" t="n">
        <v>3160</v>
      </c>
      <c r="BE42" s="136"/>
      <c r="BF42" s="144"/>
      <c r="BG42" s="136" t="s">
        <v>576</v>
      </c>
      <c r="BH42" s="108"/>
      <c r="BI42" s="108"/>
      <c r="BJ42" s="163" t="s">
        <v>418</v>
      </c>
      <c r="BK42" s="108" t="s">
        <v>577</v>
      </c>
      <c r="BM42" s="147" t="s">
        <v>420</v>
      </c>
    </row>
    <row r="43" s="147" customFormat="true" ht="60" hidden="false" customHeight="true" outlineLevel="0" collapsed="false">
      <c r="A43" s="134"/>
      <c r="B43" s="134" t="s">
        <v>62</v>
      </c>
      <c r="C43" s="134" t="s">
        <v>63</v>
      </c>
      <c r="D43" s="135" t="s">
        <v>64</v>
      </c>
      <c r="E43" s="135" t="n">
        <v>215</v>
      </c>
      <c r="F43" s="136" t="s">
        <v>638</v>
      </c>
      <c r="G43" s="136" t="s">
        <v>634</v>
      </c>
      <c r="H43" s="135" t="s">
        <v>651</v>
      </c>
      <c r="I43" s="137" t="s">
        <v>566</v>
      </c>
      <c r="J43" s="136" t="s">
        <v>615</v>
      </c>
      <c r="K43" s="138" t="s">
        <v>568</v>
      </c>
      <c r="L43" s="138" t="s">
        <v>616</v>
      </c>
      <c r="M43" s="138" t="s">
        <v>617</v>
      </c>
      <c r="N43" s="138" t="s">
        <v>652</v>
      </c>
      <c r="O43" s="134" t="s">
        <v>408</v>
      </c>
      <c r="P43" s="134" t="s">
        <v>76</v>
      </c>
      <c r="Q43" s="139" t="s">
        <v>409</v>
      </c>
      <c r="R43" s="140" t="n">
        <v>44418</v>
      </c>
      <c r="S43" s="137" t="n">
        <v>15</v>
      </c>
      <c r="T43" s="141" t="n">
        <v>49896</v>
      </c>
      <c r="U43" s="135" t="s">
        <v>100</v>
      </c>
      <c r="V43" s="108"/>
      <c r="W43" s="108" t="s">
        <v>411</v>
      </c>
      <c r="X43" s="137" t="n">
        <v>100</v>
      </c>
      <c r="Y43" s="137"/>
      <c r="Z43" s="139" t="s">
        <v>411</v>
      </c>
      <c r="AA43" s="135" t="s">
        <v>412</v>
      </c>
      <c r="AB43" s="137"/>
      <c r="AC43" s="139" t="s">
        <v>411</v>
      </c>
      <c r="AD43" s="138" t="n">
        <v>24</v>
      </c>
      <c r="AE43" s="140" t="n">
        <v>45001</v>
      </c>
      <c r="AF43" s="143" t="n">
        <v>45731</v>
      </c>
      <c r="AG43" s="136" t="s">
        <v>82</v>
      </c>
      <c r="AH43" s="136" t="s">
        <v>83</v>
      </c>
      <c r="AI43" s="134" t="s">
        <v>653</v>
      </c>
      <c r="AJ43" s="136" t="s">
        <v>625</v>
      </c>
      <c r="AK43" s="143" t="s">
        <v>397</v>
      </c>
      <c r="AL43" s="139"/>
      <c r="AM43" s="139" t="s">
        <v>86</v>
      </c>
      <c r="AN43" s="139" t="s">
        <v>87</v>
      </c>
      <c r="AO43" s="139" t="s">
        <v>88</v>
      </c>
      <c r="AP43" s="137" t="s">
        <v>574</v>
      </c>
      <c r="AQ43" s="150"/>
      <c r="AR43" s="143"/>
      <c r="AS43" s="139" t="s">
        <v>91</v>
      </c>
      <c r="AT43" s="134" t="s">
        <v>385</v>
      </c>
      <c r="AU43" s="134"/>
      <c r="AV43" s="136"/>
      <c r="AW43" s="136"/>
      <c r="AX43" s="134"/>
      <c r="AY43" s="134"/>
      <c r="AZ43" s="134"/>
      <c r="BA43" s="136" t="s">
        <v>343</v>
      </c>
      <c r="BB43" s="136" t="s">
        <v>415</v>
      </c>
      <c r="BC43" s="136" t="s">
        <v>416</v>
      </c>
      <c r="BD43" s="139" t="n">
        <v>3160</v>
      </c>
      <c r="BE43" s="136"/>
      <c r="BF43" s="144"/>
      <c r="BG43" s="136" t="s">
        <v>576</v>
      </c>
      <c r="BH43" s="108"/>
      <c r="BI43" s="108"/>
      <c r="BJ43" s="163" t="s">
        <v>418</v>
      </c>
      <c r="BK43" s="108" t="s">
        <v>577</v>
      </c>
      <c r="BM43" s="147" t="s">
        <v>420</v>
      </c>
    </row>
    <row r="44" s="148" customFormat="true" ht="60" hidden="false" customHeight="true" outlineLevel="0" collapsed="false">
      <c r="A44" s="110"/>
      <c r="B44" s="110" t="s">
        <v>62</v>
      </c>
      <c r="C44" s="110" t="s">
        <v>63</v>
      </c>
      <c r="D44" s="111" t="s">
        <v>64</v>
      </c>
      <c r="E44" s="111" t="n">
        <v>220</v>
      </c>
      <c r="F44" s="112" t="s">
        <v>654</v>
      </c>
      <c r="G44" s="112" t="s">
        <v>634</v>
      </c>
      <c r="H44" s="111" t="s">
        <v>655</v>
      </c>
      <c r="I44" s="113" t="s">
        <v>566</v>
      </c>
      <c r="J44" s="112" t="s">
        <v>615</v>
      </c>
      <c r="K44" s="114" t="s">
        <v>568</v>
      </c>
      <c r="L44" s="114" t="s">
        <v>616</v>
      </c>
      <c r="M44" s="114" t="s">
        <v>617</v>
      </c>
      <c r="N44" s="114" t="s">
        <v>656</v>
      </c>
      <c r="O44" s="110" t="s">
        <v>408</v>
      </c>
      <c r="P44" s="110" t="s">
        <v>76</v>
      </c>
      <c r="Q44" s="115" t="s">
        <v>409</v>
      </c>
      <c r="R44" s="116" t="n">
        <v>42559</v>
      </c>
      <c r="S44" s="113" t="n">
        <v>15</v>
      </c>
      <c r="T44" s="117" t="n">
        <v>48037</v>
      </c>
      <c r="U44" s="111" t="s">
        <v>100</v>
      </c>
      <c r="V44" s="119"/>
      <c r="W44" s="119" t="s">
        <v>411</v>
      </c>
      <c r="X44" s="113" t="n">
        <v>100</v>
      </c>
      <c r="Y44" s="113"/>
      <c r="Z44" s="115" t="s">
        <v>411</v>
      </c>
      <c r="AA44" s="111" t="s">
        <v>412</v>
      </c>
      <c r="AB44" s="113"/>
      <c r="AC44" s="115" t="s">
        <v>411</v>
      </c>
      <c r="AD44" s="114" t="n">
        <v>24</v>
      </c>
      <c r="AE44" s="116" t="n">
        <v>45002</v>
      </c>
      <c r="AF44" s="121" t="n">
        <v>45732</v>
      </c>
      <c r="AG44" s="112" t="s">
        <v>82</v>
      </c>
      <c r="AH44" s="112" t="s">
        <v>83</v>
      </c>
      <c r="AI44" s="110" t="s">
        <v>657</v>
      </c>
      <c r="AJ44" s="112" t="s">
        <v>625</v>
      </c>
      <c r="AK44" s="121" t="s">
        <v>397</v>
      </c>
      <c r="AL44" s="115"/>
      <c r="AM44" s="115" t="s">
        <v>86</v>
      </c>
      <c r="AN44" s="115" t="s">
        <v>87</v>
      </c>
      <c r="AO44" s="115" t="s">
        <v>88</v>
      </c>
      <c r="AP44" s="113" t="s">
        <v>574</v>
      </c>
      <c r="AQ44" s="122"/>
      <c r="AR44" s="121"/>
      <c r="AS44" s="115" t="s">
        <v>91</v>
      </c>
      <c r="AT44" s="110" t="s">
        <v>385</v>
      </c>
      <c r="AU44" s="110"/>
      <c r="AV44" s="112"/>
      <c r="AW44" s="112"/>
      <c r="AX44" s="110"/>
      <c r="AY44" s="110"/>
      <c r="AZ44" s="110"/>
      <c r="BA44" s="112" t="s">
        <v>343</v>
      </c>
      <c r="BB44" s="112" t="s">
        <v>415</v>
      </c>
      <c r="BC44" s="112" t="s">
        <v>416</v>
      </c>
      <c r="BD44" s="115" t="n">
        <v>3160</v>
      </c>
      <c r="BE44" s="112"/>
      <c r="BF44" s="123"/>
      <c r="BG44" s="112" t="s">
        <v>576</v>
      </c>
      <c r="BH44" s="119"/>
      <c r="BI44" s="119"/>
      <c r="BJ44" s="126" t="s">
        <v>418</v>
      </c>
      <c r="BK44" s="119" t="s">
        <v>577</v>
      </c>
      <c r="BL44" s="147"/>
      <c r="BM44" s="147" t="s">
        <v>420</v>
      </c>
      <c r="BN44" s="147"/>
    </row>
    <row r="45" s="148" customFormat="true" ht="60" hidden="false" customHeight="true" outlineLevel="0" collapsed="false">
      <c r="A45" s="110"/>
      <c r="B45" s="110" t="s">
        <v>62</v>
      </c>
      <c r="C45" s="110" t="s">
        <v>63</v>
      </c>
      <c r="D45" s="111" t="s">
        <v>64</v>
      </c>
      <c r="E45" s="111" t="n">
        <v>220</v>
      </c>
      <c r="F45" s="112" t="s">
        <v>658</v>
      </c>
      <c r="G45" s="112" t="s">
        <v>634</v>
      </c>
      <c r="H45" s="111" t="s">
        <v>659</v>
      </c>
      <c r="I45" s="113" t="s">
        <v>566</v>
      </c>
      <c r="J45" s="112" t="s">
        <v>615</v>
      </c>
      <c r="K45" s="114" t="s">
        <v>568</v>
      </c>
      <c r="L45" s="114" t="s">
        <v>616</v>
      </c>
      <c r="M45" s="114" t="s">
        <v>617</v>
      </c>
      <c r="N45" s="114" t="s">
        <v>660</v>
      </c>
      <c r="O45" s="110" t="s">
        <v>408</v>
      </c>
      <c r="P45" s="110" t="s">
        <v>76</v>
      </c>
      <c r="Q45" s="115" t="s">
        <v>409</v>
      </c>
      <c r="R45" s="129" t="n">
        <v>42591</v>
      </c>
      <c r="S45" s="113" t="n">
        <v>15</v>
      </c>
      <c r="T45" s="117" t="n">
        <v>48069</v>
      </c>
      <c r="U45" s="111" t="s">
        <v>100</v>
      </c>
      <c r="V45" s="119"/>
      <c r="W45" s="119" t="s">
        <v>411</v>
      </c>
      <c r="X45" s="113" t="n">
        <v>100</v>
      </c>
      <c r="Y45" s="113"/>
      <c r="Z45" s="115" t="s">
        <v>411</v>
      </c>
      <c r="AA45" s="111" t="s">
        <v>412</v>
      </c>
      <c r="AB45" s="113"/>
      <c r="AC45" s="115" t="s">
        <v>411</v>
      </c>
      <c r="AD45" s="114" t="n">
        <v>24</v>
      </c>
      <c r="AE45" s="116" t="n">
        <v>45002</v>
      </c>
      <c r="AF45" s="121" t="n">
        <v>45732</v>
      </c>
      <c r="AG45" s="112" t="s">
        <v>82</v>
      </c>
      <c r="AH45" s="112" t="s">
        <v>83</v>
      </c>
      <c r="AI45" s="110" t="s">
        <v>661</v>
      </c>
      <c r="AJ45" s="112" t="s">
        <v>625</v>
      </c>
      <c r="AK45" s="121" t="s">
        <v>397</v>
      </c>
      <c r="AL45" s="115"/>
      <c r="AM45" s="115" t="s">
        <v>86</v>
      </c>
      <c r="AN45" s="115" t="s">
        <v>87</v>
      </c>
      <c r="AO45" s="115" t="s">
        <v>88</v>
      </c>
      <c r="AP45" s="113" t="s">
        <v>574</v>
      </c>
      <c r="AQ45" s="122" t="s">
        <v>662</v>
      </c>
      <c r="AR45" s="121"/>
      <c r="AS45" s="115" t="s">
        <v>91</v>
      </c>
      <c r="AT45" s="110" t="s">
        <v>385</v>
      </c>
      <c r="AU45" s="110"/>
      <c r="AV45" s="122" t="s">
        <v>662</v>
      </c>
      <c r="AW45" s="112"/>
      <c r="AX45" s="110"/>
      <c r="AY45" s="110"/>
      <c r="AZ45" s="110"/>
      <c r="BA45" s="112" t="s">
        <v>343</v>
      </c>
      <c r="BB45" s="112" t="s">
        <v>415</v>
      </c>
      <c r="BC45" s="112" t="s">
        <v>416</v>
      </c>
      <c r="BD45" s="115" t="n">
        <v>3160</v>
      </c>
      <c r="BE45" s="112"/>
      <c r="BF45" s="123"/>
      <c r="BG45" s="112" t="s">
        <v>576</v>
      </c>
      <c r="BH45" s="119"/>
      <c r="BI45" s="119"/>
      <c r="BJ45" s="126" t="s">
        <v>418</v>
      </c>
      <c r="BK45" s="119" t="s">
        <v>577</v>
      </c>
      <c r="BL45" s="147"/>
      <c r="BM45" s="147" t="s">
        <v>420</v>
      </c>
      <c r="BN45" s="147"/>
    </row>
    <row r="46" s="148" customFormat="true" ht="60" hidden="false" customHeight="true" outlineLevel="0" collapsed="false">
      <c r="A46" s="110"/>
      <c r="B46" s="110" t="s">
        <v>62</v>
      </c>
      <c r="C46" s="110" t="s">
        <v>63</v>
      </c>
      <c r="D46" s="111" t="s">
        <v>64</v>
      </c>
      <c r="E46" s="111" t="n">
        <v>220</v>
      </c>
      <c r="F46" s="112" t="s">
        <v>658</v>
      </c>
      <c r="G46" s="112" t="s">
        <v>634</v>
      </c>
      <c r="H46" s="111" t="s">
        <v>663</v>
      </c>
      <c r="I46" s="113" t="s">
        <v>566</v>
      </c>
      <c r="J46" s="112" t="s">
        <v>615</v>
      </c>
      <c r="K46" s="114" t="s">
        <v>568</v>
      </c>
      <c r="L46" s="114" t="s">
        <v>616</v>
      </c>
      <c r="M46" s="114" t="s">
        <v>617</v>
      </c>
      <c r="N46" s="114" t="s">
        <v>664</v>
      </c>
      <c r="O46" s="110" t="s">
        <v>408</v>
      </c>
      <c r="P46" s="110" t="s">
        <v>76</v>
      </c>
      <c r="Q46" s="115" t="s">
        <v>409</v>
      </c>
      <c r="R46" s="129" t="n">
        <v>42591</v>
      </c>
      <c r="S46" s="113" t="n">
        <v>15</v>
      </c>
      <c r="T46" s="117" t="n">
        <v>48069</v>
      </c>
      <c r="U46" s="111" t="s">
        <v>100</v>
      </c>
      <c r="V46" s="119"/>
      <c r="W46" s="119" t="s">
        <v>411</v>
      </c>
      <c r="X46" s="113" t="n">
        <v>100</v>
      </c>
      <c r="Y46" s="113"/>
      <c r="Z46" s="115" t="s">
        <v>411</v>
      </c>
      <c r="AA46" s="111" t="s">
        <v>412</v>
      </c>
      <c r="AB46" s="113"/>
      <c r="AC46" s="115" t="s">
        <v>411</v>
      </c>
      <c r="AD46" s="114" t="n">
        <v>24</v>
      </c>
      <c r="AE46" s="116" t="n">
        <v>45002</v>
      </c>
      <c r="AF46" s="121" t="n">
        <v>45732</v>
      </c>
      <c r="AG46" s="112" t="s">
        <v>82</v>
      </c>
      <c r="AH46" s="112" t="s">
        <v>83</v>
      </c>
      <c r="AI46" s="110" t="s">
        <v>665</v>
      </c>
      <c r="AJ46" s="112" t="s">
        <v>625</v>
      </c>
      <c r="AK46" s="121" t="s">
        <v>397</v>
      </c>
      <c r="AL46" s="115"/>
      <c r="AM46" s="115" t="s">
        <v>86</v>
      </c>
      <c r="AN46" s="115" t="s">
        <v>87</v>
      </c>
      <c r="AO46" s="115" t="s">
        <v>88</v>
      </c>
      <c r="AP46" s="113" t="s">
        <v>574</v>
      </c>
      <c r="AQ46" s="122" t="s">
        <v>662</v>
      </c>
      <c r="AR46" s="121"/>
      <c r="AS46" s="115" t="s">
        <v>91</v>
      </c>
      <c r="AT46" s="110" t="s">
        <v>385</v>
      </c>
      <c r="AU46" s="110"/>
      <c r="AV46" s="122" t="s">
        <v>662</v>
      </c>
      <c r="AW46" s="112"/>
      <c r="AX46" s="110"/>
      <c r="AY46" s="110"/>
      <c r="AZ46" s="110"/>
      <c r="BA46" s="112" t="s">
        <v>343</v>
      </c>
      <c r="BB46" s="112" t="s">
        <v>415</v>
      </c>
      <c r="BC46" s="112" t="s">
        <v>416</v>
      </c>
      <c r="BD46" s="115" t="n">
        <v>3160</v>
      </c>
      <c r="BE46" s="112"/>
      <c r="BF46" s="123"/>
      <c r="BG46" s="112" t="s">
        <v>576</v>
      </c>
      <c r="BH46" s="119"/>
      <c r="BI46" s="119"/>
      <c r="BJ46" s="126" t="s">
        <v>418</v>
      </c>
      <c r="BK46" s="119" t="s">
        <v>577</v>
      </c>
      <c r="BL46" s="147"/>
      <c r="BM46" s="147" t="s">
        <v>420</v>
      </c>
      <c r="BN46" s="147"/>
    </row>
    <row r="47" s="148" customFormat="true" ht="60" hidden="false" customHeight="true" outlineLevel="0" collapsed="false">
      <c r="A47" s="110"/>
      <c r="B47" s="110" t="s">
        <v>62</v>
      </c>
      <c r="C47" s="110" t="s">
        <v>63</v>
      </c>
      <c r="D47" s="111" t="s">
        <v>64</v>
      </c>
      <c r="E47" s="111" t="n">
        <v>220</v>
      </c>
      <c r="F47" s="112" t="s">
        <v>658</v>
      </c>
      <c r="G47" s="112" t="s">
        <v>634</v>
      </c>
      <c r="H47" s="111" t="s">
        <v>666</v>
      </c>
      <c r="I47" s="113" t="s">
        <v>566</v>
      </c>
      <c r="J47" s="112" t="s">
        <v>615</v>
      </c>
      <c r="K47" s="114" t="s">
        <v>568</v>
      </c>
      <c r="L47" s="114" t="s">
        <v>616</v>
      </c>
      <c r="M47" s="114" t="s">
        <v>617</v>
      </c>
      <c r="N47" s="114" t="s">
        <v>667</v>
      </c>
      <c r="O47" s="110" t="s">
        <v>408</v>
      </c>
      <c r="P47" s="110" t="s">
        <v>76</v>
      </c>
      <c r="Q47" s="115" t="s">
        <v>409</v>
      </c>
      <c r="R47" s="129" t="n">
        <v>42591</v>
      </c>
      <c r="S47" s="113" t="n">
        <v>15</v>
      </c>
      <c r="T47" s="117" t="n">
        <v>48069</v>
      </c>
      <c r="U47" s="111" t="s">
        <v>100</v>
      </c>
      <c r="V47" s="119"/>
      <c r="W47" s="119" t="s">
        <v>411</v>
      </c>
      <c r="X47" s="113" t="n">
        <v>100</v>
      </c>
      <c r="Y47" s="113"/>
      <c r="Z47" s="115" t="s">
        <v>411</v>
      </c>
      <c r="AA47" s="111" t="s">
        <v>412</v>
      </c>
      <c r="AB47" s="113"/>
      <c r="AC47" s="115" t="s">
        <v>411</v>
      </c>
      <c r="AD47" s="114" t="n">
        <v>24</v>
      </c>
      <c r="AE47" s="116" t="n">
        <v>45002</v>
      </c>
      <c r="AF47" s="121" t="n">
        <v>45732</v>
      </c>
      <c r="AG47" s="112" t="s">
        <v>82</v>
      </c>
      <c r="AH47" s="112" t="s">
        <v>83</v>
      </c>
      <c r="AI47" s="110" t="s">
        <v>668</v>
      </c>
      <c r="AJ47" s="112" t="s">
        <v>625</v>
      </c>
      <c r="AK47" s="121" t="s">
        <v>397</v>
      </c>
      <c r="AL47" s="115"/>
      <c r="AM47" s="115" t="s">
        <v>86</v>
      </c>
      <c r="AN47" s="115" t="s">
        <v>87</v>
      </c>
      <c r="AO47" s="115" t="s">
        <v>88</v>
      </c>
      <c r="AP47" s="113" t="s">
        <v>574</v>
      </c>
      <c r="AQ47" s="122" t="s">
        <v>662</v>
      </c>
      <c r="AR47" s="121"/>
      <c r="AS47" s="115" t="s">
        <v>91</v>
      </c>
      <c r="AT47" s="110" t="s">
        <v>385</v>
      </c>
      <c r="AU47" s="110"/>
      <c r="AV47" s="122" t="s">
        <v>662</v>
      </c>
      <c r="AW47" s="112"/>
      <c r="AX47" s="110"/>
      <c r="AY47" s="110"/>
      <c r="AZ47" s="110"/>
      <c r="BA47" s="112" t="s">
        <v>343</v>
      </c>
      <c r="BB47" s="112" t="s">
        <v>415</v>
      </c>
      <c r="BC47" s="112" t="s">
        <v>416</v>
      </c>
      <c r="BD47" s="115" t="n">
        <v>3160</v>
      </c>
      <c r="BE47" s="112"/>
      <c r="BF47" s="123"/>
      <c r="BG47" s="112" t="s">
        <v>576</v>
      </c>
      <c r="BH47" s="119"/>
      <c r="BI47" s="119"/>
      <c r="BJ47" s="126" t="s">
        <v>418</v>
      </c>
      <c r="BK47" s="119" t="s">
        <v>577</v>
      </c>
      <c r="BL47" s="147"/>
      <c r="BM47" s="147" t="s">
        <v>420</v>
      </c>
      <c r="BN47" s="147"/>
    </row>
    <row r="48" s="148" customFormat="true" ht="60" hidden="false" customHeight="true" outlineLevel="0" collapsed="false">
      <c r="A48" s="110"/>
      <c r="B48" s="110" t="s">
        <v>62</v>
      </c>
      <c r="C48" s="110" t="s">
        <v>63</v>
      </c>
      <c r="D48" s="111" t="s">
        <v>64</v>
      </c>
      <c r="E48" s="111" t="n">
        <v>220</v>
      </c>
      <c r="F48" s="112" t="s">
        <v>658</v>
      </c>
      <c r="G48" s="112" t="s">
        <v>634</v>
      </c>
      <c r="H48" s="111" t="s">
        <v>669</v>
      </c>
      <c r="I48" s="113" t="s">
        <v>566</v>
      </c>
      <c r="J48" s="112" t="s">
        <v>615</v>
      </c>
      <c r="K48" s="114" t="s">
        <v>568</v>
      </c>
      <c r="L48" s="114" t="s">
        <v>616</v>
      </c>
      <c r="M48" s="114" t="s">
        <v>617</v>
      </c>
      <c r="N48" s="114" t="s">
        <v>670</v>
      </c>
      <c r="O48" s="110" t="s">
        <v>408</v>
      </c>
      <c r="P48" s="110" t="s">
        <v>76</v>
      </c>
      <c r="Q48" s="115" t="s">
        <v>409</v>
      </c>
      <c r="R48" s="129" t="n">
        <v>42591</v>
      </c>
      <c r="S48" s="113" t="n">
        <v>15</v>
      </c>
      <c r="T48" s="117" t="n">
        <v>48069</v>
      </c>
      <c r="U48" s="111" t="s">
        <v>100</v>
      </c>
      <c r="V48" s="119"/>
      <c r="W48" s="119" t="s">
        <v>411</v>
      </c>
      <c r="X48" s="113" t="n">
        <v>100</v>
      </c>
      <c r="Y48" s="113"/>
      <c r="Z48" s="115" t="s">
        <v>411</v>
      </c>
      <c r="AA48" s="111" t="s">
        <v>412</v>
      </c>
      <c r="AB48" s="113"/>
      <c r="AC48" s="115" t="s">
        <v>411</v>
      </c>
      <c r="AD48" s="114" t="n">
        <v>24</v>
      </c>
      <c r="AE48" s="116" t="n">
        <v>45002</v>
      </c>
      <c r="AF48" s="121" t="n">
        <v>45732</v>
      </c>
      <c r="AG48" s="112" t="s">
        <v>82</v>
      </c>
      <c r="AH48" s="112" t="s">
        <v>83</v>
      </c>
      <c r="AI48" s="110" t="s">
        <v>671</v>
      </c>
      <c r="AJ48" s="112" t="s">
        <v>625</v>
      </c>
      <c r="AK48" s="121" t="s">
        <v>397</v>
      </c>
      <c r="AL48" s="115"/>
      <c r="AM48" s="115" t="s">
        <v>86</v>
      </c>
      <c r="AN48" s="115" t="s">
        <v>87</v>
      </c>
      <c r="AO48" s="115" t="s">
        <v>88</v>
      </c>
      <c r="AP48" s="113" t="s">
        <v>574</v>
      </c>
      <c r="AQ48" s="122" t="s">
        <v>662</v>
      </c>
      <c r="AR48" s="121"/>
      <c r="AS48" s="115" t="s">
        <v>91</v>
      </c>
      <c r="AT48" s="110" t="s">
        <v>385</v>
      </c>
      <c r="AU48" s="110"/>
      <c r="AV48" s="122" t="s">
        <v>662</v>
      </c>
      <c r="AW48" s="112"/>
      <c r="AX48" s="110"/>
      <c r="AY48" s="110"/>
      <c r="AZ48" s="110"/>
      <c r="BA48" s="112" t="s">
        <v>343</v>
      </c>
      <c r="BB48" s="112" t="s">
        <v>415</v>
      </c>
      <c r="BC48" s="112" t="s">
        <v>416</v>
      </c>
      <c r="BD48" s="115" t="n">
        <v>3160</v>
      </c>
      <c r="BE48" s="112"/>
      <c r="BF48" s="123"/>
      <c r="BG48" s="112" t="s">
        <v>576</v>
      </c>
      <c r="BH48" s="119"/>
      <c r="BI48" s="119"/>
      <c r="BJ48" s="126" t="s">
        <v>418</v>
      </c>
      <c r="BK48" s="119" t="s">
        <v>577</v>
      </c>
      <c r="BL48" s="147"/>
      <c r="BM48" s="147" t="s">
        <v>420</v>
      </c>
      <c r="BN48" s="147"/>
    </row>
    <row r="49" s="148" customFormat="true" ht="60" hidden="false" customHeight="true" outlineLevel="0" collapsed="false">
      <c r="A49" s="110"/>
      <c r="B49" s="110" t="s">
        <v>62</v>
      </c>
      <c r="C49" s="110" t="s">
        <v>63</v>
      </c>
      <c r="D49" s="111" t="s">
        <v>64</v>
      </c>
      <c r="E49" s="111" t="n">
        <v>220</v>
      </c>
      <c r="F49" s="112" t="s">
        <v>658</v>
      </c>
      <c r="G49" s="112" t="s">
        <v>634</v>
      </c>
      <c r="H49" s="111" t="s">
        <v>672</v>
      </c>
      <c r="I49" s="113" t="s">
        <v>566</v>
      </c>
      <c r="J49" s="112" t="s">
        <v>615</v>
      </c>
      <c r="K49" s="114" t="s">
        <v>568</v>
      </c>
      <c r="L49" s="114" t="s">
        <v>616</v>
      </c>
      <c r="M49" s="114" t="s">
        <v>617</v>
      </c>
      <c r="N49" s="114" t="s">
        <v>673</v>
      </c>
      <c r="O49" s="110" t="s">
        <v>408</v>
      </c>
      <c r="P49" s="110" t="s">
        <v>76</v>
      </c>
      <c r="Q49" s="115" t="s">
        <v>409</v>
      </c>
      <c r="R49" s="129" t="n">
        <v>42591</v>
      </c>
      <c r="S49" s="113" t="n">
        <v>15</v>
      </c>
      <c r="T49" s="117" t="n">
        <v>48069</v>
      </c>
      <c r="U49" s="111" t="s">
        <v>100</v>
      </c>
      <c r="V49" s="119"/>
      <c r="W49" s="119" t="s">
        <v>411</v>
      </c>
      <c r="X49" s="113" t="n">
        <v>100</v>
      </c>
      <c r="Y49" s="113"/>
      <c r="Z49" s="115" t="s">
        <v>411</v>
      </c>
      <c r="AA49" s="111" t="s">
        <v>412</v>
      </c>
      <c r="AB49" s="113"/>
      <c r="AC49" s="115" t="s">
        <v>411</v>
      </c>
      <c r="AD49" s="114" t="n">
        <v>24</v>
      </c>
      <c r="AE49" s="116" t="n">
        <v>45002</v>
      </c>
      <c r="AF49" s="121" t="n">
        <v>45732</v>
      </c>
      <c r="AG49" s="112" t="s">
        <v>82</v>
      </c>
      <c r="AH49" s="112" t="s">
        <v>83</v>
      </c>
      <c r="AI49" s="110" t="s">
        <v>674</v>
      </c>
      <c r="AJ49" s="112" t="s">
        <v>625</v>
      </c>
      <c r="AK49" s="121" t="s">
        <v>397</v>
      </c>
      <c r="AL49" s="115"/>
      <c r="AM49" s="115" t="s">
        <v>86</v>
      </c>
      <c r="AN49" s="115" t="s">
        <v>87</v>
      </c>
      <c r="AO49" s="115" t="s">
        <v>88</v>
      </c>
      <c r="AP49" s="113" t="s">
        <v>574</v>
      </c>
      <c r="AQ49" s="122" t="s">
        <v>662</v>
      </c>
      <c r="AR49" s="121"/>
      <c r="AS49" s="115" t="s">
        <v>91</v>
      </c>
      <c r="AT49" s="110" t="s">
        <v>385</v>
      </c>
      <c r="AU49" s="110"/>
      <c r="AV49" s="122" t="s">
        <v>662</v>
      </c>
      <c r="AW49" s="112"/>
      <c r="AX49" s="110"/>
      <c r="AY49" s="110"/>
      <c r="AZ49" s="110"/>
      <c r="BA49" s="112" t="s">
        <v>343</v>
      </c>
      <c r="BB49" s="112" t="s">
        <v>415</v>
      </c>
      <c r="BC49" s="112" t="s">
        <v>416</v>
      </c>
      <c r="BD49" s="115" t="n">
        <v>3160</v>
      </c>
      <c r="BE49" s="112"/>
      <c r="BF49" s="123"/>
      <c r="BG49" s="112" t="s">
        <v>576</v>
      </c>
      <c r="BH49" s="119"/>
      <c r="BI49" s="119"/>
      <c r="BJ49" s="126" t="s">
        <v>418</v>
      </c>
      <c r="BK49" s="119" t="s">
        <v>577</v>
      </c>
      <c r="BL49" s="147"/>
      <c r="BM49" s="147" t="s">
        <v>420</v>
      </c>
      <c r="BN49" s="147"/>
    </row>
    <row r="50" s="147" customFormat="true" ht="60" hidden="false" customHeight="true" outlineLevel="0" collapsed="false">
      <c r="A50" s="134"/>
      <c r="B50" s="134" t="s">
        <v>62</v>
      </c>
      <c r="C50" s="134" t="s">
        <v>63</v>
      </c>
      <c r="D50" s="135" t="s">
        <v>64</v>
      </c>
      <c r="E50" s="135" t="n">
        <v>221</v>
      </c>
      <c r="F50" s="136" t="s">
        <v>675</v>
      </c>
      <c r="G50" s="136" t="s">
        <v>634</v>
      </c>
      <c r="H50" s="135" t="s">
        <v>676</v>
      </c>
      <c r="I50" s="137" t="s">
        <v>566</v>
      </c>
      <c r="J50" s="136" t="s">
        <v>615</v>
      </c>
      <c r="K50" s="138" t="s">
        <v>568</v>
      </c>
      <c r="L50" s="138" t="s">
        <v>616</v>
      </c>
      <c r="M50" s="138" t="s">
        <v>617</v>
      </c>
      <c r="N50" s="138" t="s">
        <v>677</v>
      </c>
      <c r="O50" s="134" t="s">
        <v>408</v>
      </c>
      <c r="P50" s="134" t="s">
        <v>76</v>
      </c>
      <c r="Q50" s="139" t="s">
        <v>409</v>
      </c>
      <c r="R50" s="158" t="n">
        <v>42591</v>
      </c>
      <c r="S50" s="137" t="n">
        <v>15</v>
      </c>
      <c r="T50" s="141" t="n">
        <v>48069</v>
      </c>
      <c r="U50" s="135" t="s">
        <v>100</v>
      </c>
      <c r="V50" s="108"/>
      <c r="W50" s="108" t="s">
        <v>411</v>
      </c>
      <c r="X50" s="137" t="n">
        <v>100</v>
      </c>
      <c r="Y50" s="137"/>
      <c r="Z50" s="139" t="s">
        <v>411</v>
      </c>
      <c r="AA50" s="135" t="s">
        <v>412</v>
      </c>
      <c r="AB50" s="137"/>
      <c r="AC50" s="139" t="s">
        <v>411</v>
      </c>
      <c r="AD50" s="138" t="n">
        <v>24</v>
      </c>
      <c r="AE50" s="140" t="n">
        <v>45002</v>
      </c>
      <c r="AF50" s="143" t="n">
        <v>45732</v>
      </c>
      <c r="AG50" s="136" t="s">
        <v>82</v>
      </c>
      <c r="AH50" s="136" t="s">
        <v>83</v>
      </c>
      <c r="AI50" s="134" t="s">
        <v>678</v>
      </c>
      <c r="AJ50" s="136" t="s">
        <v>625</v>
      </c>
      <c r="AK50" s="143" t="s">
        <v>397</v>
      </c>
      <c r="AL50" s="139"/>
      <c r="AM50" s="139" t="s">
        <v>86</v>
      </c>
      <c r="AN50" s="139" t="s">
        <v>87</v>
      </c>
      <c r="AO50" s="139" t="s">
        <v>88</v>
      </c>
      <c r="AP50" s="137" t="s">
        <v>574</v>
      </c>
      <c r="AQ50" s="150"/>
      <c r="AR50" s="143"/>
      <c r="AS50" s="139" t="s">
        <v>91</v>
      </c>
      <c r="AT50" s="134" t="s">
        <v>385</v>
      </c>
      <c r="AU50" s="134"/>
      <c r="AV50" s="136"/>
      <c r="AW50" s="136"/>
      <c r="AX50" s="134"/>
      <c r="AY50" s="134"/>
      <c r="AZ50" s="134"/>
      <c r="BA50" s="136" t="s">
        <v>343</v>
      </c>
      <c r="BB50" s="136" t="s">
        <v>415</v>
      </c>
      <c r="BC50" s="136" t="s">
        <v>416</v>
      </c>
      <c r="BD50" s="139" t="n">
        <v>3160</v>
      </c>
      <c r="BE50" s="136"/>
      <c r="BF50" s="144"/>
      <c r="BG50" s="136" t="s">
        <v>576</v>
      </c>
      <c r="BH50" s="108"/>
      <c r="BI50" s="108"/>
      <c r="BJ50" s="163" t="s">
        <v>418</v>
      </c>
      <c r="BK50" s="108" t="s">
        <v>577</v>
      </c>
      <c r="BM50" s="147" t="s">
        <v>420</v>
      </c>
    </row>
    <row r="51" customFormat="false" ht="60" hidden="false" customHeight="true" outlineLevel="0" collapsed="false">
      <c r="A51" s="134"/>
      <c r="B51" s="134" t="s">
        <v>62</v>
      </c>
      <c r="C51" s="134" t="s">
        <v>63</v>
      </c>
      <c r="D51" s="135" t="s">
        <v>64</v>
      </c>
      <c r="E51" s="135" t="n">
        <v>221</v>
      </c>
      <c r="F51" s="136" t="s">
        <v>675</v>
      </c>
      <c r="G51" s="136" t="s">
        <v>634</v>
      </c>
      <c r="H51" s="135" t="s">
        <v>679</v>
      </c>
      <c r="I51" s="137" t="s">
        <v>566</v>
      </c>
      <c r="J51" s="136" t="s">
        <v>615</v>
      </c>
      <c r="K51" s="138" t="s">
        <v>568</v>
      </c>
      <c r="L51" s="138" t="s">
        <v>616</v>
      </c>
      <c r="M51" s="138" t="s">
        <v>617</v>
      </c>
      <c r="N51" s="138" t="s">
        <v>680</v>
      </c>
      <c r="O51" s="134" t="s">
        <v>408</v>
      </c>
      <c r="P51" s="134" t="s">
        <v>76</v>
      </c>
      <c r="Q51" s="139" t="s">
        <v>409</v>
      </c>
      <c r="R51" s="158" t="n">
        <v>42591</v>
      </c>
      <c r="S51" s="137" t="n">
        <v>15</v>
      </c>
      <c r="T51" s="141" t="n">
        <v>48069</v>
      </c>
      <c r="U51" s="135" t="s">
        <v>100</v>
      </c>
      <c r="V51" s="108"/>
      <c r="W51" s="108" t="s">
        <v>411</v>
      </c>
      <c r="X51" s="137" t="n">
        <v>100</v>
      </c>
      <c r="Y51" s="137"/>
      <c r="Z51" s="139" t="s">
        <v>411</v>
      </c>
      <c r="AA51" s="135" t="s">
        <v>412</v>
      </c>
      <c r="AB51" s="137"/>
      <c r="AC51" s="139" t="s">
        <v>411</v>
      </c>
      <c r="AD51" s="138" t="n">
        <v>24</v>
      </c>
      <c r="AE51" s="140" t="n">
        <v>45002</v>
      </c>
      <c r="AF51" s="143" t="n">
        <v>45732</v>
      </c>
      <c r="AG51" s="136" t="s">
        <v>82</v>
      </c>
      <c r="AH51" s="136" t="s">
        <v>83</v>
      </c>
      <c r="AI51" s="134" t="s">
        <v>681</v>
      </c>
      <c r="AJ51" s="136" t="s">
        <v>625</v>
      </c>
      <c r="AK51" s="143" t="s">
        <v>397</v>
      </c>
      <c r="AL51" s="139"/>
      <c r="AM51" s="139" t="s">
        <v>86</v>
      </c>
      <c r="AN51" s="139" t="s">
        <v>87</v>
      </c>
      <c r="AO51" s="139" t="s">
        <v>88</v>
      </c>
      <c r="AP51" s="137" t="s">
        <v>574</v>
      </c>
      <c r="AQ51" s="150"/>
      <c r="AR51" s="143"/>
      <c r="AS51" s="139" t="s">
        <v>91</v>
      </c>
      <c r="AT51" s="134" t="s">
        <v>385</v>
      </c>
      <c r="AU51" s="134"/>
      <c r="AV51" s="136"/>
      <c r="AW51" s="136"/>
      <c r="AX51" s="134"/>
      <c r="AY51" s="134"/>
      <c r="AZ51" s="134"/>
      <c r="BA51" s="136" t="s">
        <v>343</v>
      </c>
      <c r="BB51" s="136" t="s">
        <v>415</v>
      </c>
      <c r="BC51" s="136" t="s">
        <v>416</v>
      </c>
      <c r="BD51" s="139" t="n">
        <v>3160</v>
      </c>
      <c r="BE51" s="136"/>
      <c r="BF51" s="144"/>
      <c r="BG51" s="136" t="s">
        <v>576</v>
      </c>
      <c r="BH51" s="108"/>
      <c r="BI51" s="108"/>
      <c r="BJ51" s="163" t="s">
        <v>418</v>
      </c>
      <c r="BK51" s="108" t="s">
        <v>577</v>
      </c>
      <c r="BL51" s="147"/>
      <c r="BM51" s="147" t="s">
        <v>420</v>
      </c>
      <c r="BN51" s="147"/>
    </row>
    <row r="52" customFormat="false" ht="60" hidden="false" customHeight="true" outlineLevel="0" collapsed="false">
      <c r="A52" s="134"/>
      <c r="B52" s="134" t="s">
        <v>62</v>
      </c>
      <c r="C52" s="134" t="s">
        <v>63</v>
      </c>
      <c r="D52" s="135" t="s">
        <v>64</v>
      </c>
      <c r="E52" s="135" t="n">
        <v>221</v>
      </c>
      <c r="F52" s="136" t="s">
        <v>675</v>
      </c>
      <c r="G52" s="136" t="s">
        <v>634</v>
      </c>
      <c r="H52" s="135" t="s">
        <v>682</v>
      </c>
      <c r="I52" s="137" t="s">
        <v>566</v>
      </c>
      <c r="J52" s="136" t="s">
        <v>615</v>
      </c>
      <c r="K52" s="138" t="s">
        <v>568</v>
      </c>
      <c r="L52" s="138" t="s">
        <v>616</v>
      </c>
      <c r="M52" s="138" t="s">
        <v>617</v>
      </c>
      <c r="N52" s="138" t="s">
        <v>683</v>
      </c>
      <c r="O52" s="134" t="s">
        <v>408</v>
      </c>
      <c r="P52" s="134" t="s">
        <v>76</v>
      </c>
      <c r="Q52" s="139" t="s">
        <v>409</v>
      </c>
      <c r="R52" s="158" t="n">
        <v>42591</v>
      </c>
      <c r="S52" s="137" t="n">
        <v>15</v>
      </c>
      <c r="T52" s="141" t="n">
        <v>48069</v>
      </c>
      <c r="U52" s="135" t="s">
        <v>100</v>
      </c>
      <c r="V52" s="108"/>
      <c r="W52" s="108" t="s">
        <v>411</v>
      </c>
      <c r="X52" s="137" t="n">
        <v>100</v>
      </c>
      <c r="Y52" s="137"/>
      <c r="Z52" s="139" t="s">
        <v>411</v>
      </c>
      <c r="AA52" s="135" t="s">
        <v>412</v>
      </c>
      <c r="AB52" s="137"/>
      <c r="AC52" s="139" t="s">
        <v>411</v>
      </c>
      <c r="AD52" s="138" t="n">
        <v>24</v>
      </c>
      <c r="AE52" s="140" t="n">
        <v>45002</v>
      </c>
      <c r="AF52" s="143" t="n">
        <v>45732</v>
      </c>
      <c r="AG52" s="136" t="s">
        <v>82</v>
      </c>
      <c r="AH52" s="136" t="s">
        <v>83</v>
      </c>
      <c r="AI52" s="134" t="s">
        <v>684</v>
      </c>
      <c r="AJ52" s="136" t="s">
        <v>625</v>
      </c>
      <c r="AK52" s="143" t="s">
        <v>397</v>
      </c>
      <c r="AL52" s="139"/>
      <c r="AM52" s="139" t="s">
        <v>86</v>
      </c>
      <c r="AN52" s="139" t="s">
        <v>87</v>
      </c>
      <c r="AO52" s="139" t="s">
        <v>88</v>
      </c>
      <c r="AP52" s="137" t="s">
        <v>574</v>
      </c>
      <c r="AQ52" s="150"/>
      <c r="AR52" s="143"/>
      <c r="AS52" s="139" t="s">
        <v>91</v>
      </c>
      <c r="AT52" s="134" t="s">
        <v>385</v>
      </c>
      <c r="AU52" s="134"/>
      <c r="AV52" s="136"/>
      <c r="AW52" s="136"/>
      <c r="AX52" s="134"/>
      <c r="AY52" s="134"/>
      <c r="AZ52" s="134"/>
      <c r="BA52" s="136" t="s">
        <v>343</v>
      </c>
      <c r="BB52" s="136" t="s">
        <v>415</v>
      </c>
      <c r="BC52" s="136" t="s">
        <v>416</v>
      </c>
      <c r="BD52" s="139" t="n">
        <v>3160</v>
      </c>
      <c r="BE52" s="136"/>
      <c r="BF52" s="144"/>
      <c r="BG52" s="136" t="s">
        <v>576</v>
      </c>
      <c r="BH52" s="108"/>
      <c r="BI52" s="108"/>
      <c r="BJ52" s="163" t="s">
        <v>418</v>
      </c>
      <c r="BK52" s="108" t="s">
        <v>577</v>
      </c>
      <c r="BL52" s="147"/>
      <c r="BM52" s="147" t="s">
        <v>420</v>
      </c>
      <c r="BN52" s="147"/>
    </row>
    <row r="53" customFormat="false" ht="60" hidden="false" customHeight="true" outlineLevel="0" collapsed="false">
      <c r="A53" s="194"/>
      <c r="B53" s="194" t="s">
        <v>62</v>
      </c>
      <c r="C53" s="194" t="s">
        <v>63</v>
      </c>
      <c r="D53" s="195" t="s">
        <v>64</v>
      </c>
      <c r="E53" s="195" t="n">
        <v>221</v>
      </c>
      <c r="F53" s="196" t="s">
        <v>675</v>
      </c>
      <c r="G53" s="196" t="s">
        <v>634</v>
      </c>
      <c r="H53" s="195" t="s">
        <v>685</v>
      </c>
      <c r="I53" s="197" t="s">
        <v>566</v>
      </c>
      <c r="J53" s="196" t="s">
        <v>615</v>
      </c>
      <c r="K53" s="198" t="s">
        <v>568</v>
      </c>
      <c r="L53" s="198" t="s">
        <v>616</v>
      </c>
      <c r="M53" s="198" t="s">
        <v>617</v>
      </c>
      <c r="N53" s="198" t="s">
        <v>686</v>
      </c>
      <c r="O53" s="194" t="s">
        <v>408</v>
      </c>
      <c r="P53" s="194" t="s">
        <v>76</v>
      </c>
      <c r="Q53" s="199" t="s">
        <v>409</v>
      </c>
      <c r="R53" s="200" t="n">
        <v>42591</v>
      </c>
      <c r="S53" s="197" t="n">
        <v>15</v>
      </c>
      <c r="T53" s="201" t="n">
        <v>48069</v>
      </c>
      <c r="U53" s="195" t="s">
        <v>100</v>
      </c>
      <c r="V53" s="202"/>
      <c r="W53" s="202" t="s">
        <v>411</v>
      </c>
      <c r="X53" s="197" t="n">
        <v>100</v>
      </c>
      <c r="Y53" s="197"/>
      <c r="Z53" s="199" t="s">
        <v>411</v>
      </c>
      <c r="AA53" s="195" t="s">
        <v>412</v>
      </c>
      <c r="AB53" s="197"/>
      <c r="AC53" s="199" t="s">
        <v>411</v>
      </c>
      <c r="AD53" s="198" t="n">
        <v>24</v>
      </c>
      <c r="AE53" s="203" t="n">
        <v>45002</v>
      </c>
      <c r="AF53" s="204" t="n">
        <v>45732</v>
      </c>
      <c r="AG53" s="196" t="s">
        <v>82</v>
      </c>
      <c r="AH53" s="196" t="s">
        <v>83</v>
      </c>
      <c r="AI53" s="194" t="s">
        <v>687</v>
      </c>
      <c r="AJ53" s="196" t="s">
        <v>625</v>
      </c>
      <c r="AK53" s="204" t="s">
        <v>397</v>
      </c>
      <c r="AL53" s="199"/>
      <c r="AM53" s="199" t="s">
        <v>86</v>
      </c>
      <c r="AN53" s="199" t="s">
        <v>87</v>
      </c>
      <c r="AO53" s="199" t="s">
        <v>88</v>
      </c>
      <c r="AP53" s="197" t="s">
        <v>574</v>
      </c>
      <c r="AQ53" s="205"/>
      <c r="AR53" s="204"/>
      <c r="AS53" s="199" t="s">
        <v>91</v>
      </c>
      <c r="AT53" s="194" t="s">
        <v>385</v>
      </c>
      <c r="AU53" s="194"/>
      <c r="AV53" s="196"/>
      <c r="AW53" s="196"/>
      <c r="AX53" s="194"/>
      <c r="AY53" s="194"/>
      <c r="AZ53" s="194"/>
      <c r="BA53" s="196" t="s">
        <v>343</v>
      </c>
      <c r="BB53" s="196" t="s">
        <v>415</v>
      </c>
      <c r="BC53" s="196" t="s">
        <v>416</v>
      </c>
      <c r="BD53" s="199" t="n">
        <v>3160</v>
      </c>
      <c r="BE53" s="196"/>
      <c r="BF53" s="206"/>
      <c r="BG53" s="196" t="s">
        <v>576</v>
      </c>
      <c r="BH53" s="202"/>
      <c r="BI53" s="202"/>
      <c r="BJ53" s="207" t="s">
        <v>418</v>
      </c>
      <c r="BK53" s="202" t="s">
        <v>577</v>
      </c>
      <c r="BL53" s="208"/>
      <c r="BM53" s="147" t="s">
        <v>420</v>
      </c>
      <c r="BN53" s="208"/>
    </row>
    <row r="54" customFormat="false" ht="60" hidden="false" customHeight="true" outlineLevel="0" collapsed="false">
      <c r="A54" s="134"/>
      <c r="B54" s="134" t="s">
        <v>62</v>
      </c>
      <c r="C54" s="134" t="s">
        <v>63</v>
      </c>
      <c r="D54" s="135" t="s">
        <v>64</v>
      </c>
      <c r="E54" s="135" t="n">
        <v>222</v>
      </c>
      <c r="F54" s="136" t="s">
        <v>675</v>
      </c>
      <c r="G54" s="136" t="s">
        <v>634</v>
      </c>
      <c r="H54" s="135" t="s">
        <v>688</v>
      </c>
      <c r="I54" s="137" t="s">
        <v>566</v>
      </c>
      <c r="J54" s="136" t="s">
        <v>615</v>
      </c>
      <c r="K54" s="138" t="s">
        <v>568</v>
      </c>
      <c r="L54" s="138" t="s">
        <v>616</v>
      </c>
      <c r="M54" s="138" t="s">
        <v>617</v>
      </c>
      <c r="N54" s="138" t="s">
        <v>689</v>
      </c>
      <c r="O54" s="134" t="s">
        <v>408</v>
      </c>
      <c r="P54" s="134" t="s">
        <v>76</v>
      </c>
      <c r="Q54" s="139" t="s">
        <v>409</v>
      </c>
      <c r="R54" s="158" t="n">
        <v>42591</v>
      </c>
      <c r="S54" s="137" t="n">
        <v>15</v>
      </c>
      <c r="T54" s="141" t="n">
        <v>48069</v>
      </c>
      <c r="U54" s="135" t="s">
        <v>100</v>
      </c>
      <c r="V54" s="108"/>
      <c r="W54" s="108" t="s">
        <v>411</v>
      </c>
      <c r="X54" s="137" t="n">
        <v>100</v>
      </c>
      <c r="Y54" s="137"/>
      <c r="Z54" s="139" t="s">
        <v>411</v>
      </c>
      <c r="AA54" s="135" t="s">
        <v>412</v>
      </c>
      <c r="AB54" s="137"/>
      <c r="AC54" s="139" t="s">
        <v>411</v>
      </c>
      <c r="AD54" s="138" t="n">
        <v>24</v>
      </c>
      <c r="AE54" s="140" t="n">
        <v>45002</v>
      </c>
      <c r="AF54" s="143" t="n">
        <v>45732</v>
      </c>
      <c r="AG54" s="136" t="s">
        <v>82</v>
      </c>
      <c r="AH54" s="136" t="s">
        <v>83</v>
      </c>
      <c r="AI54" s="134" t="s">
        <v>690</v>
      </c>
      <c r="AJ54" s="136" t="s">
        <v>625</v>
      </c>
      <c r="AK54" s="143" t="s">
        <v>397</v>
      </c>
      <c r="AL54" s="139"/>
      <c r="AM54" s="139" t="s">
        <v>86</v>
      </c>
      <c r="AN54" s="139" t="s">
        <v>87</v>
      </c>
      <c r="AO54" s="139" t="s">
        <v>88</v>
      </c>
      <c r="AP54" s="137" t="s">
        <v>574</v>
      </c>
      <c r="AQ54" s="150"/>
      <c r="AR54" s="143"/>
      <c r="AS54" s="139" t="s">
        <v>91</v>
      </c>
      <c r="AT54" s="134" t="s">
        <v>385</v>
      </c>
      <c r="AU54" s="134"/>
      <c r="AV54" s="136"/>
      <c r="AW54" s="136"/>
      <c r="AX54" s="134"/>
      <c r="AY54" s="134"/>
      <c r="AZ54" s="134"/>
      <c r="BA54" s="136" t="s">
        <v>343</v>
      </c>
      <c r="BB54" s="136" t="s">
        <v>415</v>
      </c>
      <c r="BC54" s="136" t="s">
        <v>416</v>
      </c>
      <c r="BD54" s="139" t="n">
        <v>3160</v>
      </c>
      <c r="BE54" s="136"/>
      <c r="BF54" s="144"/>
      <c r="BG54" s="136" t="s">
        <v>576</v>
      </c>
      <c r="BH54" s="108"/>
      <c r="BI54" s="108"/>
      <c r="BJ54" s="163" t="s">
        <v>418</v>
      </c>
      <c r="BK54" s="108" t="s">
        <v>577</v>
      </c>
      <c r="BL54" s="147"/>
      <c r="BM54" s="147" t="s">
        <v>420</v>
      </c>
      <c r="BN54" s="147"/>
    </row>
    <row r="55" customFormat="false" ht="60" hidden="false" customHeight="true" outlineLevel="0" collapsed="false">
      <c r="A55" s="134"/>
      <c r="B55" s="134" t="s">
        <v>62</v>
      </c>
      <c r="C55" s="134" t="s">
        <v>63</v>
      </c>
      <c r="D55" s="135" t="s">
        <v>64</v>
      </c>
      <c r="E55" s="135" t="n">
        <v>222</v>
      </c>
      <c r="F55" s="136" t="s">
        <v>675</v>
      </c>
      <c r="G55" s="136" t="s">
        <v>634</v>
      </c>
      <c r="H55" s="135" t="s">
        <v>691</v>
      </c>
      <c r="I55" s="137" t="s">
        <v>566</v>
      </c>
      <c r="J55" s="136" t="s">
        <v>615</v>
      </c>
      <c r="K55" s="138" t="s">
        <v>568</v>
      </c>
      <c r="L55" s="138" t="s">
        <v>616</v>
      </c>
      <c r="M55" s="138" t="s">
        <v>617</v>
      </c>
      <c r="N55" s="138" t="s">
        <v>692</v>
      </c>
      <c r="O55" s="134" t="s">
        <v>408</v>
      </c>
      <c r="P55" s="134" t="s">
        <v>76</v>
      </c>
      <c r="Q55" s="139" t="s">
        <v>409</v>
      </c>
      <c r="R55" s="158" t="n">
        <v>42591</v>
      </c>
      <c r="S55" s="137" t="n">
        <v>15</v>
      </c>
      <c r="T55" s="141" t="n">
        <v>48069</v>
      </c>
      <c r="U55" s="135" t="s">
        <v>100</v>
      </c>
      <c r="V55" s="108"/>
      <c r="W55" s="108" t="s">
        <v>411</v>
      </c>
      <c r="X55" s="137" t="n">
        <v>100</v>
      </c>
      <c r="Y55" s="137"/>
      <c r="Z55" s="139" t="s">
        <v>411</v>
      </c>
      <c r="AA55" s="135" t="s">
        <v>412</v>
      </c>
      <c r="AB55" s="137"/>
      <c r="AC55" s="139" t="s">
        <v>411</v>
      </c>
      <c r="AD55" s="138" t="n">
        <v>24</v>
      </c>
      <c r="AE55" s="140" t="n">
        <v>45002</v>
      </c>
      <c r="AF55" s="143" t="n">
        <v>45732</v>
      </c>
      <c r="AG55" s="136" t="s">
        <v>82</v>
      </c>
      <c r="AH55" s="136" t="s">
        <v>83</v>
      </c>
      <c r="AI55" s="134" t="s">
        <v>693</v>
      </c>
      <c r="AJ55" s="136" t="s">
        <v>625</v>
      </c>
      <c r="AK55" s="143" t="s">
        <v>397</v>
      </c>
      <c r="AL55" s="139"/>
      <c r="AM55" s="139" t="s">
        <v>86</v>
      </c>
      <c r="AN55" s="139" t="s">
        <v>87</v>
      </c>
      <c r="AO55" s="139" t="s">
        <v>88</v>
      </c>
      <c r="AP55" s="137" t="s">
        <v>574</v>
      </c>
      <c r="AQ55" s="150"/>
      <c r="AR55" s="143"/>
      <c r="AS55" s="139" t="s">
        <v>91</v>
      </c>
      <c r="AT55" s="134" t="s">
        <v>385</v>
      </c>
      <c r="AU55" s="134"/>
      <c r="AV55" s="136"/>
      <c r="AW55" s="136"/>
      <c r="AX55" s="134"/>
      <c r="AY55" s="134"/>
      <c r="AZ55" s="134"/>
      <c r="BA55" s="136" t="s">
        <v>343</v>
      </c>
      <c r="BB55" s="136" t="s">
        <v>415</v>
      </c>
      <c r="BC55" s="136" t="s">
        <v>416</v>
      </c>
      <c r="BD55" s="139" t="n">
        <v>3160</v>
      </c>
      <c r="BE55" s="136"/>
      <c r="BF55" s="144"/>
      <c r="BG55" s="136" t="s">
        <v>576</v>
      </c>
      <c r="BH55" s="108"/>
      <c r="BI55" s="108"/>
      <c r="BJ55" s="163" t="s">
        <v>418</v>
      </c>
      <c r="BK55" s="108" t="s">
        <v>577</v>
      </c>
      <c r="BL55" s="147"/>
      <c r="BM55" s="147" t="s">
        <v>420</v>
      </c>
      <c r="BN55" s="147"/>
    </row>
    <row r="56" customFormat="false" ht="60" hidden="false" customHeight="true" outlineLevel="0" collapsed="false">
      <c r="A56" s="134"/>
      <c r="B56" s="134" t="s">
        <v>62</v>
      </c>
      <c r="C56" s="134" t="s">
        <v>63</v>
      </c>
      <c r="D56" s="135" t="s">
        <v>64</v>
      </c>
      <c r="E56" s="135" t="n">
        <v>222</v>
      </c>
      <c r="F56" s="136" t="s">
        <v>675</v>
      </c>
      <c r="G56" s="136" t="s">
        <v>634</v>
      </c>
      <c r="H56" s="135" t="s">
        <v>694</v>
      </c>
      <c r="I56" s="137" t="s">
        <v>566</v>
      </c>
      <c r="J56" s="136" t="s">
        <v>615</v>
      </c>
      <c r="K56" s="138" t="s">
        <v>568</v>
      </c>
      <c r="L56" s="138" t="s">
        <v>616</v>
      </c>
      <c r="M56" s="138" t="s">
        <v>617</v>
      </c>
      <c r="N56" s="138" t="s">
        <v>695</v>
      </c>
      <c r="O56" s="134" t="s">
        <v>408</v>
      </c>
      <c r="P56" s="134" t="s">
        <v>76</v>
      </c>
      <c r="Q56" s="139" t="s">
        <v>409</v>
      </c>
      <c r="R56" s="158" t="n">
        <v>42591</v>
      </c>
      <c r="S56" s="137" t="n">
        <v>15</v>
      </c>
      <c r="T56" s="141" t="n">
        <v>48069</v>
      </c>
      <c r="U56" s="135" t="s">
        <v>100</v>
      </c>
      <c r="V56" s="108"/>
      <c r="W56" s="108" t="s">
        <v>411</v>
      </c>
      <c r="X56" s="137" t="n">
        <v>100</v>
      </c>
      <c r="Y56" s="137"/>
      <c r="Z56" s="139" t="s">
        <v>411</v>
      </c>
      <c r="AA56" s="135" t="s">
        <v>412</v>
      </c>
      <c r="AB56" s="137"/>
      <c r="AC56" s="139" t="s">
        <v>411</v>
      </c>
      <c r="AD56" s="138" t="n">
        <v>24</v>
      </c>
      <c r="AE56" s="140" t="n">
        <v>45002</v>
      </c>
      <c r="AF56" s="143" t="n">
        <v>45732</v>
      </c>
      <c r="AG56" s="136" t="s">
        <v>82</v>
      </c>
      <c r="AH56" s="136" t="s">
        <v>83</v>
      </c>
      <c r="AI56" s="134" t="s">
        <v>696</v>
      </c>
      <c r="AJ56" s="136" t="s">
        <v>625</v>
      </c>
      <c r="AK56" s="143" t="s">
        <v>397</v>
      </c>
      <c r="AL56" s="139"/>
      <c r="AM56" s="139" t="s">
        <v>86</v>
      </c>
      <c r="AN56" s="139" t="s">
        <v>87</v>
      </c>
      <c r="AO56" s="139" t="s">
        <v>88</v>
      </c>
      <c r="AP56" s="137" t="s">
        <v>574</v>
      </c>
      <c r="AQ56" s="150"/>
      <c r="AR56" s="143"/>
      <c r="AS56" s="139" t="s">
        <v>91</v>
      </c>
      <c r="AT56" s="134" t="s">
        <v>385</v>
      </c>
      <c r="AU56" s="134"/>
      <c r="AV56" s="136"/>
      <c r="AW56" s="136"/>
      <c r="AX56" s="134"/>
      <c r="AY56" s="134"/>
      <c r="AZ56" s="134"/>
      <c r="BA56" s="136" t="s">
        <v>343</v>
      </c>
      <c r="BB56" s="136" t="s">
        <v>415</v>
      </c>
      <c r="BC56" s="136" t="s">
        <v>416</v>
      </c>
      <c r="BD56" s="139" t="n">
        <v>3160</v>
      </c>
      <c r="BE56" s="136"/>
      <c r="BF56" s="144"/>
      <c r="BG56" s="136" t="s">
        <v>576</v>
      </c>
      <c r="BH56" s="108"/>
      <c r="BI56" s="108"/>
      <c r="BJ56" s="163" t="s">
        <v>418</v>
      </c>
      <c r="BK56" s="108" t="s">
        <v>577</v>
      </c>
      <c r="BL56" s="147"/>
      <c r="BM56" s="147" t="s">
        <v>420</v>
      </c>
      <c r="BN56" s="147"/>
    </row>
    <row r="57" customFormat="false" ht="60" hidden="false" customHeight="true" outlineLevel="0" collapsed="false">
      <c r="A57" s="134"/>
      <c r="B57" s="134" t="s">
        <v>62</v>
      </c>
      <c r="C57" s="134" t="s">
        <v>63</v>
      </c>
      <c r="D57" s="135" t="s">
        <v>64</v>
      </c>
      <c r="E57" s="135" t="n">
        <v>222</v>
      </c>
      <c r="F57" s="136" t="s">
        <v>697</v>
      </c>
      <c r="G57" s="136" t="s">
        <v>634</v>
      </c>
      <c r="H57" s="135" t="s">
        <v>698</v>
      </c>
      <c r="I57" s="137" t="s">
        <v>566</v>
      </c>
      <c r="J57" s="136" t="s">
        <v>615</v>
      </c>
      <c r="K57" s="138" t="s">
        <v>568</v>
      </c>
      <c r="L57" s="138" t="s">
        <v>616</v>
      </c>
      <c r="M57" s="138" t="s">
        <v>617</v>
      </c>
      <c r="N57" s="138" t="s">
        <v>699</v>
      </c>
      <c r="O57" s="134" t="s">
        <v>408</v>
      </c>
      <c r="P57" s="134" t="s">
        <v>76</v>
      </c>
      <c r="Q57" s="139" t="s">
        <v>409</v>
      </c>
      <c r="R57" s="158" t="n">
        <v>42591</v>
      </c>
      <c r="S57" s="137" t="n">
        <v>15</v>
      </c>
      <c r="T57" s="141" t="n">
        <v>48069</v>
      </c>
      <c r="U57" s="135" t="s">
        <v>100</v>
      </c>
      <c r="V57" s="108"/>
      <c r="W57" s="108" t="s">
        <v>411</v>
      </c>
      <c r="X57" s="137" t="n">
        <v>100</v>
      </c>
      <c r="Y57" s="137"/>
      <c r="Z57" s="139" t="s">
        <v>411</v>
      </c>
      <c r="AA57" s="135" t="s">
        <v>412</v>
      </c>
      <c r="AB57" s="137"/>
      <c r="AC57" s="139" t="s">
        <v>411</v>
      </c>
      <c r="AD57" s="138" t="n">
        <v>24</v>
      </c>
      <c r="AE57" s="140" t="n">
        <v>45002</v>
      </c>
      <c r="AF57" s="143" t="n">
        <v>45732</v>
      </c>
      <c r="AG57" s="136" t="s">
        <v>82</v>
      </c>
      <c r="AH57" s="136" t="s">
        <v>83</v>
      </c>
      <c r="AI57" s="134" t="s">
        <v>700</v>
      </c>
      <c r="AJ57" s="136" t="s">
        <v>625</v>
      </c>
      <c r="AK57" s="143" t="s">
        <v>397</v>
      </c>
      <c r="AL57" s="139"/>
      <c r="AM57" s="139" t="s">
        <v>86</v>
      </c>
      <c r="AN57" s="139" t="s">
        <v>87</v>
      </c>
      <c r="AO57" s="139" t="s">
        <v>88</v>
      </c>
      <c r="AP57" s="137" t="s">
        <v>574</v>
      </c>
      <c r="AQ57" s="150"/>
      <c r="AR57" s="143"/>
      <c r="AS57" s="139" t="s">
        <v>91</v>
      </c>
      <c r="AT57" s="134" t="s">
        <v>385</v>
      </c>
      <c r="AU57" s="134"/>
      <c r="AV57" s="136"/>
      <c r="AW57" s="136"/>
      <c r="AX57" s="134"/>
      <c r="AY57" s="134"/>
      <c r="AZ57" s="134"/>
      <c r="BA57" s="136" t="s">
        <v>343</v>
      </c>
      <c r="BB57" s="136" t="s">
        <v>415</v>
      </c>
      <c r="BC57" s="136" t="s">
        <v>416</v>
      </c>
      <c r="BD57" s="139" t="n">
        <v>3160</v>
      </c>
      <c r="BE57" s="136"/>
      <c r="BF57" s="144"/>
      <c r="BG57" s="136" t="s">
        <v>576</v>
      </c>
      <c r="BH57" s="108"/>
      <c r="BI57" s="108"/>
      <c r="BJ57" s="163" t="s">
        <v>418</v>
      </c>
      <c r="BK57" s="108" t="s">
        <v>577</v>
      </c>
      <c r="BL57" s="147"/>
      <c r="BM57" s="147" t="s">
        <v>420</v>
      </c>
      <c r="BN57" s="147"/>
    </row>
    <row r="58" customFormat="false" ht="60" hidden="false" customHeight="true" outlineLevel="0" collapsed="false">
      <c r="A58" s="134"/>
      <c r="B58" s="134" t="s">
        <v>62</v>
      </c>
      <c r="C58" s="134" t="s">
        <v>63</v>
      </c>
      <c r="D58" s="135" t="s">
        <v>64</v>
      </c>
      <c r="E58" s="135" t="n">
        <v>222</v>
      </c>
      <c r="F58" s="136" t="s">
        <v>697</v>
      </c>
      <c r="G58" s="136" t="s">
        <v>634</v>
      </c>
      <c r="H58" s="135" t="s">
        <v>701</v>
      </c>
      <c r="I58" s="137" t="s">
        <v>566</v>
      </c>
      <c r="J58" s="136" t="s">
        <v>615</v>
      </c>
      <c r="K58" s="138" t="s">
        <v>568</v>
      </c>
      <c r="L58" s="138" t="s">
        <v>616</v>
      </c>
      <c r="M58" s="138" t="s">
        <v>617</v>
      </c>
      <c r="N58" s="138" t="s">
        <v>702</v>
      </c>
      <c r="O58" s="134" t="s">
        <v>408</v>
      </c>
      <c r="P58" s="134" t="s">
        <v>76</v>
      </c>
      <c r="Q58" s="139" t="s">
        <v>409</v>
      </c>
      <c r="R58" s="158" t="n">
        <v>42591</v>
      </c>
      <c r="S58" s="137" t="n">
        <v>15</v>
      </c>
      <c r="T58" s="141" t="n">
        <v>48069</v>
      </c>
      <c r="U58" s="135" t="s">
        <v>100</v>
      </c>
      <c r="V58" s="108"/>
      <c r="W58" s="108" t="s">
        <v>411</v>
      </c>
      <c r="X58" s="137" t="n">
        <v>100</v>
      </c>
      <c r="Y58" s="137"/>
      <c r="Z58" s="139" t="s">
        <v>411</v>
      </c>
      <c r="AA58" s="135" t="s">
        <v>412</v>
      </c>
      <c r="AB58" s="137"/>
      <c r="AC58" s="139" t="s">
        <v>411</v>
      </c>
      <c r="AD58" s="138" t="n">
        <v>24</v>
      </c>
      <c r="AE58" s="140" t="n">
        <v>45002</v>
      </c>
      <c r="AF58" s="143" t="n">
        <v>45732</v>
      </c>
      <c r="AG58" s="136" t="s">
        <v>82</v>
      </c>
      <c r="AH58" s="136" t="s">
        <v>83</v>
      </c>
      <c r="AI58" s="134" t="s">
        <v>703</v>
      </c>
      <c r="AJ58" s="136" t="s">
        <v>625</v>
      </c>
      <c r="AK58" s="143" t="s">
        <v>397</v>
      </c>
      <c r="AL58" s="139"/>
      <c r="AM58" s="139" t="s">
        <v>86</v>
      </c>
      <c r="AN58" s="139" t="s">
        <v>87</v>
      </c>
      <c r="AO58" s="139" t="s">
        <v>88</v>
      </c>
      <c r="AP58" s="137" t="s">
        <v>574</v>
      </c>
      <c r="AQ58" s="150"/>
      <c r="AR58" s="143"/>
      <c r="AS58" s="139" t="s">
        <v>91</v>
      </c>
      <c r="AT58" s="134" t="s">
        <v>385</v>
      </c>
      <c r="AU58" s="134"/>
      <c r="AV58" s="136"/>
      <c r="AW58" s="136"/>
      <c r="AX58" s="134"/>
      <c r="AY58" s="134"/>
      <c r="AZ58" s="134"/>
      <c r="BA58" s="136" t="s">
        <v>343</v>
      </c>
      <c r="BB58" s="136" t="s">
        <v>415</v>
      </c>
      <c r="BC58" s="136" t="s">
        <v>416</v>
      </c>
      <c r="BD58" s="139" t="n">
        <v>3160</v>
      </c>
      <c r="BE58" s="136"/>
      <c r="BF58" s="144"/>
      <c r="BG58" s="136" t="s">
        <v>576</v>
      </c>
      <c r="BH58" s="108"/>
      <c r="BI58" s="108"/>
      <c r="BJ58" s="163" t="s">
        <v>418</v>
      </c>
      <c r="BK58" s="108" t="s">
        <v>577</v>
      </c>
      <c r="BL58" s="147"/>
      <c r="BM58" s="147" t="s">
        <v>420</v>
      </c>
      <c r="BN58" s="147"/>
    </row>
    <row r="59" customFormat="false" ht="60" hidden="false" customHeight="true" outlineLevel="0" collapsed="false">
      <c r="A59" s="134"/>
      <c r="B59" s="134" t="s">
        <v>62</v>
      </c>
      <c r="C59" s="134" t="s">
        <v>63</v>
      </c>
      <c r="D59" s="135" t="s">
        <v>64</v>
      </c>
      <c r="E59" s="135" t="n">
        <v>222</v>
      </c>
      <c r="F59" s="136" t="s">
        <v>675</v>
      </c>
      <c r="G59" s="136" t="s">
        <v>634</v>
      </c>
      <c r="H59" s="135" t="s">
        <v>704</v>
      </c>
      <c r="I59" s="137" t="s">
        <v>566</v>
      </c>
      <c r="J59" s="136" t="s">
        <v>615</v>
      </c>
      <c r="K59" s="138" t="s">
        <v>568</v>
      </c>
      <c r="L59" s="138" t="s">
        <v>616</v>
      </c>
      <c r="M59" s="138" t="s">
        <v>617</v>
      </c>
      <c r="N59" s="138" t="s">
        <v>705</v>
      </c>
      <c r="O59" s="134" t="s">
        <v>408</v>
      </c>
      <c r="P59" s="134" t="s">
        <v>76</v>
      </c>
      <c r="Q59" s="139" t="s">
        <v>409</v>
      </c>
      <c r="R59" s="158" t="n">
        <v>42591</v>
      </c>
      <c r="S59" s="137" t="n">
        <v>15</v>
      </c>
      <c r="T59" s="141" t="n">
        <v>48069</v>
      </c>
      <c r="U59" s="135" t="s">
        <v>100</v>
      </c>
      <c r="V59" s="108"/>
      <c r="W59" s="108" t="s">
        <v>411</v>
      </c>
      <c r="X59" s="137" t="n">
        <v>100</v>
      </c>
      <c r="Y59" s="137"/>
      <c r="Z59" s="139" t="s">
        <v>411</v>
      </c>
      <c r="AA59" s="135" t="s">
        <v>412</v>
      </c>
      <c r="AB59" s="137"/>
      <c r="AC59" s="139" t="s">
        <v>411</v>
      </c>
      <c r="AD59" s="138" t="n">
        <v>24</v>
      </c>
      <c r="AE59" s="140" t="n">
        <v>45002</v>
      </c>
      <c r="AF59" s="143" t="n">
        <v>45732</v>
      </c>
      <c r="AG59" s="136" t="s">
        <v>82</v>
      </c>
      <c r="AH59" s="136" t="s">
        <v>83</v>
      </c>
      <c r="AI59" s="134" t="s">
        <v>706</v>
      </c>
      <c r="AJ59" s="136" t="s">
        <v>625</v>
      </c>
      <c r="AK59" s="143" t="s">
        <v>397</v>
      </c>
      <c r="AL59" s="139"/>
      <c r="AM59" s="139" t="s">
        <v>86</v>
      </c>
      <c r="AN59" s="139" t="s">
        <v>87</v>
      </c>
      <c r="AO59" s="139" t="s">
        <v>88</v>
      </c>
      <c r="AP59" s="137" t="s">
        <v>574</v>
      </c>
      <c r="AQ59" s="150"/>
      <c r="AR59" s="143"/>
      <c r="AS59" s="139" t="s">
        <v>91</v>
      </c>
      <c r="AT59" s="134" t="s">
        <v>385</v>
      </c>
      <c r="AU59" s="134"/>
      <c r="AV59" s="136"/>
      <c r="AW59" s="136"/>
      <c r="AX59" s="134"/>
      <c r="AY59" s="134"/>
      <c r="AZ59" s="134"/>
      <c r="BA59" s="136" t="s">
        <v>343</v>
      </c>
      <c r="BB59" s="136" t="s">
        <v>415</v>
      </c>
      <c r="BC59" s="136" t="s">
        <v>416</v>
      </c>
      <c r="BD59" s="139" t="n">
        <v>3160</v>
      </c>
      <c r="BE59" s="136"/>
      <c r="BF59" s="144"/>
      <c r="BG59" s="136" t="s">
        <v>576</v>
      </c>
      <c r="BH59" s="108"/>
      <c r="BI59" s="108"/>
      <c r="BJ59" s="163" t="s">
        <v>418</v>
      </c>
      <c r="BK59" s="108" t="s">
        <v>577</v>
      </c>
      <c r="BL59" s="147"/>
      <c r="BM59" s="147" t="s">
        <v>420</v>
      </c>
      <c r="BN59" s="147"/>
    </row>
    <row r="60" customFormat="false" ht="60" hidden="false" customHeight="true" outlineLevel="0" collapsed="false">
      <c r="A60" s="110"/>
      <c r="B60" s="110" t="s">
        <v>62</v>
      </c>
      <c r="C60" s="110" t="s">
        <v>63</v>
      </c>
      <c r="D60" s="111" t="s">
        <v>64</v>
      </c>
      <c r="E60" s="111" t="n">
        <v>223</v>
      </c>
      <c r="F60" s="112" t="s">
        <v>675</v>
      </c>
      <c r="G60" s="112" t="s">
        <v>707</v>
      </c>
      <c r="H60" s="111" t="s">
        <v>708</v>
      </c>
      <c r="I60" s="113" t="s">
        <v>566</v>
      </c>
      <c r="J60" s="112" t="s">
        <v>615</v>
      </c>
      <c r="K60" s="114" t="s">
        <v>568</v>
      </c>
      <c r="L60" s="114" t="s">
        <v>616</v>
      </c>
      <c r="M60" s="114" t="s">
        <v>617</v>
      </c>
      <c r="N60" s="114" t="s">
        <v>709</v>
      </c>
      <c r="O60" s="110" t="s">
        <v>408</v>
      </c>
      <c r="P60" s="110" t="s">
        <v>76</v>
      </c>
      <c r="Q60" s="115" t="s">
        <v>409</v>
      </c>
      <c r="R60" s="129" t="n">
        <v>42591</v>
      </c>
      <c r="S60" s="113" t="n">
        <v>15</v>
      </c>
      <c r="T60" s="117" t="n">
        <v>48069</v>
      </c>
      <c r="U60" s="111" t="s">
        <v>100</v>
      </c>
      <c r="V60" s="119"/>
      <c r="W60" s="119" t="s">
        <v>411</v>
      </c>
      <c r="X60" s="113" t="n">
        <v>100</v>
      </c>
      <c r="Y60" s="113"/>
      <c r="Z60" s="115" t="s">
        <v>411</v>
      </c>
      <c r="AA60" s="111" t="s">
        <v>412</v>
      </c>
      <c r="AB60" s="113"/>
      <c r="AC60" s="115" t="s">
        <v>411</v>
      </c>
      <c r="AD60" s="114" t="n">
        <v>24</v>
      </c>
      <c r="AE60" s="116" t="n">
        <v>45002</v>
      </c>
      <c r="AF60" s="121" t="n">
        <v>45732</v>
      </c>
      <c r="AG60" s="112" t="s">
        <v>82</v>
      </c>
      <c r="AH60" s="112" t="s">
        <v>83</v>
      </c>
      <c r="AI60" s="110" t="s">
        <v>710</v>
      </c>
      <c r="AJ60" s="112" t="s">
        <v>625</v>
      </c>
      <c r="AK60" s="121" t="s">
        <v>397</v>
      </c>
      <c r="AL60" s="115"/>
      <c r="AM60" s="115" t="s">
        <v>86</v>
      </c>
      <c r="AN60" s="115" t="s">
        <v>87</v>
      </c>
      <c r="AO60" s="115" t="s">
        <v>88</v>
      </c>
      <c r="AP60" s="113" t="s">
        <v>574</v>
      </c>
      <c r="AQ60" s="122"/>
      <c r="AR60" s="121"/>
      <c r="AS60" s="115" t="s">
        <v>91</v>
      </c>
      <c r="AT60" s="110" t="s">
        <v>385</v>
      </c>
      <c r="AU60" s="110"/>
      <c r="AV60" s="112"/>
      <c r="AW60" s="112"/>
      <c r="AX60" s="110"/>
      <c r="AY60" s="110"/>
      <c r="AZ60" s="110"/>
      <c r="BA60" s="112" t="s">
        <v>343</v>
      </c>
      <c r="BB60" s="112" t="s">
        <v>415</v>
      </c>
      <c r="BC60" s="112" t="s">
        <v>416</v>
      </c>
      <c r="BD60" s="115" t="n">
        <v>3160</v>
      </c>
      <c r="BE60" s="112"/>
      <c r="BF60" s="123"/>
      <c r="BG60" s="112" t="s">
        <v>576</v>
      </c>
      <c r="BH60" s="119"/>
      <c r="BI60" s="119"/>
      <c r="BJ60" s="126" t="s">
        <v>418</v>
      </c>
      <c r="BK60" s="119" t="s">
        <v>577</v>
      </c>
      <c r="BL60" s="147"/>
      <c r="BM60" s="147" t="s">
        <v>420</v>
      </c>
      <c r="BN60" s="147"/>
    </row>
    <row r="61" customFormat="false" ht="60" hidden="false" customHeight="true" outlineLevel="0" collapsed="false">
      <c r="A61" s="110"/>
      <c r="B61" s="110" t="s">
        <v>62</v>
      </c>
      <c r="C61" s="110" t="s">
        <v>63</v>
      </c>
      <c r="D61" s="111" t="s">
        <v>64</v>
      </c>
      <c r="E61" s="111" t="n">
        <v>223</v>
      </c>
      <c r="F61" s="112" t="s">
        <v>675</v>
      </c>
      <c r="G61" s="112" t="s">
        <v>707</v>
      </c>
      <c r="H61" s="111" t="s">
        <v>711</v>
      </c>
      <c r="I61" s="113" t="s">
        <v>566</v>
      </c>
      <c r="J61" s="112" t="s">
        <v>615</v>
      </c>
      <c r="K61" s="114" t="s">
        <v>568</v>
      </c>
      <c r="L61" s="114" t="s">
        <v>616</v>
      </c>
      <c r="M61" s="114" t="s">
        <v>617</v>
      </c>
      <c r="N61" s="114" t="s">
        <v>712</v>
      </c>
      <c r="O61" s="110" t="s">
        <v>408</v>
      </c>
      <c r="P61" s="110" t="s">
        <v>76</v>
      </c>
      <c r="Q61" s="115" t="s">
        <v>409</v>
      </c>
      <c r="R61" s="129" t="n">
        <v>42591</v>
      </c>
      <c r="S61" s="113" t="n">
        <v>15</v>
      </c>
      <c r="T61" s="117" t="n">
        <v>48069</v>
      </c>
      <c r="U61" s="111" t="s">
        <v>100</v>
      </c>
      <c r="V61" s="119"/>
      <c r="W61" s="119" t="s">
        <v>411</v>
      </c>
      <c r="X61" s="113" t="n">
        <v>100</v>
      </c>
      <c r="Y61" s="113"/>
      <c r="Z61" s="115" t="s">
        <v>411</v>
      </c>
      <c r="AA61" s="111" t="s">
        <v>412</v>
      </c>
      <c r="AB61" s="113"/>
      <c r="AC61" s="115" t="s">
        <v>411</v>
      </c>
      <c r="AD61" s="114" t="n">
        <v>24</v>
      </c>
      <c r="AE61" s="116" t="n">
        <v>45002</v>
      </c>
      <c r="AF61" s="121" t="n">
        <v>45732</v>
      </c>
      <c r="AG61" s="112" t="s">
        <v>82</v>
      </c>
      <c r="AH61" s="112" t="s">
        <v>83</v>
      </c>
      <c r="AI61" s="110" t="s">
        <v>713</v>
      </c>
      <c r="AJ61" s="112" t="s">
        <v>625</v>
      </c>
      <c r="AK61" s="121" t="s">
        <v>397</v>
      </c>
      <c r="AL61" s="115"/>
      <c r="AM61" s="115" t="s">
        <v>86</v>
      </c>
      <c r="AN61" s="115" t="s">
        <v>87</v>
      </c>
      <c r="AO61" s="115" t="s">
        <v>88</v>
      </c>
      <c r="AP61" s="113" t="s">
        <v>574</v>
      </c>
      <c r="AQ61" s="122"/>
      <c r="AR61" s="121"/>
      <c r="AS61" s="115" t="s">
        <v>91</v>
      </c>
      <c r="AT61" s="110" t="s">
        <v>385</v>
      </c>
      <c r="AU61" s="110"/>
      <c r="AV61" s="112"/>
      <c r="AW61" s="112"/>
      <c r="AX61" s="110"/>
      <c r="AY61" s="110"/>
      <c r="AZ61" s="110"/>
      <c r="BA61" s="112" t="s">
        <v>343</v>
      </c>
      <c r="BB61" s="112" t="s">
        <v>415</v>
      </c>
      <c r="BC61" s="112" t="s">
        <v>416</v>
      </c>
      <c r="BD61" s="115" t="n">
        <v>3160</v>
      </c>
      <c r="BE61" s="112"/>
      <c r="BF61" s="123"/>
      <c r="BG61" s="112" t="s">
        <v>576</v>
      </c>
      <c r="BH61" s="119"/>
      <c r="BI61" s="119"/>
      <c r="BJ61" s="126" t="s">
        <v>418</v>
      </c>
      <c r="BK61" s="119" t="s">
        <v>577</v>
      </c>
      <c r="BL61" s="147"/>
      <c r="BM61" s="147" t="s">
        <v>420</v>
      </c>
      <c r="BN61" s="147"/>
    </row>
    <row r="62" customFormat="false" ht="60" hidden="false" customHeight="true" outlineLevel="0" collapsed="false">
      <c r="A62" s="110"/>
      <c r="B62" s="110" t="s">
        <v>62</v>
      </c>
      <c r="C62" s="110" t="s">
        <v>63</v>
      </c>
      <c r="D62" s="111" t="s">
        <v>64</v>
      </c>
      <c r="E62" s="111" t="n">
        <v>223</v>
      </c>
      <c r="F62" s="112" t="s">
        <v>675</v>
      </c>
      <c r="G62" s="112" t="s">
        <v>707</v>
      </c>
      <c r="H62" s="111" t="s">
        <v>714</v>
      </c>
      <c r="I62" s="113" t="s">
        <v>566</v>
      </c>
      <c r="J62" s="112" t="s">
        <v>615</v>
      </c>
      <c r="K62" s="114" t="s">
        <v>568</v>
      </c>
      <c r="L62" s="114" t="s">
        <v>616</v>
      </c>
      <c r="M62" s="114" t="s">
        <v>617</v>
      </c>
      <c r="N62" s="114" t="s">
        <v>715</v>
      </c>
      <c r="O62" s="110" t="s">
        <v>408</v>
      </c>
      <c r="P62" s="110" t="s">
        <v>76</v>
      </c>
      <c r="Q62" s="115" t="s">
        <v>409</v>
      </c>
      <c r="R62" s="129" t="n">
        <v>42591</v>
      </c>
      <c r="S62" s="113" t="n">
        <v>15</v>
      </c>
      <c r="T62" s="117" t="n">
        <v>48069</v>
      </c>
      <c r="U62" s="111" t="s">
        <v>100</v>
      </c>
      <c r="V62" s="119"/>
      <c r="W62" s="119" t="s">
        <v>411</v>
      </c>
      <c r="X62" s="113" t="n">
        <v>100</v>
      </c>
      <c r="Y62" s="113"/>
      <c r="Z62" s="115" t="s">
        <v>411</v>
      </c>
      <c r="AA62" s="111" t="s">
        <v>412</v>
      </c>
      <c r="AB62" s="113"/>
      <c r="AC62" s="115" t="s">
        <v>411</v>
      </c>
      <c r="AD62" s="114" t="n">
        <v>24</v>
      </c>
      <c r="AE62" s="116" t="n">
        <v>45002</v>
      </c>
      <c r="AF62" s="121" t="n">
        <v>45732</v>
      </c>
      <c r="AG62" s="112" t="s">
        <v>82</v>
      </c>
      <c r="AH62" s="112" t="s">
        <v>83</v>
      </c>
      <c r="AI62" s="110" t="s">
        <v>716</v>
      </c>
      <c r="AJ62" s="112" t="s">
        <v>625</v>
      </c>
      <c r="AK62" s="121" t="s">
        <v>397</v>
      </c>
      <c r="AL62" s="115"/>
      <c r="AM62" s="115" t="s">
        <v>86</v>
      </c>
      <c r="AN62" s="115" t="s">
        <v>87</v>
      </c>
      <c r="AO62" s="115" t="s">
        <v>88</v>
      </c>
      <c r="AP62" s="113" t="s">
        <v>574</v>
      </c>
      <c r="AQ62" s="122"/>
      <c r="AR62" s="121"/>
      <c r="AS62" s="115" t="s">
        <v>91</v>
      </c>
      <c r="AT62" s="110" t="s">
        <v>385</v>
      </c>
      <c r="AU62" s="110"/>
      <c r="AV62" s="112"/>
      <c r="AW62" s="112"/>
      <c r="AX62" s="110"/>
      <c r="AY62" s="110"/>
      <c r="AZ62" s="110"/>
      <c r="BA62" s="112" t="s">
        <v>343</v>
      </c>
      <c r="BB62" s="112" t="s">
        <v>415</v>
      </c>
      <c r="BC62" s="112" t="s">
        <v>416</v>
      </c>
      <c r="BD62" s="115" t="n">
        <v>3160</v>
      </c>
      <c r="BE62" s="112"/>
      <c r="BF62" s="123"/>
      <c r="BG62" s="112" t="s">
        <v>576</v>
      </c>
      <c r="BH62" s="119"/>
      <c r="BI62" s="119"/>
      <c r="BJ62" s="126" t="s">
        <v>418</v>
      </c>
      <c r="BK62" s="119" t="s">
        <v>577</v>
      </c>
      <c r="BL62" s="147"/>
      <c r="BM62" s="147" t="s">
        <v>420</v>
      </c>
      <c r="BN62" s="147"/>
    </row>
    <row r="63" customFormat="false" ht="60" hidden="false" customHeight="true" outlineLevel="0" collapsed="false">
      <c r="A63" s="110"/>
      <c r="B63" s="110" t="s">
        <v>62</v>
      </c>
      <c r="C63" s="110" t="s">
        <v>63</v>
      </c>
      <c r="D63" s="111" t="s">
        <v>64</v>
      </c>
      <c r="E63" s="111" t="n">
        <v>223</v>
      </c>
      <c r="F63" s="112" t="s">
        <v>675</v>
      </c>
      <c r="G63" s="112" t="s">
        <v>707</v>
      </c>
      <c r="H63" s="111" t="s">
        <v>717</v>
      </c>
      <c r="I63" s="113" t="s">
        <v>566</v>
      </c>
      <c r="J63" s="112" t="s">
        <v>615</v>
      </c>
      <c r="K63" s="114" t="s">
        <v>568</v>
      </c>
      <c r="L63" s="114" t="s">
        <v>616</v>
      </c>
      <c r="M63" s="114" t="s">
        <v>617</v>
      </c>
      <c r="N63" s="114" t="s">
        <v>718</v>
      </c>
      <c r="O63" s="110" t="s">
        <v>408</v>
      </c>
      <c r="P63" s="110" t="s">
        <v>76</v>
      </c>
      <c r="Q63" s="115" t="s">
        <v>409</v>
      </c>
      <c r="R63" s="129" t="n">
        <v>42591</v>
      </c>
      <c r="S63" s="113" t="n">
        <v>15</v>
      </c>
      <c r="T63" s="117" t="n">
        <v>48069</v>
      </c>
      <c r="U63" s="111" t="s">
        <v>100</v>
      </c>
      <c r="V63" s="119"/>
      <c r="W63" s="119" t="s">
        <v>411</v>
      </c>
      <c r="X63" s="113" t="n">
        <v>100</v>
      </c>
      <c r="Y63" s="113"/>
      <c r="Z63" s="115" t="s">
        <v>411</v>
      </c>
      <c r="AA63" s="111" t="s">
        <v>412</v>
      </c>
      <c r="AB63" s="113"/>
      <c r="AC63" s="115" t="s">
        <v>411</v>
      </c>
      <c r="AD63" s="114" t="n">
        <v>24</v>
      </c>
      <c r="AE63" s="116" t="n">
        <v>45002</v>
      </c>
      <c r="AF63" s="121" t="n">
        <v>45732</v>
      </c>
      <c r="AG63" s="112" t="s">
        <v>82</v>
      </c>
      <c r="AH63" s="112" t="s">
        <v>83</v>
      </c>
      <c r="AI63" s="110" t="s">
        <v>719</v>
      </c>
      <c r="AJ63" s="112" t="s">
        <v>625</v>
      </c>
      <c r="AK63" s="121" t="s">
        <v>397</v>
      </c>
      <c r="AL63" s="115"/>
      <c r="AM63" s="115" t="s">
        <v>86</v>
      </c>
      <c r="AN63" s="115" t="s">
        <v>87</v>
      </c>
      <c r="AO63" s="115" t="s">
        <v>88</v>
      </c>
      <c r="AP63" s="113" t="s">
        <v>574</v>
      </c>
      <c r="AQ63" s="122"/>
      <c r="AR63" s="121"/>
      <c r="AS63" s="115" t="s">
        <v>91</v>
      </c>
      <c r="AT63" s="110" t="s">
        <v>385</v>
      </c>
      <c r="AU63" s="110"/>
      <c r="AV63" s="112"/>
      <c r="AW63" s="112"/>
      <c r="AX63" s="110"/>
      <c r="AY63" s="110"/>
      <c r="AZ63" s="110"/>
      <c r="BA63" s="112" t="s">
        <v>343</v>
      </c>
      <c r="BB63" s="112" t="s">
        <v>415</v>
      </c>
      <c r="BC63" s="112" t="s">
        <v>416</v>
      </c>
      <c r="BD63" s="115" t="n">
        <v>3160</v>
      </c>
      <c r="BE63" s="112"/>
      <c r="BF63" s="123"/>
      <c r="BG63" s="112" t="s">
        <v>576</v>
      </c>
      <c r="BH63" s="119"/>
      <c r="BI63" s="119"/>
      <c r="BJ63" s="126" t="s">
        <v>418</v>
      </c>
      <c r="BK63" s="119" t="s">
        <v>577</v>
      </c>
      <c r="BL63" s="147"/>
      <c r="BM63" s="147" t="s">
        <v>420</v>
      </c>
      <c r="BN63" s="147"/>
    </row>
    <row r="64" customFormat="false" ht="60" hidden="false" customHeight="true" outlineLevel="0" collapsed="false">
      <c r="A64" s="134"/>
      <c r="B64" s="134" t="s">
        <v>62</v>
      </c>
      <c r="C64" s="134" t="s">
        <v>63</v>
      </c>
      <c r="D64" s="135" t="s">
        <v>64</v>
      </c>
      <c r="E64" s="135" t="n">
        <v>223</v>
      </c>
      <c r="F64" s="136" t="s">
        <v>675</v>
      </c>
      <c r="G64" s="136" t="s">
        <v>720</v>
      </c>
      <c r="H64" s="135" t="s">
        <v>721</v>
      </c>
      <c r="I64" s="137" t="s">
        <v>566</v>
      </c>
      <c r="J64" s="136" t="s">
        <v>615</v>
      </c>
      <c r="K64" s="138" t="s">
        <v>568</v>
      </c>
      <c r="L64" s="138" t="s">
        <v>616</v>
      </c>
      <c r="M64" s="138" t="s">
        <v>617</v>
      </c>
      <c r="N64" s="138" t="s">
        <v>722</v>
      </c>
      <c r="O64" s="134" t="s">
        <v>408</v>
      </c>
      <c r="P64" s="134" t="s">
        <v>76</v>
      </c>
      <c r="Q64" s="139" t="s">
        <v>409</v>
      </c>
      <c r="R64" s="158" t="n">
        <v>42591</v>
      </c>
      <c r="S64" s="137" t="n">
        <v>15</v>
      </c>
      <c r="T64" s="141" t="n">
        <v>48069</v>
      </c>
      <c r="U64" s="135" t="s">
        <v>100</v>
      </c>
      <c r="V64" s="108"/>
      <c r="W64" s="108" t="s">
        <v>411</v>
      </c>
      <c r="X64" s="137" t="n">
        <v>100</v>
      </c>
      <c r="Y64" s="137"/>
      <c r="Z64" s="139" t="s">
        <v>411</v>
      </c>
      <c r="AA64" s="135" t="s">
        <v>412</v>
      </c>
      <c r="AB64" s="137"/>
      <c r="AC64" s="139" t="s">
        <v>411</v>
      </c>
      <c r="AD64" s="138" t="n">
        <v>24</v>
      </c>
      <c r="AE64" s="140" t="n">
        <v>45002</v>
      </c>
      <c r="AF64" s="143" t="n">
        <v>45732</v>
      </c>
      <c r="AG64" s="136" t="s">
        <v>82</v>
      </c>
      <c r="AH64" s="136" t="s">
        <v>83</v>
      </c>
      <c r="AI64" s="134" t="s">
        <v>723</v>
      </c>
      <c r="AJ64" s="136" t="s">
        <v>625</v>
      </c>
      <c r="AK64" s="143" t="s">
        <v>397</v>
      </c>
      <c r="AL64" s="139"/>
      <c r="AM64" s="139" t="s">
        <v>86</v>
      </c>
      <c r="AN64" s="139" t="s">
        <v>87</v>
      </c>
      <c r="AO64" s="139" t="s">
        <v>88</v>
      </c>
      <c r="AP64" s="137" t="s">
        <v>574</v>
      </c>
      <c r="AQ64" s="150"/>
      <c r="AR64" s="143"/>
      <c r="AS64" s="139" t="s">
        <v>91</v>
      </c>
      <c r="AT64" s="134" t="s">
        <v>385</v>
      </c>
      <c r="AU64" s="134"/>
      <c r="AV64" s="136"/>
      <c r="AW64" s="136" t="s">
        <v>724</v>
      </c>
      <c r="AX64" s="134"/>
      <c r="AY64" s="134"/>
      <c r="AZ64" s="134"/>
      <c r="BA64" s="136"/>
      <c r="BB64" s="136"/>
      <c r="BC64" s="136"/>
      <c r="BD64" s="139"/>
      <c r="BE64" s="136"/>
      <c r="BF64" s="144"/>
      <c r="BG64" s="136" t="s">
        <v>576</v>
      </c>
      <c r="BH64" s="108"/>
      <c r="BI64" s="108"/>
      <c r="BJ64" s="163" t="s">
        <v>418</v>
      </c>
      <c r="BK64" s="108" t="s">
        <v>577</v>
      </c>
      <c r="BL64" s="147"/>
      <c r="BM64" s="147" t="s">
        <v>420</v>
      </c>
      <c r="BN64" s="147"/>
    </row>
    <row r="65" customFormat="false" ht="60" hidden="false" customHeight="true" outlineLevel="0" collapsed="false">
      <c r="A65" s="134"/>
      <c r="B65" s="134" t="s">
        <v>62</v>
      </c>
      <c r="C65" s="134" t="s">
        <v>63</v>
      </c>
      <c r="D65" s="135" t="s">
        <v>64</v>
      </c>
      <c r="E65" s="135" t="n">
        <v>224</v>
      </c>
      <c r="F65" s="136" t="s">
        <v>675</v>
      </c>
      <c r="G65" s="136" t="s">
        <v>634</v>
      </c>
      <c r="H65" s="135" t="s">
        <v>725</v>
      </c>
      <c r="I65" s="137" t="s">
        <v>566</v>
      </c>
      <c r="J65" s="136" t="s">
        <v>615</v>
      </c>
      <c r="K65" s="138" t="s">
        <v>568</v>
      </c>
      <c r="L65" s="138" t="s">
        <v>616</v>
      </c>
      <c r="M65" s="138" t="s">
        <v>617</v>
      </c>
      <c r="N65" s="138" t="s">
        <v>726</v>
      </c>
      <c r="O65" s="134" t="s">
        <v>408</v>
      </c>
      <c r="P65" s="134" t="s">
        <v>76</v>
      </c>
      <c r="Q65" s="139" t="s">
        <v>409</v>
      </c>
      <c r="R65" s="158" t="n">
        <v>42591</v>
      </c>
      <c r="S65" s="137" t="n">
        <v>15</v>
      </c>
      <c r="T65" s="141" t="n">
        <v>48069</v>
      </c>
      <c r="U65" s="135" t="s">
        <v>100</v>
      </c>
      <c r="V65" s="108"/>
      <c r="W65" s="108" t="s">
        <v>411</v>
      </c>
      <c r="X65" s="137" t="n">
        <v>100</v>
      </c>
      <c r="Y65" s="137"/>
      <c r="Z65" s="139" t="s">
        <v>411</v>
      </c>
      <c r="AA65" s="135" t="s">
        <v>412</v>
      </c>
      <c r="AB65" s="137"/>
      <c r="AC65" s="139" t="s">
        <v>411</v>
      </c>
      <c r="AD65" s="138" t="n">
        <v>24</v>
      </c>
      <c r="AE65" s="140" t="n">
        <v>45002</v>
      </c>
      <c r="AF65" s="143" t="n">
        <v>45732</v>
      </c>
      <c r="AG65" s="136" t="s">
        <v>82</v>
      </c>
      <c r="AH65" s="136" t="s">
        <v>83</v>
      </c>
      <c r="AI65" s="134" t="s">
        <v>727</v>
      </c>
      <c r="AJ65" s="136" t="s">
        <v>625</v>
      </c>
      <c r="AK65" s="143" t="s">
        <v>397</v>
      </c>
      <c r="AL65" s="139"/>
      <c r="AM65" s="139" t="s">
        <v>86</v>
      </c>
      <c r="AN65" s="139" t="s">
        <v>87</v>
      </c>
      <c r="AO65" s="139" t="s">
        <v>88</v>
      </c>
      <c r="AP65" s="137" t="s">
        <v>574</v>
      </c>
      <c r="AQ65" s="150"/>
      <c r="AR65" s="143"/>
      <c r="AS65" s="139" t="s">
        <v>91</v>
      </c>
      <c r="AT65" s="134" t="s">
        <v>385</v>
      </c>
      <c r="AU65" s="134"/>
      <c r="AV65" s="136"/>
      <c r="AW65" s="136"/>
      <c r="AX65" s="134"/>
      <c r="AY65" s="134"/>
      <c r="AZ65" s="134"/>
      <c r="BA65" s="136" t="s">
        <v>343</v>
      </c>
      <c r="BB65" s="136" t="s">
        <v>415</v>
      </c>
      <c r="BC65" s="136" t="s">
        <v>416</v>
      </c>
      <c r="BD65" s="139" t="n">
        <v>3160</v>
      </c>
      <c r="BE65" s="136"/>
      <c r="BF65" s="144"/>
      <c r="BG65" s="136" t="s">
        <v>576</v>
      </c>
      <c r="BH65" s="108"/>
      <c r="BI65" s="108"/>
      <c r="BJ65" s="163" t="s">
        <v>418</v>
      </c>
      <c r="BK65" s="108" t="s">
        <v>577</v>
      </c>
      <c r="BL65" s="147"/>
      <c r="BM65" s="147" t="s">
        <v>420</v>
      </c>
      <c r="BN65" s="147"/>
    </row>
    <row r="66" customFormat="false" ht="60" hidden="false" customHeight="true" outlineLevel="0" collapsed="false">
      <c r="A66" s="134"/>
      <c r="B66" s="134" t="s">
        <v>62</v>
      </c>
      <c r="C66" s="134" t="s">
        <v>63</v>
      </c>
      <c r="D66" s="135" t="s">
        <v>64</v>
      </c>
      <c r="E66" s="135" t="n">
        <v>224</v>
      </c>
      <c r="F66" s="136" t="s">
        <v>675</v>
      </c>
      <c r="G66" s="136" t="s">
        <v>634</v>
      </c>
      <c r="H66" s="135" t="s">
        <v>728</v>
      </c>
      <c r="I66" s="137" t="s">
        <v>566</v>
      </c>
      <c r="J66" s="136" t="s">
        <v>615</v>
      </c>
      <c r="K66" s="138" t="s">
        <v>568</v>
      </c>
      <c r="L66" s="138" t="s">
        <v>616</v>
      </c>
      <c r="M66" s="138" t="s">
        <v>617</v>
      </c>
      <c r="N66" s="138" t="s">
        <v>729</v>
      </c>
      <c r="O66" s="134" t="s">
        <v>408</v>
      </c>
      <c r="P66" s="134" t="s">
        <v>76</v>
      </c>
      <c r="Q66" s="139" t="s">
        <v>409</v>
      </c>
      <c r="R66" s="158" t="n">
        <v>42591</v>
      </c>
      <c r="S66" s="137" t="n">
        <v>15</v>
      </c>
      <c r="T66" s="141" t="n">
        <v>48069</v>
      </c>
      <c r="U66" s="135" t="s">
        <v>100</v>
      </c>
      <c r="V66" s="108"/>
      <c r="W66" s="108" t="s">
        <v>411</v>
      </c>
      <c r="X66" s="137" t="n">
        <v>100</v>
      </c>
      <c r="Y66" s="137"/>
      <c r="Z66" s="139" t="s">
        <v>411</v>
      </c>
      <c r="AA66" s="135" t="s">
        <v>412</v>
      </c>
      <c r="AB66" s="137"/>
      <c r="AC66" s="139" t="s">
        <v>411</v>
      </c>
      <c r="AD66" s="138" t="n">
        <v>24</v>
      </c>
      <c r="AE66" s="140" t="n">
        <v>45002</v>
      </c>
      <c r="AF66" s="143" t="n">
        <v>45732</v>
      </c>
      <c r="AG66" s="136" t="s">
        <v>82</v>
      </c>
      <c r="AH66" s="136" t="s">
        <v>83</v>
      </c>
      <c r="AI66" s="134" t="s">
        <v>730</v>
      </c>
      <c r="AJ66" s="136" t="s">
        <v>625</v>
      </c>
      <c r="AK66" s="143" t="s">
        <v>397</v>
      </c>
      <c r="AL66" s="139"/>
      <c r="AM66" s="139" t="s">
        <v>86</v>
      </c>
      <c r="AN66" s="139" t="s">
        <v>87</v>
      </c>
      <c r="AO66" s="139" t="s">
        <v>88</v>
      </c>
      <c r="AP66" s="137" t="s">
        <v>574</v>
      </c>
      <c r="AQ66" s="150"/>
      <c r="AR66" s="143"/>
      <c r="AS66" s="139" t="s">
        <v>91</v>
      </c>
      <c r="AT66" s="134" t="s">
        <v>385</v>
      </c>
      <c r="AU66" s="134"/>
      <c r="AV66" s="136"/>
      <c r="AW66" s="136"/>
      <c r="AX66" s="134"/>
      <c r="AY66" s="134"/>
      <c r="AZ66" s="134"/>
      <c r="BA66" s="136" t="s">
        <v>343</v>
      </c>
      <c r="BB66" s="136" t="s">
        <v>415</v>
      </c>
      <c r="BC66" s="136" t="s">
        <v>416</v>
      </c>
      <c r="BD66" s="139" t="n">
        <v>3160</v>
      </c>
      <c r="BE66" s="136"/>
      <c r="BF66" s="144"/>
      <c r="BG66" s="136" t="s">
        <v>576</v>
      </c>
      <c r="BH66" s="108"/>
      <c r="BI66" s="108"/>
      <c r="BJ66" s="163" t="s">
        <v>418</v>
      </c>
      <c r="BK66" s="108" t="s">
        <v>577</v>
      </c>
      <c r="BL66" s="147"/>
      <c r="BM66" s="147" t="s">
        <v>420</v>
      </c>
      <c r="BN66" s="147"/>
    </row>
    <row r="67" customFormat="false" ht="60" hidden="false" customHeight="true" outlineLevel="0" collapsed="false">
      <c r="A67" s="134"/>
      <c r="B67" s="134" t="s">
        <v>62</v>
      </c>
      <c r="C67" s="134" t="s">
        <v>63</v>
      </c>
      <c r="D67" s="135" t="s">
        <v>64</v>
      </c>
      <c r="E67" s="135" t="n">
        <v>224</v>
      </c>
      <c r="F67" s="136" t="s">
        <v>675</v>
      </c>
      <c r="G67" s="136" t="s">
        <v>634</v>
      </c>
      <c r="H67" s="135" t="s">
        <v>731</v>
      </c>
      <c r="I67" s="137" t="s">
        <v>566</v>
      </c>
      <c r="J67" s="136" t="s">
        <v>615</v>
      </c>
      <c r="K67" s="138" t="s">
        <v>568</v>
      </c>
      <c r="L67" s="138" t="s">
        <v>616</v>
      </c>
      <c r="M67" s="138" t="s">
        <v>617</v>
      </c>
      <c r="N67" s="138" t="s">
        <v>732</v>
      </c>
      <c r="O67" s="134" t="s">
        <v>408</v>
      </c>
      <c r="P67" s="134" t="s">
        <v>76</v>
      </c>
      <c r="Q67" s="139" t="s">
        <v>409</v>
      </c>
      <c r="R67" s="158" t="n">
        <v>42591</v>
      </c>
      <c r="S67" s="137" t="n">
        <v>15</v>
      </c>
      <c r="T67" s="141" t="n">
        <v>48069</v>
      </c>
      <c r="U67" s="135" t="s">
        <v>100</v>
      </c>
      <c r="V67" s="108"/>
      <c r="W67" s="108" t="s">
        <v>411</v>
      </c>
      <c r="X67" s="137" t="n">
        <v>100</v>
      </c>
      <c r="Y67" s="137"/>
      <c r="Z67" s="139" t="s">
        <v>411</v>
      </c>
      <c r="AA67" s="135" t="s">
        <v>412</v>
      </c>
      <c r="AB67" s="137"/>
      <c r="AC67" s="139" t="s">
        <v>411</v>
      </c>
      <c r="AD67" s="138" t="n">
        <v>24</v>
      </c>
      <c r="AE67" s="140" t="n">
        <v>45002</v>
      </c>
      <c r="AF67" s="143" t="n">
        <v>45732</v>
      </c>
      <c r="AG67" s="136" t="s">
        <v>82</v>
      </c>
      <c r="AH67" s="136" t="s">
        <v>83</v>
      </c>
      <c r="AI67" s="134" t="s">
        <v>733</v>
      </c>
      <c r="AJ67" s="136" t="s">
        <v>625</v>
      </c>
      <c r="AK67" s="143" t="s">
        <v>397</v>
      </c>
      <c r="AL67" s="139"/>
      <c r="AM67" s="139" t="s">
        <v>86</v>
      </c>
      <c r="AN67" s="139" t="s">
        <v>87</v>
      </c>
      <c r="AO67" s="139" t="s">
        <v>88</v>
      </c>
      <c r="AP67" s="137" t="s">
        <v>574</v>
      </c>
      <c r="AQ67" s="150"/>
      <c r="AR67" s="143"/>
      <c r="AS67" s="139" t="s">
        <v>91</v>
      </c>
      <c r="AT67" s="134" t="s">
        <v>385</v>
      </c>
      <c r="AU67" s="134"/>
      <c r="AV67" s="136"/>
      <c r="AW67" s="136"/>
      <c r="AX67" s="134"/>
      <c r="AY67" s="134"/>
      <c r="AZ67" s="134"/>
      <c r="BA67" s="136" t="s">
        <v>343</v>
      </c>
      <c r="BB67" s="136" t="s">
        <v>415</v>
      </c>
      <c r="BC67" s="136" t="s">
        <v>416</v>
      </c>
      <c r="BD67" s="139" t="n">
        <v>3160</v>
      </c>
      <c r="BE67" s="136"/>
      <c r="BF67" s="144"/>
      <c r="BG67" s="136" t="s">
        <v>576</v>
      </c>
      <c r="BH67" s="108"/>
      <c r="BI67" s="108"/>
      <c r="BJ67" s="163" t="s">
        <v>418</v>
      </c>
      <c r="BK67" s="108" t="s">
        <v>577</v>
      </c>
      <c r="BL67" s="147"/>
      <c r="BM67" s="147" t="s">
        <v>420</v>
      </c>
      <c r="BN67" s="147"/>
    </row>
    <row r="68" customFormat="false" ht="57" hidden="false" customHeight="true" outlineLevel="0" collapsed="false">
      <c r="A68" s="134"/>
      <c r="B68" s="134" t="s">
        <v>62</v>
      </c>
      <c r="C68" s="134" t="s">
        <v>63</v>
      </c>
      <c r="D68" s="135" t="s">
        <v>64</v>
      </c>
      <c r="E68" s="135" t="n">
        <v>224</v>
      </c>
      <c r="F68" s="136" t="s">
        <v>675</v>
      </c>
      <c r="G68" s="136" t="s">
        <v>634</v>
      </c>
      <c r="H68" s="135" t="s">
        <v>734</v>
      </c>
      <c r="I68" s="137" t="s">
        <v>566</v>
      </c>
      <c r="J68" s="136" t="s">
        <v>615</v>
      </c>
      <c r="K68" s="138" t="s">
        <v>568</v>
      </c>
      <c r="L68" s="138" t="s">
        <v>616</v>
      </c>
      <c r="M68" s="138" t="s">
        <v>617</v>
      </c>
      <c r="N68" s="138" t="s">
        <v>735</v>
      </c>
      <c r="O68" s="134" t="s">
        <v>408</v>
      </c>
      <c r="P68" s="134" t="s">
        <v>76</v>
      </c>
      <c r="Q68" s="139" t="s">
        <v>409</v>
      </c>
      <c r="R68" s="158" t="n">
        <v>42591</v>
      </c>
      <c r="S68" s="137" t="n">
        <v>15</v>
      </c>
      <c r="T68" s="141" t="n">
        <v>48069</v>
      </c>
      <c r="U68" s="135" t="s">
        <v>100</v>
      </c>
      <c r="V68" s="108"/>
      <c r="W68" s="108" t="s">
        <v>411</v>
      </c>
      <c r="X68" s="137" t="n">
        <v>100</v>
      </c>
      <c r="Y68" s="137"/>
      <c r="Z68" s="139" t="s">
        <v>411</v>
      </c>
      <c r="AA68" s="135" t="s">
        <v>412</v>
      </c>
      <c r="AB68" s="137"/>
      <c r="AC68" s="139" t="s">
        <v>411</v>
      </c>
      <c r="AD68" s="138" t="n">
        <v>24</v>
      </c>
      <c r="AE68" s="140" t="n">
        <v>45002</v>
      </c>
      <c r="AF68" s="143" t="n">
        <v>45732</v>
      </c>
      <c r="AG68" s="136" t="s">
        <v>82</v>
      </c>
      <c r="AH68" s="136" t="s">
        <v>83</v>
      </c>
      <c r="AI68" s="134" t="s">
        <v>736</v>
      </c>
      <c r="AJ68" s="136" t="s">
        <v>625</v>
      </c>
      <c r="AK68" s="143" t="s">
        <v>397</v>
      </c>
      <c r="AL68" s="139"/>
      <c r="AM68" s="139" t="s">
        <v>86</v>
      </c>
      <c r="AN68" s="139" t="s">
        <v>87</v>
      </c>
      <c r="AO68" s="139" t="s">
        <v>88</v>
      </c>
      <c r="AP68" s="137" t="s">
        <v>574</v>
      </c>
      <c r="AQ68" s="150"/>
      <c r="AR68" s="143"/>
      <c r="AS68" s="139" t="s">
        <v>91</v>
      </c>
      <c r="AT68" s="134" t="s">
        <v>385</v>
      </c>
      <c r="AU68" s="134"/>
      <c r="AV68" s="136"/>
      <c r="AW68" s="136"/>
      <c r="AX68" s="134"/>
      <c r="AY68" s="134"/>
      <c r="AZ68" s="134"/>
      <c r="BA68" s="136" t="s">
        <v>343</v>
      </c>
      <c r="BB68" s="136" t="s">
        <v>415</v>
      </c>
      <c r="BC68" s="136" t="s">
        <v>416</v>
      </c>
      <c r="BD68" s="139" t="n">
        <v>3160</v>
      </c>
      <c r="BE68" s="136"/>
      <c r="BF68" s="144"/>
      <c r="BG68" s="136" t="s">
        <v>576</v>
      </c>
      <c r="BH68" s="108"/>
      <c r="BI68" s="108"/>
      <c r="BJ68" s="163" t="s">
        <v>418</v>
      </c>
      <c r="BK68" s="108" t="s">
        <v>577</v>
      </c>
      <c r="BL68" s="147"/>
      <c r="BM68" s="147" t="s">
        <v>420</v>
      </c>
      <c r="BN68" s="147"/>
    </row>
    <row r="69" customFormat="false" ht="49.5" hidden="false" customHeight="true" outlineLevel="0" collapsed="false">
      <c r="A69" s="134"/>
      <c r="B69" s="134" t="s">
        <v>62</v>
      </c>
      <c r="C69" s="134" t="s">
        <v>63</v>
      </c>
      <c r="D69" s="135" t="s">
        <v>64</v>
      </c>
      <c r="E69" s="135" t="n">
        <v>224</v>
      </c>
      <c r="F69" s="136" t="s">
        <v>675</v>
      </c>
      <c r="G69" s="136" t="s">
        <v>634</v>
      </c>
      <c r="H69" s="135" t="s">
        <v>737</v>
      </c>
      <c r="I69" s="137" t="s">
        <v>566</v>
      </c>
      <c r="J69" s="136" t="s">
        <v>615</v>
      </c>
      <c r="K69" s="138" t="s">
        <v>568</v>
      </c>
      <c r="L69" s="138" t="s">
        <v>616</v>
      </c>
      <c r="M69" s="138" t="s">
        <v>617</v>
      </c>
      <c r="N69" s="138" t="s">
        <v>738</v>
      </c>
      <c r="O69" s="134" t="s">
        <v>408</v>
      </c>
      <c r="P69" s="134" t="s">
        <v>76</v>
      </c>
      <c r="Q69" s="139" t="s">
        <v>409</v>
      </c>
      <c r="R69" s="158" t="n">
        <v>42591</v>
      </c>
      <c r="S69" s="137" t="n">
        <v>15</v>
      </c>
      <c r="T69" s="141" t="n">
        <v>48069</v>
      </c>
      <c r="U69" s="135" t="s">
        <v>100</v>
      </c>
      <c r="V69" s="108"/>
      <c r="W69" s="108" t="s">
        <v>411</v>
      </c>
      <c r="X69" s="137" t="n">
        <v>100</v>
      </c>
      <c r="Y69" s="137"/>
      <c r="Z69" s="139" t="s">
        <v>411</v>
      </c>
      <c r="AA69" s="135" t="s">
        <v>412</v>
      </c>
      <c r="AB69" s="137"/>
      <c r="AC69" s="139" t="s">
        <v>411</v>
      </c>
      <c r="AD69" s="138" t="n">
        <v>24</v>
      </c>
      <c r="AE69" s="140" t="n">
        <v>45002</v>
      </c>
      <c r="AF69" s="143" t="n">
        <v>45732</v>
      </c>
      <c r="AG69" s="136" t="s">
        <v>82</v>
      </c>
      <c r="AH69" s="136" t="s">
        <v>83</v>
      </c>
      <c r="AI69" s="134" t="s">
        <v>739</v>
      </c>
      <c r="AJ69" s="136" t="s">
        <v>625</v>
      </c>
      <c r="AK69" s="143" t="s">
        <v>397</v>
      </c>
      <c r="AL69" s="139"/>
      <c r="AM69" s="139" t="s">
        <v>86</v>
      </c>
      <c r="AN69" s="139" t="s">
        <v>87</v>
      </c>
      <c r="AO69" s="139" t="s">
        <v>88</v>
      </c>
      <c r="AP69" s="137" t="s">
        <v>574</v>
      </c>
      <c r="AQ69" s="150"/>
      <c r="AR69" s="143"/>
      <c r="AS69" s="139" t="s">
        <v>91</v>
      </c>
      <c r="AT69" s="134" t="s">
        <v>385</v>
      </c>
      <c r="AU69" s="134"/>
      <c r="AV69" s="136"/>
      <c r="AW69" s="136"/>
      <c r="AX69" s="134"/>
      <c r="AY69" s="134"/>
      <c r="AZ69" s="134"/>
      <c r="BA69" s="136" t="s">
        <v>343</v>
      </c>
      <c r="BB69" s="136" t="s">
        <v>415</v>
      </c>
      <c r="BC69" s="136" t="s">
        <v>416</v>
      </c>
      <c r="BD69" s="139" t="n">
        <v>3160</v>
      </c>
      <c r="BE69" s="136"/>
      <c r="BF69" s="144"/>
      <c r="BG69" s="136" t="s">
        <v>576</v>
      </c>
      <c r="BH69" s="108"/>
      <c r="BI69" s="108"/>
      <c r="BJ69" s="163" t="s">
        <v>418</v>
      </c>
      <c r="BK69" s="108" t="s">
        <v>577</v>
      </c>
      <c r="BL69" s="147"/>
      <c r="BM69" s="147" t="s">
        <v>420</v>
      </c>
      <c r="BN69" s="147"/>
    </row>
    <row r="70" customFormat="false" ht="60" hidden="false" customHeight="true" outlineLevel="0" collapsed="false">
      <c r="A70" s="134"/>
      <c r="B70" s="134" t="s">
        <v>62</v>
      </c>
      <c r="C70" s="134" t="s">
        <v>63</v>
      </c>
      <c r="D70" s="135" t="s">
        <v>64</v>
      </c>
      <c r="E70" s="135" t="n">
        <v>225</v>
      </c>
      <c r="F70" s="136" t="s">
        <v>675</v>
      </c>
      <c r="G70" s="136" t="s">
        <v>634</v>
      </c>
      <c r="H70" s="135" t="s">
        <v>740</v>
      </c>
      <c r="I70" s="137" t="s">
        <v>566</v>
      </c>
      <c r="J70" s="136" t="s">
        <v>615</v>
      </c>
      <c r="K70" s="138" t="s">
        <v>568</v>
      </c>
      <c r="L70" s="138" t="s">
        <v>616</v>
      </c>
      <c r="M70" s="138" t="s">
        <v>617</v>
      </c>
      <c r="N70" s="138" t="s">
        <v>741</v>
      </c>
      <c r="O70" s="134" t="s">
        <v>408</v>
      </c>
      <c r="P70" s="134" t="s">
        <v>76</v>
      </c>
      <c r="Q70" s="139" t="s">
        <v>409</v>
      </c>
      <c r="R70" s="158" t="n">
        <v>42591</v>
      </c>
      <c r="S70" s="137" t="n">
        <v>15</v>
      </c>
      <c r="T70" s="141" t="n">
        <v>48069</v>
      </c>
      <c r="U70" s="135" t="s">
        <v>100</v>
      </c>
      <c r="V70" s="108"/>
      <c r="W70" s="108" t="s">
        <v>411</v>
      </c>
      <c r="X70" s="137" t="n">
        <v>100</v>
      </c>
      <c r="Y70" s="137"/>
      <c r="Z70" s="139" t="s">
        <v>411</v>
      </c>
      <c r="AA70" s="135" t="s">
        <v>412</v>
      </c>
      <c r="AB70" s="137"/>
      <c r="AC70" s="139" t="s">
        <v>411</v>
      </c>
      <c r="AD70" s="138" t="n">
        <v>24</v>
      </c>
      <c r="AE70" s="140" t="n">
        <v>45002</v>
      </c>
      <c r="AF70" s="143" t="n">
        <v>45732</v>
      </c>
      <c r="AG70" s="136" t="s">
        <v>82</v>
      </c>
      <c r="AH70" s="136" t="s">
        <v>83</v>
      </c>
      <c r="AI70" s="134" t="s">
        <v>742</v>
      </c>
      <c r="AJ70" s="136" t="s">
        <v>625</v>
      </c>
      <c r="AK70" s="143" t="s">
        <v>397</v>
      </c>
      <c r="AL70" s="139"/>
      <c r="AM70" s="139" t="s">
        <v>86</v>
      </c>
      <c r="AN70" s="139" t="s">
        <v>87</v>
      </c>
      <c r="AO70" s="139" t="s">
        <v>88</v>
      </c>
      <c r="AP70" s="137" t="s">
        <v>574</v>
      </c>
      <c r="AQ70" s="150"/>
      <c r="AR70" s="143"/>
      <c r="AS70" s="139" t="s">
        <v>91</v>
      </c>
      <c r="AT70" s="134" t="s">
        <v>385</v>
      </c>
      <c r="AU70" s="134"/>
      <c r="AV70" s="136"/>
      <c r="AW70" s="136"/>
      <c r="AX70" s="134"/>
      <c r="AY70" s="134"/>
      <c r="AZ70" s="134"/>
      <c r="BA70" s="136" t="s">
        <v>343</v>
      </c>
      <c r="BB70" s="136" t="s">
        <v>415</v>
      </c>
      <c r="BC70" s="136" t="s">
        <v>416</v>
      </c>
      <c r="BD70" s="139" t="n">
        <v>3160</v>
      </c>
      <c r="BE70" s="136"/>
      <c r="BF70" s="144"/>
      <c r="BG70" s="136" t="s">
        <v>576</v>
      </c>
      <c r="BH70" s="108"/>
      <c r="BI70" s="108"/>
      <c r="BJ70" s="163" t="s">
        <v>418</v>
      </c>
      <c r="BK70" s="108" t="s">
        <v>577</v>
      </c>
      <c r="BL70" s="147"/>
      <c r="BM70" s="147" t="s">
        <v>420</v>
      </c>
      <c r="BN70" s="147"/>
    </row>
    <row r="71" customFormat="false" ht="60" hidden="false" customHeight="true" outlineLevel="0" collapsed="false">
      <c r="A71" s="134"/>
      <c r="B71" s="134" t="s">
        <v>62</v>
      </c>
      <c r="C71" s="134" t="s">
        <v>63</v>
      </c>
      <c r="D71" s="135" t="s">
        <v>64</v>
      </c>
      <c r="E71" s="135" t="n">
        <v>225</v>
      </c>
      <c r="F71" s="136" t="s">
        <v>675</v>
      </c>
      <c r="G71" s="136" t="s">
        <v>634</v>
      </c>
      <c r="H71" s="135" t="s">
        <v>743</v>
      </c>
      <c r="I71" s="137" t="s">
        <v>566</v>
      </c>
      <c r="J71" s="136" t="s">
        <v>615</v>
      </c>
      <c r="K71" s="138" t="s">
        <v>568</v>
      </c>
      <c r="L71" s="138" t="s">
        <v>616</v>
      </c>
      <c r="M71" s="138" t="s">
        <v>617</v>
      </c>
      <c r="N71" s="138" t="s">
        <v>744</v>
      </c>
      <c r="O71" s="134" t="s">
        <v>408</v>
      </c>
      <c r="P71" s="134" t="s">
        <v>76</v>
      </c>
      <c r="Q71" s="139" t="s">
        <v>409</v>
      </c>
      <c r="R71" s="158" t="n">
        <v>42591</v>
      </c>
      <c r="S71" s="137" t="n">
        <v>15</v>
      </c>
      <c r="T71" s="141" t="n">
        <v>48069</v>
      </c>
      <c r="U71" s="135" t="s">
        <v>100</v>
      </c>
      <c r="V71" s="108"/>
      <c r="W71" s="108" t="s">
        <v>411</v>
      </c>
      <c r="X71" s="137" t="n">
        <v>100</v>
      </c>
      <c r="Y71" s="137"/>
      <c r="Z71" s="139" t="s">
        <v>411</v>
      </c>
      <c r="AA71" s="135" t="s">
        <v>412</v>
      </c>
      <c r="AB71" s="137"/>
      <c r="AC71" s="139" t="s">
        <v>411</v>
      </c>
      <c r="AD71" s="138" t="n">
        <v>24</v>
      </c>
      <c r="AE71" s="140" t="n">
        <v>45002</v>
      </c>
      <c r="AF71" s="143" t="n">
        <v>45732</v>
      </c>
      <c r="AG71" s="136" t="s">
        <v>82</v>
      </c>
      <c r="AH71" s="136" t="s">
        <v>83</v>
      </c>
      <c r="AI71" s="134" t="s">
        <v>745</v>
      </c>
      <c r="AJ71" s="136" t="s">
        <v>625</v>
      </c>
      <c r="AK71" s="143" t="s">
        <v>397</v>
      </c>
      <c r="AL71" s="139"/>
      <c r="AM71" s="139" t="s">
        <v>86</v>
      </c>
      <c r="AN71" s="139" t="s">
        <v>87</v>
      </c>
      <c r="AO71" s="139" t="s">
        <v>88</v>
      </c>
      <c r="AP71" s="137" t="s">
        <v>574</v>
      </c>
      <c r="AQ71" s="150"/>
      <c r="AR71" s="143"/>
      <c r="AS71" s="139" t="s">
        <v>91</v>
      </c>
      <c r="AT71" s="134" t="s">
        <v>385</v>
      </c>
      <c r="AU71" s="134"/>
      <c r="AV71" s="136"/>
      <c r="AW71" s="136"/>
      <c r="AX71" s="134"/>
      <c r="AY71" s="134"/>
      <c r="AZ71" s="134"/>
      <c r="BA71" s="136" t="s">
        <v>343</v>
      </c>
      <c r="BB71" s="136" t="s">
        <v>415</v>
      </c>
      <c r="BC71" s="136" t="s">
        <v>416</v>
      </c>
      <c r="BD71" s="139" t="n">
        <v>3160</v>
      </c>
      <c r="BE71" s="136"/>
      <c r="BF71" s="144"/>
      <c r="BG71" s="136" t="s">
        <v>576</v>
      </c>
      <c r="BH71" s="108"/>
      <c r="BI71" s="108"/>
      <c r="BJ71" s="163" t="s">
        <v>418</v>
      </c>
      <c r="BK71" s="108" t="s">
        <v>577</v>
      </c>
      <c r="BL71" s="147"/>
      <c r="BM71" s="147" t="s">
        <v>420</v>
      </c>
      <c r="BN71" s="147"/>
    </row>
    <row r="72" customFormat="false" ht="60" hidden="false" customHeight="true" outlineLevel="0" collapsed="false">
      <c r="A72" s="134"/>
      <c r="B72" s="134" t="s">
        <v>62</v>
      </c>
      <c r="C72" s="134" t="s">
        <v>63</v>
      </c>
      <c r="D72" s="135" t="s">
        <v>64</v>
      </c>
      <c r="E72" s="135" t="n">
        <v>225</v>
      </c>
      <c r="F72" s="136" t="s">
        <v>675</v>
      </c>
      <c r="G72" s="136" t="s">
        <v>634</v>
      </c>
      <c r="H72" s="135" t="s">
        <v>746</v>
      </c>
      <c r="I72" s="137" t="s">
        <v>566</v>
      </c>
      <c r="J72" s="136" t="s">
        <v>615</v>
      </c>
      <c r="K72" s="138" t="s">
        <v>568</v>
      </c>
      <c r="L72" s="138" t="s">
        <v>616</v>
      </c>
      <c r="M72" s="138" t="s">
        <v>617</v>
      </c>
      <c r="N72" s="138" t="s">
        <v>747</v>
      </c>
      <c r="O72" s="134" t="s">
        <v>408</v>
      </c>
      <c r="P72" s="134" t="s">
        <v>76</v>
      </c>
      <c r="Q72" s="139" t="s">
        <v>409</v>
      </c>
      <c r="R72" s="158" t="n">
        <v>42591</v>
      </c>
      <c r="S72" s="137" t="n">
        <v>15</v>
      </c>
      <c r="T72" s="141" t="n">
        <v>48069</v>
      </c>
      <c r="U72" s="135" t="s">
        <v>100</v>
      </c>
      <c r="V72" s="108"/>
      <c r="W72" s="108" t="s">
        <v>411</v>
      </c>
      <c r="X72" s="137" t="n">
        <v>100</v>
      </c>
      <c r="Y72" s="137"/>
      <c r="Z72" s="139" t="s">
        <v>411</v>
      </c>
      <c r="AA72" s="135" t="s">
        <v>412</v>
      </c>
      <c r="AB72" s="137"/>
      <c r="AC72" s="139" t="s">
        <v>411</v>
      </c>
      <c r="AD72" s="138" t="n">
        <v>24</v>
      </c>
      <c r="AE72" s="140" t="n">
        <v>45002</v>
      </c>
      <c r="AF72" s="143" t="n">
        <v>45732</v>
      </c>
      <c r="AG72" s="136" t="s">
        <v>82</v>
      </c>
      <c r="AH72" s="136" t="s">
        <v>83</v>
      </c>
      <c r="AI72" s="134" t="s">
        <v>748</v>
      </c>
      <c r="AJ72" s="136" t="s">
        <v>625</v>
      </c>
      <c r="AK72" s="143" t="s">
        <v>397</v>
      </c>
      <c r="AL72" s="139"/>
      <c r="AM72" s="139" t="s">
        <v>86</v>
      </c>
      <c r="AN72" s="139" t="s">
        <v>87</v>
      </c>
      <c r="AO72" s="139" t="s">
        <v>88</v>
      </c>
      <c r="AP72" s="137" t="s">
        <v>574</v>
      </c>
      <c r="AQ72" s="150"/>
      <c r="AR72" s="143"/>
      <c r="AS72" s="139" t="s">
        <v>91</v>
      </c>
      <c r="AT72" s="134" t="s">
        <v>385</v>
      </c>
      <c r="AU72" s="134"/>
      <c r="AV72" s="136"/>
      <c r="AW72" s="136"/>
      <c r="AX72" s="134"/>
      <c r="AY72" s="134"/>
      <c r="AZ72" s="134"/>
      <c r="BA72" s="136" t="s">
        <v>343</v>
      </c>
      <c r="BB72" s="136" t="s">
        <v>415</v>
      </c>
      <c r="BC72" s="136" t="s">
        <v>416</v>
      </c>
      <c r="BD72" s="139" t="n">
        <v>3160</v>
      </c>
      <c r="BE72" s="136"/>
      <c r="BF72" s="144"/>
      <c r="BG72" s="136" t="s">
        <v>576</v>
      </c>
      <c r="BH72" s="108"/>
      <c r="BI72" s="108"/>
      <c r="BJ72" s="163" t="s">
        <v>418</v>
      </c>
      <c r="BK72" s="108" t="s">
        <v>577</v>
      </c>
      <c r="BL72" s="147"/>
      <c r="BM72" s="147" t="s">
        <v>420</v>
      </c>
      <c r="BN72" s="147"/>
    </row>
    <row r="73" customFormat="false" ht="60" hidden="false" customHeight="true" outlineLevel="0" collapsed="false">
      <c r="A73" s="134"/>
      <c r="B73" s="134" t="s">
        <v>62</v>
      </c>
      <c r="C73" s="134" t="s">
        <v>63</v>
      </c>
      <c r="D73" s="135" t="s">
        <v>64</v>
      </c>
      <c r="E73" s="135" t="n">
        <v>225</v>
      </c>
      <c r="F73" s="136" t="s">
        <v>675</v>
      </c>
      <c r="G73" s="136" t="s">
        <v>634</v>
      </c>
      <c r="H73" s="135" t="s">
        <v>749</v>
      </c>
      <c r="I73" s="137" t="s">
        <v>566</v>
      </c>
      <c r="J73" s="136" t="s">
        <v>615</v>
      </c>
      <c r="K73" s="138" t="s">
        <v>568</v>
      </c>
      <c r="L73" s="138" t="s">
        <v>616</v>
      </c>
      <c r="M73" s="138" t="s">
        <v>617</v>
      </c>
      <c r="N73" s="138" t="s">
        <v>750</v>
      </c>
      <c r="O73" s="134" t="s">
        <v>408</v>
      </c>
      <c r="P73" s="134" t="s">
        <v>76</v>
      </c>
      <c r="Q73" s="139" t="s">
        <v>409</v>
      </c>
      <c r="R73" s="158" t="n">
        <v>42591</v>
      </c>
      <c r="S73" s="137" t="n">
        <v>15</v>
      </c>
      <c r="T73" s="141" t="n">
        <v>48069</v>
      </c>
      <c r="U73" s="135" t="s">
        <v>100</v>
      </c>
      <c r="V73" s="108"/>
      <c r="W73" s="108" t="s">
        <v>411</v>
      </c>
      <c r="X73" s="137" t="n">
        <v>100</v>
      </c>
      <c r="Y73" s="137"/>
      <c r="Z73" s="139" t="s">
        <v>411</v>
      </c>
      <c r="AA73" s="135" t="s">
        <v>412</v>
      </c>
      <c r="AB73" s="137"/>
      <c r="AC73" s="139" t="s">
        <v>411</v>
      </c>
      <c r="AD73" s="138" t="n">
        <v>24</v>
      </c>
      <c r="AE73" s="140" t="n">
        <v>45002</v>
      </c>
      <c r="AF73" s="143" t="n">
        <v>45732</v>
      </c>
      <c r="AG73" s="136" t="s">
        <v>82</v>
      </c>
      <c r="AH73" s="136" t="s">
        <v>83</v>
      </c>
      <c r="AI73" s="134" t="s">
        <v>751</v>
      </c>
      <c r="AJ73" s="136" t="s">
        <v>625</v>
      </c>
      <c r="AK73" s="143" t="s">
        <v>397</v>
      </c>
      <c r="AL73" s="139"/>
      <c r="AM73" s="139" t="s">
        <v>86</v>
      </c>
      <c r="AN73" s="139" t="s">
        <v>87</v>
      </c>
      <c r="AO73" s="139" t="s">
        <v>88</v>
      </c>
      <c r="AP73" s="137" t="s">
        <v>574</v>
      </c>
      <c r="AQ73" s="150"/>
      <c r="AR73" s="143"/>
      <c r="AS73" s="139" t="s">
        <v>91</v>
      </c>
      <c r="AT73" s="134" t="s">
        <v>385</v>
      </c>
      <c r="AU73" s="134"/>
      <c r="AV73" s="136"/>
      <c r="AW73" s="136"/>
      <c r="AX73" s="134"/>
      <c r="AY73" s="134"/>
      <c r="AZ73" s="134"/>
      <c r="BA73" s="136" t="s">
        <v>343</v>
      </c>
      <c r="BB73" s="136" t="s">
        <v>415</v>
      </c>
      <c r="BC73" s="136" t="s">
        <v>416</v>
      </c>
      <c r="BD73" s="139" t="n">
        <v>3160</v>
      </c>
      <c r="BE73" s="136"/>
      <c r="BF73" s="144"/>
      <c r="BG73" s="136" t="s">
        <v>576</v>
      </c>
      <c r="BH73" s="108"/>
      <c r="BI73" s="108"/>
      <c r="BJ73" s="163" t="s">
        <v>418</v>
      </c>
      <c r="BK73" s="108" t="s">
        <v>577</v>
      </c>
      <c r="BL73" s="147"/>
      <c r="BM73" s="147" t="s">
        <v>420</v>
      </c>
      <c r="BN73" s="147"/>
    </row>
    <row r="74" customFormat="false" ht="60" hidden="false" customHeight="true" outlineLevel="0" collapsed="false">
      <c r="A74" s="110"/>
      <c r="B74" s="110" t="s">
        <v>62</v>
      </c>
      <c r="C74" s="110" t="s">
        <v>63</v>
      </c>
      <c r="D74" s="111" t="s">
        <v>64</v>
      </c>
      <c r="E74" s="111" t="s">
        <v>752</v>
      </c>
      <c r="F74" s="112" t="s">
        <v>753</v>
      </c>
      <c r="G74" s="112" t="s">
        <v>754</v>
      </c>
      <c r="H74" s="111" t="s">
        <v>755</v>
      </c>
      <c r="I74" s="113" t="s">
        <v>756</v>
      </c>
      <c r="J74" s="112" t="s">
        <v>757</v>
      </c>
      <c r="K74" s="114" t="s">
        <v>758</v>
      </c>
      <c r="L74" s="114" t="s">
        <v>759</v>
      </c>
      <c r="M74" s="112" t="s">
        <v>760</v>
      </c>
      <c r="N74" s="114" t="n">
        <v>1536</v>
      </c>
      <c r="O74" s="110" t="s">
        <v>761</v>
      </c>
      <c r="P74" s="110" t="s">
        <v>76</v>
      </c>
      <c r="Q74" s="115" t="s">
        <v>289</v>
      </c>
      <c r="R74" s="129" t="n">
        <v>44136</v>
      </c>
      <c r="S74" s="113" t="n">
        <v>14</v>
      </c>
      <c r="T74" s="117" t="n">
        <v>49248.8</v>
      </c>
      <c r="U74" s="111" t="s">
        <v>762</v>
      </c>
      <c r="V74" s="119"/>
      <c r="W74" s="119" t="s">
        <v>325</v>
      </c>
      <c r="X74" s="113" t="s">
        <v>763</v>
      </c>
      <c r="Y74" s="113"/>
      <c r="Z74" s="115" t="s">
        <v>325</v>
      </c>
      <c r="AA74" s="111" t="s">
        <v>326</v>
      </c>
      <c r="AB74" s="113" t="s">
        <v>325</v>
      </c>
      <c r="AC74" s="115" t="s">
        <v>325</v>
      </c>
      <c r="AD74" s="114" t="n">
        <v>24</v>
      </c>
      <c r="AE74" s="120" t="n">
        <v>44845</v>
      </c>
      <c r="AF74" s="121" t="n">
        <v>45575</v>
      </c>
      <c r="AG74" s="121" t="s">
        <v>764</v>
      </c>
      <c r="AH74" s="121" t="s">
        <v>83</v>
      </c>
      <c r="AI74" s="115" t="s">
        <v>765</v>
      </c>
      <c r="AJ74" s="112" t="s">
        <v>143</v>
      </c>
      <c r="AK74" s="121" t="s">
        <v>438</v>
      </c>
      <c r="AL74" s="115"/>
      <c r="AM74" s="115" t="s">
        <v>86</v>
      </c>
      <c r="AN74" s="115" t="s">
        <v>87</v>
      </c>
      <c r="AO74" s="115" t="s">
        <v>88</v>
      </c>
      <c r="AP74" s="209" t="s">
        <v>766</v>
      </c>
      <c r="AQ74" s="122" t="s">
        <v>767</v>
      </c>
      <c r="AR74" s="121"/>
      <c r="AS74" s="115" t="s">
        <v>91</v>
      </c>
      <c r="AT74" s="110" t="s">
        <v>385</v>
      </c>
      <c r="AU74" s="110"/>
      <c r="AV74" s="122" t="s">
        <v>767</v>
      </c>
      <c r="AW74" s="112"/>
      <c r="AX74" s="110"/>
      <c r="AY74" s="110"/>
      <c r="AZ74" s="110"/>
      <c r="BA74" s="112" t="s">
        <v>221</v>
      </c>
      <c r="BB74" s="112" t="s">
        <v>329</v>
      </c>
      <c r="BC74" s="112" t="s">
        <v>298</v>
      </c>
      <c r="BD74" s="115" t="n">
        <v>2971</v>
      </c>
      <c r="BE74" s="112"/>
      <c r="BF74" s="123"/>
      <c r="BG74" s="124"/>
      <c r="BH74" s="125"/>
      <c r="BI74" s="122" t="s">
        <v>768</v>
      </c>
      <c r="BJ74" s="122" t="s">
        <v>769</v>
      </c>
      <c r="BK74" s="122" t="s">
        <v>302</v>
      </c>
      <c r="BL74" s="127"/>
      <c r="BM74" s="147" t="s">
        <v>420</v>
      </c>
      <c r="BN74" s="127"/>
    </row>
    <row r="75" customFormat="false" ht="60" hidden="false" customHeight="true" outlineLevel="0" collapsed="false">
      <c r="A75" s="110"/>
      <c r="B75" s="110" t="s">
        <v>62</v>
      </c>
      <c r="C75" s="110" t="s">
        <v>63</v>
      </c>
      <c r="D75" s="111" t="s">
        <v>64</v>
      </c>
      <c r="E75" s="111" t="s">
        <v>752</v>
      </c>
      <c r="F75" s="112" t="s">
        <v>753</v>
      </c>
      <c r="G75" s="112" t="s">
        <v>770</v>
      </c>
      <c r="H75" s="111" t="s">
        <v>771</v>
      </c>
      <c r="I75" s="113" t="s">
        <v>566</v>
      </c>
      <c r="J75" s="112" t="s">
        <v>615</v>
      </c>
      <c r="K75" s="114" t="s">
        <v>568</v>
      </c>
      <c r="L75" s="114" t="s">
        <v>616</v>
      </c>
      <c r="M75" s="114" t="s">
        <v>617</v>
      </c>
      <c r="N75" s="114" t="s">
        <v>772</v>
      </c>
      <c r="O75" s="110" t="s">
        <v>408</v>
      </c>
      <c r="P75" s="110" t="s">
        <v>76</v>
      </c>
      <c r="Q75" s="115" t="s">
        <v>409</v>
      </c>
      <c r="R75" s="116" t="n">
        <v>42593</v>
      </c>
      <c r="S75" s="113" t="n">
        <v>15</v>
      </c>
      <c r="T75" s="117" t="n">
        <v>48071</v>
      </c>
      <c r="U75" s="111" t="s">
        <v>100</v>
      </c>
      <c r="V75" s="119"/>
      <c r="W75" s="119" t="s">
        <v>411</v>
      </c>
      <c r="X75" s="113" t="n">
        <v>100</v>
      </c>
      <c r="Y75" s="113"/>
      <c r="Z75" s="115" t="s">
        <v>411</v>
      </c>
      <c r="AA75" s="111" t="s">
        <v>412</v>
      </c>
      <c r="AB75" s="113"/>
      <c r="AC75" s="115" t="s">
        <v>411</v>
      </c>
      <c r="AD75" s="114" t="n">
        <v>24</v>
      </c>
      <c r="AE75" s="116" t="n">
        <v>45002</v>
      </c>
      <c r="AF75" s="121" t="n">
        <v>45732</v>
      </c>
      <c r="AG75" s="112" t="s">
        <v>82</v>
      </c>
      <c r="AH75" s="112" t="s">
        <v>83</v>
      </c>
      <c r="AI75" s="110" t="s">
        <v>773</v>
      </c>
      <c r="AJ75" s="112" t="s">
        <v>625</v>
      </c>
      <c r="AK75" s="121" t="s">
        <v>397</v>
      </c>
      <c r="AL75" s="115"/>
      <c r="AM75" s="115" t="s">
        <v>86</v>
      </c>
      <c r="AN75" s="115" t="s">
        <v>87</v>
      </c>
      <c r="AO75" s="115" t="s">
        <v>88</v>
      </c>
      <c r="AP75" s="113" t="s">
        <v>574</v>
      </c>
      <c r="AQ75" s="122"/>
      <c r="AR75" s="121"/>
      <c r="AS75" s="115" t="s">
        <v>91</v>
      </c>
      <c r="AT75" s="110" t="s">
        <v>385</v>
      </c>
      <c r="AU75" s="110"/>
      <c r="AV75" s="112"/>
      <c r="AW75" s="112"/>
      <c r="AX75" s="210"/>
      <c r="AY75" s="210"/>
      <c r="AZ75" s="210"/>
      <c r="BA75" s="211" t="s">
        <v>343</v>
      </c>
      <c r="BB75" s="211" t="s">
        <v>415</v>
      </c>
      <c r="BC75" s="211" t="s">
        <v>416</v>
      </c>
      <c r="BD75" s="115" t="n">
        <v>3160</v>
      </c>
      <c r="BE75" s="211"/>
      <c r="BF75" s="212"/>
      <c r="BG75" s="112" t="s">
        <v>576</v>
      </c>
      <c r="BH75" s="119"/>
      <c r="BI75" s="119"/>
      <c r="BJ75" s="126" t="s">
        <v>418</v>
      </c>
      <c r="BK75" s="119" t="s">
        <v>577</v>
      </c>
      <c r="BL75" s="147"/>
      <c r="BM75" s="147" t="s">
        <v>420</v>
      </c>
      <c r="BN75" s="147"/>
    </row>
    <row r="76" customFormat="false" ht="60" hidden="false" customHeight="true" outlineLevel="0" collapsed="false">
      <c r="A76" s="110"/>
      <c r="B76" s="110" t="s">
        <v>62</v>
      </c>
      <c r="C76" s="110" t="s">
        <v>63</v>
      </c>
      <c r="D76" s="111" t="s">
        <v>64</v>
      </c>
      <c r="E76" s="111" t="s">
        <v>774</v>
      </c>
      <c r="F76" s="112" t="s">
        <v>753</v>
      </c>
      <c r="G76" s="112" t="s">
        <v>775</v>
      </c>
      <c r="H76" s="111" t="s">
        <v>776</v>
      </c>
      <c r="I76" s="113" t="s">
        <v>566</v>
      </c>
      <c r="J76" s="112" t="s">
        <v>615</v>
      </c>
      <c r="K76" s="114" t="s">
        <v>568</v>
      </c>
      <c r="L76" s="114" t="s">
        <v>616</v>
      </c>
      <c r="M76" s="114" t="s">
        <v>617</v>
      </c>
      <c r="N76" s="114" t="s">
        <v>777</v>
      </c>
      <c r="O76" s="110" t="s">
        <v>408</v>
      </c>
      <c r="P76" s="110" t="s">
        <v>76</v>
      </c>
      <c r="Q76" s="115" t="s">
        <v>409</v>
      </c>
      <c r="R76" s="116" t="n">
        <v>42593</v>
      </c>
      <c r="S76" s="113" t="n">
        <v>15</v>
      </c>
      <c r="T76" s="117" t="n">
        <v>48071</v>
      </c>
      <c r="U76" s="111" t="s">
        <v>100</v>
      </c>
      <c r="V76" s="119"/>
      <c r="W76" s="119" t="s">
        <v>411</v>
      </c>
      <c r="X76" s="113" t="n">
        <v>100</v>
      </c>
      <c r="Y76" s="113"/>
      <c r="Z76" s="115" t="s">
        <v>411</v>
      </c>
      <c r="AA76" s="111" t="s">
        <v>412</v>
      </c>
      <c r="AB76" s="113"/>
      <c r="AC76" s="115" t="s">
        <v>411</v>
      </c>
      <c r="AD76" s="114" t="n">
        <v>24</v>
      </c>
      <c r="AE76" s="116" t="n">
        <v>45002</v>
      </c>
      <c r="AF76" s="121" t="n">
        <v>45732</v>
      </c>
      <c r="AG76" s="112" t="s">
        <v>82</v>
      </c>
      <c r="AH76" s="112" t="s">
        <v>83</v>
      </c>
      <c r="AI76" s="110" t="s">
        <v>778</v>
      </c>
      <c r="AJ76" s="112" t="s">
        <v>625</v>
      </c>
      <c r="AK76" s="121" t="s">
        <v>397</v>
      </c>
      <c r="AL76" s="115"/>
      <c r="AM76" s="115" t="s">
        <v>86</v>
      </c>
      <c r="AN76" s="115" t="s">
        <v>87</v>
      </c>
      <c r="AO76" s="115" t="s">
        <v>88</v>
      </c>
      <c r="AP76" s="113" t="s">
        <v>574</v>
      </c>
      <c r="AQ76" s="122"/>
      <c r="AR76" s="121"/>
      <c r="AS76" s="115" t="s">
        <v>91</v>
      </c>
      <c r="AT76" s="110" t="s">
        <v>385</v>
      </c>
      <c r="AU76" s="110"/>
      <c r="AV76" s="112"/>
      <c r="AW76" s="112"/>
      <c r="AX76" s="110"/>
      <c r="AY76" s="110"/>
      <c r="AZ76" s="110"/>
      <c r="BA76" s="112" t="s">
        <v>343</v>
      </c>
      <c r="BB76" s="112" t="s">
        <v>415</v>
      </c>
      <c r="BC76" s="112" t="s">
        <v>416</v>
      </c>
      <c r="BD76" s="115" t="n">
        <v>3160</v>
      </c>
      <c r="BE76" s="112"/>
      <c r="BF76" s="123"/>
      <c r="BG76" s="112" t="s">
        <v>576</v>
      </c>
      <c r="BH76" s="119"/>
      <c r="BI76" s="119"/>
      <c r="BJ76" s="126" t="s">
        <v>418</v>
      </c>
      <c r="BK76" s="119" t="s">
        <v>577</v>
      </c>
      <c r="BL76" s="147"/>
      <c r="BM76" s="147" t="s">
        <v>420</v>
      </c>
      <c r="BN76" s="147"/>
    </row>
    <row r="77" customFormat="false" ht="60" hidden="false" customHeight="true" outlineLevel="0" collapsed="false">
      <c r="A77" s="110"/>
      <c r="B77" s="110" t="s">
        <v>62</v>
      </c>
      <c r="C77" s="110" t="s">
        <v>63</v>
      </c>
      <c r="D77" s="111" t="s">
        <v>64</v>
      </c>
      <c r="E77" s="111" t="s">
        <v>779</v>
      </c>
      <c r="F77" s="112" t="s">
        <v>753</v>
      </c>
      <c r="G77" s="112" t="s">
        <v>780</v>
      </c>
      <c r="H77" s="111" t="s">
        <v>781</v>
      </c>
      <c r="I77" s="113" t="s">
        <v>566</v>
      </c>
      <c r="J77" s="112" t="s">
        <v>615</v>
      </c>
      <c r="K77" s="114" t="s">
        <v>568</v>
      </c>
      <c r="L77" s="114" t="s">
        <v>616</v>
      </c>
      <c r="M77" s="114" t="s">
        <v>617</v>
      </c>
      <c r="N77" s="114" t="s">
        <v>782</v>
      </c>
      <c r="O77" s="110" t="s">
        <v>408</v>
      </c>
      <c r="P77" s="110" t="s">
        <v>76</v>
      </c>
      <c r="Q77" s="115" t="s">
        <v>409</v>
      </c>
      <c r="R77" s="116" t="n">
        <v>42593</v>
      </c>
      <c r="S77" s="113" t="n">
        <v>15</v>
      </c>
      <c r="T77" s="117" t="n">
        <v>48071</v>
      </c>
      <c r="U77" s="111" t="s">
        <v>100</v>
      </c>
      <c r="V77" s="119"/>
      <c r="W77" s="119" t="s">
        <v>411</v>
      </c>
      <c r="X77" s="113" t="n">
        <v>100</v>
      </c>
      <c r="Y77" s="113"/>
      <c r="Z77" s="115" t="s">
        <v>411</v>
      </c>
      <c r="AA77" s="111" t="s">
        <v>412</v>
      </c>
      <c r="AB77" s="113"/>
      <c r="AC77" s="115" t="s">
        <v>411</v>
      </c>
      <c r="AD77" s="114" t="n">
        <v>24</v>
      </c>
      <c r="AE77" s="116" t="n">
        <v>45002</v>
      </c>
      <c r="AF77" s="121" t="n">
        <v>45732</v>
      </c>
      <c r="AG77" s="112" t="s">
        <v>82</v>
      </c>
      <c r="AH77" s="112" t="s">
        <v>83</v>
      </c>
      <c r="AI77" s="110" t="s">
        <v>783</v>
      </c>
      <c r="AJ77" s="112" t="s">
        <v>625</v>
      </c>
      <c r="AK77" s="121" t="s">
        <v>397</v>
      </c>
      <c r="AL77" s="115"/>
      <c r="AM77" s="115" t="s">
        <v>86</v>
      </c>
      <c r="AN77" s="115" t="s">
        <v>87</v>
      </c>
      <c r="AO77" s="115" t="s">
        <v>88</v>
      </c>
      <c r="AP77" s="113" t="s">
        <v>574</v>
      </c>
      <c r="AQ77" s="122"/>
      <c r="AR77" s="121"/>
      <c r="AS77" s="115" t="s">
        <v>91</v>
      </c>
      <c r="AT77" s="110" t="s">
        <v>385</v>
      </c>
      <c r="AU77" s="110"/>
      <c r="AV77" s="112"/>
      <c r="AW77" s="112"/>
      <c r="AX77" s="110"/>
      <c r="AY77" s="110"/>
      <c r="AZ77" s="110"/>
      <c r="BA77" s="112" t="s">
        <v>343</v>
      </c>
      <c r="BB77" s="112" t="s">
        <v>415</v>
      </c>
      <c r="BC77" s="112" t="s">
        <v>416</v>
      </c>
      <c r="BD77" s="115" t="n">
        <v>3160</v>
      </c>
      <c r="BE77" s="112"/>
      <c r="BF77" s="123"/>
      <c r="BG77" s="112" t="s">
        <v>576</v>
      </c>
      <c r="BH77" s="119"/>
      <c r="BI77" s="119"/>
      <c r="BJ77" s="126" t="s">
        <v>418</v>
      </c>
      <c r="BK77" s="119" t="s">
        <v>577</v>
      </c>
      <c r="BL77" s="147"/>
      <c r="BM77" s="147" t="s">
        <v>420</v>
      </c>
      <c r="BN77" s="147"/>
    </row>
    <row r="78" customFormat="false" ht="60" hidden="false" customHeight="true" outlineLevel="0" collapsed="false">
      <c r="A78" s="110"/>
      <c r="B78" s="110" t="s">
        <v>62</v>
      </c>
      <c r="C78" s="110" t="s">
        <v>63</v>
      </c>
      <c r="D78" s="111" t="s">
        <v>64</v>
      </c>
      <c r="E78" s="111" t="s">
        <v>784</v>
      </c>
      <c r="F78" s="112" t="s">
        <v>753</v>
      </c>
      <c r="G78" s="112" t="s">
        <v>785</v>
      </c>
      <c r="H78" s="111" t="s">
        <v>786</v>
      </c>
      <c r="I78" s="113" t="s">
        <v>566</v>
      </c>
      <c r="J78" s="112" t="s">
        <v>615</v>
      </c>
      <c r="K78" s="114" t="s">
        <v>568</v>
      </c>
      <c r="L78" s="114" t="s">
        <v>616</v>
      </c>
      <c r="M78" s="114" t="s">
        <v>617</v>
      </c>
      <c r="N78" s="114" t="s">
        <v>787</v>
      </c>
      <c r="O78" s="110" t="s">
        <v>408</v>
      </c>
      <c r="P78" s="110" t="s">
        <v>76</v>
      </c>
      <c r="Q78" s="115" t="s">
        <v>409</v>
      </c>
      <c r="R78" s="116" t="n">
        <v>42593</v>
      </c>
      <c r="S78" s="113" t="n">
        <v>15</v>
      </c>
      <c r="T78" s="117" t="n">
        <v>48071</v>
      </c>
      <c r="U78" s="111" t="s">
        <v>100</v>
      </c>
      <c r="V78" s="119"/>
      <c r="W78" s="119" t="s">
        <v>411</v>
      </c>
      <c r="X78" s="113" t="n">
        <v>100</v>
      </c>
      <c r="Y78" s="113"/>
      <c r="Z78" s="115" t="s">
        <v>411</v>
      </c>
      <c r="AA78" s="111" t="s">
        <v>412</v>
      </c>
      <c r="AB78" s="113"/>
      <c r="AC78" s="115" t="s">
        <v>411</v>
      </c>
      <c r="AD78" s="114" t="n">
        <v>24</v>
      </c>
      <c r="AE78" s="116" t="n">
        <v>45002</v>
      </c>
      <c r="AF78" s="121" t="n">
        <v>45732</v>
      </c>
      <c r="AG78" s="112" t="s">
        <v>82</v>
      </c>
      <c r="AH78" s="112" t="s">
        <v>83</v>
      </c>
      <c r="AI78" s="110" t="s">
        <v>788</v>
      </c>
      <c r="AJ78" s="112" t="s">
        <v>625</v>
      </c>
      <c r="AK78" s="121" t="s">
        <v>397</v>
      </c>
      <c r="AL78" s="115"/>
      <c r="AM78" s="115" t="s">
        <v>86</v>
      </c>
      <c r="AN78" s="115" t="s">
        <v>87</v>
      </c>
      <c r="AO78" s="115" t="s">
        <v>88</v>
      </c>
      <c r="AP78" s="113" t="s">
        <v>574</v>
      </c>
      <c r="AQ78" s="122"/>
      <c r="AR78" s="121"/>
      <c r="AS78" s="115" t="s">
        <v>91</v>
      </c>
      <c r="AT78" s="110" t="s">
        <v>385</v>
      </c>
      <c r="AU78" s="110"/>
      <c r="AV78" s="112"/>
      <c r="AW78" s="112"/>
      <c r="AX78" s="110"/>
      <c r="AY78" s="110"/>
      <c r="AZ78" s="110"/>
      <c r="BA78" s="112" t="s">
        <v>343</v>
      </c>
      <c r="BB78" s="112" t="s">
        <v>415</v>
      </c>
      <c r="BC78" s="112" t="s">
        <v>416</v>
      </c>
      <c r="BD78" s="115" t="n">
        <v>3160</v>
      </c>
      <c r="BE78" s="112"/>
      <c r="BF78" s="123"/>
      <c r="BG78" s="112" t="s">
        <v>576</v>
      </c>
      <c r="BH78" s="119"/>
      <c r="BI78" s="119"/>
      <c r="BJ78" s="126" t="s">
        <v>418</v>
      </c>
      <c r="BK78" s="119" t="s">
        <v>577</v>
      </c>
      <c r="BL78" s="147"/>
      <c r="BM78" s="147" t="s">
        <v>420</v>
      </c>
      <c r="BN78" s="147"/>
    </row>
    <row r="79" customFormat="false" ht="60" hidden="false" customHeight="true" outlineLevel="0" collapsed="false">
      <c r="A79" s="110"/>
      <c r="B79" s="110" t="s">
        <v>62</v>
      </c>
      <c r="C79" s="110" t="s">
        <v>63</v>
      </c>
      <c r="D79" s="111" t="s">
        <v>64</v>
      </c>
      <c r="E79" s="111" t="s">
        <v>789</v>
      </c>
      <c r="F79" s="112" t="s">
        <v>753</v>
      </c>
      <c r="G79" s="112" t="s">
        <v>790</v>
      </c>
      <c r="H79" s="111" t="s">
        <v>791</v>
      </c>
      <c r="I79" s="113" t="s">
        <v>566</v>
      </c>
      <c r="J79" s="112" t="s">
        <v>615</v>
      </c>
      <c r="K79" s="114" t="s">
        <v>568</v>
      </c>
      <c r="L79" s="114" t="s">
        <v>616</v>
      </c>
      <c r="M79" s="114" t="s">
        <v>617</v>
      </c>
      <c r="N79" s="114" t="s">
        <v>792</v>
      </c>
      <c r="O79" s="110" t="s">
        <v>408</v>
      </c>
      <c r="P79" s="110" t="s">
        <v>76</v>
      </c>
      <c r="Q79" s="115" t="s">
        <v>409</v>
      </c>
      <c r="R79" s="116" t="n">
        <v>42593</v>
      </c>
      <c r="S79" s="113" t="n">
        <v>15</v>
      </c>
      <c r="T79" s="117" t="n">
        <v>48071</v>
      </c>
      <c r="U79" s="111" t="s">
        <v>100</v>
      </c>
      <c r="V79" s="119"/>
      <c r="W79" s="119" t="s">
        <v>411</v>
      </c>
      <c r="X79" s="113" t="n">
        <v>100</v>
      </c>
      <c r="Y79" s="113"/>
      <c r="Z79" s="115" t="s">
        <v>411</v>
      </c>
      <c r="AA79" s="111" t="s">
        <v>412</v>
      </c>
      <c r="AB79" s="113"/>
      <c r="AC79" s="115" t="s">
        <v>411</v>
      </c>
      <c r="AD79" s="114" t="n">
        <v>24</v>
      </c>
      <c r="AE79" s="116" t="n">
        <v>45002</v>
      </c>
      <c r="AF79" s="121" t="n">
        <v>45732</v>
      </c>
      <c r="AG79" s="112" t="s">
        <v>82</v>
      </c>
      <c r="AH79" s="112" t="s">
        <v>83</v>
      </c>
      <c r="AI79" s="110" t="s">
        <v>793</v>
      </c>
      <c r="AJ79" s="112" t="s">
        <v>625</v>
      </c>
      <c r="AK79" s="121" t="s">
        <v>397</v>
      </c>
      <c r="AL79" s="115"/>
      <c r="AM79" s="115" t="s">
        <v>86</v>
      </c>
      <c r="AN79" s="115" t="s">
        <v>87</v>
      </c>
      <c r="AO79" s="115" t="s">
        <v>88</v>
      </c>
      <c r="AP79" s="113" t="s">
        <v>574</v>
      </c>
      <c r="AQ79" s="122"/>
      <c r="AR79" s="121"/>
      <c r="AS79" s="115" t="s">
        <v>91</v>
      </c>
      <c r="AT79" s="110" t="s">
        <v>385</v>
      </c>
      <c r="AU79" s="110"/>
      <c r="AV79" s="112"/>
      <c r="AW79" s="112"/>
      <c r="AX79" s="110"/>
      <c r="AY79" s="110"/>
      <c r="AZ79" s="110"/>
      <c r="BA79" s="112" t="s">
        <v>343</v>
      </c>
      <c r="BB79" s="112" t="s">
        <v>415</v>
      </c>
      <c r="BC79" s="112" t="s">
        <v>416</v>
      </c>
      <c r="BD79" s="115" t="n">
        <v>3160</v>
      </c>
      <c r="BE79" s="112"/>
      <c r="BF79" s="123"/>
      <c r="BG79" s="112" t="s">
        <v>576</v>
      </c>
      <c r="BH79" s="119"/>
      <c r="BI79" s="119"/>
      <c r="BJ79" s="126" t="s">
        <v>418</v>
      </c>
      <c r="BK79" s="119" t="s">
        <v>577</v>
      </c>
      <c r="BL79" s="147"/>
      <c r="BM79" s="147" t="s">
        <v>420</v>
      </c>
      <c r="BN79" s="147"/>
    </row>
    <row r="80" customFormat="false" ht="60" hidden="false" customHeight="true" outlineLevel="0" collapsed="false">
      <c r="A80" s="134"/>
      <c r="B80" s="134" t="s">
        <v>62</v>
      </c>
      <c r="C80" s="134" t="s">
        <v>63</v>
      </c>
      <c r="D80" s="135" t="s">
        <v>64</v>
      </c>
      <c r="E80" s="135" t="n">
        <v>227</v>
      </c>
      <c r="F80" s="136" t="s">
        <v>794</v>
      </c>
      <c r="G80" s="136" t="s">
        <v>795</v>
      </c>
      <c r="H80" s="135" t="s">
        <v>796</v>
      </c>
      <c r="I80" s="137" t="s">
        <v>566</v>
      </c>
      <c r="J80" s="136" t="s">
        <v>615</v>
      </c>
      <c r="K80" s="138" t="s">
        <v>568</v>
      </c>
      <c r="L80" s="138" t="s">
        <v>616</v>
      </c>
      <c r="M80" s="138" t="s">
        <v>617</v>
      </c>
      <c r="N80" s="138" t="s">
        <v>797</v>
      </c>
      <c r="O80" s="134" t="s">
        <v>408</v>
      </c>
      <c r="P80" s="134" t="s">
        <v>76</v>
      </c>
      <c r="Q80" s="139" t="s">
        <v>409</v>
      </c>
      <c r="R80" s="158" t="n">
        <v>41640</v>
      </c>
      <c r="S80" s="137" t="n">
        <v>15</v>
      </c>
      <c r="T80" s="141" t="n">
        <v>47118</v>
      </c>
      <c r="U80" s="135" t="s">
        <v>100</v>
      </c>
      <c r="V80" s="108"/>
      <c r="W80" s="139" t="s">
        <v>411</v>
      </c>
      <c r="X80" s="137" t="n">
        <v>100</v>
      </c>
      <c r="Y80" s="137"/>
      <c r="Z80" s="139" t="s">
        <v>411</v>
      </c>
      <c r="AA80" s="135" t="s">
        <v>412</v>
      </c>
      <c r="AB80" s="137"/>
      <c r="AC80" s="139" t="s">
        <v>411</v>
      </c>
      <c r="AD80" s="138" t="n">
        <v>24</v>
      </c>
      <c r="AE80" s="149" t="n">
        <v>44845</v>
      </c>
      <c r="AF80" s="143" t="n">
        <v>45575</v>
      </c>
      <c r="AG80" s="136" t="s">
        <v>82</v>
      </c>
      <c r="AH80" s="136" t="s">
        <v>83</v>
      </c>
      <c r="AI80" s="108" t="s">
        <v>798</v>
      </c>
      <c r="AJ80" s="136" t="s">
        <v>143</v>
      </c>
      <c r="AK80" s="143" t="s">
        <v>438</v>
      </c>
      <c r="AL80" s="132"/>
      <c r="AM80" s="139" t="s">
        <v>86</v>
      </c>
      <c r="AN80" s="139" t="s">
        <v>87</v>
      </c>
      <c r="AO80" s="139" t="s">
        <v>88</v>
      </c>
      <c r="AP80" s="137" t="s">
        <v>574</v>
      </c>
      <c r="AQ80" s="150"/>
      <c r="AR80" s="143"/>
      <c r="AS80" s="139" t="s">
        <v>91</v>
      </c>
      <c r="AT80" s="134" t="s">
        <v>385</v>
      </c>
      <c r="AU80" s="134"/>
      <c r="AV80" s="136"/>
      <c r="AW80" s="136"/>
      <c r="AX80" s="134"/>
      <c r="AY80" s="134"/>
      <c r="AZ80" s="134"/>
      <c r="BA80" s="136" t="s">
        <v>221</v>
      </c>
      <c r="BB80" s="136" t="s">
        <v>415</v>
      </c>
      <c r="BC80" s="136" t="s">
        <v>416</v>
      </c>
      <c r="BD80" s="139" t="n">
        <v>3160</v>
      </c>
      <c r="BE80" s="136"/>
      <c r="BF80" s="144"/>
      <c r="BG80" s="108" t="s">
        <v>799</v>
      </c>
      <c r="BH80" s="162"/>
      <c r="BI80" s="108"/>
      <c r="BJ80" s="163" t="s">
        <v>418</v>
      </c>
      <c r="BK80" s="108" t="s">
        <v>577</v>
      </c>
      <c r="BL80" s="132"/>
      <c r="BM80" s="147" t="s">
        <v>420</v>
      </c>
      <c r="BN80" s="132"/>
    </row>
    <row r="81" customFormat="false" ht="60" hidden="false" customHeight="true" outlineLevel="0" collapsed="false">
      <c r="A81" s="134"/>
      <c r="B81" s="134" t="s">
        <v>62</v>
      </c>
      <c r="C81" s="134" t="s">
        <v>63</v>
      </c>
      <c r="D81" s="135" t="s">
        <v>64</v>
      </c>
      <c r="E81" s="135" t="n">
        <v>230</v>
      </c>
      <c r="F81" s="136" t="s">
        <v>800</v>
      </c>
      <c r="G81" s="136" t="s">
        <v>801</v>
      </c>
      <c r="H81" s="135" t="s">
        <v>802</v>
      </c>
      <c r="I81" s="137" t="s">
        <v>803</v>
      </c>
      <c r="J81" s="136" t="s">
        <v>804</v>
      </c>
      <c r="K81" s="138" t="s">
        <v>568</v>
      </c>
      <c r="L81" s="138" t="s">
        <v>616</v>
      </c>
      <c r="M81" s="138" t="s">
        <v>617</v>
      </c>
      <c r="N81" s="138" t="s">
        <v>805</v>
      </c>
      <c r="O81" s="134" t="s">
        <v>806</v>
      </c>
      <c r="P81" s="134" t="s">
        <v>76</v>
      </c>
      <c r="Q81" s="139" t="s">
        <v>409</v>
      </c>
      <c r="R81" s="140" t="n">
        <v>42370</v>
      </c>
      <c r="S81" s="137" t="n">
        <v>15</v>
      </c>
      <c r="T81" s="141" t="n">
        <v>47848</v>
      </c>
      <c r="U81" s="135" t="s">
        <v>100</v>
      </c>
      <c r="V81" s="108"/>
      <c r="W81" s="108" t="s">
        <v>411</v>
      </c>
      <c r="X81" s="137" t="n">
        <v>100</v>
      </c>
      <c r="Y81" s="137"/>
      <c r="Z81" s="139" t="s">
        <v>411</v>
      </c>
      <c r="AA81" s="135" t="s">
        <v>412</v>
      </c>
      <c r="AB81" s="137"/>
      <c r="AC81" s="139" t="s">
        <v>411</v>
      </c>
      <c r="AD81" s="138" t="n">
        <v>24</v>
      </c>
      <c r="AE81" s="140" t="n">
        <v>45001</v>
      </c>
      <c r="AF81" s="143" t="n">
        <v>45731</v>
      </c>
      <c r="AG81" s="136" t="s">
        <v>82</v>
      </c>
      <c r="AH81" s="136" t="s">
        <v>83</v>
      </c>
      <c r="AI81" s="134" t="s">
        <v>807</v>
      </c>
      <c r="AJ81" s="136" t="s">
        <v>808</v>
      </c>
      <c r="AK81" s="143" t="s">
        <v>397</v>
      </c>
      <c r="AL81" s="139"/>
      <c r="AM81" s="139" t="s">
        <v>86</v>
      </c>
      <c r="AN81" s="139" t="s">
        <v>87</v>
      </c>
      <c r="AO81" s="139" t="s">
        <v>88</v>
      </c>
      <c r="AP81" s="137" t="s">
        <v>574</v>
      </c>
      <c r="AQ81" s="150"/>
      <c r="AR81" s="143"/>
      <c r="AS81" s="139" t="s">
        <v>91</v>
      </c>
      <c r="AT81" s="134" t="s">
        <v>385</v>
      </c>
      <c r="AU81" s="134"/>
      <c r="AV81" s="136"/>
      <c r="AW81" s="136"/>
      <c r="AX81" s="134"/>
      <c r="AY81" s="134"/>
      <c r="AZ81" s="134"/>
      <c r="BA81" s="136" t="s">
        <v>221</v>
      </c>
      <c r="BB81" s="136" t="s">
        <v>415</v>
      </c>
      <c r="BC81" s="136" t="s">
        <v>416</v>
      </c>
      <c r="BD81" s="139" t="n">
        <v>3160</v>
      </c>
      <c r="BE81" s="136"/>
      <c r="BF81" s="144"/>
      <c r="BG81" s="136" t="s">
        <v>576</v>
      </c>
      <c r="BH81" s="108"/>
      <c r="BI81" s="108"/>
      <c r="BJ81" s="163" t="s">
        <v>418</v>
      </c>
      <c r="BK81" s="108" t="s">
        <v>577</v>
      </c>
      <c r="BL81" s="147"/>
      <c r="BM81" s="147" t="s">
        <v>420</v>
      </c>
      <c r="BN81" s="147"/>
    </row>
    <row r="82" customFormat="false" ht="60" hidden="false" customHeight="true" outlineLevel="0" collapsed="false">
      <c r="A82" s="134"/>
      <c r="B82" s="134" t="s">
        <v>62</v>
      </c>
      <c r="C82" s="134" t="s">
        <v>63</v>
      </c>
      <c r="D82" s="135" t="s">
        <v>64</v>
      </c>
      <c r="E82" s="135" t="n">
        <v>231</v>
      </c>
      <c r="F82" s="136" t="s">
        <v>809</v>
      </c>
      <c r="G82" s="136" t="s">
        <v>634</v>
      </c>
      <c r="H82" s="135" t="s">
        <v>810</v>
      </c>
      <c r="I82" s="137" t="s">
        <v>566</v>
      </c>
      <c r="J82" s="136" t="s">
        <v>615</v>
      </c>
      <c r="K82" s="138" t="s">
        <v>568</v>
      </c>
      <c r="L82" s="138" t="s">
        <v>616</v>
      </c>
      <c r="M82" s="138" t="s">
        <v>617</v>
      </c>
      <c r="N82" s="138" t="s">
        <v>811</v>
      </c>
      <c r="O82" s="134" t="s">
        <v>806</v>
      </c>
      <c r="P82" s="134" t="s">
        <v>76</v>
      </c>
      <c r="Q82" s="139" t="s">
        <v>409</v>
      </c>
      <c r="R82" s="140" t="n">
        <v>42390</v>
      </c>
      <c r="S82" s="137" t="n">
        <v>15</v>
      </c>
      <c r="T82" s="141" t="n">
        <v>47868</v>
      </c>
      <c r="U82" s="135" t="s">
        <v>100</v>
      </c>
      <c r="V82" s="108"/>
      <c r="W82" s="108" t="s">
        <v>411</v>
      </c>
      <c r="X82" s="137" t="n">
        <v>100</v>
      </c>
      <c r="Y82" s="137"/>
      <c r="Z82" s="139" t="s">
        <v>411</v>
      </c>
      <c r="AA82" s="135" t="s">
        <v>412</v>
      </c>
      <c r="AB82" s="137"/>
      <c r="AC82" s="139" t="s">
        <v>411</v>
      </c>
      <c r="AD82" s="138" t="n">
        <v>24</v>
      </c>
      <c r="AE82" s="140" t="n">
        <v>45002</v>
      </c>
      <c r="AF82" s="143" t="n">
        <v>45732</v>
      </c>
      <c r="AG82" s="136" t="s">
        <v>82</v>
      </c>
      <c r="AH82" s="136" t="s">
        <v>83</v>
      </c>
      <c r="AI82" s="134" t="s">
        <v>812</v>
      </c>
      <c r="AJ82" s="136" t="s">
        <v>625</v>
      </c>
      <c r="AK82" s="143" t="s">
        <v>397</v>
      </c>
      <c r="AL82" s="139"/>
      <c r="AM82" s="139" t="s">
        <v>86</v>
      </c>
      <c r="AN82" s="139" t="s">
        <v>87</v>
      </c>
      <c r="AO82" s="139" t="s">
        <v>88</v>
      </c>
      <c r="AP82" s="137" t="s">
        <v>574</v>
      </c>
      <c r="AQ82" s="150"/>
      <c r="AR82" s="143"/>
      <c r="AS82" s="139" t="s">
        <v>91</v>
      </c>
      <c r="AT82" s="134" t="s">
        <v>385</v>
      </c>
      <c r="AU82" s="134"/>
      <c r="AV82" s="136"/>
      <c r="AW82" s="136"/>
      <c r="AX82" s="134"/>
      <c r="AY82" s="134"/>
      <c r="AZ82" s="134"/>
      <c r="BA82" s="136" t="s">
        <v>221</v>
      </c>
      <c r="BB82" s="136" t="s">
        <v>415</v>
      </c>
      <c r="BC82" s="136" t="s">
        <v>416</v>
      </c>
      <c r="BD82" s="139" t="n">
        <v>3160</v>
      </c>
      <c r="BE82" s="136"/>
      <c r="BF82" s="144"/>
      <c r="BG82" s="136" t="s">
        <v>576</v>
      </c>
      <c r="BH82" s="108"/>
      <c r="BI82" s="108"/>
      <c r="BJ82" s="163" t="s">
        <v>418</v>
      </c>
      <c r="BK82" s="108" t="s">
        <v>577</v>
      </c>
      <c r="BL82" s="147"/>
      <c r="BM82" s="147" t="s">
        <v>420</v>
      </c>
      <c r="BN82" s="147"/>
    </row>
    <row r="83" customFormat="false" ht="60" hidden="false" customHeight="true" outlineLevel="0" collapsed="false">
      <c r="A83" s="134"/>
      <c r="B83" s="134" t="s">
        <v>62</v>
      </c>
      <c r="C83" s="134" t="s">
        <v>63</v>
      </c>
      <c r="D83" s="135" t="s">
        <v>64</v>
      </c>
      <c r="E83" s="135" t="n">
        <v>232</v>
      </c>
      <c r="F83" s="136" t="s">
        <v>813</v>
      </c>
      <c r="G83" s="136" t="s">
        <v>634</v>
      </c>
      <c r="H83" s="135" t="s">
        <v>814</v>
      </c>
      <c r="I83" s="137" t="s">
        <v>566</v>
      </c>
      <c r="J83" s="136" t="s">
        <v>615</v>
      </c>
      <c r="K83" s="138" t="s">
        <v>568</v>
      </c>
      <c r="L83" s="138" t="s">
        <v>616</v>
      </c>
      <c r="M83" s="138" t="s">
        <v>617</v>
      </c>
      <c r="N83" s="138" t="s">
        <v>815</v>
      </c>
      <c r="O83" s="134" t="s">
        <v>806</v>
      </c>
      <c r="P83" s="134" t="s">
        <v>76</v>
      </c>
      <c r="Q83" s="139" t="s">
        <v>409</v>
      </c>
      <c r="R83" s="158" t="n">
        <v>42593</v>
      </c>
      <c r="S83" s="137" t="n">
        <v>15</v>
      </c>
      <c r="T83" s="141" t="n">
        <v>48071</v>
      </c>
      <c r="U83" s="135" t="s">
        <v>100</v>
      </c>
      <c r="V83" s="108"/>
      <c r="W83" s="108" t="s">
        <v>411</v>
      </c>
      <c r="X83" s="137" t="n">
        <v>100</v>
      </c>
      <c r="Y83" s="137"/>
      <c r="Z83" s="139" t="s">
        <v>411</v>
      </c>
      <c r="AA83" s="135" t="s">
        <v>412</v>
      </c>
      <c r="AB83" s="137"/>
      <c r="AC83" s="139" t="s">
        <v>411</v>
      </c>
      <c r="AD83" s="138" t="n">
        <v>24</v>
      </c>
      <c r="AE83" s="140" t="n">
        <v>45002</v>
      </c>
      <c r="AF83" s="143" t="n">
        <v>45732</v>
      </c>
      <c r="AG83" s="136" t="s">
        <v>82</v>
      </c>
      <c r="AH83" s="136" t="s">
        <v>83</v>
      </c>
      <c r="AI83" s="134" t="s">
        <v>816</v>
      </c>
      <c r="AJ83" s="136" t="s">
        <v>625</v>
      </c>
      <c r="AK83" s="143" t="s">
        <v>397</v>
      </c>
      <c r="AL83" s="139"/>
      <c r="AM83" s="139" t="s">
        <v>86</v>
      </c>
      <c r="AN83" s="139" t="s">
        <v>87</v>
      </c>
      <c r="AO83" s="139" t="s">
        <v>88</v>
      </c>
      <c r="AP83" s="137" t="s">
        <v>574</v>
      </c>
      <c r="AQ83" s="150" t="s">
        <v>662</v>
      </c>
      <c r="AR83" s="143"/>
      <c r="AS83" s="139" t="s">
        <v>91</v>
      </c>
      <c r="AT83" s="134" t="s">
        <v>385</v>
      </c>
      <c r="AU83" s="134"/>
      <c r="AV83" s="150" t="s">
        <v>662</v>
      </c>
      <c r="AW83" s="136"/>
      <c r="AX83" s="134"/>
      <c r="AY83" s="134"/>
      <c r="AZ83" s="134"/>
      <c r="BA83" s="136" t="s">
        <v>221</v>
      </c>
      <c r="BB83" s="136" t="s">
        <v>415</v>
      </c>
      <c r="BC83" s="136" t="s">
        <v>416</v>
      </c>
      <c r="BD83" s="139" t="n">
        <v>3160</v>
      </c>
      <c r="BE83" s="136"/>
      <c r="BF83" s="144"/>
      <c r="BG83" s="136" t="s">
        <v>576</v>
      </c>
      <c r="BH83" s="108"/>
      <c r="BI83" s="108"/>
      <c r="BJ83" s="163" t="s">
        <v>418</v>
      </c>
      <c r="BK83" s="108" t="s">
        <v>577</v>
      </c>
      <c r="BL83" s="147"/>
      <c r="BM83" s="147" t="s">
        <v>420</v>
      </c>
      <c r="BN83" s="147"/>
    </row>
    <row r="84" customFormat="false" ht="60" hidden="false" customHeight="true" outlineLevel="0" collapsed="false">
      <c r="A84" s="134"/>
      <c r="B84" s="134" t="s">
        <v>62</v>
      </c>
      <c r="C84" s="134" t="s">
        <v>63</v>
      </c>
      <c r="D84" s="135" t="s">
        <v>64</v>
      </c>
      <c r="E84" s="135" t="n">
        <v>232</v>
      </c>
      <c r="F84" s="136" t="s">
        <v>813</v>
      </c>
      <c r="G84" s="136" t="s">
        <v>634</v>
      </c>
      <c r="H84" s="135" t="s">
        <v>817</v>
      </c>
      <c r="I84" s="137" t="s">
        <v>566</v>
      </c>
      <c r="J84" s="136" t="s">
        <v>615</v>
      </c>
      <c r="K84" s="138" t="s">
        <v>568</v>
      </c>
      <c r="L84" s="138" t="s">
        <v>616</v>
      </c>
      <c r="M84" s="138" t="s">
        <v>617</v>
      </c>
      <c r="N84" s="138" t="s">
        <v>818</v>
      </c>
      <c r="O84" s="134" t="s">
        <v>806</v>
      </c>
      <c r="P84" s="134" t="s">
        <v>76</v>
      </c>
      <c r="Q84" s="139" t="s">
        <v>409</v>
      </c>
      <c r="R84" s="158" t="n">
        <v>42593</v>
      </c>
      <c r="S84" s="137" t="n">
        <v>15</v>
      </c>
      <c r="T84" s="141" t="n">
        <v>48071</v>
      </c>
      <c r="U84" s="135" t="s">
        <v>100</v>
      </c>
      <c r="V84" s="108"/>
      <c r="W84" s="108" t="s">
        <v>411</v>
      </c>
      <c r="X84" s="137" t="n">
        <v>100</v>
      </c>
      <c r="Y84" s="137"/>
      <c r="Z84" s="139" t="s">
        <v>411</v>
      </c>
      <c r="AA84" s="135" t="s">
        <v>412</v>
      </c>
      <c r="AB84" s="137"/>
      <c r="AC84" s="139" t="s">
        <v>411</v>
      </c>
      <c r="AD84" s="138" t="n">
        <v>24</v>
      </c>
      <c r="AE84" s="140" t="n">
        <v>45002</v>
      </c>
      <c r="AF84" s="143" t="n">
        <v>45732</v>
      </c>
      <c r="AG84" s="136" t="s">
        <v>82</v>
      </c>
      <c r="AH84" s="136" t="s">
        <v>83</v>
      </c>
      <c r="AI84" s="134" t="s">
        <v>819</v>
      </c>
      <c r="AJ84" s="136" t="s">
        <v>625</v>
      </c>
      <c r="AK84" s="143" t="s">
        <v>397</v>
      </c>
      <c r="AL84" s="139"/>
      <c r="AM84" s="139" t="s">
        <v>86</v>
      </c>
      <c r="AN84" s="139" t="s">
        <v>87</v>
      </c>
      <c r="AO84" s="139" t="s">
        <v>88</v>
      </c>
      <c r="AP84" s="137" t="s">
        <v>574</v>
      </c>
      <c r="AQ84" s="150" t="s">
        <v>662</v>
      </c>
      <c r="AR84" s="143"/>
      <c r="AS84" s="139" t="s">
        <v>91</v>
      </c>
      <c r="AT84" s="134" t="s">
        <v>385</v>
      </c>
      <c r="AU84" s="134"/>
      <c r="AV84" s="150" t="s">
        <v>662</v>
      </c>
      <c r="AW84" s="136"/>
      <c r="AX84" s="134"/>
      <c r="AY84" s="134"/>
      <c r="AZ84" s="134"/>
      <c r="BA84" s="136" t="s">
        <v>221</v>
      </c>
      <c r="BB84" s="136" t="s">
        <v>415</v>
      </c>
      <c r="BC84" s="136" t="s">
        <v>416</v>
      </c>
      <c r="BD84" s="139" t="n">
        <v>3160</v>
      </c>
      <c r="BE84" s="136"/>
      <c r="BF84" s="144"/>
      <c r="BG84" s="136" t="s">
        <v>576</v>
      </c>
      <c r="BH84" s="108"/>
      <c r="BI84" s="108"/>
      <c r="BJ84" s="163" t="s">
        <v>418</v>
      </c>
      <c r="BK84" s="108" t="s">
        <v>577</v>
      </c>
      <c r="BL84" s="147"/>
      <c r="BM84" s="147" t="s">
        <v>420</v>
      </c>
      <c r="BN84" s="147"/>
    </row>
    <row r="85" customFormat="false" ht="60" hidden="false" customHeight="true" outlineLevel="0" collapsed="false">
      <c r="A85" s="134"/>
      <c r="B85" s="134" t="s">
        <v>62</v>
      </c>
      <c r="C85" s="134" t="s">
        <v>63</v>
      </c>
      <c r="D85" s="135" t="s">
        <v>64</v>
      </c>
      <c r="E85" s="135" t="n">
        <v>233</v>
      </c>
      <c r="F85" s="136" t="s">
        <v>820</v>
      </c>
      <c r="G85" s="136" t="s">
        <v>634</v>
      </c>
      <c r="H85" s="135" t="s">
        <v>821</v>
      </c>
      <c r="I85" s="137" t="s">
        <v>566</v>
      </c>
      <c r="J85" s="136" t="s">
        <v>822</v>
      </c>
      <c r="K85" s="138" t="s">
        <v>568</v>
      </c>
      <c r="L85" s="138" t="s">
        <v>616</v>
      </c>
      <c r="M85" s="138" t="s">
        <v>617</v>
      </c>
      <c r="N85" s="138" t="s">
        <v>823</v>
      </c>
      <c r="O85" s="134" t="s">
        <v>806</v>
      </c>
      <c r="P85" s="134" t="s">
        <v>76</v>
      </c>
      <c r="Q85" s="139" t="s">
        <v>409</v>
      </c>
      <c r="R85" s="140" t="n">
        <v>42370</v>
      </c>
      <c r="S85" s="137" t="n">
        <v>15</v>
      </c>
      <c r="T85" s="141" t="n">
        <v>47848</v>
      </c>
      <c r="U85" s="135" t="s">
        <v>100</v>
      </c>
      <c r="V85" s="108"/>
      <c r="W85" s="108" t="s">
        <v>411</v>
      </c>
      <c r="X85" s="137" t="n">
        <v>100</v>
      </c>
      <c r="Y85" s="137"/>
      <c r="Z85" s="139" t="s">
        <v>411</v>
      </c>
      <c r="AA85" s="135" t="s">
        <v>412</v>
      </c>
      <c r="AB85" s="137"/>
      <c r="AC85" s="139" t="s">
        <v>411</v>
      </c>
      <c r="AD85" s="138" t="n">
        <v>24</v>
      </c>
      <c r="AE85" s="140" t="n">
        <v>45002</v>
      </c>
      <c r="AF85" s="143" t="n">
        <v>45732</v>
      </c>
      <c r="AG85" s="136" t="s">
        <v>82</v>
      </c>
      <c r="AH85" s="136" t="s">
        <v>83</v>
      </c>
      <c r="AI85" s="134" t="s">
        <v>824</v>
      </c>
      <c r="AJ85" s="136" t="s">
        <v>625</v>
      </c>
      <c r="AK85" s="143" t="s">
        <v>397</v>
      </c>
      <c r="AL85" s="139"/>
      <c r="AM85" s="139" t="s">
        <v>86</v>
      </c>
      <c r="AN85" s="139" t="s">
        <v>87</v>
      </c>
      <c r="AO85" s="139" t="s">
        <v>88</v>
      </c>
      <c r="AP85" s="137" t="s">
        <v>574</v>
      </c>
      <c r="AQ85" s="150"/>
      <c r="AR85" s="143"/>
      <c r="AS85" s="139" t="s">
        <v>91</v>
      </c>
      <c r="AT85" s="134" t="s">
        <v>385</v>
      </c>
      <c r="AU85" s="134"/>
      <c r="AV85" s="136"/>
      <c r="AW85" s="136"/>
      <c r="AX85" s="134"/>
      <c r="AY85" s="134"/>
      <c r="AZ85" s="134"/>
      <c r="BA85" s="136" t="s">
        <v>221</v>
      </c>
      <c r="BB85" s="136" t="s">
        <v>415</v>
      </c>
      <c r="BC85" s="136" t="s">
        <v>416</v>
      </c>
      <c r="BD85" s="139" t="n">
        <v>3160</v>
      </c>
      <c r="BE85" s="136"/>
      <c r="BF85" s="144"/>
      <c r="BG85" s="136" t="s">
        <v>576</v>
      </c>
      <c r="BH85" s="108"/>
      <c r="BI85" s="108"/>
      <c r="BJ85" s="163" t="s">
        <v>418</v>
      </c>
      <c r="BK85" s="108" t="s">
        <v>577</v>
      </c>
      <c r="BL85" s="147"/>
      <c r="BM85" s="147" t="s">
        <v>420</v>
      </c>
      <c r="BN85" s="147"/>
    </row>
    <row r="86" customFormat="false" ht="60" hidden="false" customHeight="true" outlineLevel="0" collapsed="false">
      <c r="A86" s="110"/>
      <c r="B86" s="110" t="s">
        <v>62</v>
      </c>
      <c r="C86" s="110" t="s">
        <v>63</v>
      </c>
      <c r="D86" s="111" t="s">
        <v>64</v>
      </c>
      <c r="E86" s="111" t="n">
        <v>234</v>
      </c>
      <c r="F86" s="112" t="s">
        <v>825</v>
      </c>
      <c r="G86" s="112" t="s">
        <v>826</v>
      </c>
      <c r="H86" s="111" t="s">
        <v>827</v>
      </c>
      <c r="I86" s="113" t="s">
        <v>566</v>
      </c>
      <c r="J86" s="112" t="s">
        <v>615</v>
      </c>
      <c r="K86" s="114" t="s">
        <v>568</v>
      </c>
      <c r="L86" s="114" t="s">
        <v>616</v>
      </c>
      <c r="M86" s="114" t="s">
        <v>617</v>
      </c>
      <c r="N86" s="114" t="s">
        <v>828</v>
      </c>
      <c r="O86" s="110" t="s">
        <v>806</v>
      </c>
      <c r="P86" s="110" t="s">
        <v>76</v>
      </c>
      <c r="Q86" s="115" t="s">
        <v>409</v>
      </c>
      <c r="R86" s="129" t="n">
        <v>42591</v>
      </c>
      <c r="S86" s="113" t="n">
        <v>15</v>
      </c>
      <c r="T86" s="117" t="n">
        <v>48069</v>
      </c>
      <c r="U86" s="111" t="s">
        <v>100</v>
      </c>
      <c r="V86" s="119"/>
      <c r="W86" s="119" t="s">
        <v>411</v>
      </c>
      <c r="X86" s="113" t="n">
        <v>100</v>
      </c>
      <c r="Y86" s="113"/>
      <c r="Z86" s="115" t="s">
        <v>411</v>
      </c>
      <c r="AA86" s="111" t="s">
        <v>412</v>
      </c>
      <c r="AB86" s="113"/>
      <c r="AC86" s="115" t="s">
        <v>411</v>
      </c>
      <c r="AD86" s="114" t="n">
        <v>24</v>
      </c>
      <c r="AE86" s="116" t="n">
        <v>45001</v>
      </c>
      <c r="AF86" s="121" t="n">
        <v>45731</v>
      </c>
      <c r="AG86" s="112" t="s">
        <v>82</v>
      </c>
      <c r="AH86" s="112" t="s">
        <v>83</v>
      </c>
      <c r="AI86" s="110" t="s">
        <v>829</v>
      </c>
      <c r="AJ86" s="112" t="s">
        <v>625</v>
      </c>
      <c r="AK86" s="121" t="s">
        <v>397</v>
      </c>
      <c r="AL86" s="115"/>
      <c r="AM86" s="115" t="s">
        <v>86</v>
      </c>
      <c r="AN86" s="115" t="s">
        <v>87</v>
      </c>
      <c r="AO86" s="115" t="s">
        <v>88</v>
      </c>
      <c r="AP86" s="113" t="s">
        <v>830</v>
      </c>
      <c r="AQ86" s="122" t="s">
        <v>662</v>
      </c>
      <c r="AR86" s="121"/>
      <c r="AS86" s="115" t="s">
        <v>91</v>
      </c>
      <c r="AT86" s="110" t="s">
        <v>385</v>
      </c>
      <c r="AU86" s="110"/>
      <c r="AV86" s="112" t="n">
        <v>44949</v>
      </c>
      <c r="AW86" s="112"/>
      <c r="AX86" s="110"/>
      <c r="AY86" s="110"/>
      <c r="AZ86" s="110"/>
      <c r="BA86" s="112" t="s">
        <v>221</v>
      </c>
      <c r="BB86" s="112" t="s">
        <v>415</v>
      </c>
      <c r="BC86" s="112" t="s">
        <v>416</v>
      </c>
      <c r="BD86" s="115" t="n">
        <v>3160</v>
      </c>
      <c r="BE86" s="112"/>
      <c r="BF86" s="123"/>
      <c r="BG86" s="112" t="s">
        <v>576</v>
      </c>
      <c r="BH86" s="119"/>
      <c r="BI86" s="119"/>
      <c r="BJ86" s="126" t="s">
        <v>418</v>
      </c>
      <c r="BK86" s="119" t="s">
        <v>577</v>
      </c>
      <c r="BL86" s="147"/>
      <c r="BM86" s="147" t="s">
        <v>420</v>
      </c>
      <c r="BN86" s="147"/>
    </row>
    <row r="87" customFormat="false" ht="60" hidden="false" customHeight="true" outlineLevel="0" collapsed="false">
      <c r="A87" s="110"/>
      <c r="B87" s="110" t="s">
        <v>62</v>
      </c>
      <c r="C87" s="110" t="s">
        <v>63</v>
      </c>
      <c r="D87" s="111" t="s">
        <v>64</v>
      </c>
      <c r="E87" s="111" t="n">
        <v>234</v>
      </c>
      <c r="F87" s="112" t="s">
        <v>825</v>
      </c>
      <c r="G87" s="112" t="s">
        <v>831</v>
      </c>
      <c r="H87" s="111" t="s">
        <v>832</v>
      </c>
      <c r="I87" s="113" t="s">
        <v>566</v>
      </c>
      <c r="J87" s="112" t="s">
        <v>833</v>
      </c>
      <c r="K87" s="114" t="s">
        <v>834</v>
      </c>
      <c r="L87" s="114" t="s">
        <v>616</v>
      </c>
      <c r="M87" s="114" t="s">
        <v>617</v>
      </c>
      <c r="N87" s="114" t="s">
        <v>835</v>
      </c>
      <c r="O87" s="110" t="s">
        <v>806</v>
      </c>
      <c r="P87" s="110" t="s">
        <v>76</v>
      </c>
      <c r="Q87" s="115" t="s">
        <v>409</v>
      </c>
      <c r="R87" s="129" t="n">
        <v>41275</v>
      </c>
      <c r="S87" s="113" t="n">
        <v>15</v>
      </c>
      <c r="T87" s="117" t="n">
        <v>46753</v>
      </c>
      <c r="U87" s="111" t="s">
        <v>100</v>
      </c>
      <c r="V87" s="119"/>
      <c r="W87" s="119" t="s">
        <v>411</v>
      </c>
      <c r="X87" s="113" t="n">
        <v>100</v>
      </c>
      <c r="Y87" s="113"/>
      <c r="Z87" s="115" t="s">
        <v>411</v>
      </c>
      <c r="AA87" s="111" t="s">
        <v>412</v>
      </c>
      <c r="AB87" s="113"/>
      <c r="AC87" s="115" t="s">
        <v>411</v>
      </c>
      <c r="AD87" s="114" t="n">
        <v>24</v>
      </c>
      <c r="AE87" s="116" t="n">
        <v>45001</v>
      </c>
      <c r="AF87" s="121" t="n">
        <v>45731</v>
      </c>
      <c r="AG87" s="112" t="s">
        <v>82</v>
      </c>
      <c r="AH87" s="112" t="s">
        <v>83</v>
      </c>
      <c r="AI87" s="110" t="s">
        <v>836</v>
      </c>
      <c r="AJ87" s="112" t="s">
        <v>625</v>
      </c>
      <c r="AK87" s="121" t="s">
        <v>397</v>
      </c>
      <c r="AL87" s="115"/>
      <c r="AM87" s="115" t="s">
        <v>86</v>
      </c>
      <c r="AN87" s="115" t="s">
        <v>87</v>
      </c>
      <c r="AO87" s="115" t="s">
        <v>88</v>
      </c>
      <c r="AP87" s="113" t="s">
        <v>830</v>
      </c>
      <c r="AQ87" s="122" t="s">
        <v>155</v>
      </c>
      <c r="AR87" s="121"/>
      <c r="AS87" s="115" t="s">
        <v>91</v>
      </c>
      <c r="AT87" s="110" t="s">
        <v>385</v>
      </c>
      <c r="AU87" s="110"/>
      <c r="AV87" s="112" t="n">
        <v>44949</v>
      </c>
      <c r="AW87" s="112"/>
      <c r="AX87" s="110"/>
      <c r="AY87" s="110"/>
      <c r="AZ87" s="110"/>
      <c r="BA87" s="112" t="s">
        <v>221</v>
      </c>
      <c r="BB87" s="112" t="s">
        <v>415</v>
      </c>
      <c r="BC87" s="112" t="s">
        <v>416</v>
      </c>
      <c r="BD87" s="115" t="n">
        <v>3160</v>
      </c>
      <c r="BE87" s="112"/>
      <c r="BF87" s="123"/>
      <c r="BG87" s="112" t="s">
        <v>576</v>
      </c>
      <c r="BH87" s="119"/>
      <c r="BI87" s="119"/>
      <c r="BJ87" s="126" t="s">
        <v>418</v>
      </c>
      <c r="BK87" s="119" t="s">
        <v>577</v>
      </c>
      <c r="BL87" s="147"/>
      <c r="BM87" s="147" t="s">
        <v>420</v>
      </c>
      <c r="BN87" s="147"/>
    </row>
    <row r="88" customFormat="false" ht="60" hidden="false" customHeight="true" outlineLevel="0" collapsed="false">
      <c r="A88" s="110"/>
      <c r="B88" s="110" t="s">
        <v>62</v>
      </c>
      <c r="C88" s="110" t="s">
        <v>63</v>
      </c>
      <c r="D88" s="111" t="s">
        <v>64</v>
      </c>
      <c r="E88" s="111" t="n">
        <v>234</v>
      </c>
      <c r="F88" s="112" t="s">
        <v>825</v>
      </c>
      <c r="G88" s="112" t="s">
        <v>837</v>
      </c>
      <c r="H88" s="111" t="s">
        <v>838</v>
      </c>
      <c r="I88" s="113" t="s">
        <v>566</v>
      </c>
      <c r="J88" s="112" t="s">
        <v>615</v>
      </c>
      <c r="K88" s="114" t="s">
        <v>568</v>
      </c>
      <c r="L88" s="114" t="s">
        <v>616</v>
      </c>
      <c r="M88" s="114" t="s">
        <v>617</v>
      </c>
      <c r="N88" s="114" t="s">
        <v>839</v>
      </c>
      <c r="O88" s="110" t="s">
        <v>806</v>
      </c>
      <c r="P88" s="110" t="s">
        <v>76</v>
      </c>
      <c r="Q88" s="115" t="s">
        <v>409</v>
      </c>
      <c r="R88" s="129" t="n">
        <v>42591</v>
      </c>
      <c r="S88" s="113" t="n">
        <v>15</v>
      </c>
      <c r="T88" s="117" t="n">
        <v>48069</v>
      </c>
      <c r="U88" s="111" t="s">
        <v>100</v>
      </c>
      <c r="V88" s="119"/>
      <c r="W88" s="119" t="s">
        <v>411</v>
      </c>
      <c r="X88" s="113" t="n">
        <v>100</v>
      </c>
      <c r="Y88" s="113"/>
      <c r="Z88" s="115" t="s">
        <v>411</v>
      </c>
      <c r="AA88" s="111" t="s">
        <v>412</v>
      </c>
      <c r="AB88" s="113"/>
      <c r="AC88" s="115" t="s">
        <v>411</v>
      </c>
      <c r="AD88" s="114" t="n">
        <v>24</v>
      </c>
      <c r="AE88" s="116" t="n">
        <v>45001</v>
      </c>
      <c r="AF88" s="121" t="n">
        <v>45731</v>
      </c>
      <c r="AG88" s="112" t="s">
        <v>82</v>
      </c>
      <c r="AH88" s="112" t="s">
        <v>83</v>
      </c>
      <c r="AI88" s="110" t="s">
        <v>840</v>
      </c>
      <c r="AJ88" s="112" t="s">
        <v>625</v>
      </c>
      <c r="AK88" s="121" t="s">
        <v>397</v>
      </c>
      <c r="AL88" s="115"/>
      <c r="AM88" s="115" t="s">
        <v>86</v>
      </c>
      <c r="AN88" s="115" t="s">
        <v>87</v>
      </c>
      <c r="AO88" s="115" t="s">
        <v>88</v>
      </c>
      <c r="AP88" s="113" t="s">
        <v>830</v>
      </c>
      <c r="AQ88" s="122" t="s">
        <v>662</v>
      </c>
      <c r="AR88" s="121"/>
      <c r="AS88" s="115" t="s">
        <v>91</v>
      </c>
      <c r="AT88" s="110" t="s">
        <v>385</v>
      </c>
      <c r="AU88" s="110"/>
      <c r="AV88" s="112" t="n">
        <v>44949</v>
      </c>
      <c r="AW88" s="112"/>
      <c r="AX88" s="110"/>
      <c r="AY88" s="110"/>
      <c r="AZ88" s="110"/>
      <c r="BA88" s="112" t="s">
        <v>221</v>
      </c>
      <c r="BB88" s="112" t="s">
        <v>415</v>
      </c>
      <c r="BC88" s="112" t="s">
        <v>416</v>
      </c>
      <c r="BD88" s="115" t="n">
        <v>3160</v>
      </c>
      <c r="BE88" s="112"/>
      <c r="BF88" s="123"/>
      <c r="BG88" s="112" t="s">
        <v>576</v>
      </c>
      <c r="BH88" s="119"/>
      <c r="BI88" s="119"/>
      <c r="BJ88" s="126" t="s">
        <v>418</v>
      </c>
      <c r="BK88" s="119" t="s">
        <v>577</v>
      </c>
      <c r="BL88" s="147"/>
      <c r="BM88" s="147" t="s">
        <v>420</v>
      </c>
      <c r="BN88" s="147"/>
    </row>
    <row r="89" customFormat="false" ht="60" hidden="false" customHeight="true" outlineLevel="0" collapsed="false">
      <c r="A89" s="165" t="n">
        <v>1</v>
      </c>
      <c r="B89" s="165" t="s">
        <v>62</v>
      </c>
      <c r="C89" s="165" t="s">
        <v>63</v>
      </c>
      <c r="D89" s="166" t="s">
        <v>64</v>
      </c>
      <c r="E89" s="166" t="s">
        <v>841</v>
      </c>
      <c r="F89" s="167" t="s">
        <v>842</v>
      </c>
      <c r="G89" s="167" t="s">
        <v>634</v>
      </c>
      <c r="H89" s="166" t="s">
        <v>843</v>
      </c>
      <c r="I89" s="175" t="s">
        <v>586</v>
      </c>
      <c r="J89" s="167" t="s">
        <v>587</v>
      </c>
      <c r="K89" s="170" t="s">
        <v>568</v>
      </c>
      <c r="L89" s="170" t="s">
        <v>588</v>
      </c>
      <c r="M89" s="170" t="s">
        <v>589</v>
      </c>
      <c r="N89" s="213" t="n">
        <v>22747</v>
      </c>
      <c r="O89" s="165" t="s">
        <v>590</v>
      </c>
      <c r="P89" s="165" t="s">
        <v>76</v>
      </c>
      <c r="Q89" s="173" t="s">
        <v>409</v>
      </c>
      <c r="R89" s="174" t="n">
        <v>44881</v>
      </c>
      <c r="S89" s="175" t="n">
        <v>15</v>
      </c>
      <c r="T89" s="214" t="n">
        <v>50359</v>
      </c>
      <c r="U89" s="166" t="s">
        <v>100</v>
      </c>
      <c r="V89" s="165"/>
      <c r="W89" s="165" t="s">
        <v>411</v>
      </c>
      <c r="X89" s="175" t="n">
        <v>50</v>
      </c>
      <c r="Y89" s="175"/>
      <c r="Z89" s="173" t="s">
        <v>411</v>
      </c>
      <c r="AA89" s="166" t="s">
        <v>412</v>
      </c>
      <c r="AB89" s="215"/>
      <c r="AC89" s="173" t="s">
        <v>411</v>
      </c>
      <c r="AD89" s="170" t="n">
        <v>24</v>
      </c>
      <c r="AE89" s="174" t="n">
        <v>44883</v>
      </c>
      <c r="AF89" s="216" t="n">
        <v>45613</v>
      </c>
      <c r="AG89" s="217" t="s">
        <v>82</v>
      </c>
      <c r="AH89" s="167" t="s">
        <v>83</v>
      </c>
      <c r="AI89" s="179" t="s">
        <v>844</v>
      </c>
      <c r="AJ89" s="167" t="s">
        <v>592</v>
      </c>
      <c r="AK89" s="180" t="s">
        <v>438</v>
      </c>
      <c r="AL89" s="218"/>
      <c r="AM89" s="173" t="s">
        <v>86</v>
      </c>
      <c r="AN89" s="173" t="s">
        <v>87</v>
      </c>
      <c r="AO89" s="173" t="s">
        <v>88</v>
      </c>
      <c r="AP89" s="169" t="s">
        <v>593</v>
      </c>
      <c r="AQ89" s="219" t="s">
        <v>594</v>
      </c>
      <c r="AR89" s="216"/>
      <c r="AS89" s="173" t="s">
        <v>91</v>
      </c>
      <c r="AT89" s="165" t="s">
        <v>92</v>
      </c>
      <c r="AU89" s="165"/>
      <c r="AV89" s="179" t="s">
        <v>594</v>
      </c>
      <c r="AW89" s="217"/>
      <c r="AX89" s="177"/>
      <c r="AY89" s="177"/>
      <c r="AZ89" s="177"/>
      <c r="BA89" s="217"/>
      <c r="BB89" s="217"/>
      <c r="BC89" s="217"/>
      <c r="BD89" s="218"/>
      <c r="BE89" s="217"/>
      <c r="BF89" s="220"/>
      <c r="BG89" s="176" t="s">
        <v>595</v>
      </c>
      <c r="BH89" s="183"/>
      <c r="BI89" s="177"/>
      <c r="BJ89" s="184" t="s">
        <v>845</v>
      </c>
      <c r="BK89" s="184" t="s">
        <v>302</v>
      </c>
      <c r="BL89" s="185"/>
      <c r="BM89" s="147" t="s">
        <v>420</v>
      </c>
      <c r="BN89" s="185"/>
    </row>
    <row r="90" customFormat="false" ht="60" hidden="false" customHeight="true" outlineLevel="0" collapsed="false">
      <c r="A90" s="165" t="n">
        <v>3</v>
      </c>
      <c r="B90" s="165" t="s">
        <v>62</v>
      </c>
      <c r="C90" s="165" t="s">
        <v>63</v>
      </c>
      <c r="D90" s="166" t="s">
        <v>64</v>
      </c>
      <c r="E90" s="166" t="s">
        <v>841</v>
      </c>
      <c r="F90" s="167" t="s">
        <v>842</v>
      </c>
      <c r="G90" s="167" t="s">
        <v>634</v>
      </c>
      <c r="H90" s="166" t="s">
        <v>846</v>
      </c>
      <c r="I90" s="175" t="s">
        <v>586</v>
      </c>
      <c r="J90" s="167" t="s">
        <v>587</v>
      </c>
      <c r="K90" s="170" t="s">
        <v>568</v>
      </c>
      <c r="L90" s="170" t="s">
        <v>588</v>
      </c>
      <c r="M90" s="170" t="s">
        <v>589</v>
      </c>
      <c r="N90" s="170" t="n">
        <v>22752</v>
      </c>
      <c r="O90" s="165" t="s">
        <v>590</v>
      </c>
      <c r="P90" s="165" t="s">
        <v>76</v>
      </c>
      <c r="Q90" s="173" t="s">
        <v>409</v>
      </c>
      <c r="R90" s="174" t="n">
        <v>44881</v>
      </c>
      <c r="S90" s="175" t="n">
        <v>15</v>
      </c>
      <c r="T90" s="214" t="n">
        <v>50359</v>
      </c>
      <c r="U90" s="166" t="s">
        <v>100</v>
      </c>
      <c r="V90" s="165"/>
      <c r="W90" s="165" t="s">
        <v>411</v>
      </c>
      <c r="X90" s="175" t="n">
        <v>50</v>
      </c>
      <c r="Y90" s="175"/>
      <c r="Z90" s="173" t="s">
        <v>411</v>
      </c>
      <c r="AA90" s="166" t="s">
        <v>412</v>
      </c>
      <c r="AB90" s="175"/>
      <c r="AC90" s="173" t="s">
        <v>411</v>
      </c>
      <c r="AD90" s="170" t="n">
        <v>24</v>
      </c>
      <c r="AE90" s="174" t="n">
        <v>44881</v>
      </c>
      <c r="AF90" s="180" t="n">
        <v>45611</v>
      </c>
      <c r="AG90" s="167" t="s">
        <v>82</v>
      </c>
      <c r="AH90" s="167" t="s">
        <v>83</v>
      </c>
      <c r="AI90" s="173" t="s">
        <v>847</v>
      </c>
      <c r="AJ90" s="167" t="s">
        <v>592</v>
      </c>
      <c r="AK90" s="180" t="s">
        <v>438</v>
      </c>
      <c r="AL90" s="173"/>
      <c r="AM90" s="173" t="s">
        <v>86</v>
      </c>
      <c r="AN90" s="173" t="s">
        <v>87</v>
      </c>
      <c r="AO90" s="173" t="s">
        <v>88</v>
      </c>
      <c r="AP90" s="169" t="s">
        <v>593</v>
      </c>
      <c r="AQ90" s="219" t="s">
        <v>594</v>
      </c>
      <c r="AR90" s="180"/>
      <c r="AS90" s="173" t="s">
        <v>91</v>
      </c>
      <c r="AT90" s="165" t="s">
        <v>92</v>
      </c>
      <c r="AU90" s="165"/>
      <c r="AV90" s="179" t="s">
        <v>594</v>
      </c>
      <c r="AW90" s="167"/>
      <c r="AX90" s="165"/>
      <c r="AY90" s="165"/>
      <c r="AZ90" s="165"/>
      <c r="BA90" s="167"/>
      <c r="BB90" s="167"/>
      <c r="BC90" s="167"/>
      <c r="BD90" s="173"/>
      <c r="BE90" s="167"/>
      <c r="BF90" s="221"/>
      <c r="BG90" s="176" t="s">
        <v>595</v>
      </c>
      <c r="BH90" s="222"/>
      <c r="BI90" s="165"/>
      <c r="BJ90" s="184" t="s">
        <v>845</v>
      </c>
      <c r="BK90" s="177" t="s">
        <v>577</v>
      </c>
      <c r="BL90" s="185"/>
      <c r="BM90" s="147" t="s">
        <v>420</v>
      </c>
      <c r="BN90" s="185"/>
    </row>
    <row r="91" customFormat="false" ht="60" hidden="false" customHeight="true" outlineLevel="0" collapsed="false">
      <c r="A91" s="165" t="n">
        <v>4</v>
      </c>
      <c r="B91" s="165" t="s">
        <v>62</v>
      </c>
      <c r="C91" s="165" t="s">
        <v>63</v>
      </c>
      <c r="D91" s="166" t="s">
        <v>64</v>
      </c>
      <c r="E91" s="166" t="s">
        <v>841</v>
      </c>
      <c r="F91" s="167" t="s">
        <v>842</v>
      </c>
      <c r="G91" s="167" t="s">
        <v>634</v>
      </c>
      <c r="H91" s="166" t="s">
        <v>848</v>
      </c>
      <c r="I91" s="175" t="s">
        <v>586</v>
      </c>
      <c r="J91" s="167" t="s">
        <v>587</v>
      </c>
      <c r="K91" s="170" t="s">
        <v>568</v>
      </c>
      <c r="L91" s="170" t="s">
        <v>588</v>
      </c>
      <c r="M91" s="170" t="s">
        <v>589</v>
      </c>
      <c r="N91" s="170" t="n">
        <v>22754</v>
      </c>
      <c r="O91" s="165" t="s">
        <v>590</v>
      </c>
      <c r="P91" s="165" t="s">
        <v>76</v>
      </c>
      <c r="Q91" s="173" t="s">
        <v>409</v>
      </c>
      <c r="R91" s="174" t="n">
        <v>44883</v>
      </c>
      <c r="S91" s="175" t="n">
        <v>15</v>
      </c>
      <c r="T91" s="214" t="n">
        <v>50361</v>
      </c>
      <c r="U91" s="166" t="s">
        <v>100</v>
      </c>
      <c r="V91" s="165"/>
      <c r="W91" s="165" t="s">
        <v>411</v>
      </c>
      <c r="X91" s="175" t="n">
        <v>50</v>
      </c>
      <c r="Y91" s="175"/>
      <c r="Z91" s="173" t="s">
        <v>411</v>
      </c>
      <c r="AA91" s="166" t="s">
        <v>412</v>
      </c>
      <c r="AB91" s="175"/>
      <c r="AC91" s="173" t="s">
        <v>411</v>
      </c>
      <c r="AD91" s="170" t="n">
        <v>24</v>
      </c>
      <c r="AE91" s="174" t="n">
        <v>44883</v>
      </c>
      <c r="AF91" s="180" t="n">
        <v>45613</v>
      </c>
      <c r="AG91" s="167" t="s">
        <v>82</v>
      </c>
      <c r="AH91" s="167" t="s">
        <v>83</v>
      </c>
      <c r="AI91" s="179" t="s">
        <v>849</v>
      </c>
      <c r="AJ91" s="167" t="s">
        <v>592</v>
      </c>
      <c r="AK91" s="180" t="s">
        <v>438</v>
      </c>
      <c r="AL91" s="173"/>
      <c r="AM91" s="173" t="s">
        <v>86</v>
      </c>
      <c r="AN91" s="173" t="s">
        <v>87</v>
      </c>
      <c r="AO91" s="173" t="s">
        <v>88</v>
      </c>
      <c r="AP91" s="178" t="s">
        <v>593</v>
      </c>
      <c r="AQ91" s="219" t="s">
        <v>594</v>
      </c>
      <c r="AR91" s="180"/>
      <c r="AS91" s="173" t="s">
        <v>91</v>
      </c>
      <c r="AT91" s="165" t="s">
        <v>92</v>
      </c>
      <c r="AU91" s="165"/>
      <c r="AV91" s="173" t="s">
        <v>594</v>
      </c>
      <c r="AW91" s="167"/>
      <c r="AX91" s="165"/>
      <c r="AY91" s="165"/>
      <c r="AZ91" s="165"/>
      <c r="BA91" s="167"/>
      <c r="BB91" s="167"/>
      <c r="BC91" s="167"/>
      <c r="BD91" s="173"/>
      <c r="BE91" s="167"/>
      <c r="BF91" s="221"/>
      <c r="BG91" s="176" t="s">
        <v>595</v>
      </c>
      <c r="BH91" s="222"/>
      <c r="BI91" s="165"/>
      <c r="BJ91" s="184" t="s">
        <v>845</v>
      </c>
      <c r="BK91" s="177" t="s">
        <v>577</v>
      </c>
      <c r="BL91" s="223"/>
      <c r="BM91" s="147" t="s">
        <v>420</v>
      </c>
      <c r="BN91" s="223"/>
    </row>
    <row r="92" customFormat="false" ht="60" hidden="false" customHeight="true" outlineLevel="0" collapsed="false">
      <c r="A92" s="165" t="n">
        <v>5</v>
      </c>
      <c r="B92" s="165" t="s">
        <v>62</v>
      </c>
      <c r="C92" s="165" t="s">
        <v>63</v>
      </c>
      <c r="D92" s="166" t="s">
        <v>64</v>
      </c>
      <c r="E92" s="166" t="s">
        <v>841</v>
      </c>
      <c r="F92" s="167" t="s">
        <v>842</v>
      </c>
      <c r="G92" s="167" t="s">
        <v>634</v>
      </c>
      <c r="H92" s="166" t="s">
        <v>850</v>
      </c>
      <c r="I92" s="175" t="s">
        <v>586</v>
      </c>
      <c r="J92" s="168" t="s">
        <v>587</v>
      </c>
      <c r="K92" s="170" t="s">
        <v>568</v>
      </c>
      <c r="L92" s="170" t="s">
        <v>588</v>
      </c>
      <c r="M92" s="170" t="s">
        <v>589</v>
      </c>
      <c r="N92" s="170" t="n">
        <v>22751</v>
      </c>
      <c r="O92" s="165" t="s">
        <v>590</v>
      </c>
      <c r="P92" s="165" t="s">
        <v>76</v>
      </c>
      <c r="Q92" s="173" t="s">
        <v>409</v>
      </c>
      <c r="R92" s="174" t="n">
        <v>44879</v>
      </c>
      <c r="S92" s="175" t="n">
        <v>15</v>
      </c>
      <c r="T92" s="214" t="n">
        <v>50357</v>
      </c>
      <c r="U92" s="166" t="s">
        <v>100</v>
      </c>
      <c r="V92" s="165"/>
      <c r="W92" s="165" t="s">
        <v>411</v>
      </c>
      <c r="X92" s="175" t="n">
        <v>50</v>
      </c>
      <c r="Y92" s="175"/>
      <c r="Z92" s="173" t="s">
        <v>411</v>
      </c>
      <c r="AA92" s="166" t="s">
        <v>412</v>
      </c>
      <c r="AB92" s="175"/>
      <c r="AC92" s="173" t="s">
        <v>411</v>
      </c>
      <c r="AD92" s="170" t="n">
        <v>24</v>
      </c>
      <c r="AE92" s="174" t="n">
        <v>44881</v>
      </c>
      <c r="AF92" s="180" t="n">
        <v>45611</v>
      </c>
      <c r="AG92" s="167" t="s">
        <v>82</v>
      </c>
      <c r="AH92" s="167" t="s">
        <v>83</v>
      </c>
      <c r="AI92" s="173" t="s">
        <v>851</v>
      </c>
      <c r="AJ92" s="167" t="s">
        <v>592</v>
      </c>
      <c r="AK92" s="180" t="s">
        <v>438</v>
      </c>
      <c r="AL92" s="173"/>
      <c r="AM92" s="173" t="s">
        <v>86</v>
      </c>
      <c r="AN92" s="173" t="s">
        <v>87</v>
      </c>
      <c r="AO92" s="173" t="s">
        <v>88</v>
      </c>
      <c r="AP92" s="169" t="s">
        <v>593</v>
      </c>
      <c r="AQ92" s="219" t="s">
        <v>594</v>
      </c>
      <c r="AR92" s="180"/>
      <c r="AS92" s="173" t="s">
        <v>91</v>
      </c>
      <c r="AT92" s="165" t="s">
        <v>92</v>
      </c>
      <c r="AU92" s="165"/>
      <c r="AV92" s="179" t="s">
        <v>594</v>
      </c>
      <c r="AW92" s="167"/>
      <c r="AX92" s="165"/>
      <c r="AY92" s="165"/>
      <c r="AZ92" s="165"/>
      <c r="BA92" s="167"/>
      <c r="BB92" s="167"/>
      <c r="BC92" s="167"/>
      <c r="BD92" s="173"/>
      <c r="BE92" s="167"/>
      <c r="BF92" s="221"/>
      <c r="BG92" s="176" t="s">
        <v>595</v>
      </c>
      <c r="BH92" s="222"/>
      <c r="BI92" s="165"/>
      <c r="BJ92" s="184" t="s">
        <v>845</v>
      </c>
      <c r="BK92" s="177" t="s">
        <v>577</v>
      </c>
      <c r="BL92" s="185"/>
      <c r="BM92" s="147" t="s">
        <v>420</v>
      </c>
      <c r="BN92" s="185"/>
    </row>
    <row r="93" customFormat="false" ht="60" hidden="false" customHeight="true" outlineLevel="0" collapsed="false">
      <c r="A93" s="165"/>
      <c r="B93" s="165" t="s">
        <v>62</v>
      </c>
      <c r="C93" s="165" t="s">
        <v>63</v>
      </c>
      <c r="D93" s="166" t="s">
        <v>64</v>
      </c>
      <c r="E93" s="166" t="s">
        <v>852</v>
      </c>
      <c r="F93" s="167" t="s">
        <v>853</v>
      </c>
      <c r="G93" s="167" t="s">
        <v>584</v>
      </c>
      <c r="H93" s="166" t="s">
        <v>854</v>
      </c>
      <c r="I93" s="178" t="s">
        <v>586</v>
      </c>
      <c r="J93" s="167" t="s">
        <v>587</v>
      </c>
      <c r="K93" s="170" t="s">
        <v>568</v>
      </c>
      <c r="L93" s="170" t="s">
        <v>588</v>
      </c>
      <c r="M93" s="170" t="s">
        <v>589</v>
      </c>
      <c r="N93" s="170" t="n">
        <v>22753</v>
      </c>
      <c r="O93" s="172" t="s">
        <v>590</v>
      </c>
      <c r="P93" s="165" t="s">
        <v>76</v>
      </c>
      <c r="Q93" s="173" t="s">
        <v>409</v>
      </c>
      <c r="R93" s="174" t="n">
        <v>44881</v>
      </c>
      <c r="S93" s="175" t="n">
        <v>15</v>
      </c>
      <c r="T93" s="224" t="n">
        <v>50359</v>
      </c>
      <c r="U93" s="166" t="s">
        <v>100</v>
      </c>
      <c r="V93" s="177"/>
      <c r="W93" s="177" t="s">
        <v>411</v>
      </c>
      <c r="X93" s="175" t="n">
        <v>100</v>
      </c>
      <c r="Y93" s="175"/>
      <c r="Z93" s="173" t="s">
        <v>411</v>
      </c>
      <c r="AA93" s="166" t="s">
        <v>412</v>
      </c>
      <c r="AB93" s="175"/>
      <c r="AC93" s="173" t="s">
        <v>411</v>
      </c>
      <c r="AD93" s="170" t="n">
        <v>24</v>
      </c>
      <c r="AE93" s="174" t="n">
        <v>44883</v>
      </c>
      <c r="AF93" s="180" t="n">
        <v>45613</v>
      </c>
      <c r="AG93" s="167" t="s">
        <v>82</v>
      </c>
      <c r="AH93" s="221" t="s">
        <v>83</v>
      </c>
      <c r="AI93" s="173" t="s">
        <v>855</v>
      </c>
      <c r="AJ93" s="167" t="s">
        <v>592</v>
      </c>
      <c r="AK93" s="180" t="s">
        <v>438</v>
      </c>
      <c r="AL93" s="225"/>
      <c r="AM93" s="173" t="s">
        <v>86</v>
      </c>
      <c r="AN93" s="173" t="s">
        <v>87</v>
      </c>
      <c r="AO93" s="173" t="s">
        <v>88</v>
      </c>
      <c r="AP93" s="178" t="s">
        <v>593</v>
      </c>
      <c r="AQ93" s="226" t="s">
        <v>594</v>
      </c>
      <c r="AR93" s="180"/>
      <c r="AS93" s="173" t="s">
        <v>91</v>
      </c>
      <c r="AT93" s="165" t="s">
        <v>385</v>
      </c>
      <c r="AU93" s="165"/>
      <c r="AV93" s="179" t="s">
        <v>594</v>
      </c>
      <c r="AW93" s="167"/>
      <c r="AX93" s="165"/>
      <c r="AY93" s="165"/>
      <c r="AZ93" s="165"/>
      <c r="BA93" s="167"/>
      <c r="BB93" s="167" t="s">
        <v>415</v>
      </c>
      <c r="BC93" s="167" t="s">
        <v>416</v>
      </c>
      <c r="BD93" s="173" t="n">
        <v>3160</v>
      </c>
      <c r="BE93" s="167"/>
      <c r="BF93" s="221"/>
      <c r="BG93" s="177" t="s">
        <v>595</v>
      </c>
      <c r="BH93" s="183"/>
      <c r="BI93" s="177"/>
      <c r="BJ93" s="184" t="s">
        <v>418</v>
      </c>
      <c r="BK93" s="177" t="s">
        <v>577</v>
      </c>
      <c r="BL93" s="127"/>
      <c r="BM93" s="147" t="s">
        <v>420</v>
      </c>
      <c r="BN93" s="127"/>
    </row>
    <row r="94" customFormat="false" ht="60" hidden="false" customHeight="true" outlineLevel="0" collapsed="false">
      <c r="A94" s="165"/>
      <c r="B94" s="165" t="s">
        <v>62</v>
      </c>
      <c r="C94" s="165" t="s">
        <v>63</v>
      </c>
      <c r="D94" s="166" t="s">
        <v>64</v>
      </c>
      <c r="E94" s="166" t="s">
        <v>856</v>
      </c>
      <c r="F94" s="167" t="s">
        <v>857</v>
      </c>
      <c r="G94" s="167" t="s">
        <v>584</v>
      </c>
      <c r="H94" s="166" t="s">
        <v>858</v>
      </c>
      <c r="I94" s="178" t="s">
        <v>586</v>
      </c>
      <c r="J94" s="167" t="s">
        <v>587</v>
      </c>
      <c r="K94" s="170" t="s">
        <v>568</v>
      </c>
      <c r="L94" s="170" t="s">
        <v>588</v>
      </c>
      <c r="M94" s="170" t="s">
        <v>589</v>
      </c>
      <c r="N94" s="170" t="n">
        <v>22756</v>
      </c>
      <c r="O94" s="172" t="s">
        <v>590</v>
      </c>
      <c r="P94" s="165" t="s">
        <v>76</v>
      </c>
      <c r="Q94" s="173" t="s">
        <v>409</v>
      </c>
      <c r="R94" s="174" t="n">
        <v>44887</v>
      </c>
      <c r="S94" s="175" t="n">
        <v>15</v>
      </c>
      <c r="T94" s="224" t="n">
        <v>50365</v>
      </c>
      <c r="U94" s="166" t="s">
        <v>100</v>
      </c>
      <c r="V94" s="177"/>
      <c r="W94" s="177" t="s">
        <v>411</v>
      </c>
      <c r="X94" s="175" t="n">
        <v>100</v>
      </c>
      <c r="Y94" s="175"/>
      <c r="Z94" s="173" t="s">
        <v>411</v>
      </c>
      <c r="AA94" s="166" t="s">
        <v>412</v>
      </c>
      <c r="AB94" s="175"/>
      <c r="AC94" s="173" t="s">
        <v>411</v>
      </c>
      <c r="AD94" s="170" t="n">
        <v>24</v>
      </c>
      <c r="AE94" s="174" t="n">
        <v>44888</v>
      </c>
      <c r="AF94" s="180" t="n">
        <v>45618</v>
      </c>
      <c r="AG94" s="167" t="s">
        <v>82</v>
      </c>
      <c r="AH94" s="221" t="s">
        <v>83</v>
      </c>
      <c r="AI94" s="173" t="s">
        <v>859</v>
      </c>
      <c r="AJ94" s="168" t="s">
        <v>592</v>
      </c>
      <c r="AK94" s="227" t="s">
        <v>438</v>
      </c>
      <c r="AL94" s="173"/>
      <c r="AM94" s="173" t="s">
        <v>86</v>
      </c>
      <c r="AN94" s="173" t="s">
        <v>87</v>
      </c>
      <c r="AO94" s="173" t="s">
        <v>88</v>
      </c>
      <c r="AP94" s="178" t="s">
        <v>593</v>
      </c>
      <c r="AQ94" s="226" t="s">
        <v>594</v>
      </c>
      <c r="AR94" s="180"/>
      <c r="AS94" s="173" t="s">
        <v>91</v>
      </c>
      <c r="AT94" s="165" t="s">
        <v>385</v>
      </c>
      <c r="AU94" s="165"/>
      <c r="AV94" s="173" t="s">
        <v>594</v>
      </c>
      <c r="AW94" s="167"/>
      <c r="AX94" s="165"/>
      <c r="AY94" s="165"/>
      <c r="AZ94" s="165"/>
      <c r="BA94" s="167"/>
      <c r="BB94" s="167" t="s">
        <v>415</v>
      </c>
      <c r="BC94" s="167" t="s">
        <v>416</v>
      </c>
      <c r="BD94" s="173" t="n">
        <v>3160</v>
      </c>
      <c r="BE94" s="167"/>
      <c r="BF94" s="221"/>
      <c r="BG94" s="177" t="s">
        <v>595</v>
      </c>
      <c r="BH94" s="183"/>
      <c r="BI94" s="177"/>
      <c r="BJ94" s="184" t="s">
        <v>418</v>
      </c>
      <c r="BK94" s="184" t="s">
        <v>577</v>
      </c>
      <c r="BL94" s="223"/>
      <c r="BM94" s="147" t="s">
        <v>420</v>
      </c>
      <c r="BN94" s="223"/>
    </row>
    <row r="95" customFormat="false" ht="60" hidden="false" customHeight="true" outlineLevel="0" collapsed="false">
      <c r="A95" s="110"/>
      <c r="B95" s="110" t="s">
        <v>62</v>
      </c>
      <c r="C95" s="110" t="s">
        <v>63</v>
      </c>
      <c r="D95" s="111" t="s">
        <v>64</v>
      </c>
      <c r="E95" s="111" t="s">
        <v>860</v>
      </c>
      <c r="F95" s="112" t="s">
        <v>861</v>
      </c>
      <c r="G95" s="112" t="s">
        <v>862</v>
      </c>
      <c r="H95" s="111" t="s">
        <v>863</v>
      </c>
      <c r="I95" s="113" t="s">
        <v>864</v>
      </c>
      <c r="J95" s="112" t="s">
        <v>865</v>
      </c>
      <c r="K95" s="114" t="s">
        <v>866</v>
      </c>
      <c r="L95" s="114" t="s">
        <v>867</v>
      </c>
      <c r="M95" s="112" t="s">
        <v>868</v>
      </c>
      <c r="N95" s="114" t="n">
        <v>1568831</v>
      </c>
      <c r="O95" s="110" t="s">
        <v>869</v>
      </c>
      <c r="P95" s="110" t="s">
        <v>870</v>
      </c>
      <c r="Q95" s="115" t="s">
        <v>289</v>
      </c>
      <c r="R95" s="129" t="n">
        <v>43221</v>
      </c>
      <c r="S95" s="113" t="n">
        <v>10</v>
      </c>
      <c r="T95" s="117" t="n">
        <v>46873</v>
      </c>
      <c r="U95" s="111"/>
      <c r="V95" s="119"/>
      <c r="W95" s="119"/>
      <c r="X95" s="113"/>
      <c r="Y95" s="113"/>
      <c r="Z95" s="115"/>
      <c r="AA95" s="111" t="s">
        <v>216</v>
      </c>
      <c r="AB95" s="113"/>
      <c r="AC95" s="113" t="s">
        <v>141</v>
      </c>
      <c r="AD95" s="114" t="n">
        <v>12</v>
      </c>
      <c r="AE95" s="120" t="n">
        <v>45373</v>
      </c>
      <c r="AF95" s="121" t="n">
        <v>45737</v>
      </c>
      <c r="AG95" s="121" t="s">
        <v>82</v>
      </c>
      <c r="AH95" s="112" t="s">
        <v>83</v>
      </c>
      <c r="AI95" s="115" t="s">
        <v>871</v>
      </c>
      <c r="AJ95" s="112" t="s">
        <v>85</v>
      </c>
      <c r="AK95" s="121" t="s">
        <v>397</v>
      </c>
      <c r="AL95" s="115"/>
      <c r="AM95" s="115" t="s">
        <v>86</v>
      </c>
      <c r="AN95" s="115" t="s">
        <v>87</v>
      </c>
      <c r="AO95" s="115"/>
      <c r="AP95" s="113" t="s">
        <v>872</v>
      </c>
      <c r="AQ95" s="122" t="s">
        <v>873</v>
      </c>
      <c r="AR95" s="121"/>
      <c r="AS95" s="115" t="s">
        <v>91</v>
      </c>
      <c r="AT95" s="110" t="s">
        <v>385</v>
      </c>
      <c r="AU95" s="110"/>
      <c r="AV95" s="112" t="n">
        <v>45167</v>
      </c>
      <c r="AW95" s="112"/>
      <c r="AX95" s="110"/>
      <c r="AY95" s="110"/>
      <c r="AZ95" s="110"/>
      <c r="BA95" s="112"/>
      <c r="BB95" s="112" t="s">
        <v>297</v>
      </c>
      <c r="BC95" s="112" t="s">
        <v>298</v>
      </c>
      <c r="BD95" s="112"/>
      <c r="BE95" s="112"/>
      <c r="BF95" s="123"/>
      <c r="BG95" s="124" t="s">
        <v>874</v>
      </c>
      <c r="BH95" s="125"/>
      <c r="BI95" s="119" t="s">
        <v>417</v>
      </c>
      <c r="BJ95" s="126" t="s">
        <v>875</v>
      </c>
      <c r="BK95" s="119" t="s">
        <v>419</v>
      </c>
      <c r="BL95" s="127"/>
      <c r="BM95" s="127" t="s">
        <v>876</v>
      </c>
      <c r="BN95" s="127"/>
    </row>
    <row r="96" customFormat="false" ht="60" hidden="false" customHeight="true" outlineLevel="0" collapsed="false">
      <c r="A96" s="110"/>
      <c r="B96" s="110" t="s">
        <v>62</v>
      </c>
      <c r="C96" s="110" t="s">
        <v>63</v>
      </c>
      <c r="D96" s="111" t="s">
        <v>64</v>
      </c>
      <c r="E96" s="111" t="s">
        <v>860</v>
      </c>
      <c r="F96" s="112" t="s">
        <v>861</v>
      </c>
      <c r="G96" s="112" t="s">
        <v>877</v>
      </c>
      <c r="H96" s="111" t="s">
        <v>878</v>
      </c>
      <c r="I96" s="113" t="s">
        <v>864</v>
      </c>
      <c r="J96" s="112" t="s">
        <v>865</v>
      </c>
      <c r="K96" s="114" t="s">
        <v>866</v>
      </c>
      <c r="L96" s="114" t="s">
        <v>867</v>
      </c>
      <c r="M96" s="112" t="s">
        <v>868</v>
      </c>
      <c r="N96" s="114" t="n">
        <v>1568830</v>
      </c>
      <c r="O96" s="110" t="s">
        <v>869</v>
      </c>
      <c r="P96" s="110" t="s">
        <v>870</v>
      </c>
      <c r="Q96" s="115" t="s">
        <v>289</v>
      </c>
      <c r="R96" s="116" t="n">
        <v>43221</v>
      </c>
      <c r="S96" s="113" t="n">
        <v>10</v>
      </c>
      <c r="T96" s="117" t="n">
        <v>46873</v>
      </c>
      <c r="U96" s="111"/>
      <c r="V96" s="110"/>
      <c r="W96" s="110"/>
      <c r="X96" s="113"/>
      <c r="Y96" s="113"/>
      <c r="Z96" s="115"/>
      <c r="AA96" s="111" t="s">
        <v>216</v>
      </c>
      <c r="AB96" s="113"/>
      <c r="AC96" s="113" t="s">
        <v>141</v>
      </c>
      <c r="AD96" s="114" t="n">
        <v>12</v>
      </c>
      <c r="AE96" s="120" t="n">
        <v>45373</v>
      </c>
      <c r="AF96" s="121" t="n">
        <v>45737</v>
      </c>
      <c r="AG96" s="121" t="s">
        <v>82</v>
      </c>
      <c r="AH96" s="112" t="s">
        <v>83</v>
      </c>
      <c r="AI96" s="115" t="s">
        <v>879</v>
      </c>
      <c r="AJ96" s="112" t="s">
        <v>85</v>
      </c>
      <c r="AK96" s="121" t="s">
        <v>397</v>
      </c>
      <c r="AL96" s="115"/>
      <c r="AM96" s="115" t="s">
        <v>86</v>
      </c>
      <c r="AN96" s="115" t="s">
        <v>87</v>
      </c>
      <c r="AO96" s="115"/>
      <c r="AP96" s="113" t="s">
        <v>872</v>
      </c>
      <c r="AQ96" s="122" t="s">
        <v>873</v>
      </c>
      <c r="AR96" s="121"/>
      <c r="AS96" s="115" t="s">
        <v>91</v>
      </c>
      <c r="AT96" s="110" t="s">
        <v>385</v>
      </c>
      <c r="AU96" s="110"/>
      <c r="AV96" s="112" t="n">
        <v>45167</v>
      </c>
      <c r="AW96" s="112"/>
      <c r="AX96" s="110"/>
      <c r="AY96" s="110"/>
      <c r="AZ96" s="110"/>
      <c r="BA96" s="112"/>
      <c r="BB96" s="112" t="s">
        <v>297</v>
      </c>
      <c r="BC96" s="112" t="s">
        <v>298</v>
      </c>
      <c r="BD96" s="112"/>
      <c r="BE96" s="112"/>
      <c r="BF96" s="123"/>
      <c r="BG96" s="228" t="s">
        <v>874</v>
      </c>
      <c r="BH96" s="229"/>
      <c r="BI96" s="110" t="s">
        <v>417</v>
      </c>
      <c r="BJ96" s="122" t="s">
        <v>875</v>
      </c>
      <c r="BK96" s="110" t="s">
        <v>419</v>
      </c>
      <c r="BL96" s="230"/>
      <c r="BM96" s="127" t="s">
        <v>876</v>
      </c>
      <c r="BN96" s="230"/>
    </row>
    <row r="97" customFormat="false" ht="60" hidden="false" customHeight="true" outlineLevel="0" collapsed="false">
      <c r="A97" s="110"/>
      <c r="B97" s="110" t="s">
        <v>62</v>
      </c>
      <c r="C97" s="110" t="s">
        <v>63</v>
      </c>
      <c r="D97" s="111" t="s">
        <v>64</v>
      </c>
      <c r="E97" s="111" t="s">
        <v>860</v>
      </c>
      <c r="F97" s="112" t="s">
        <v>861</v>
      </c>
      <c r="G97" s="112" t="s">
        <v>880</v>
      </c>
      <c r="H97" s="111" t="s">
        <v>881</v>
      </c>
      <c r="I97" s="113" t="s">
        <v>864</v>
      </c>
      <c r="J97" s="112" t="s">
        <v>865</v>
      </c>
      <c r="K97" s="114" t="s">
        <v>866</v>
      </c>
      <c r="L97" s="114" t="s">
        <v>867</v>
      </c>
      <c r="M97" s="112" t="s">
        <v>868</v>
      </c>
      <c r="N97" s="114" t="n">
        <v>1568835</v>
      </c>
      <c r="O97" s="110" t="s">
        <v>869</v>
      </c>
      <c r="P97" s="110" t="s">
        <v>870</v>
      </c>
      <c r="Q97" s="115" t="s">
        <v>289</v>
      </c>
      <c r="R97" s="116" t="n">
        <v>43221</v>
      </c>
      <c r="S97" s="113" t="n">
        <v>10</v>
      </c>
      <c r="T97" s="117" t="n">
        <v>46873</v>
      </c>
      <c r="U97" s="111"/>
      <c r="V97" s="110"/>
      <c r="W97" s="110"/>
      <c r="X97" s="113"/>
      <c r="Y97" s="113"/>
      <c r="Z97" s="115"/>
      <c r="AA97" s="111" t="s">
        <v>216</v>
      </c>
      <c r="AB97" s="113"/>
      <c r="AC97" s="113" t="s">
        <v>141</v>
      </c>
      <c r="AD97" s="114" t="n">
        <v>12</v>
      </c>
      <c r="AE97" s="120" t="n">
        <v>45373</v>
      </c>
      <c r="AF97" s="121" t="n">
        <v>45737</v>
      </c>
      <c r="AG97" s="121" t="s">
        <v>82</v>
      </c>
      <c r="AH97" s="112" t="s">
        <v>83</v>
      </c>
      <c r="AI97" s="115" t="s">
        <v>882</v>
      </c>
      <c r="AJ97" s="112" t="s">
        <v>85</v>
      </c>
      <c r="AK97" s="121" t="s">
        <v>397</v>
      </c>
      <c r="AL97" s="115"/>
      <c r="AM97" s="115" t="s">
        <v>86</v>
      </c>
      <c r="AN97" s="115" t="s">
        <v>87</v>
      </c>
      <c r="AO97" s="115"/>
      <c r="AP97" s="113" t="s">
        <v>872</v>
      </c>
      <c r="AQ97" s="122" t="s">
        <v>873</v>
      </c>
      <c r="AR97" s="121"/>
      <c r="AS97" s="115" t="s">
        <v>91</v>
      </c>
      <c r="AT97" s="110" t="s">
        <v>385</v>
      </c>
      <c r="AU97" s="110"/>
      <c r="AV97" s="112" t="n">
        <v>45167</v>
      </c>
      <c r="AW97" s="112"/>
      <c r="AX97" s="110"/>
      <c r="AY97" s="110"/>
      <c r="AZ97" s="110"/>
      <c r="BA97" s="112"/>
      <c r="BB97" s="112" t="s">
        <v>297</v>
      </c>
      <c r="BC97" s="112" t="s">
        <v>298</v>
      </c>
      <c r="BD97" s="112"/>
      <c r="BE97" s="112"/>
      <c r="BF97" s="123"/>
      <c r="BG97" s="228" t="s">
        <v>874</v>
      </c>
      <c r="BH97" s="229"/>
      <c r="BI97" s="110" t="s">
        <v>417</v>
      </c>
      <c r="BJ97" s="122" t="s">
        <v>875</v>
      </c>
      <c r="BK97" s="110" t="s">
        <v>419</v>
      </c>
      <c r="BL97" s="231"/>
      <c r="BM97" s="127" t="s">
        <v>876</v>
      </c>
      <c r="BN97" s="230"/>
    </row>
    <row r="98" customFormat="false" ht="60" hidden="false" customHeight="true" outlineLevel="0" collapsed="false">
      <c r="A98" s="134"/>
      <c r="B98" s="134" t="s">
        <v>62</v>
      </c>
      <c r="C98" s="134" t="s">
        <v>63</v>
      </c>
      <c r="D98" s="135" t="s">
        <v>64</v>
      </c>
      <c r="E98" s="135" t="s">
        <v>883</v>
      </c>
      <c r="F98" s="136" t="s">
        <v>884</v>
      </c>
      <c r="G98" s="136" t="s">
        <v>885</v>
      </c>
      <c r="H98" s="135" t="s">
        <v>886</v>
      </c>
      <c r="I98" s="137" t="s">
        <v>887</v>
      </c>
      <c r="J98" s="136" t="s">
        <v>888</v>
      </c>
      <c r="K98" s="138" t="s">
        <v>889</v>
      </c>
      <c r="L98" s="134" t="s">
        <v>890</v>
      </c>
      <c r="M98" s="136" t="s">
        <v>891</v>
      </c>
      <c r="N98" s="138" t="s">
        <v>892</v>
      </c>
      <c r="O98" s="134" t="s">
        <v>893</v>
      </c>
      <c r="P98" s="134" t="s">
        <v>76</v>
      </c>
      <c r="Q98" s="139" t="s">
        <v>77</v>
      </c>
      <c r="R98" s="158" t="n">
        <v>43556</v>
      </c>
      <c r="S98" s="232" t="n">
        <v>5</v>
      </c>
      <c r="T98" s="141" t="n">
        <v>45382</v>
      </c>
      <c r="U98" s="135" t="s">
        <v>78</v>
      </c>
      <c r="V98" s="108"/>
      <c r="W98" s="108" t="s">
        <v>79</v>
      </c>
      <c r="X98" s="137" t="n">
        <v>100</v>
      </c>
      <c r="Y98" s="137"/>
      <c r="Z98" s="139" t="s">
        <v>79</v>
      </c>
      <c r="AA98" s="134" t="s">
        <v>101</v>
      </c>
      <c r="AB98" s="137"/>
      <c r="AC98" s="139" t="s">
        <v>81</v>
      </c>
      <c r="AD98" s="138" t="n">
        <v>24</v>
      </c>
      <c r="AE98" s="140" t="n">
        <v>45014</v>
      </c>
      <c r="AF98" s="143" t="n">
        <v>45744</v>
      </c>
      <c r="AG98" s="136" t="s">
        <v>82</v>
      </c>
      <c r="AH98" s="136" t="s">
        <v>83</v>
      </c>
      <c r="AI98" s="134" t="s">
        <v>894</v>
      </c>
      <c r="AJ98" s="136" t="s">
        <v>625</v>
      </c>
      <c r="AK98" s="143" t="s">
        <v>397</v>
      </c>
      <c r="AL98" s="139"/>
      <c r="AM98" s="139" t="s">
        <v>88</v>
      </c>
      <c r="AN98" s="139" t="s">
        <v>87</v>
      </c>
      <c r="AO98" s="139" t="s">
        <v>88</v>
      </c>
      <c r="AP98" s="143"/>
      <c r="AQ98" s="139"/>
      <c r="AR98" s="134"/>
      <c r="AS98" s="134"/>
      <c r="AT98" s="136"/>
      <c r="AU98" s="136"/>
      <c r="AV98" s="134"/>
      <c r="AW98" s="134" t="s">
        <v>895</v>
      </c>
      <c r="AX98" s="134"/>
      <c r="AY98" s="136"/>
      <c r="AZ98" s="136"/>
      <c r="BA98" s="136"/>
      <c r="BB98" s="136" t="s">
        <v>93</v>
      </c>
      <c r="BC98" s="136" t="s">
        <v>94</v>
      </c>
      <c r="BD98" s="139" t="n">
        <v>3201</v>
      </c>
      <c r="BE98" s="136"/>
      <c r="BF98" s="144"/>
      <c r="BG98" s="136" t="s">
        <v>576</v>
      </c>
      <c r="BH98" s="108"/>
      <c r="BI98" s="108"/>
      <c r="BJ98" s="108"/>
      <c r="BK98" s="108"/>
      <c r="BL98" s="147"/>
      <c r="BM98" s="147"/>
      <c r="BN98" s="147"/>
    </row>
    <row r="99" customFormat="false" ht="60" hidden="false" customHeight="true" outlineLevel="0" collapsed="false">
      <c r="A99" s="134"/>
      <c r="B99" s="134" t="s">
        <v>62</v>
      </c>
      <c r="C99" s="134" t="s">
        <v>63</v>
      </c>
      <c r="D99" s="135" t="s">
        <v>64</v>
      </c>
      <c r="E99" s="135" t="n">
        <v>239</v>
      </c>
      <c r="F99" s="136" t="s">
        <v>896</v>
      </c>
      <c r="G99" s="136" t="s">
        <v>897</v>
      </c>
      <c r="H99" s="135" t="s">
        <v>898</v>
      </c>
      <c r="I99" s="137" t="s">
        <v>566</v>
      </c>
      <c r="J99" s="136" t="s">
        <v>615</v>
      </c>
      <c r="K99" s="138" t="s">
        <v>568</v>
      </c>
      <c r="L99" s="138" t="s">
        <v>616</v>
      </c>
      <c r="M99" s="138" t="s">
        <v>617</v>
      </c>
      <c r="N99" s="138" t="s">
        <v>899</v>
      </c>
      <c r="O99" s="134" t="s">
        <v>806</v>
      </c>
      <c r="P99" s="134" t="s">
        <v>76</v>
      </c>
      <c r="Q99" s="139" t="s">
        <v>409</v>
      </c>
      <c r="R99" s="140" t="n">
        <v>42592</v>
      </c>
      <c r="S99" s="137" t="n">
        <v>15</v>
      </c>
      <c r="T99" s="141" t="n">
        <v>48070</v>
      </c>
      <c r="U99" s="135" t="s">
        <v>100</v>
      </c>
      <c r="V99" s="108"/>
      <c r="W99" s="108" t="s">
        <v>411</v>
      </c>
      <c r="X99" s="137" t="n">
        <v>100</v>
      </c>
      <c r="Y99" s="137"/>
      <c r="Z99" s="139" t="s">
        <v>411</v>
      </c>
      <c r="AA99" s="135" t="s">
        <v>412</v>
      </c>
      <c r="AB99" s="137"/>
      <c r="AC99" s="139" t="s">
        <v>411</v>
      </c>
      <c r="AD99" s="138" t="n">
        <v>24</v>
      </c>
      <c r="AE99" s="140" t="n">
        <v>45002</v>
      </c>
      <c r="AF99" s="143" t="n">
        <v>45732</v>
      </c>
      <c r="AG99" s="136" t="s">
        <v>82</v>
      </c>
      <c r="AH99" s="136" t="s">
        <v>83</v>
      </c>
      <c r="AI99" s="134" t="s">
        <v>900</v>
      </c>
      <c r="AJ99" s="136" t="s">
        <v>625</v>
      </c>
      <c r="AK99" s="143" t="s">
        <v>397</v>
      </c>
      <c r="AL99" s="139"/>
      <c r="AM99" s="139" t="s">
        <v>86</v>
      </c>
      <c r="AN99" s="139" t="s">
        <v>87</v>
      </c>
      <c r="AO99" s="139" t="s">
        <v>88</v>
      </c>
      <c r="AP99" s="137" t="s">
        <v>574</v>
      </c>
      <c r="AQ99" s="150"/>
      <c r="AR99" s="143"/>
      <c r="AS99" s="139" t="s">
        <v>91</v>
      </c>
      <c r="AT99" s="134" t="s">
        <v>385</v>
      </c>
      <c r="AU99" s="134"/>
      <c r="AV99" s="136"/>
      <c r="AW99" s="136"/>
      <c r="AX99" s="134"/>
      <c r="AY99" s="134"/>
      <c r="AZ99" s="134"/>
      <c r="BA99" s="136" t="s">
        <v>221</v>
      </c>
      <c r="BB99" s="136" t="s">
        <v>415</v>
      </c>
      <c r="BC99" s="136" t="s">
        <v>416</v>
      </c>
      <c r="BD99" s="139" t="n">
        <v>3160</v>
      </c>
      <c r="BE99" s="136"/>
      <c r="BF99" s="144"/>
      <c r="BG99" s="136" t="s">
        <v>576</v>
      </c>
      <c r="BH99" s="108"/>
      <c r="BI99" s="108"/>
      <c r="BJ99" s="163" t="s">
        <v>418</v>
      </c>
      <c r="BK99" s="108" t="s">
        <v>577</v>
      </c>
      <c r="BL99" s="147"/>
      <c r="BM99" s="147" t="s">
        <v>420</v>
      </c>
      <c r="BN99" s="147"/>
    </row>
    <row r="100" customFormat="false" ht="60" hidden="false" customHeight="true" outlineLevel="0" collapsed="false">
      <c r="A100" s="110"/>
      <c r="B100" s="110" t="s">
        <v>62</v>
      </c>
      <c r="C100" s="110" t="s">
        <v>63</v>
      </c>
      <c r="D100" s="111" t="s">
        <v>64</v>
      </c>
      <c r="E100" s="111" t="s">
        <v>901</v>
      </c>
      <c r="F100" s="112" t="s">
        <v>902</v>
      </c>
      <c r="G100" s="112" t="s">
        <v>903</v>
      </c>
      <c r="H100" s="111" t="s">
        <v>904</v>
      </c>
      <c r="I100" s="113" t="s">
        <v>905</v>
      </c>
      <c r="J100" s="112" t="s">
        <v>906</v>
      </c>
      <c r="K100" s="114" t="s">
        <v>907</v>
      </c>
      <c r="L100" s="114" t="s">
        <v>433</v>
      </c>
      <c r="M100" s="114" t="s">
        <v>434</v>
      </c>
      <c r="N100" s="114" t="n">
        <v>13247</v>
      </c>
      <c r="O100" s="110" t="s">
        <v>436</v>
      </c>
      <c r="P100" s="110" t="s">
        <v>76</v>
      </c>
      <c r="Q100" s="115" t="s">
        <v>409</v>
      </c>
      <c r="R100" s="126" t="s">
        <v>908</v>
      </c>
      <c r="S100" s="113" t="n">
        <v>10</v>
      </c>
      <c r="T100" s="117" t="n">
        <v>47157</v>
      </c>
      <c r="U100" s="111" t="s">
        <v>100</v>
      </c>
      <c r="V100" s="119"/>
      <c r="W100" s="119" t="s">
        <v>411</v>
      </c>
      <c r="X100" s="113" t="n">
        <v>100</v>
      </c>
      <c r="Y100" s="113"/>
      <c r="Z100" s="115" t="s">
        <v>411</v>
      </c>
      <c r="AA100" s="111" t="s">
        <v>412</v>
      </c>
      <c r="AB100" s="113"/>
      <c r="AC100" s="115" t="s">
        <v>411</v>
      </c>
      <c r="AD100" s="114" t="n">
        <v>12</v>
      </c>
      <c r="AE100" s="120" t="n">
        <v>45332</v>
      </c>
      <c r="AF100" s="121" t="n">
        <v>45697</v>
      </c>
      <c r="AG100" s="112" t="s">
        <v>82</v>
      </c>
      <c r="AH100" s="112" t="s">
        <v>83</v>
      </c>
      <c r="AI100" s="115" t="s">
        <v>909</v>
      </c>
      <c r="AJ100" s="112" t="s">
        <v>143</v>
      </c>
      <c r="AK100" s="121" t="s">
        <v>438</v>
      </c>
      <c r="AL100" s="115"/>
      <c r="AM100" s="115" t="s">
        <v>86</v>
      </c>
      <c r="AN100" s="115" t="s">
        <v>87</v>
      </c>
      <c r="AO100" s="115" t="s">
        <v>88</v>
      </c>
      <c r="AP100" s="113" t="s">
        <v>910</v>
      </c>
      <c r="AQ100" s="122" t="s">
        <v>911</v>
      </c>
      <c r="AR100" s="121"/>
      <c r="AS100" s="115" t="s">
        <v>91</v>
      </c>
      <c r="AT100" s="110" t="s">
        <v>385</v>
      </c>
      <c r="AU100" s="110"/>
      <c r="AV100" s="122" t="s">
        <v>912</v>
      </c>
      <c r="AW100" s="112"/>
      <c r="AX100" s="110"/>
      <c r="AY100" s="110"/>
      <c r="AZ100" s="110"/>
      <c r="BA100" s="112"/>
      <c r="BB100" s="112" t="s">
        <v>415</v>
      </c>
      <c r="BC100" s="112" t="s">
        <v>416</v>
      </c>
      <c r="BD100" s="115" t="n">
        <v>3160</v>
      </c>
      <c r="BE100" s="112"/>
      <c r="BF100" s="123"/>
      <c r="BG100" s="124" t="s">
        <v>362</v>
      </c>
      <c r="BH100" s="125"/>
      <c r="BI100" s="119"/>
      <c r="BJ100" s="119"/>
      <c r="BK100" s="119"/>
      <c r="BL100" s="127"/>
      <c r="BM100" s="147" t="s">
        <v>420</v>
      </c>
      <c r="BN100" s="127"/>
    </row>
    <row r="101" customFormat="false" ht="60" hidden="false" customHeight="true" outlineLevel="0" collapsed="false">
      <c r="A101" s="134"/>
      <c r="B101" s="134" t="s">
        <v>62</v>
      </c>
      <c r="C101" s="134" t="s">
        <v>63</v>
      </c>
      <c r="D101" s="135" t="s">
        <v>64</v>
      </c>
      <c r="E101" s="135" t="n">
        <v>244</v>
      </c>
      <c r="F101" s="136" t="s">
        <v>913</v>
      </c>
      <c r="G101" s="136" t="s">
        <v>914</v>
      </c>
      <c r="H101" s="135" t="s">
        <v>915</v>
      </c>
      <c r="I101" s="137" t="s">
        <v>566</v>
      </c>
      <c r="J101" s="136" t="s">
        <v>567</v>
      </c>
      <c r="K101" s="138" t="s">
        <v>568</v>
      </c>
      <c r="L101" s="138" t="s">
        <v>616</v>
      </c>
      <c r="M101" s="138" t="s">
        <v>617</v>
      </c>
      <c r="N101" s="138" t="s">
        <v>916</v>
      </c>
      <c r="O101" s="134" t="s">
        <v>408</v>
      </c>
      <c r="P101" s="134" t="s">
        <v>76</v>
      </c>
      <c r="Q101" s="139" t="s">
        <v>409</v>
      </c>
      <c r="R101" s="158" t="n">
        <v>42592</v>
      </c>
      <c r="S101" s="137" t="n">
        <v>15</v>
      </c>
      <c r="T101" s="141" t="n">
        <v>48070</v>
      </c>
      <c r="U101" s="135" t="s">
        <v>100</v>
      </c>
      <c r="V101" s="108"/>
      <c r="W101" s="108" t="s">
        <v>411</v>
      </c>
      <c r="X101" s="137" t="n">
        <v>100</v>
      </c>
      <c r="Y101" s="137"/>
      <c r="Z101" s="139" t="s">
        <v>411</v>
      </c>
      <c r="AA101" s="135" t="s">
        <v>412</v>
      </c>
      <c r="AB101" s="137"/>
      <c r="AC101" s="139" t="s">
        <v>411</v>
      </c>
      <c r="AD101" s="138" t="n">
        <v>24</v>
      </c>
      <c r="AE101" s="140" t="n">
        <v>45001</v>
      </c>
      <c r="AF101" s="143" t="n">
        <v>45731</v>
      </c>
      <c r="AG101" s="136" t="s">
        <v>82</v>
      </c>
      <c r="AH101" s="136" t="s">
        <v>83</v>
      </c>
      <c r="AI101" s="134" t="s">
        <v>917</v>
      </c>
      <c r="AJ101" s="136" t="s">
        <v>625</v>
      </c>
      <c r="AK101" s="143" t="s">
        <v>397</v>
      </c>
      <c r="AL101" s="139"/>
      <c r="AM101" s="139" t="s">
        <v>86</v>
      </c>
      <c r="AN101" s="139" t="s">
        <v>87</v>
      </c>
      <c r="AO101" s="139" t="s">
        <v>88</v>
      </c>
      <c r="AP101" s="137" t="s">
        <v>574</v>
      </c>
      <c r="AQ101" s="150"/>
      <c r="AR101" s="143"/>
      <c r="AS101" s="139" t="s">
        <v>91</v>
      </c>
      <c r="AT101" s="134" t="s">
        <v>385</v>
      </c>
      <c r="AU101" s="134"/>
      <c r="AV101" s="136"/>
      <c r="AW101" s="136"/>
      <c r="AX101" s="134"/>
      <c r="AY101" s="134"/>
      <c r="AZ101" s="134"/>
      <c r="BA101" s="136" t="s">
        <v>343</v>
      </c>
      <c r="BB101" s="136" t="s">
        <v>415</v>
      </c>
      <c r="BC101" s="136" t="s">
        <v>416</v>
      </c>
      <c r="BD101" s="139" t="n">
        <v>3160</v>
      </c>
      <c r="BE101" s="136"/>
      <c r="BF101" s="144"/>
      <c r="BG101" s="136" t="s">
        <v>576</v>
      </c>
      <c r="BH101" s="108"/>
      <c r="BI101" s="108"/>
      <c r="BJ101" s="163" t="s">
        <v>418</v>
      </c>
      <c r="BK101" s="108" t="s">
        <v>577</v>
      </c>
      <c r="BL101" s="147"/>
      <c r="BM101" s="147" t="s">
        <v>420</v>
      </c>
      <c r="BN101" s="147"/>
    </row>
    <row r="102" customFormat="false" ht="60" hidden="false" customHeight="true" outlineLevel="0" collapsed="false">
      <c r="A102" s="134"/>
      <c r="B102" s="134" t="s">
        <v>62</v>
      </c>
      <c r="C102" s="134" t="s">
        <v>63</v>
      </c>
      <c r="D102" s="135" t="s">
        <v>64</v>
      </c>
      <c r="E102" s="135" t="n">
        <v>244</v>
      </c>
      <c r="F102" s="136" t="s">
        <v>913</v>
      </c>
      <c r="G102" s="136" t="s">
        <v>918</v>
      </c>
      <c r="H102" s="135" t="s">
        <v>919</v>
      </c>
      <c r="I102" s="137" t="s">
        <v>566</v>
      </c>
      <c r="J102" s="136" t="s">
        <v>567</v>
      </c>
      <c r="K102" s="138" t="s">
        <v>568</v>
      </c>
      <c r="L102" s="138" t="s">
        <v>616</v>
      </c>
      <c r="M102" s="138" t="s">
        <v>617</v>
      </c>
      <c r="N102" s="138" t="s">
        <v>920</v>
      </c>
      <c r="O102" s="134" t="s">
        <v>408</v>
      </c>
      <c r="P102" s="134" t="s">
        <v>76</v>
      </c>
      <c r="Q102" s="139" t="s">
        <v>409</v>
      </c>
      <c r="R102" s="158" t="n">
        <v>42591</v>
      </c>
      <c r="S102" s="137" t="n">
        <v>15</v>
      </c>
      <c r="T102" s="141" t="n">
        <v>48069</v>
      </c>
      <c r="U102" s="135" t="s">
        <v>100</v>
      </c>
      <c r="V102" s="108"/>
      <c r="W102" s="108" t="s">
        <v>411</v>
      </c>
      <c r="X102" s="137" t="n">
        <v>100</v>
      </c>
      <c r="Y102" s="137"/>
      <c r="Z102" s="139" t="s">
        <v>411</v>
      </c>
      <c r="AA102" s="135" t="s">
        <v>412</v>
      </c>
      <c r="AB102" s="137"/>
      <c r="AC102" s="139" t="s">
        <v>411</v>
      </c>
      <c r="AD102" s="138" t="n">
        <v>24</v>
      </c>
      <c r="AE102" s="140" t="n">
        <v>45001</v>
      </c>
      <c r="AF102" s="143" t="n">
        <v>45731</v>
      </c>
      <c r="AG102" s="136" t="s">
        <v>82</v>
      </c>
      <c r="AH102" s="136" t="s">
        <v>83</v>
      </c>
      <c r="AI102" s="134" t="s">
        <v>921</v>
      </c>
      <c r="AJ102" s="136" t="s">
        <v>625</v>
      </c>
      <c r="AK102" s="143" t="s">
        <v>397</v>
      </c>
      <c r="AL102" s="139"/>
      <c r="AM102" s="139" t="s">
        <v>86</v>
      </c>
      <c r="AN102" s="139" t="s">
        <v>87</v>
      </c>
      <c r="AO102" s="139" t="s">
        <v>88</v>
      </c>
      <c r="AP102" s="137" t="s">
        <v>574</v>
      </c>
      <c r="AQ102" s="150"/>
      <c r="AR102" s="143"/>
      <c r="AS102" s="139" t="s">
        <v>91</v>
      </c>
      <c r="AT102" s="134" t="s">
        <v>385</v>
      </c>
      <c r="AU102" s="134"/>
      <c r="AV102" s="136"/>
      <c r="AW102" s="136"/>
      <c r="AX102" s="134"/>
      <c r="AY102" s="134"/>
      <c r="AZ102" s="134"/>
      <c r="BA102" s="136" t="s">
        <v>343</v>
      </c>
      <c r="BB102" s="136" t="s">
        <v>415</v>
      </c>
      <c r="BC102" s="136" t="s">
        <v>416</v>
      </c>
      <c r="BD102" s="139" t="n">
        <v>3160</v>
      </c>
      <c r="BE102" s="136"/>
      <c r="BF102" s="144"/>
      <c r="BG102" s="136" t="s">
        <v>576</v>
      </c>
      <c r="BH102" s="108"/>
      <c r="BI102" s="108"/>
      <c r="BJ102" s="163" t="s">
        <v>418</v>
      </c>
      <c r="BK102" s="108" t="s">
        <v>577</v>
      </c>
      <c r="BL102" s="147"/>
      <c r="BM102" s="147" t="s">
        <v>420</v>
      </c>
      <c r="BN102" s="147"/>
    </row>
    <row r="103" customFormat="false" ht="60" hidden="false" customHeight="true" outlineLevel="0" collapsed="false">
      <c r="A103" s="134"/>
      <c r="B103" s="134" t="s">
        <v>62</v>
      </c>
      <c r="C103" s="134" t="s">
        <v>63</v>
      </c>
      <c r="D103" s="135" t="s">
        <v>64</v>
      </c>
      <c r="E103" s="135" t="n">
        <v>244</v>
      </c>
      <c r="F103" s="136" t="s">
        <v>913</v>
      </c>
      <c r="G103" s="136" t="s">
        <v>922</v>
      </c>
      <c r="H103" s="135" t="s">
        <v>923</v>
      </c>
      <c r="I103" s="137" t="s">
        <v>566</v>
      </c>
      <c r="J103" s="136" t="s">
        <v>567</v>
      </c>
      <c r="K103" s="138" t="s">
        <v>568</v>
      </c>
      <c r="L103" s="138" t="s">
        <v>616</v>
      </c>
      <c r="M103" s="138" t="s">
        <v>617</v>
      </c>
      <c r="N103" s="138" t="s">
        <v>924</v>
      </c>
      <c r="O103" s="134" t="s">
        <v>408</v>
      </c>
      <c r="P103" s="134" t="s">
        <v>76</v>
      </c>
      <c r="Q103" s="139" t="s">
        <v>409</v>
      </c>
      <c r="R103" s="158" t="n">
        <v>42591</v>
      </c>
      <c r="S103" s="137" t="n">
        <v>15</v>
      </c>
      <c r="T103" s="141" t="n">
        <v>48069</v>
      </c>
      <c r="U103" s="135" t="s">
        <v>100</v>
      </c>
      <c r="V103" s="108"/>
      <c r="W103" s="108" t="s">
        <v>411</v>
      </c>
      <c r="X103" s="137" t="n">
        <v>100</v>
      </c>
      <c r="Y103" s="137"/>
      <c r="Z103" s="139" t="s">
        <v>411</v>
      </c>
      <c r="AA103" s="135" t="s">
        <v>412</v>
      </c>
      <c r="AB103" s="137"/>
      <c r="AC103" s="139" t="s">
        <v>411</v>
      </c>
      <c r="AD103" s="138" t="n">
        <v>24</v>
      </c>
      <c r="AE103" s="140" t="n">
        <v>45001</v>
      </c>
      <c r="AF103" s="143" t="n">
        <v>45731</v>
      </c>
      <c r="AG103" s="136" t="s">
        <v>82</v>
      </c>
      <c r="AH103" s="136" t="s">
        <v>83</v>
      </c>
      <c r="AI103" s="134" t="s">
        <v>925</v>
      </c>
      <c r="AJ103" s="136" t="s">
        <v>625</v>
      </c>
      <c r="AK103" s="143" t="s">
        <v>397</v>
      </c>
      <c r="AL103" s="139"/>
      <c r="AM103" s="139" t="s">
        <v>86</v>
      </c>
      <c r="AN103" s="139" t="s">
        <v>87</v>
      </c>
      <c r="AO103" s="139" t="s">
        <v>88</v>
      </c>
      <c r="AP103" s="137" t="s">
        <v>574</v>
      </c>
      <c r="AQ103" s="150"/>
      <c r="AR103" s="143"/>
      <c r="AS103" s="139" t="s">
        <v>91</v>
      </c>
      <c r="AT103" s="134" t="s">
        <v>385</v>
      </c>
      <c r="AU103" s="134"/>
      <c r="AV103" s="136"/>
      <c r="AW103" s="136"/>
      <c r="AX103" s="134"/>
      <c r="AY103" s="134"/>
      <c r="AZ103" s="134"/>
      <c r="BA103" s="136" t="s">
        <v>343</v>
      </c>
      <c r="BB103" s="136" t="s">
        <v>415</v>
      </c>
      <c r="BC103" s="136" t="s">
        <v>416</v>
      </c>
      <c r="BD103" s="139" t="n">
        <v>3160</v>
      </c>
      <c r="BE103" s="136"/>
      <c r="BF103" s="144"/>
      <c r="BG103" s="136" t="s">
        <v>576</v>
      </c>
      <c r="BH103" s="108"/>
      <c r="BI103" s="108"/>
      <c r="BJ103" s="163" t="s">
        <v>418</v>
      </c>
      <c r="BK103" s="108" t="s">
        <v>577</v>
      </c>
      <c r="BL103" s="147"/>
      <c r="BM103" s="147" t="s">
        <v>420</v>
      </c>
      <c r="BN103" s="147"/>
    </row>
    <row r="104" customFormat="false" ht="60" hidden="false" customHeight="true" outlineLevel="0" collapsed="false">
      <c r="A104" s="134"/>
      <c r="B104" s="134" t="s">
        <v>62</v>
      </c>
      <c r="C104" s="134" t="s">
        <v>63</v>
      </c>
      <c r="D104" s="135" t="s">
        <v>64</v>
      </c>
      <c r="E104" s="135" t="n">
        <v>244</v>
      </c>
      <c r="F104" s="136" t="s">
        <v>913</v>
      </c>
      <c r="G104" s="136" t="s">
        <v>926</v>
      </c>
      <c r="H104" s="135" t="s">
        <v>927</v>
      </c>
      <c r="I104" s="137" t="s">
        <v>566</v>
      </c>
      <c r="J104" s="136" t="s">
        <v>567</v>
      </c>
      <c r="K104" s="138" t="s">
        <v>568</v>
      </c>
      <c r="L104" s="138" t="s">
        <v>616</v>
      </c>
      <c r="M104" s="138" t="s">
        <v>617</v>
      </c>
      <c r="N104" s="138" t="s">
        <v>928</v>
      </c>
      <c r="O104" s="134" t="s">
        <v>408</v>
      </c>
      <c r="P104" s="134" t="s">
        <v>76</v>
      </c>
      <c r="Q104" s="139" t="s">
        <v>409</v>
      </c>
      <c r="R104" s="158" t="n">
        <v>42592</v>
      </c>
      <c r="S104" s="137" t="n">
        <v>15</v>
      </c>
      <c r="T104" s="141" t="n">
        <v>48070</v>
      </c>
      <c r="U104" s="135" t="s">
        <v>100</v>
      </c>
      <c r="V104" s="108"/>
      <c r="W104" s="108" t="s">
        <v>411</v>
      </c>
      <c r="X104" s="137" t="n">
        <v>100</v>
      </c>
      <c r="Y104" s="137"/>
      <c r="Z104" s="139" t="s">
        <v>411</v>
      </c>
      <c r="AA104" s="135" t="s">
        <v>412</v>
      </c>
      <c r="AB104" s="137"/>
      <c r="AC104" s="139" t="s">
        <v>411</v>
      </c>
      <c r="AD104" s="138" t="n">
        <v>24</v>
      </c>
      <c r="AE104" s="140" t="n">
        <v>45001</v>
      </c>
      <c r="AF104" s="143" t="n">
        <v>45731</v>
      </c>
      <c r="AG104" s="136" t="s">
        <v>82</v>
      </c>
      <c r="AH104" s="136" t="s">
        <v>83</v>
      </c>
      <c r="AI104" s="134" t="s">
        <v>929</v>
      </c>
      <c r="AJ104" s="136" t="s">
        <v>625</v>
      </c>
      <c r="AK104" s="143" t="s">
        <v>397</v>
      </c>
      <c r="AL104" s="139"/>
      <c r="AM104" s="139" t="s">
        <v>86</v>
      </c>
      <c r="AN104" s="139" t="s">
        <v>87</v>
      </c>
      <c r="AO104" s="139" t="s">
        <v>88</v>
      </c>
      <c r="AP104" s="137" t="s">
        <v>930</v>
      </c>
      <c r="AQ104" s="150"/>
      <c r="AR104" s="143"/>
      <c r="AS104" s="139" t="s">
        <v>91</v>
      </c>
      <c r="AT104" s="134" t="s">
        <v>385</v>
      </c>
      <c r="AU104" s="134"/>
      <c r="AV104" s="136"/>
      <c r="AW104" s="136"/>
      <c r="AX104" s="134"/>
      <c r="AY104" s="134"/>
      <c r="AZ104" s="134"/>
      <c r="BA104" s="136" t="s">
        <v>343</v>
      </c>
      <c r="BB104" s="136" t="s">
        <v>415</v>
      </c>
      <c r="BC104" s="136" t="s">
        <v>416</v>
      </c>
      <c r="BD104" s="139" t="n">
        <v>3160</v>
      </c>
      <c r="BE104" s="136"/>
      <c r="BF104" s="144"/>
      <c r="BG104" s="136" t="s">
        <v>576</v>
      </c>
      <c r="BH104" s="108"/>
      <c r="BI104" s="108"/>
      <c r="BJ104" s="163" t="s">
        <v>418</v>
      </c>
      <c r="BK104" s="108" t="s">
        <v>577</v>
      </c>
      <c r="BL104" s="147"/>
      <c r="BM104" s="147" t="s">
        <v>420</v>
      </c>
      <c r="BN104" s="147"/>
    </row>
    <row r="105" customFormat="false" ht="60" hidden="false" customHeight="true" outlineLevel="0" collapsed="false">
      <c r="A105" s="134"/>
      <c r="B105" s="134" t="s">
        <v>62</v>
      </c>
      <c r="C105" s="134" t="s">
        <v>63</v>
      </c>
      <c r="D105" s="135" t="s">
        <v>64</v>
      </c>
      <c r="E105" s="135" t="n">
        <v>244</v>
      </c>
      <c r="F105" s="136" t="s">
        <v>913</v>
      </c>
      <c r="G105" s="136" t="s">
        <v>931</v>
      </c>
      <c r="H105" s="135" t="s">
        <v>932</v>
      </c>
      <c r="I105" s="137" t="s">
        <v>566</v>
      </c>
      <c r="J105" s="136" t="s">
        <v>567</v>
      </c>
      <c r="K105" s="138" t="s">
        <v>568</v>
      </c>
      <c r="L105" s="138" t="s">
        <v>616</v>
      </c>
      <c r="M105" s="138" t="s">
        <v>617</v>
      </c>
      <c r="N105" s="138" t="s">
        <v>933</v>
      </c>
      <c r="O105" s="134" t="s">
        <v>408</v>
      </c>
      <c r="P105" s="134" t="s">
        <v>76</v>
      </c>
      <c r="Q105" s="139" t="s">
        <v>409</v>
      </c>
      <c r="R105" s="158" t="n">
        <v>42591</v>
      </c>
      <c r="S105" s="137" t="n">
        <v>15</v>
      </c>
      <c r="T105" s="141" t="n">
        <v>48069</v>
      </c>
      <c r="U105" s="135" t="s">
        <v>100</v>
      </c>
      <c r="V105" s="108"/>
      <c r="W105" s="108" t="s">
        <v>411</v>
      </c>
      <c r="X105" s="137" t="n">
        <v>100</v>
      </c>
      <c r="Y105" s="137"/>
      <c r="Z105" s="139" t="s">
        <v>411</v>
      </c>
      <c r="AA105" s="135" t="s">
        <v>412</v>
      </c>
      <c r="AB105" s="137"/>
      <c r="AC105" s="139" t="s">
        <v>411</v>
      </c>
      <c r="AD105" s="138" t="n">
        <v>24</v>
      </c>
      <c r="AE105" s="140" t="n">
        <v>45001</v>
      </c>
      <c r="AF105" s="143" t="n">
        <v>45731</v>
      </c>
      <c r="AG105" s="136" t="s">
        <v>82</v>
      </c>
      <c r="AH105" s="136" t="s">
        <v>83</v>
      </c>
      <c r="AI105" s="134" t="s">
        <v>934</v>
      </c>
      <c r="AJ105" s="136" t="s">
        <v>625</v>
      </c>
      <c r="AK105" s="143" t="s">
        <v>397</v>
      </c>
      <c r="AL105" s="139"/>
      <c r="AM105" s="139" t="s">
        <v>86</v>
      </c>
      <c r="AN105" s="139" t="s">
        <v>87</v>
      </c>
      <c r="AO105" s="139" t="s">
        <v>88</v>
      </c>
      <c r="AP105" s="137" t="s">
        <v>930</v>
      </c>
      <c r="AQ105" s="150"/>
      <c r="AR105" s="143"/>
      <c r="AS105" s="139" t="s">
        <v>91</v>
      </c>
      <c r="AT105" s="134" t="s">
        <v>385</v>
      </c>
      <c r="AU105" s="134"/>
      <c r="AV105" s="136"/>
      <c r="AW105" s="136"/>
      <c r="AX105" s="134"/>
      <c r="AY105" s="134"/>
      <c r="AZ105" s="134"/>
      <c r="BA105" s="136" t="s">
        <v>343</v>
      </c>
      <c r="BB105" s="136" t="s">
        <v>415</v>
      </c>
      <c r="BC105" s="136" t="s">
        <v>416</v>
      </c>
      <c r="BD105" s="139" t="n">
        <v>3160</v>
      </c>
      <c r="BE105" s="136"/>
      <c r="BF105" s="144"/>
      <c r="BG105" s="136" t="s">
        <v>576</v>
      </c>
      <c r="BH105" s="108"/>
      <c r="BI105" s="108"/>
      <c r="BJ105" s="163" t="s">
        <v>418</v>
      </c>
      <c r="BK105" s="108" t="s">
        <v>577</v>
      </c>
      <c r="BL105" s="147"/>
      <c r="BM105" s="147" t="s">
        <v>420</v>
      </c>
      <c r="BN105" s="147"/>
    </row>
    <row r="106" customFormat="false" ht="60" hidden="false" customHeight="true" outlineLevel="0" collapsed="false">
      <c r="A106" s="134"/>
      <c r="B106" s="134" t="s">
        <v>62</v>
      </c>
      <c r="C106" s="134" t="s">
        <v>63</v>
      </c>
      <c r="D106" s="135" t="s">
        <v>64</v>
      </c>
      <c r="E106" s="135" t="n">
        <v>244</v>
      </c>
      <c r="F106" s="136" t="s">
        <v>935</v>
      </c>
      <c r="G106" s="136" t="s">
        <v>936</v>
      </c>
      <c r="H106" s="135" t="s">
        <v>937</v>
      </c>
      <c r="I106" s="137" t="s">
        <v>566</v>
      </c>
      <c r="J106" s="136" t="s">
        <v>567</v>
      </c>
      <c r="K106" s="138" t="s">
        <v>568</v>
      </c>
      <c r="L106" s="138" t="s">
        <v>616</v>
      </c>
      <c r="M106" s="138" t="s">
        <v>617</v>
      </c>
      <c r="N106" s="138" t="s">
        <v>938</v>
      </c>
      <c r="O106" s="134" t="s">
        <v>408</v>
      </c>
      <c r="P106" s="134" t="s">
        <v>76</v>
      </c>
      <c r="Q106" s="139" t="s">
        <v>409</v>
      </c>
      <c r="R106" s="158" t="n">
        <v>42592</v>
      </c>
      <c r="S106" s="137" t="n">
        <v>15</v>
      </c>
      <c r="T106" s="141" t="n">
        <v>48070</v>
      </c>
      <c r="U106" s="135" t="s">
        <v>100</v>
      </c>
      <c r="V106" s="108"/>
      <c r="W106" s="108" t="s">
        <v>411</v>
      </c>
      <c r="X106" s="137" t="n">
        <v>100</v>
      </c>
      <c r="Y106" s="137"/>
      <c r="Z106" s="139" t="s">
        <v>411</v>
      </c>
      <c r="AA106" s="135" t="s">
        <v>412</v>
      </c>
      <c r="AB106" s="137"/>
      <c r="AC106" s="139" t="s">
        <v>411</v>
      </c>
      <c r="AD106" s="138" t="n">
        <v>24</v>
      </c>
      <c r="AE106" s="140" t="n">
        <v>45001</v>
      </c>
      <c r="AF106" s="143" t="n">
        <v>45731</v>
      </c>
      <c r="AG106" s="136" t="s">
        <v>82</v>
      </c>
      <c r="AH106" s="136" t="s">
        <v>83</v>
      </c>
      <c r="AI106" s="134" t="s">
        <v>939</v>
      </c>
      <c r="AJ106" s="136" t="s">
        <v>625</v>
      </c>
      <c r="AK106" s="143" t="s">
        <v>397</v>
      </c>
      <c r="AL106" s="139"/>
      <c r="AM106" s="139" t="s">
        <v>86</v>
      </c>
      <c r="AN106" s="139" t="s">
        <v>87</v>
      </c>
      <c r="AO106" s="139" t="s">
        <v>88</v>
      </c>
      <c r="AP106" s="137" t="s">
        <v>574</v>
      </c>
      <c r="AQ106" s="150"/>
      <c r="AR106" s="143"/>
      <c r="AS106" s="139" t="s">
        <v>91</v>
      </c>
      <c r="AT106" s="134" t="s">
        <v>385</v>
      </c>
      <c r="AU106" s="134"/>
      <c r="AV106" s="136"/>
      <c r="AW106" s="136"/>
      <c r="AX106" s="134"/>
      <c r="AY106" s="134"/>
      <c r="AZ106" s="134"/>
      <c r="BA106" s="136" t="s">
        <v>343</v>
      </c>
      <c r="BB106" s="136" t="s">
        <v>415</v>
      </c>
      <c r="BC106" s="136" t="s">
        <v>416</v>
      </c>
      <c r="BD106" s="139" t="n">
        <v>3160</v>
      </c>
      <c r="BE106" s="136"/>
      <c r="BF106" s="144"/>
      <c r="BG106" s="136" t="s">
        <v>576</v>
      </c>
      <c r="BH106" s="108"/>
      <c r="BI106" s="108"/>
      <c r="BJ106" s="163" t="s">
        <v>418</v>
      </c>
      <c r="BK106" s="108" t="s">
        <v>577</v>
      </c>
      <c r="BL106" s="147"/>
      <c r="BM106" s="147" t="s">
        <v>420</v>
      </c>
      <c r="BN106" s="147"/>
    </row>
    <row r="107" customFormat="false" ht="60" hidden="false" customHeight="true" outlineLevel="0" collapsed="false">
      <c r="A107" s="134"/>
      <c r="B107" s="134" t="s">
        <v>62</v>
      </c>
      <c r="C107" s="134" t="s">
        <v>63</v>
      </c>
      <c r="D107" s="135" t="s">
        <v>64</v>
      </c>
      <c r="E107" s="135" t="n">
        <v>244</v>
      </c>
      <c r="F107" s="136" t="s">
        <v>940</v>
      </c>
      <c r="G107" s="136" t="s">
        <v>941</v>
      </c>
      <c r="H107" s="135" t="s">
        <v>942</v>
      </c>
      <c r="I107" s="137" t="s">
        <v>566</v>
      </c>
      <c r="J107" s="136" t="s">
        <v>567</v>
      </c>
      <c r="K107" s="138" t="s">
        <v>568</v>
      </c>
      <c r="L107" s="138" t="s">
        <v>616</v>
      </c>
      <c r="M107" s="138" t="s">
        <v>617</v>
      </c>
      <c r="N107" s="138" t="s">
        <v>943</v>
      </c>
      <c r="O107" s="134" t="s">
        <v>408</v>
      </c>
      <c r="P107" s="134" t="s">
        <v>76</v>
      </c>
      <c r="Q107" s="139" t="s">
        <v>409</v>
      </c>
      <c r="R107" s="158" t="n">
        <v>42592</v>
      </c>
      <c r="S107" s="137" t="n">
        <v>15</v>
      </c>
      <c r="T107" s="141" t="n">
        <v>48070</v>
      </c>
      <c r="U107" s="135" t="s">
        <v>100</v>
      </c>
      <c r="V107" s="108"/>
      <c r="W107" s="108" t="s">
        <v>411</v>
      </c>
      <c r="X107" s="137" t="n">
        <v>100</v>
      </c>
      <c r="Y107" s="137"/>
      <c r="Z107" s="139" t="s">
        <v>411</v>
      </c>
      <c r="AA107" s="135" t="s">
        <v>412</v>
      </c>
      <c r="AB107" s="137"/>
      <c r="AC107" s="139" t="s">
        <v>411</v>
      </c>
      <c r="AD107" s="138" t="n">
        <v>24</v>
      </c>
      <c r="AE107" s="140" t="n">
        <v>45001</v>
      </c>
      <c r="AF107" s="143" t="n">
        <v>45731</v>
      </c>
      <c r="AG107" s="136" t="s">
        <v>82</v>
      </c>
      <c r="AH107" s="136" t="s">
        <v>83</v>
      </c>
      <c r="AI107" s="134" t="s">
        <v>944</v>
      </c>
      <c r="AJ107" s="136" t="s">
        <v>625</v>
      </c>
      <c r="AK107" s="143" t="s">
        <v>397</v>
      </c>
      <c r="AL107" s="139"/>
      <c r="AM107" s="139" t="s">
        <v>86</v>
      </c>
      <c r="AN107" s="139" t="s">
        <v>87</v>
      </c>
      <c r="AO107" s="139" t="s">
        <v>88</v>
      </c>
      <c r="AP107" s="137" t="s">
        <v>574</v>
      </c>
      <c r="AQ107" s="150"/>
      <c r="AR107" s="143"/>
      <c r="AS107" s="139" t="s">
        <v>91</v>
      </c>
      <c r="AT107" s="134" t="s">
        <v>385</v>
      </c>
      <c r="AU107" s="134"/>
      <c r="AV107" s="136"/>
      <c r="AW107" s="136"/>
      <c r="AX107" s="134"/>
      <c r="AY107" s="134"/>
      <c r="AZ107" s="134"/>
      <c r="BA107" s="136" t="s">
        <v>343</v>
      </c>
      <c r="BB107" s="136" t="s">
        <v>415</v>
      </c>
      <c r="BC107" s="136" t="s">
        <v>416</v>
      </c>
      <c r="BD107" s="139" t="n">
        <v>3160</v>
      </c>
      <c r="BE107" s="136"/>
      <c r="BF107" s="144"/>
      <c r="BG107" s="136" t="s">
        <v>576</v>
      </c>
      <c r="BH107" s="108"/>
      <c r="BI107" s="108"/>
      <c r="BJ107" s="163" t="s">
        <v>418</v>
      </c>
      <c r="BK107" s="108" t="s">
        <v>577</v>
      </c>
      <c r="BL107" s="147"/>
      <c r="BM107" s="147" t="s">
        <v>420</v>
      </c>
      <c r="BN107" s="147"/>
    </row>
    <row r="108" customFormat="false" ht="60" hidden="false" customHeight="true" outlineLevel="0" collapsed="false">
      <c r="A108" s="134"/>
      <c r="B108" s="134" t="s">
        <v>62</v>
      </c>
      <c r="C108" s="134" t="s">
        <v>63</v>
      </c>
      <c r="D108" s="135" t="s">
        <v>64</v>
      </c>
      <c r="E108" s="135" t="n">
        <v>244</v>
      </c>
      <c r="F108" s="136" t="s">
        <v>935</v>
      </c>
      <c r="G108" s="136" t="s">
        <v>945</v>
      </c>
      <c r="H108" s="135" t="s">
        <v>946</v>
      </c>
      <c r="I108" s="137" t="s">
        <v>566</v>
      </c>
      <c r="J108" s="136" t="s">
        <v>567</v>
      </c>
      <c r="K108" s="138" t="s">
        <v>568</v>
      </c>
      <c r="L108" s="138" t="s">
        <v>616</v>
      </c>
      <c r="M108" s="138" t="s">
        <v>617</v>
      </c>
      <c r="N108" s="138" t="s">
        <v>947</v>
      </c>
      <c r="O108" s="134" t="s">
        <v>408</v>
      </c>
      <c r="P108" s="134" t="s">
        <v>76</v>
      </c>
      <c r="Q108" s="139" t="s">
        <v>409</v>
      </c>
      <c r="R108" s="158" t="n">
        <v>42591</v>
      </c>
      <c r="S108" s="137" t="n">
        <v>15</v>
      </c>
      <c r="T108" s="141" t="n">
        <v>48069</v>
      </c>
      <c r="U108" s="135" t="s">
        <v>100</v>
      </c>
      <c r="V108" s="108"/>
      <c r="W108" s="108" t="s">
        <v>411</v>
      </c>
      <c r="X108" s="137" t="n">
        <v>100</v>
      </c>
      <c r="Y108" s="137"/>
      <c r="Z108" s="139" t="s">
        <v>411</v>
      </c>
      <c r="AA108" s="135" t="s">
        <v>412</v>
      </c>
      <c r="AB108" s="137"/>
      <c r="AC108" s="139" t="s">
        <v>411</v>
      </c>
      <c r="AD108" s="138" t="n">
        <v>24</v>
      </c>
      <c r="AE108" s="140" t="n">
        <v>45001</v>
      </c>
      <c r="AF108" s="143" t="n">
        <v>45731</v>
      </c>
      <c r="AG108" s="136" t="s">
        <v>82</v>
      </c>
      <c r="AH108" s="136" t="s">
        <v>83</v>
      </c>
      <c r="AI108" s="134" t="s">
        <v>948</v>
      </c>
      <c r="AJ108" s="136" t="s">
        <v>625</v>
      </c>
      <c r="AK108" s="143" t="s">
        <v>397</v>
      </c>
      <c r="AL108" s="139"/>
      <c r="AM108" s="139" t="s">
        <v>86</v>
      </c>
      <c r="AN108" s="139" t="s">
        <v>87</v>
      </c>
      <c r="AO108" s="139" t="s">
        <v>88</v>
      </c>
      <c r="AP108" s="137" t="s">
        <v>574</v>
      </c>
      <c r="AQ108" s="150"/>
      <c r="AR108" s="143"/>
      <c r="AS108" s="139" t="s">
        <v>91</v>
      </c>
      <c r="AT108" s="134" t="s">
        <v>385</v>
      </c>
      <c r="AU108" s="134"/>
      <c r="AV108" s="136"/>
      <c r="AW108" s="136"/>
      <c r="AX108" s="134"/>
      <c r="AY108" s="134"/>
      <c r="AZ108" s="134"/>
      <c r="BA108" s="136" t="s">
        <v>343</v>
      </c>
      <c r="BB108" s="136" t="s">
        <v>415</v>
      </c>
      <c r="BC108" s="136" t="s">
        <v>416</v>
      </c>
      <c r="BD108" s="139" t="n">
        <v>3160</v>
      </c>
      <c r="BE108" s="136"/>
      <c r="BF108" s="144"/>
      <c r="BG108" s="136" t="s">
        <v>576</v>
      </c>
      <c r="BH108" s="108"/>
      <c r="BI108" s="108"/>
      <c r="BJ108" s="163" t="s">
        <v>418</v>
      </c>
      <c r="BK108" s="108" t="s">
        <v>577</v>
      </c>
      <c r="BL108" s="147"/>
      <c r="BM108" s="147" t="s">
        <v>420</v>
      </c>
      <c r="BN108" s="147"/>
    </row>
    <row r="109" customFormat="false" ht="60" hidden="false" customHeight="true" outlineLevel="0" collapsed="false">
      <c r="A109" s="134"/>
      <c r="B109" s="134" t="s">
        <v>62</v>
      </c>
      <c r="C109" s="134" t="s">
        <v>63</v>
      </c>
      <c r="D109" s="135" t="s">
        <v>64</v>
      </c>
      <c r="E109" s="135" t="n">
        <v>244</v>
      </c>
      <c r="F109" s="136" t="s">
        <v>935</v>
      </c>
      <c r="G109" s="136" t="s">
        <v>949</v>
      </c>
      <c r="H109" s="135" t="s">
        <v>950</v>
      </c>
      <c r="I109" s="137" t="s">
        <v>566</v>
      </c>
      <c r="J109" s="136" t="s">
        <v>567</v>
      </c>
      <c r="K109" s="138" t="s">
        <v>568</v>
      </c>
      <c r="L109" s="138" t="s">
        <v>616</v>
      </c>
      <c r="M109" s="138" t="s">
        <v>617</v>
      </c>
      <c r="N109" s="138" t="s">
        <v>951</v>
      </c>
      <c r="O109" s="134" t="s">
        <v>408</v>
      </c>
      <c r="P109" s="134" t="s">
        <v>76</v>
      </c>
      <c r="Q109" s="139" t="s">
        <v>409</v>
      </c>
      <c r="R109" s="158" t="n">
        <v>42592</v>
      </c>
      <c r="S109" s="137" t="n">
        <v>15</v>
      </c>
      <c r="T109" s="141" t="n">
        <v>48070</v>
      </c>
      <c r="U109" s="135" t="s">
        <v>100</v>
      </c>
      <c r="V109" s="108"/>
      <c r="W109" s="108" t="s">
        <v>411</v>
      </c>
      <c r="X109" s="137" t="n">
        <v>100</v>
      </c>
      <c r="Y109" s="137"/>
      <c r="Z109" s="139" t="s">
        <v>411</v>
      </c>
      <c r="AA109" s="135" t="s">
        <v>412</v>
      </c>
      <c r="AB109" s="137"/>
      <c r="AC109" s="139" t="s">
        <v>411</v>
      </c>
      <c r="AD109" s="138" t="n">
        <v>24</v>
      </c>
      <c r="AE109" s="140" t="n">
        <v>45001</v>
      </c>
      <c r="AF109" s="143" t="n">
        <v>45731</v>
      </c>
      <c r="AG109" s="136" t="s">
        <v>82</v>
      </c>
      <c r="AH109" s="136" t="s">
        <v>83</v>
      </c>
      <c r="AI109" s="134" t="s">
        <v>952</v>
      </c>
      <c r="AJ109" s="136" t="s">
        <v>625</v>
      </c>
      <c r="AK109" s="143" t="s">
        <v>397</v>
      </c>
      <c r="AL109" s="139"/>
      <c r="AM109" s="139" t="s">
        <v>86</v>
      </c>
      <c r="AN109" s="139" t="s">
        <v>87</v>
      </c>
      <c r="AO109" s="139" t="s">
        <v>88</v>
      </c>
      <c r="AP109" s="137" t="s">
        <v>574</v>
      </c>
      <c r="AQ109" s="150"/>
      <c r="AR109" s="143"/>
      <c r="AS109" s="139" t="s">
        <v>91</v>
      </c>
      <c r="AT109" s="134" t="s">
        <v>385</v>
      </c>
      <c r="AU109" s="134"/>
      <c r="AV109" s="136"/>
      <c r="AW109" s="136"/>
      <c r="AX109" s="134"/>
      <c r="AY109" s="134"/>
      <c r="AZ109" s="134"/>
      <c r="BA109" s="136" t="s">
        <v>343</v>
      </c>
      <c r="BB109" s="136" t="s">
        <v>415</v>
      </c>
      <c r="BC109" s="136" t="s">
        <v>416</v>
      </c>
      <c r="BD109" s="139" t="n">
        <v>3160</v>
      </c>
      <c r="BE109" s="136"/>
      <c r="BF109" s="144"/>
      <c r="BG109" s="136" t="s">
        <v>576</v>
      </c>
      <c r="BH109" s="108"/>
      <c r="BI109" s="108"/>
      <c r="BJ109" s="163" t="s">
        <v>418</v>
      </c>
      <c r="BK109" s="108" t="s">
        <v>577</v>
      </c>
      <c r="BL109" s="147"/>
      <c r="BM109" s="147" t="s">
        <v>420</v>
      </c>
      <c r="BN109" s="147"/>
    </row>
    <row r="110" customFormat="false" ht="60" hidden="false" customHeight="true" outlineLevel="0" collapsed="false">
      <c r="A110" s="134"/>
      <c r="B110" s="134" t="s">
        <v>62</v>
      </c>
      <c r="C110" s="134" t="s">
        <v>63</v>
      </c>
      <c r="D110" s="135" t="s">
        <v>64</v>
      </c>
      <c r="E110" s="135" t="n">
        <v>244</v>
      </c>
      <c r="F110" s="136" t="s">
        <v>953</v>
      </c>
      <c r="G110" s="136" t="s">
        <v>954</v>
      </c>
      <c r="H110" s="135" t="s">
        <v>955</v>
      </c>
      <c r="I110" s="137" t="s">
        <v>566</v>
      </c>
      <c r="J110" s="136" t="s">
        <v>567</v>
      </c>
      <c r="K110" s="138" t="s">
        <v>568</v>
      </c>
      <c r="L110" s="138" t="s">
        <v>616</v>
      </c>
      <c r="M110" s="138" t="s">
        <v>617</v>
      </c>
      <c r="N110" s="138" t="s">
        <v>956</v>
      </c>
      <c r="O110" s="134" t="s">
        <v>408</v>
      </c>
      <c r="P110" s="134" t="s">
        <v>76</v>
      </c>
      <c r="Q110" s="139" t="s">
        <v>409</v>
      </c>
      <c r="R110" s="158" t="n">
        <v>42591</v>
      </c>
      <c r="S110" s="137" t="n">
        <v>15</v>
      </c>
      <c r="T110" s="141" t="n">
        <v>48069</v>
      </c>
      <c r="U110" s="135" t="s">
        <v>100</v>
      </c>
      <c r="V110" s="108"/>
      <c r="W110" s="108" t="s">
        <v>411</v>
      </c>
      <c r="X110" s="137" t="n">
        <v>100</v>
      </c>
      <c r="Y110" s="137"/>
      <c r="Z110" s="139" t="s">
        <v>411</v>
      </c>
      <c r="AA110" s="135" t="s">
        <v>412</v>
      </c>
      <c r="AB110" s="137"/>
      <c r="AC110" s="139" t="s">
        <v>411</v>
      </c>
      <c r="AD110" s="138" t="n">
        <v>24</v>
      </c>
      <c r="AE110" s="140" t="n">
        <v>45001</v>
      </c>
      <c r="AF110" s="143" t="n">
        <v>45731</v>
      </c>
      <c r="AG110" s="136" t="s">
        <v>82</v>
      </c>
      <c r="AH110" s="136" t="s">
        <v>83</v>
      </c>
      <c r="AI110" s="134" t="s">
        <v>957</v>
      </c>
      <c r="AJ110" s="136" t="s">
        <v>625</v>
      </c>
      <c r="AK110" s="143" t="s">
        <v>397</v>
      </c>
      <c r="AL110" s="139"/>
      <c r="AM110" s="139" t="s">
        <v>86</v>
      </c>
      <c r="AN110" s="139" t="s">
        <v>87</v>
      </c>
      <c r="AO110" s="139" t="s">
        <v>88</v>
      </c>
      <c r="AP110" s="137" t="s">
        <v>574</v>
      </c>
      <c r="AQ110" s="150"/>
      <c r="AR110" s="143"/>
      <c r="AS110" s="139" t="s">
        <v>91</v>
      </c>
      <c r="AT110" s="134" t="s">
        <v>385</v>
      </c>
      <c r="AU110" s="134"/>
      <c r="AV110" s="136"/>
      <c r="AW110" s="136"/>
      <c r="AX110" s="134"/>
      <c r="AY110" s="134"/>
      <c r="AZ110" s="134"/>
      <c r="BA110" s="136" t="s">
        <v>343</v>
      </c>
      <c r="BB110" s="136" t="s">
        <v>415</v>
      </c>
      <c r="BC110" s="136" t="s">
        <v>416</v>
      </c>
      <c r="BD110" s="139" t="n">
        <v>3160</v>
      </c>
      <c r="BE110" s="136"/>
      <c r="BF110" s="144"/>
      <c r="BG110" s="136" t="s">
        <v>576</v>
      </c>
      <c r="BH110" s="108"/>
      <c r="BI110" s="108"/>
      <c r="BJ110" s="163" t="s">
        <v>418</v>
      </c>
      <c r="BK110" s="108" t="s">
        <v>577</v>
      </c>
      <c r="BL110" s="147"/>
      <c r="BM110" s="147" t="s">
        <v>420</v>
      </c>
      <c r="BN110" s="147"/>
    </row>
    <row r="111" customFormat="false" ht="60" hidden="false" customHeight="true" outlineLevel="0" collapsed="false">
      <c r="A111" s="134"/>
      <c r="B111" s="134" t="s">
        <v>62</v>
      </c>
      <c r="C111" s="134" t="s">
        <v>63</v>
      </c>
      <c r="D111" s="135" t="s">
        <v>64</v>
      </c>
      <c r="E111" s="135" t="n">
        <v>244</v>
      </c>
      <c r="F111" s="136" t="s">
        <v>940</v>
      </c>
      <c r="G111" s="136" t="s">
        <v>958</v>
      </c>
      <c r="H111" s="135" t="s">
        <v>959</v>
      </c>
      <c r="I111" s="137" t="s">
        <v>566</v>
      </c>
      <c r="J111" s="136" t="s">
        <v>567</v>
      </c>
      <c r="K111" s="138" t="s">
        <v>568</v>
      </c>
      <c r="L111" s="138" t="s">
        <v>616</v>
      </c>
      <c r="M111" s="138" t="s">
        <v>617</v>
      </c>
      <c r="N111" s="138" t="s">
        <v>960</v>
      </c>
      <c r="O111" s="134" t="s">
        <v>408</v>
      </c>
      <c r="P111" s="134" t="s">
        <v>76</v>
      </c>
      <c r="Q111" s="139" t="s">
        <v>409</v>
      </c>
      <c r="R111" s="158" t="n">
        <v>42592</v>
      </c>
      <c r="S111" s="137" t="n">
        <v>15</v>
      </c>
      <c r="T111" s="141" t="n">
        <v>48070</v>
      </c>
      <c r="U111" s="135" t="s">
        <v>100</v>
      </c>
      <c r="V111" s="108"/>
      <c r="W111" s="108" t="s">
        <v>411</v>
      </c>
      <c r="X111" s="137" t="n">
        <v>100</v>
      </c>
      <c r="Y111" s="137"/>
      <c r="Z111" s="139" t="s">
        <v>411</v>
      </c>
      <c r="AA111" s="135" t="s">
        <v>412</v>
      </c>
      <c r="AB111" s="137"/>
      <c r="AC111" s="139" t="s">
        <v>411</v>
      </c>
      <c r="AD111" s="138" t="n">
        <v>24</v>
      </c>
      <c r="AE111" s="140" t="n">
        <v>45001</v>
      </c>
      <c r="AF111" s="143" t="n">
        <v>45731</v>
      </c>
      <c r="AG111" s="136" t="s">
        <v>82</v>
      </c>
      <c r="AH111" s="136" t="s">
        <v>83</v>
      </c>
      <c r="AI111" s="134" t="s">
        <v>961</v>
      </c>
      <c r="AJ111" s="136" t="s">
        <v>625</v>
      </c>
      <c r="AK111" s="143" t="s">
        <v>397</v>
      </c>
      <c r="AL111" s="139"/>
      <c r="AM111" s="139" t="s">
        <v>86</v>
      </c>
      <c r="AN111" s="139" t="s">
        <v>87</v>
      </c>
      <c r="AO111" s="139" t="s">
        <v>88</v>
      </c>
      <c r="AP111" s="137" t="s">
        <v>574</v>
      </c>
      <c r="AQ111" s="150"/>
      <c r="AR111" s="143"/>
      <c r="AS111" s="139" t="s">
        <v>91</v>
      </c>
      <c r="AT111" s="134" t="s">
        <v>385</v>
      </c>
      <c r="AU111" s="134"/>
      <c r="AV111" s="136"/>
      <c r="AW111" s="136"/>
      <c r="AX111" s="134"/>
      <c r="AY111" s="134"/>
      <c r="AZ111" s="134"/>
      <c r="BA111" s="136" t="s">
        <v>343</v>
      </c>
      <c r="BB111" s="136" t="s">
        <v>415</v>
      </c>
      <c r="BC111" s="136" t="s">
        <v>416</v>
      </c>
      <c r="BD111" s="139" t="n">
        <v>3160</v>
      </c>
      <c r="BE111" s="136"/>
      <c r="BF111" s="144"/>
      <c r="BG111" s="136" t="s">
        <v>576</v>
      </c>
      <c r="BH111" s="108"/>
      <c r="BI111" s="108"/>
      <c r="BJ111" s="163" t="s">
        <v>418</v>
      </c>
      <c r="BK111" s="108" t="s">
        <v>577</v>
      </c>
      <c r="BL111" s="147"/>
      <c r="BM111" s="147" t="s">
        <v>420</v>
      </c>
      <c r="BN111" s="147"/>
    </row>
    <row r="112" customFormat="false" ht="60" hidden="false" customHeight="true" outlineLevel="0" collapsed="false">
      <c r="A112" s="134"/>
      <c r="B112" s="134" t="s">
        <v>62</v>
      </c>
      <c r="C112" s="134" t="s">
        <v>63</v>
      </c>
      <c r="D112" s="135" t="s">
        <v>64</v>
      </c>
      <c r="E112" s="135" t="n">
        <v>244</v>
      </c>
      <c r="F112" s="136" t="s">
        <v>940</v>
      </c>
      <c r="G112" s="136" t="s">
        <v>962</v>
      </c>
      <c r="H112" s="135" t="s">
        <v>963</v>
      </c>
      <c r="I112" s="137" t="s">
        <v>566</v>
      </c>
      <c r="J112" s="136" t="s">
        <v>567</v>
      </c>
      <c r="K112" s="138" t="s">
        <v>568</v>
      </c>
      <c r="L112" s="138" t="s">
        <v>616</v>
      </c>
      <c r="M112" s="138" t="s">
        <v>617</v>
      </c>
      <c r="N112" s="138" t="s">
        <v>964</v>
      </c>
      <c r="O112" s="134" t="s">
        <v>408</v>
      </c>
      <c r="P112" s="134" t="s">
        <v>76</v>
      </c>
      <c r="Q112" s="139" t="s">
        <v>409</v>
      </c>
      <c r="R112" s="158" t="n">
        <v>42592</v>
      </c>
      <c r="S112" s="137" t="n">
        <v>15</v>
      </c>
      <c r="T112" s="141" t="n">
        <v>48070</v>
      </c>
      <c r="U112" s="135" t="s">
        <v>100</v>
      </c>
      <c r="V112" s="108"/>
      <c r="W112" s="108" t="s">
        <v>411</v>
      </c>
      <c r="X112" s="137" t="n">
        <v>100</v>
      </c>
      <c r="Y112" s="137"/>
      <c r="Z112" s="139" t="s">
        <v>411</v>
      </c>
      <c r="AA112" s="135" t="s">
        <v>412</v>
      </c>
      <c r="AB112" s="137"/>
      <c r="AC112" s="139" t="s">
        <v>411</v>
      </c>
      <c r="AD112" s="138" t="n">
        <v>24</v>
      </c>
      <c r="AE112" s="140" t="n">
        <v>45001</v>
      </c>
      <c r="AF112" s="143" t="n">
        <v>45731</v>
      </c>
      <c r="AG112" s="136" t="s">
        <v>82</v>
      </c>
      <c r="AH112" s="136" t="s">
        <v>83</v>
      </c>
      <c r="AI112" s="134" t="s">
        <v>965</v>
      </c>
      <c r="AJ112" s="136" t="s">
        <v>625</v>
      </c>
      <c r="AK112" s="143" t="s">
        <v>397</v>
      </c>
      <c r="AL112" s="139"/>
      <c r="AM112" s="139" t="s">
        <v>86</v>
      </c>
      <c r="AN112" s="139" t="s">
        <v>87</v>
      </c>
      <c r="AO112" s="139" t="s">
        <v>88</v>
      </c>
      <c r="AP112" s="137" t="s">
        <v>574</v>
      </c>
      <c r="AQ112" s="150"/>
      <c r="AR112" s="143"/>
      <c r="AS112" s="139" t="s">
        <v>91</v>
      </c>
      <c r="AT112" s="134" t="s">
        <v>385</v>
      </c>
      <c r="AU112" s="134"/>
      <c r="AV112" s="136"/>
      <c r="AW112" s="136"/>
      <c r="AX112" s="134"/>
      <c r="AY112" s="134"/>
      <c r="AZ112" s="134"/>
      <c r="BA112" s="136" t="s">
        <v>343</v>
      </c>
      <c r="BB112" s="136" t="s">
        <v>415</v>
      </c>
      <c r="BC112" s="136" t="s">
        <v>416</v>
      </c>
      <c r="BD112" s="139" t="n">
        <v>3160</v>
      </c>
      <c r="BE112" s="136"/>
      <c r="BF112" s="144"/>
      <c r="BG112" s="136" t="s">
        <v>576</v>
      </c>
      <c r="BH112" s="108"/>
      <c r="BI112" s="108"/>
      <c r="BJ112" s="163" t="s">
        <v>418</v>
      </c>
      <c r="BK112" s="108" t="s">
        <v>577</v>
      </c>
      <c r="BL112" s="147"/>
      <c r="BM112" s="147" t="s">
        <v>420</v>
      </c>
      <c r="BN112" s="147"/>
    </row>
    <row r="113" customFormat="false" ht="60" hidden="false" customHeight="true" outlineLevel="0" collapsed="false">
      <c r="A113" s="134"/>
      <c r="B113" s="134" t="s">
        <v>62</v>
      </c>
      <c r="C113" s="134" t="s">
        <v>63</v>
      </c>
      <c r="D113" s="135" t="s">
        <v>64</v>
      </c>
      <c r="E113" s="135" t="n">
        <v>247</v>
      </c>
      <c r="F113" s="136" t="s">
        <v>966</v>
      </c>
      <c r="G113" s="136" t="s">
        <v>967</v>
      </c>
      <c r="H113" s="135" t="s">
        <v>968</v>
      </c>
      <c r="I113" s="137" t="s">
        <v>566</v>
      </c>
      <c r="J113" s="136" t="s">
        <v>567</v>
      </c>
      <c r="K113" s="138" t="s">
        <v>568</v>
      </c>
      <c r="L113" s="138" t="s">
        <v>616</v>
      </c>
      <c r="M113" s="138" t="s">
        <v>617</v>
      </c>
      <c r="N113" s="138" t="s">
        <v>969</v>
      </c>
      <c r="O113" s="134" t="s">
        <v>408</v>
      </c>
      <c r="P113" s="134" t="s">
        <v>76</v>
      </c>
      <c r="Q113" s="139" t="s">
        <v>409</v>
      </c>
      <c r="R113" s="140" t="n">
        <v>42370</v>
      </c>
      <c r="S113" s="137" t="n">
        <v>15</v>
      </c>
      <c r="T113" s="141" t="n">
        <v>47848</v>
      </c>
      <c r="U113" s="135" t="s">
        <v>100</v>
      </c>
      <c r="V113" s="108"/>
      <c r="W113" s="108" t="s">
        <v>411</v>
      </c>
      <c r="X113" s="137" t="n">
        <v>100</v>
      </c>
      <c r="Y113" s="137"/>
      <c r="Z113" s="139" t="s">
        <v>411</v>
      </c>
      <c r="AA113" s="135" t="s">
        <v>412</v>
      </c>
      <c r="AB113" s="137"/>
      <c r="AC113" s="139" t="s">
        <v>411</v>
      </c>
      <c r="AD113" s="138" t="n">
        <v>24</v>
      </c>
      <c r="AE113" s="140" t="n">
        <v>45002</v>
      </c>
      <c r="AF113" s="143" t="n">
        <v>45732</v>
      </c>
      <c r="AG113" s="136" t="s">
        <v>82</v>
      </c>
      <c r="AH113" s="136" t="s">
        <v>83</v>
      </c>
      <c r="AI113" s="134" t="s">
        <v>970</v>
      </c>
      <c r="AJ113" s="136" t="s">
        <v>625</v>
      </c>
      <c r="AK113" s="143" t="s">
        <v>397</v>
      </c>
      <c r="AL113" s="139"/>
      <c r="AM113" s="139" t="s">
        <v>86</v>
      </c>
      <c r="AN113" s="139" t="s">
        <v>87</v>
      </c>
      <c r="AO113" s="139" t="s">
        <v>88</v>
      </c>
      <c r="AP113" s="137" t="s">
        <v>574</v>
      </c>
      <c r="AQ113" s="150"/>
      <c r="AR113" s="143"/>
      <c r="AS113" s="139" t="s">
        <v>91</v>
      </c>
      <c r="AT113" s="134" t="s">
        <v>385</v>
      </c>
      <c r="AU113" s="134"/>
      <c r="AV113" s="136"/>
      <c r="AW113" s="136"/>
      <c r="AX113" s="134"/>
      <c r="AY113" s="134"/>
      <c r="AZ113" s="134"/>
      <c r="BA113" s="136" t="s">
        <v>221</v>
      </c>
      <c r="BB113" s="136" t="s">
        <v>415</v>
      </c>
      <c r="BC113" s="136" t="s">
        <v>416</v>
      </c>
      <c r="BD113" s="139" t="n">
        <v>3160</v>
      </c>
      <c r="BE113" s="136"/>
      <c r="BF113" s="144"/>
      <c r="BG113" s="136" t="s">
        <v>576</v>
      </c>
      <c r="BH113" s="108"/>
      <c r="BI113" s="108"/>
      <c r="BJ113" s="163" t="s">
        <v>418</v>
      </c>
      <c r="BK113" s="108" t="s">
        <v>577</v>
      </c>
      <c r="BL113" s="147"/>
      <c r="BM113" s="147" t="s">
        <v>420</v>
      </c>
      <c r="BN113" s="147"/>
    </row>
    <row r="114" customFormat="false" ht="60" hidden="false" customHeight="true" outlineLevel="0" collapsed="false">
      <c r="A114" s="134"/>
      <c r="B114" s="134" t="s">
        <v>62</v>
      </c>
      <c r="C114" s="134" t="s">
        <v>63</v>
      </c>
      <c r="D114" s="135" t="s">
        <v>64</v>
      </c>
      <c r="E114" s="135" t="s">
        <v>971</v>
      </c>
      <c r="F114" s="136" t="s">
        <v>972</v>
      </c>
      <c r="G114" s="187" t="s">
        <v>973</v>
      </c>
      <c r="H114" s="135" t="s">
        <v>974</v>
      </c>
      <c r="I114" s="137" t="s">
        <v>402</v>
      </c>
      <c r="J114" s="136" t="s">
        <v>552</v>
      </c>
      <c r="K114" s="138" t="s">
        <v>404</v>
      </c>
      <c r="L114" s="138" t="s">
        <v>405</v>
      </c>
      <c r="M114" s="138" t="s">
        <v>975</v>
      </c>
      <c r="N114" s="138" t="s">
        <v>976</v>
      </c>
      <c r="O114" s="134" t="s">
        <v>408</v>
      </c>
      <c r="P114" s="134" t="s">
        <v>76</v>
      </c>
      <c r="Q114" s="139"/>
      <c r="R114" s="140" t="n">
        <v>43439</v>
      </c>
      <c r="S114" s="137" t="n">
        <v>12</v>
      </c>
      <c r="T114" s="141" t="n">
        <v>47822</v>
      </c>
      <c r="U114" s="135" t="s">
        <v>100</v>
      </c>
      <c r="V114" s="108"/>
      <c r="W114" s="108" t="s">
        <v>411</v>
      </c>
      <c r="X114" s="137" t="n">
        <v>100</v>
      </c>
      <c r="Y114" s="137"/>
      <c r="Z114" s="139" t="s">
        <v>411</v>
      </c>
      <c r="AA114" s="135" t="s">
        <v>412</v>
      </c>
      <c r="AB114" s="137"/>
      <c r="AC114" s="139" t="s">
        <v>411</v>
      </c>
      <c r="AD114" s="138" t="n">
        <v>36</v>
      </c>
      <c r="AE114" s="149" t="n">
        <v>44616</v>
      </c>
      <c r="AF114" s="143" t="n">
        <v>45711</v>
      </c>
      <c r="AG114" s="143" t="s">
        <v>82</v>
      </c>
      <c r="AH114" s="143" t="s">
        <v>83</v>
      </c>
      <c r="AI114" s="139" t="s">
        <v>977</v>
      </c>
      <c r="AJ114" s="136" t="s">
        <v>143</v>
      </c>
      <c r="AK114" s="143" t="s">
        <v>438</v>
      </c>
      <c r="AL114" s="139"/>
      <c r="AM114" s="139" t="s">
        <v>86</v>
      </c>
      <c r="AN114" s="139" t="s">
        <v>87</v>
      </c>
      <c r="AO114" s="139" t="s">
        <v>88</v>
      </c>
      <c r="AP114" s="137" t="s">
        <v>978</v>
      </c>
      <c r="AQ114" s="150" t="s">
        <v>979</v>
      </c>
      <c r="AR114" s="143"/>
      <c r="AS114" s="139" t="s">
        <v>91</v>
      </c>
      <c r="AT114" s="134"/>
      <c r="AU114" s="134"/>
      <c r="AV114" s="136"/>
      <c r="AW114" s="136"/>
      <c r="AX114" s="134"/>
      <c r="AY114" s="134"/>
      <c r="AZ114" s="134"/>
      <c r="BA114" s="136" t="s">
        <v>122</v>
      </c>
      <c r="BB114" s="136" t="s">
        <v>415</v>
      </c>
      <c r="BC114" s="136" t="s">
        <v>416</v>
      </c>
      <c r="BD114" s="139" t="n">
        <v>3160</v>
      </c>
      <c r="BE114" s="136"/>
      <c r="BF114" s="144"/>
      <c r="BG114" s="145" t="s">
        <v>159</v>
      </c>
      <c r="BH114" s="151"/>
      <c r="BI114" s="108" t="s">
        <v>417</v>
      </c>
      <c r="BJ114" s="163" t="s">
        <v>418</v>
      </c>
      <c r="BK114" s="108" t="s">
        <v>419</v>
      </c>
      <c r="BL114" s="127"/>
      <c r="BM114" s="147" t="s">
        <v>420</v>
      </c>
      <c r="BN114" s="127"/>
    </row>
    <row r="115" customFormat="false" ht="60" hidden="false" customHeight="true" outlineLevel="0" collapsed="false">
      <c r="A115" s="134"/>
      <c r="B115" s="134" t="s">
        <v>62</v>
      </c>
      <c r="C115" s="134" t="s">
        <v>63</v>
      </c>
      <c r="D115" s="135" t="s">
        <v>64</v>
      </c>
      <c r="E115" s="135" t="s">
        <v>971</v>
      </c>
      <c r="F115" s="136" t="s">
        <v>972</v>
      </c>
      <c r="G115" s="136" t="s">
        <v>980</v>
      </c>
      <c r="H115" s="135" t="s">
        <v>981</v>
      </c>
      <c r="I115" s="137" t="s">
        <v>982</v>
      </c>
      <c r="J115" s="136" t="s">
        <v>983</v>
      </c>
      <c r="K115" s="138" t="s">
        <v>465</v>
      </c>
      <c r="L115" s="138" t="s">
        <v>984</v>
      </c>
      <c r="M115" s="138" t="s">
        <v>985</v>
      </c>
      <c r="N115" s="138" t="n">
        <v>5282</v>
      </c>
      <c r="O115" s="134" t="s">
        <v>986</v>
      </c>
      <c r="P115" s="134" t="s">
        <v>76</v>
      </c>
      <c r="Q115" s="139"/>
      <c r="R115" s="140" t="n">
        <v>43475</v>
      </c>
      <c r="S115" s="137" t="n">
        <v>12</v>
      </c>
      <c r="T115" s="141" t="n">
        <v>47858</v>
      </c>
      <c r="U115" s="135" t="s">
        <v>100</v>
      </c>
      <c r="V115" s="108" t="s">
        <v>138</v>
      </c>
      <c r="W115" s="108" t="s">
        <v>139</v>
      </c>
      <c r="X115" s="137" t="n">
        <v>2.5</v>
      </c>
      <c r="Y115" s="137" t="s">
        <v>138</v>
      </c>
      <c r="Z115" s="139" t="s">
        <v>139</v>
      </c>
      <c r="AA115" s="135" t="s">
        <v>987</v>
      </c>
      <c r="AB115" s="137"/>
      <c r="AC115" s="139" t="s">
        <v>141</v>
      </c>
      <c r="AD115" s="138" t="n">
        <v>36</v>
      </c>
      <c r="AE115" s="149" t="n">
        <v>44616</v>
      </c>
      <c r="AF115" s="143" t="n">
        <v>45711</v>
      </c>
      <c r="AG115" s="143" t="s">
        <v>82</v>
      </c>
      <c r="AH115" s="143" t="s">
        <v>83</v>
      </c>
      <c r="AI115" s="139" t="s">
        <v>988</v>
      </c>
      <c r="AJ115" s="136" t="s">
        <v>143</v>
      </c>
      <c r="AK115" s="143" t="s">
        <v>438</v>
      </c>
      <c r="AL115" s="139"/>
      <c r="AM115" s="139" t="s">
        <v>86</v>
      </c>
      <c r="AN115" s="139" t="s">
        <v>87</v>
      </c>
      <c r="AO115" s="139" t="s">
        <v>88</v>
      </c>
      <c r="AP115" s="137" t="s">
        <v>989</v>
      </c>
      <c r="AQ115" s="150" t="s">
        <v>979</v>
      </c>
      <c r="AR115" s="143"/>
      <c r="AS115" s="139"/>
      <c r="AT115" s="134"/>
      <c r="AU115" s="134"/>
      <c r="AV115" s="136"/>
      <c r="AW115" s="136"/>
      <c r="AX115" s="134"/>
      <c r="AY115" s="134"/>
      <c r="AZ115" s="134"/>
      <c r="BA115" s="136"/>
      <c r="BB115" s="136" t="s">
        <v>145</v>
      </c>
      <c r="BC115" s="136"/>
      <c r="BD115" s="139"/>
      <c r="BE115" s="136"/>
      <c r="BF115" s="144"/>
      <c r="BG115" s="145" t="s">
        <v>159</v>
      </c>
      <c r="BH115" s="151"/>
      <c r="BI115" s="108"/>
      <c r="BJ115" s="108"/>
      <c r="BK115" s="108"/>
      <c r="BL115" s="127"/>
      <c r="BM115" s="147" t="s">
        <v>420</v>
      </c>
      <c r="BN115" s="127"/>
    </row>
    <row r="116" customFormat="false" ht="60" hidden="false" customHeight="true" outlineLevel="0" collapsed="false">
      <c r="A116" s="134"/>
      <c r="B116" s="134" t="s">
        <v>62</v>
      </c>
      <c r="C116" s="134" t="s">
        <v>63</v>
      </c>
      <c r="D116" s="135" t="s">
        <v>64</v>
      </c>
      <c r="E116" s="135" t="n">
        <v>256</v>
      </c>
      <c r="F116" s="136" t="s">
        <v>990</v>
      </c>
      <c r="G116" s="136" t="s">
        <v>991</v>
      </c>
      <c r="H116" s="135" t="s">
        <v>992</v>
      </c>
      <c r="I116" s="137" t="s">
        <v>566</v>
      </c>
      <c r="J116" s="136" t="s">
        <v>615</v>
      </c>
      <c r="K116" s="138" t="s">
        <v>568</v>
      </c>
      <c r="L116" s="138" t="s">
        <v>616</v>
      </c>
      <c r="M116" s="138" t="s">
        <v>617</v>
      </c>
      <c r="N116" s="138" t="s">
        <v>993</v>
      </c>
      <c r="O116" s="134" t="s">
        <v>408</v>
      </c>
      <c r="P116" s="134" t="s">
        <v>76</v>
      </c>
      <c r="Q116" s="139" t="s">
        <v>409</v>
      </c>
      <c r="R116" s="140" t="n">
        <v>42592</v>
      </c>
      <c r="S116" s="137" t="n">
        <v>15</v>
      </c>
      <c r="T116" s="141" t="n">
        <v>48070</v>
      </c>
      <c r="U116" s="135" t="s">
        <v>100</v>
      </c>
      <c r="V116" s="108"/>
      <c r="W116" s="108" t="s">
        <v>411</v>
      </c>
      <c r="X116" s="137" t="n">
        <v>100</v>
      </c>
      <c r="Y116" s="137"/>
      <c r="Z116" s="139" t="s">
        <v>411</v>
      </c>
      <c r="AA116" s="135" t="s">
        <v>412</v>
      </c>
      <c r="AB116" s="137"/>
      <c r="AC116" s="139" t="s">
        <v>411</v>
      </c>
      <c r="AD116" s="138" t="n">
        <v>24</v>
      </c>
      <c r="AE116" s="140" t="n">
        <v>45002</v>
      </c>
      <c r="AF116" s="143" t="n">
        <v>45732</v>
      </c>
      <c r="AG116" s="136" t="s">
        <v>82</v>
      </c>
      <c r="AH116" s="136" t="s">
        <v>83</v>
      </c>
      <c r="AI116" s="134" t="s">
        <v>994</v>
      </c>
      <c r="AJ116" s="136" t="s">
        <v>625</v>
      </c>
      <c r="AK116" s="143" t="s">
        <v>397</v>
      </c>
      <c r="AL116" s="139"/>
      <c r="AM116" s="139" t="s">
        <v>86</v>
      </c>
      <c r="AN116" s="139" t="s">
        <v>87</v>
      </c>
      <c r="AO116" s="139" t="s">
        <v>88</v>
      </c>
      <c r="AP116" s="137" t="s">
        <v>574</v>
      </c>
      <c r="AQ116" s="150"/>
      <c r="AR116" s="143"/>
      <c r="AS116" s="139" t="s">
        <v>91</v>
      </c>
      <c r="AT116" s="134" t="s">
        <v>385</v>
      </c>
      <c r="AU116" s="134"/>
      <c r="AV116" s="136"/>
      <c r="AW116" s="136"/>
      <c r="AX116" s="134"/>
      <c r="AY116" s="134"/>
      <c r="AZ116" s="134"/>
      <c r="BA116" s="136" t="s">
        <v>221</v>
      </c>
      <c r="BB116" s="136" t="s">
        <v>415</v>
      </c>
      <c r="BC116" s="136" t="s">
        <v>416</v>
      </c>
      <c r="BD116" s="139" t="n">
        <v>3160</v>
      </c>
      <c r="BE116" s="136"/>
      <c r="BF116" s="144"/>
      <c r="BG116" s="136" t="s">
        <v>576</v>
      </c>
      <c r="BH116" s="108"/>
      <c r="BI116" s="108"/>
      <c r="BJ116" s="163" t="s">
        <v>418</v>
      </c>
      <c r="BK116" s="108" t="s">
        <v>577</v>
      </c>
      <c r="BL116" s="147"/>
      <c r="BM116" s="147" t="s">
        <v>420</v>
      </c>
      <c r="BN116" s="147"/>
    </row>
    <row r="117" customFormat="false" ht="60" hidden="false" customHeight="true" outlineLevel="0" collapsed="false">
      <c r="A117" s="134"/>
      <c r="B117" s="134" t="s">
        <v>62</v>
      </c>
      <c r="C117" s="134" t="s">
        <v>63</v>
      </c>
      <c r="D117" s="135" t="s">
        <v>64</v>
      </c>
      <c r="E117" s="135" t="n">
        <v>256</v>
      </c>
      <c r="F117" s="136" t="s">
        <v>990</v>
      </c>
      <c r="G117" s="136" t="s">
        <v>400</v>
      </c>
      <c r="H117" s="135" t="s">
        <v>995</v>
      </c>
      <c r="I117" s="137" t="s">
        <v>402</v>
      </c>
      <c r="J117" s="136" t="s">
        <v>996</v>
      </c>
      <c r="K117" s="138" t="s">
        <v>404</v>
      </c>
      <c r="L117" s="138" t="s">
        <v>405</v>
      </c>
      <c r="M117" s="138" t="s">
        <v>997</v>
      </c>
      <c r="N117" s="138" t="s">
        <v>998</v>
      </c>
      <c r="O117" s="134" t="s">
        <v>999</v>
      </c>
      <c r="P117" s="134" t="s">
        <v>76</v>
      </c>
      <c r="Q117" s="139" t="s">
        <v>409</v>
      </c>
      <c r="R117" s="150" t="s">
        <v>410</v>
      </c>
      <c r="S117" s="137" t="n">
        <v>12</v>
      </c>
      <c r="T117" s="141" t="n">
        <v>47848.4</v>
      </c>
      <c r="U117" s="135" t="s">
        <v>100</v>
      </c>
      <c r="V117" s="108"/>
      <c r="W117" s="108" t="s">
        <v>411</v>
      </c>
      <c r="X117" s="137" t="n">
        <v>100</v>
      </c>
      <c r="Y117" s="137"/>
      <c r="Z117" s="139" t="s">
        <v>411</v>
      </c>
      <c r="AA117" s="135" t="s">
        <v>412</v>
      </c>
      <c r="AB117" s="137"/>
      <c r="AC117" s="139" t="s">
        <v>411</v>
      </c>
      <c r="AD117" s="138" t="n">
        <v>36</v>
      </c>
      <c r="AE117" s="149" t="n">
        <v>44641</v>
      </c>
      <c r="AF117" s="143" t="n">
        <v>45736</v>
      </c>
      <c r="AG117" s="136" t="s">
        <v>82</v>
      </c>
      <c r="AH117" s="136" t="s">
        <v>83</v>
      </c>
      <c r="AI117" s="139" t="s">
        <v>1000</v>
      </c>
      <c r="AJ117" s="136" t="s">
        <v>573</v>
      </c>
      <c r="AK117" s="143" t="s">
        <v>397</v>
      </c>
      <c r="AL117" s="139"/>
      <c r="AM117" s="139" t="s">
        <v>86</v>
      </c>
      <c r="AN117" s="139" t="s">
        <v>87</v>
      </c>
      <c r="AO117" s="139" t="s">
        <v>88</v>
      </c>
      <c r="AP117" s="137" t="s">
        <v>978</v>
      </c>
      <c r="AQ117" s="150"/>
      <c r="AR117" s="143"/>
      <c r="AS117" s="139" t="s">
        <v>91</v>
      </c>
      <c r="AT117" s="134" t="s">
        <v>385</v>
      </c>
      <c r="AU117" s="134"/>
      <c r="AV117" s="136"/>
      <c r="AW117" s="136" t="s">
        <v>1001</v>
      </c>
      <c r="AX117" s="134"/>
      <c r="AY117" s="134"/>
      <c r="AZ117" s="134"/>
      <c r="BA117" s="136" t="s">
        <v>221</v>
      </c>
      <c r="BB117" s="136" t="s">
        <v>415</v>
      </c>
      <c r="BC117" s="136" t="s">
        <v>416</v>
      </c>
      <c r="BD117" s="139" t="n">
        <v>3160</v>
      </c>
      <c r="BE117" s="136"/>
      <c r="BF117" s="144"/>
      <c r="BG117" s="145" t="s">
        <v>159</v>
      </c>
      <c r="BH117" s="151"/>
      <c r="BI117" s="108" t="s">
        <v>417</v>
      </c>
      <c r="BJ117" s="163" t="s">
        <v>418</v>
      </c>
      <c r="BK117" s="108" t="s">
        <v>419</v>
      </c>
      <c r="BL117" s="127"/>
      <c r="BM117" s="147" t="s">
        <v>420</v>
      </c>
      <c r="BN117" s="127"/>
    </row>
    <row r="118" customFormat="false" ht="60" hidden="false" customHeight="true" outlineLevel="0" collapsed="false">
      <c r="A118" s="110"/>
      <c r="B118" s="110" t="s">
        <v>62</v>
      </c>
      <c r="C118" s="110" t="s">
        <v>63</v>
      </c>
      <c r="D118" s="111" t="s">
        <v>64</v>
      </c>
      <c r="E118" s="111" t="s">
        <v>1002</v>
      </c>
      <c r="F118" s="112" t="s">
        <v>1003</v>
      </c>
      <c r="G118" s="112" t="s">
        <v>1004</v>
      </c>
      <c r="H118" s="111" t="s">
        <v>1005</v>
      </c>
      <c r="I118" s="113" t="s">
        <v>586</v>
      </c>
      <c r="J118" s="112" t="s">
        <v>587</v>
      </c>
      <c r="K118" s="114" t="s">
        <v>568</v>
      </c>
      <c r="L118" s="114" t="s">
        <v>588</v>
      </c>
      <c r="M118" s="114" t="s">
        <v>589</v>
      </c>
      <c r="N118" s="114" t="n">
        <v>22757</v>
      </c>
      <c r="O118" s="110" t="s">
        <v>590</v>
      </c>
      <c r="P118" s="110" t="s">
        <v>76</v>
      </c>
      <c r="Q118" s="115" t="s">
        <v>409</v>
      </c>
      <c r="R118" s="120" t="n">
        <v>44887</v>
      </c>
      <c r="S118" s="113" t="n">
        <v>15</v>
      </c>
      <c r="T118" s="117" t="n">
        <v>50365</v>
      </c>
      <c r="U118" s="111" t="s">
        <v>100</v>
      </c>
      <c r="V118" s="110"/>
      <c r="W118" s="110" t="s">
        <v>411</v>
      </c>
      <c r="X118" s="113" t="n">
        <v>50</v>
      </c>
      <c r="Y118" s="113"/>
      <c r="Z118" s="115" t="s">
        <v>411</v>
      </c>
      <c r="AA118" s="111" t="s">
        <v>412</v>
      </c>
      <c r="AB118" s="113"/>
      <c r="AC118" s="115" t="s">
        <v>411</v>
      </c>
      <c r="AD118" s="114" t="n">
        <v>24</v>
      </c>
      <c r="AE118" s="120" t="n">
        <v>44888</v>
      </c>
      <c r="AF118" s="121" t="n">
        <v>45618</v>
      </c>
      <c r="AG118" s="112" t="s">
        <v>82</v>
      </c>
      <c r="AH118" s="123" t="s">
        <v>83</v>
      </c>
      <c r="AI118" s="115" t="s">
        <v>1006</v>
      </c>
      <c r="AJ118" s="117" t="s">
        <v>592</v>
      </c>
      <c r="AK118" s="121" t="s">
        <v>438</v>
      </c>
      <c r="AL118" s="115"/>
      <c r="AM118" s="115" t="s">
        <v>86</v>
      </c>
      <c r="AN118" s="115" t="s">
        <v>87</v>
      </c>
      <c r="AO118" s="115" t="s">
        <v>88</v>
      </c>
      <c r="AP118" s="113" t="s">
        <v>593</v>
      </c>
      <c r="AQ118" s="122" t="s">
        <v>594</v>
      </c>
      <c r="AR118" s="121"/>
      <c r="AS118" s="115" t="s">
        <v>91</v>
      </c>
      <c r="AT118" s="110" t="s">
        <v>92</v>
      </c>
      <c r="AU118" s="110"/>
      <c r="AV118" s="233" t="s">
        <v>594</v>
      </c>
      <c r="AW118" s="112"/>
      <c r="AX118" s="110"/>
      <c r="AY118" s="110"/>
      <c r="AZ118" s="110"/>
      <c r="BA118" s="112"/>
      <c r="BB118" s="112"/>
      <c r="BC118" s="112"/>
      <c r="BD118" s="115"/>
      <c r="BE118" s="112"/>
      <c r="BF118" s="123"/>
      <c r="BG118" s="119" t="s">
        <v>595</v>
      </c>
      <c r="BH118" s="229"/>
      <c r="BI118" s="110"/>
      <c r="BJ118" s="126" t="s">
        <v>845</v>
      </c>
      <c r="BK118" s="126" t="s">
        <v>577</v>
      </c>
      <c r="BL118" s="128"/>
      <c r="BM118" s="147" t="s">
        <v>420</v>
      </c>
      <c r="BN118" s="128"/>
    </row>
    <row r="119" customFormat="false" ht="60" hidden="false" customHeight="true" outlineLevel="0" collapsed="false">
      <c r="A119" s="110"/>
      <c r="B119" s="110" t="s">
        <v>62</v>
      </c>
      <c r="C119" s="110" t="s">
        <v>63</v>
      </c>
      <c r="D119" s="111" t="s">
        <v>64</v>
      </c>
      <c r="E119" s="111" t="s">
        <v>1007</v>
      </c>
      <c r="F119" s="112" t="s">
        <v>1003</v>
      </c>
      <c r="G119" s="112" t="s">
        <v>1008</v>
      </c>
      <c r="H119" s="111" t="s">
        <v>1009</v>
      </c>
      <c r="I119" s="113" t="s">
        <v>566</v>
      </c>
      <c r="J119" s="112" t="s">
        <v>615</v>
      </c>
      <c r="K119" s="114" t="s">
        <v>568</v>
      </c>
      <c r="L119" s="114" t="s">
        <v>616</v>
      </c>
      <c r="M119" s="114" t="s">
        <v>617</v>
      </c>
      <c r="N119" s="114" t="s">
        <v>1010</v>
      </c>
      <c r="O119" s="110" t="s">
        <v>999</v>
      </c>
      <c r="P119" s="110" t="s">
        <v>76</v>
      </c>
      <c r="Q119" s="115" t="s">
        <v>409</v>
      </c>
      <c r="R119" s="129" t="n">
        <v>42884</v>
      </c>
      <c r="S119" s="113" t="n">
        <v>15</v>
      </c>
      <c r="T119" s="117" t="n">
        <v>48362</v>
      </c>
      <c r="U119" s="111" t="s">
        <v>100</v>
      </c>
      <c r="V119" s="119"/>
      <c r="W119" s="119" t="s">
        <v>411</v>
      </c>
      <c r="X119" s="113" t="n">
        <v>100</v>
      </c>
      <c r="Y119" s="113"/>
      <c r="Z119" s="115" t="s">
        <v>411</v>
      </c>
      <c r="AA119" s="111" t="s">
        <v>412</v>
      </c>
      <c r="AB119" s="113"/>
      <c r="AC119" s="115" t="s">
        <v>411</v>
      </c>
      <c r="AD119" s="114" t="n">
        <v>24</v>
      </c>
      <c r="AE119" s="116" t="n">
        <v>45002</v>
      </c>
      <c r="AF119" s="121" t="n">
        <v>45732</v>
      </c>
      <c r="AG119" s="112" t="s">
        <v>82</v>
      </c>
      <c r="AH119" s="112" t="s">
        <v>83</v>
      </c>
      <c r="AI119" s="110" t="s">
        <v>1011</v>
      </c>
      <c r="AJ119" s="112" t="s">
        <v>625</v>
      </c>
      <c r="AK119" s="121" t="s">
        <v>397</v>
      </c>
      <c r="AL119" s="115"/>
      <c r="AM119" s="115" t="s">
        <v>86</v>
      </c>
      <c r="AN119" s="115" t="s">
        <v>87</v>
      </c>
      <c r="AO119" s="115" t="s">
        <v>88</v>
      </c>
      <c r="AP119" s="113" t="s">
        <v>574</v>
      </c>
      <c r="AQ119" s="122"/>
      <c r="AR119" s="121"/>
      <c r="AS119" s="115" t="s">
        <v>91</v>
      </c>
      <c r="AT119" s="110" t="s">
        <v>385</v>
      </c>
      <c r="AU119" s="110"/>
      <c r="AV119" s="112"/>
      <c r="AW119" s="112"/>
      <c r="AX119" s="110"/>
      <c r="AY119" s="110"/>
      <c r="AZ119" s="110"/>
      <c r="BA119" s="112" t="s">
        <v>221</v>
      </c>
      <c r="BB119" s="112" t="s">
        <v>415</v>
      </c>
      <c r="BC119" s="112" t="s">
        <v>416</v>
      </c>
      <c r="BD119" s="115" t="n">
        <v>3160</v>
      </c>
      <c r="BE119" s="112"/>
      <c r="BF119" s="123"/>
      <c r="BG119" s="112" t="s">
        <v>576</v>
      </c>
      <c r="BH119" s="119"/>
      <c r="BI119" s="119"/>
      <c r="BJ119" s="126" t="s">
        <v>418</v>
      </c>
      <c r="BK119" s="119" t="s">
        <v>577</v>
      </c>
      <c r="BL119" s="147"/>
      <c r="BM119" s="147" t="s">
        <v>420</v>
      </c>
      <c r="BN119" s="147"/>
    </row>
    <row r="120" customFormat="false" ht="60" hidden="false" customHeight="true" outlineLevel="0" collapsed="false">
      <c r="A120" s="110"/>
      <c r="B120" s="110" t="s">
        <v>62</v>
      </c>
      <c r="C120" s="110" t="s">
        <v>63</v>
      </c>
      <c r="D120" s="111" t="s">
        <v>64</v>
      </c>
      <c r="E120" s="111" t="s">
        <v>1007</v>
      </c>
      <c r="F120" s="112" t="s">
        <v>1003</v>
      </c>
      <c r="G120" s="112" t="s">
        <v>1008</v>
      </c>
      <c r="H120" s="111" t="s">
        <v>1012</v>
      </c>
      <c r="I120" s="113" t="s">
        <v>566</v>
      </c>
      <c r="J120" s="112" t="s">
        <v>615</v>
      </c>
      <c r="K120" s="114" t="s">
        <v>568</v>
      </c>
      <c r="L120" s="114" t="s">
        <v>616</v>
      </c>
      <c r="M120" s="114" t="s">
        <v>617</v>
      </c>
      <c r="N120" s="114" t="s">
        <v>1013</v>
      </c>
      <c r="O120" s="110" t="s">
        <v>999</v>
      </c>
      <c r="P120" s="110" t="s">
        <v>76</v>
      </c>
      <c r="Q120" s="115" t="s">
        <v>409</v>
      </c>
      <c r="R120" s="129" t="n">
        <v>42884</v>
      </c>
      <c r="S120" s="113" t="n">
        <v>15</v>
      </c>
      <c r="T120" s="117" t="n">
        <v>48362</v>
      </c>
      <c r="U120" s="111" t="s">
        <v>100</v>
      </c>
      <c r="V120" s="119"/>
      <c r="W120" s="119" t="s">
        <v>411</v>
      </c>
      <c r="X120" s="113" t="n">
        <v>100</v>
      </c>
      <c r="Y120" s="113"/>
      <c r="Z120" s="115" t="s">
        <v>411</v>
      </c>
      <c r="AA120" s="111" t="s">
        <v>412</v>
      </c>
      <c r="AB120" s="113"/>
      <c r="AC120" s="115" t="s">
        <v>411</v>
      </c>
      <c r="AD120" s="114" t="n">
        <v>24</v>
      </c>
      <c r="AE120" s="116" t="n">
        <v>45002</v>
      </c>
      <c r="AF120" s="121" t="n">
        <v>45732</v>
      </c>
      <c r="AG120" s="112" t="s">
        <v>82</v>
      </c>
      <c r="AH120" s="112" t="s">
        <v>83</v>
      </c>
      <c r="AI120" s="110" t="s">
        <v>1014</v>
      </c>
      <c r="AJ120" s="112" t="s">
        <v>625</v>
      </c>
      <c r="AK120" s="121" t="s">
        <v>397</v>
      </c>
      <c r="AL120" s="115"/>
      <c r="AM120" s="115" t="s">
        <v>86</v>
      </c>
      <c r="AN120" s="115" t="s">
        <v>87</v>
      </c>
      <c r="AO120" s="115" t="s">
        <v>88</v>
      </c>
      <c r="AP120" s="113" t="s">
        <v>574</v>
      </c>
      <c r="AQ120" s="122"/>
      <c r="AR120" s="121"/>
      <c r="AS120" s="115" t="s">
        <v>91</v>
      </c>
      <c r="AT120" s="110" t="s">
        <v>385</v>
      </c>
      <c r="AU120" s="110"/>
      <c r="AV120" s="112"/>
      <c r="AW120" s="112"/>
      <c r="AX120" s="110"/>
      <c r="AY120" s="110"/>
      <c r="AZ120" s="110"/>
      <c r="BA120" s="112" t="s">
        <v>221</v>
      </c>
      <c r="BB120" s="112" t="s">
        <v>415</v>
      </c>
      <c r="BC120" s="112" t="s">
        <v>416</v>
      </c>
      <c r="BD120" s="115" t="n">
        <v>3160</v>
      </c>
      <c r="BE120" s="112"/>
      <c r="BF120" s="123"/>
      <c r="BG120" s="112" t="s">
        <v>576</v>
      </c>
      <c r="BH120" s="119"/>
      <c r="BI120" s="119"/>
      <c r="BJ120" s="126" t="s">
        <v>418</v>
      </c>
      <c r="BK120" s="119" t="s">
        <v>577</v>
      </c>
      <c r="BL120" s="147"/>
      <c r="BM120" s="147" t="s">
        <v>420</v>
      </c>
      <c r="BN120" s="147"/>
    </row>
    <row r="121" customFormat="false" ht="60" hidden="false" customHeight="true" outlineLevel="0" collapsed="false">
      <c r="A121" s="110"/>
      <c r="B121" s="110" t="s">
        <v>62</v>
      </c>
      <c r="C121" s="110" t="s">
        <v>63</v>
      </c>
      <c r="D121" s="111" t="s">
        <v>64</v>
      </c>
      <c r="E121" s="111" t="s">
        <v>1007</v>
      </c>
      <c r="F121" s="112" t="s">
        <v>1003</v>
      </c>
      <c r="G121" s="112" t="s">
        <v>1008</v>
      </c>
      <c r="H121" s="111" t="s">
        <v>1015</v>
      </c>
      <c r="I121" s="113" t="s">
        <v>566</v>
      </c>
      <c r="J121" s="112" t="s">
        <v>615</v>
      </c>
      <c r="K121" s="114" t="s">
        <v>568</v>
      </c>
      <c r="L121" s="114" t="s">
        <v>616</v>
      </c>
      <c r="M121" s="114" t="s">
        <v>617</v>
      </c>
      <c r="N121" s="114" t="s">
        <v>1016</v>
      </c>
      <c r="O121" s="110" t="s">
        <v>408</v>
      </c>
      <c r="P121" s="110" t="s">
        <v>76</v>
      </c>
      <c r="Q121" s="115" t="s">
        <v>409</v>
      </c>
      <c r="R121" s="129" t="n">
        <v>42884</v>
      </c>
      <c r="S121" s="113" t="n">
        <v>15</v>
      </c>
      <c r="T121" s="117" t="n">
        <v>48362</v>
      </c>
      <c r="U121" s="111" t="s">
        <v>100</v>
      </c>
      <c r="V121" s="119"/>
      <c r="W121" s="119" t="s">
        <v>411</v>
      </c>
      <c r="X121" s="113" t="n">
        <v>100</v>
      </c>
      <c r="Y121" s="113"/>
      <c r="Z121" s="115" t="s">
        <v>411</v>
      </c>
      <c r="AA121" s="111" t="s">
        <v>412</v>
      </c>
      <c r="AB121" s="113"/>
      <c r="AC121" s="115" t="s">
        <v>411</v>
      </c>
      <c r="AD121" s="114" t="n">
        <v>24</v>
      </c>
      <c r="AE121" s="116" t="n">
        <v>45002</v>
      </c>
      <c r="AF121" s="121" t="n">
        <v>45732</v>
      </c>
      <c r="AG121" s="112" t="s">
        <v>82</v>
      </c>
      <c r="AH121" s="112" t="s">
        <v>83</v>
      </c>
      <c r="AI121" s="110" t="s">
        <v>1017</v>
      </c>
      <c r="AJ121" s="112" t="s">
        <v>625</v>
      </c>
      <c r="AK121" s="121" t="s">
        <v>397</v>
      </c>
      <c r="AL121" s="115"/>
      <c r="AM121" s="115" t="s">
        <v>86</v>
      </c>
      <c r="AN121" s="115" t="s">
        <v>87</v>
      </c>
      <c r="AO121" s="115" t="s">
        <v>88</v>
      </c>
      <c r="AP121" s="113" t="s">
        <v>574</v>
      </c>
      <c r="AQ121" s="122"/>
      <c r="AR121" s="121"/>
      <c r="AS121" s="115" t="s">
        <v>91</v>
      </c>
      <c r="AT121" s="110" t="s">
        <v>385</v>
      </c>
      <c r="AU121" s="110"/>
      <c r="AV121" s="112"/>
      <c r="AW121" s="112"/>
      <c r="AX121" s="110"/>
      <c r="AY121" s="110"/>
      <c r="AZ121" s="110"/>
      <c r="BA121" s="112" t="s">
        <v>221</v>
      </c>
      <c r="BB121" s="112" t="s">
        <v>415</v>
      </c>
      <c r="BC121" s="112" t="s">
        <v>416</v>
      </c>
      <c r="BD121" s="115" t="n">
        <v>3160</v>
      </c>
      <c r="BE121" s="112"/>
      <c r="BF121" s="123"/>
      <c r="BG121" s="112" t="s">
        <v>576</v>
      </c>
      <c r="BH121" s="119"/>
      <c r="BI121" s="119"/>
      <c r="BJ121" s="126" t="s">
        <v>418</v>
      </c>
      <c r="BK121" s="119" t="s">
        <v>577</v>
      </c>
      <c r="BL121" s="147"/>
      <c r="BM121" s="147" t="s">
        <v>420</v>
      </c>
      <c r="BN121" s="147"/>
    </row>
    <row r="122" customFormat="false" ht="60" hidden="false" customHeight="true" outlineLevel="0" collapsed="false">
      <c r="A122" s="134"/>
      <c r="B122" s="134" t="s">
        <v>62</v>
      </c>
      <c r="C122" s="134" t="s">
        <v>63</v>
      </c>
      <c r="D122" s="135" t="s">
        <v>64</v>
      </c>
      <c r="E122" s="135" t="s">
        <v>1018</v>
      </c>
      <c r="F122" s="136" t="s">
        <v>1003</v>
      </c>
      <c r="G122" s="136" t="s">
        <v>1019</v>
      </c>
      <c r="H122" s="135" t="s">
        <v>1020</v>
      </c>
      <c r="I122" s="137" t="s">
        <v>566</v>
      </c>
      <c r="J122" s="136" t="s">
        <v>615</v>
      </c>
      <c r="K122" s="138" t="s">
        <v>568</v>
      </c>
      <c r="L122" s="138" t="s">
        <v>616</v>
      </c>
      <c r="M122" s="138" t="s">
        <v>617</v>
      </c>
      <c r="N122" s="138" t="s">
        <v>1021</v>
      </c>
      <c r="O122" s="134" t="s">
        <v>999</v>
      </c>
      <c r="P122" s="134" t="s">
        <v>76</v>
      </c>
      <c r="Q122" s="139" t="s">
        <v>409</v>
      </c>
      <c r="R122" s="158" t="n">
        <v>42559</v>
      </c>
      <c r="S122" s="137" t="n">
        <v>15</v>
      </c>
      <c r="T122" s="141" t="n">
        <v>48037</v>
      </c>
      <c r="U122" s="135" t="s">
        <v>100</v>
      </c>
      <c r="V122" s="108"/>
      <c r="W122" s="139" t="s">
        <v>411</v>
      </c>
      <c r="X122" s="137" t="n">
        <v>100</v>
      </c>
      <c r="Y122" s="137"/>
      <c r="Z122" s="139" t="s">
        <v>411</v>
      </c>
      <c r="AA122" s="135" t="s">
        <v>412</v>
      </c>
      <c r="AB122" s="137"/>
      <c r="AC122" s="139" t="s">
        <v>411</v>
      </c>
      <c r="AD122" s="138" t="n">
        <v>24</v>
      </c>
      <c r="AE122" s="140" t="n">
        <v>45002</v>
      </c>
      <c r="AF122" s="143" t="n">
        <v>45732</v>
      </c>
      <c r="AG122" s="136" t="s">
        <v>82</v>
      </c>
      <c r="AH122" s="136" t="s">
        <v>83</v>
      </c>
      <c r="AI122" s="134" t="s">
        <v>1022</v>
      </c>
      <c r="AJ122" s="136" t="s">
        <v>625</v>
      </c>
      <c r="AK122" s="143" t="s">
        <v>397</v>
      </c>
      <c r="AL122" s="139"/>
      <c r="AM122" s="139" t="s">
        <v>86</v>
      </c>
      <c r="AN122" s="139" t="s">
        <v>87</v>
      </c>
      <c r="AO122" s="139" t="s">
        <v>88</v>
      </c>
      <c r="AP122" s="137" t="s">
        <v>574</v>
      </c>
      <c r="AQ122" s="150"/>
      <c r="AR122" s="143"/>
      <c r="AS122" s="139" t="s">
        <v>91</v>
      </c>
      <c r="AT122" s="134" t="s">
        <v>385</v>
      </c>
      <c r="AU122" s="134"/>
      <c r="AV122" s="136" t="n">
        <v>44326</v>
      </c>
      <c r="AW122" s="136"/>
      <c r="AX122" s="134"/>
      <c r="AY122" s="134"/>
      <c r="AZ122" s="134"/>
      <c r="BA122" s="136" t="s">
        <v>221</v>
      </c>
      <c r="BB122" s="136" t="s">
        <v>415</v>
      </c>
      <c r="BC122" s="136" t="s">
        <v>416</v>
      </c>
      <c r="BD122" s="139" t="n">
        <v>3160</v>
      </c>
      <c r="BE122" s="136"/>
      <c r="BF122" s="144"/>
      <c r="BG122" s="136" t="s">
        <v>576</v>
      </c>
      <c r="BH122" s="108"/>
      <c r="BI122" s="108"/>
      <c r="BJ122" s="163" t="s">
        <v>418</v>
      </c>
      <c r="BK122" s="108" t="s">
        <v>577</v>
      </c>
      <c r="BL122" s="147"/>
      <c r="BM122" s="147" t="s">
        <v>420</v>
      </c>
      <c r="BN122" s="147"/>
    </row>
    <row r="123" customFormat="false" ht="60" hidden="false" customHeight="true" outlineLevel="0" collapsed="false">
      <c r="A123" s="134"/>
      <c r="B123" s="134" t="s">
        <v>62</v>
      </c>
      <c r="C123" s="134" t="s">
        <v>63</v>
      </c>
      <c r="D123" s="135" t="s">
        <v>64</v>
      </c>
      <c r="E123" s="135" t="s">
        <v>1018</v>
      </c>
      <c r="F123" s="136" t="s">
        <v>1003</v>
      </c>
      <c r="G123" s="136" t="s">
        <v>1019</v>
      </c>
      <c r="H123" s="135" t="s">
        <v>1023</v>
      </c>
      <c r="I123" s="137" t="s">
        <v>566</v>
      </c>
      <c r="J123" s="136" t="s">
        <v>615</v>
      </c>
      <c r="K123" s="138" t="s">
        <v>568</v>
      </c>
      <c r="L123" s="138" t="s">
        <v>616</v>
      </c>
      <c r="M123" s="138" t="s">
        <v>617</v>
      </c>
      <c r="N123" s="138" t="s">
        <v>1024</v>
      </c>
      <c r="O123" s="134" t="s">
        <v>408</v>
      </c>
      <c r="P123" s="134" t="s">
        <v>76</v>
      </c>
      <c r="Q123" s="139" t="s">
        <v>409</v>
      </c>
      <c r="R123" s="140" t="n">
        <v>42559</v>
      </c>
      <c r="S123" s="137" t="n">
        <v>15</v>
      </c>
      <c r="T123" s="141" t="n">
        <v>48037</v>
      </c>
      <c r="U123" s="135" t="s">
        <v>100</v>
      </c>
      <c r="V123" s="108"/>
      <c r="W123" s="139" t="s">
        <v>411</v>
      </c>
      <c r="X123" s="137" t="n">
        <v>100</v>
      </c>
      <c r="Y123" s="137"/>
      <c r="Z123" s="139" t="s">
        <v>411</v>
      </c>
      <c r="AA123" s="135" t="s">
        <v>412</v>
      </c>
      <c r="AB123" s="137"/>
      <c r="AC123" s="139" t="s">
        <v>411</v>
      </c>
      <c r="AD123" s="138" t="n">
        <v>24</v>
      </c>
      <c r="AE123" s="140" t="n">
        <v>45002</v>
      </c>
      <c r="AF123" s="143" t="n">
        <v>45732</v>
      </c>
      <c r="AG123" s="136" t="s">
        <v>82</v>
      </c>
      <c r="AH123" s="136" t="s">
        <v>83</v>
      </c>
      <c r="AI123" s="134" t="s">
        <v>1025</v>
      </c>
      <c r="AJ123" s="136" t="s">
        <v>625</v>
      </c>
      <c r="AK123" s="143" t="s">
        <v>397</v>
      </c>
      <c r="AL123" s="139"/>
      <c r="AM123" s="139" t="s">
        <v>86</v>
      </c>
      <c r="AN123" s="139" t="s">
        <v>87</v>
      </c>
      <c r="AO123" s="139" t="s">
        <v>88</v>
      </c>
      <c r="AP123" s="137" t="s">
        <v>574</v>
      </c>
      <c r="AQ123" s="150"/>
      <c r="AR123" s="143"/>
      <c r="AS123" s="139" t="s">
        <v>91</v>
      </c>
      <c r="AT123" s="134" t="s">
        <v>385</v>
      </c>
      <c r="AU123" s="134"/>
      <c r="AV123" s="136" t="n">
        <v>44326</v>
      </c>
      <c r="AW123" s="136"/>
      <c r="AX123" s="134"/>
      <c r="AY123" s="134"/>
      <c r="AZ123" s="134"/>
      <c r="BA123" s="136" t="s">
        <v>221</v>
      </c>
      <c r="BB123" s="136" t="s">
        <v>415</v>
      </c>
      <c r="BC123" s="136" t="s">
        <v>416</v>
      </c>
      <c r="BD123" s="139" t="n">
        <v>3160</v>
      </c>
      <c r="BE123" s="136"/>
      <c r="BF123" s="144"/>
      <c r="BG123" s="136" t="s">
        <v>576</v>
      </c>
      <c r="BH123" s="108"/>
      <c r="BI123" s="108"/>
      <c r="BJ123" s="163" t="s">
        <v>418</v>
      </c>
      <c r="BK123" s="108" t="s">
        <v>577</v>
      </c>
      <c r="BL123" s="147"/>
      <c r="BM123" s="147" t="s">
        <v>420</v>
      </c>
      <c r="BN123" s="147"/>
    </row>
    <row r="124" customFormat="false" ht="60" hidden="false" customHeight="true" outlineLevel="0" collapsed="false">
      <c r="A124" s="134"/>
      <c r="B124" s="134" t="s">
        <v>62</v>
      </c>
      <c r="C124" s="134" t="s">
        <v>63</v>
      </c>
      <c r="D124" s="135" t="s">
        <v>64</v>
      </c>
      <c r="E124" s="135" t="n">
        <v>310</v>
      </c>
      <c r="F124" s="136" t="s">
        <v>1026</v>
      </c>
      <c r="G124" s="136" t="s">
        <v>634</v>
      </c>
      <c r="H124" s="135" t="s">
        <v>1027</v>
      </c>
      <c r="I124" s="137" t="s">
        <v>402</v>
      </c>
      <c r="J124" s="136" t="s">
        <v>1028</v>
      </c>
      <c r="K124" s="138" t="s">
        <v>404</v>
      </c>
      <c r="L124" s="138" t="s">
        <v>405</v>
      </c>
      <c r="M124" s="138" t="s">
        <v>406</v>
      </c>
      <c r="N124" s="138" t="s">
        <v>1029</v>
      </c>
      <c r="O124" s="134" t="s">
        <v>408</v>
      </c>
      <c r="P124" s="134" t="s">
        <v>76</v>
      </c>
      <c r="Q124" s="139" t="s">
        <v>409</v>
      </c>
      <c r="R124" s="158" t="n">
        <v>43544</v>
      </c>
      <c r="S124" s="137" t="n">
        <v>12</v>
      </c>
      <c r="T124" s="141" t="n">
        <v>47926</v>
      </c>
      <c r="U124" s="135" t="s">
        <v>100</v>
      </c>
      <c r="V124" s="108"/>
      <c r="W124" s="139" t="s">
        <v>411</v>
      </c>
      <c r="X124" s="137" t="n">
        <v>100</v>
      </c>
      <c r="Y124" s="137"/>
      <c r="Z124" s="139" t="s">
        <v>411</v>
      </c>
      <c r="AA124" s="135" t="s">
        <v>412</v>
      </c>
      <c r="AB124" s="137"/>
      <c r="AC124" s="139" t="s">
        <v>411</v>
      </c>
      <c r="AD124" s="138" t="n">
        <v>36</v>
      </c>
      <c r="AE124" s="149" t="n">
        <v>44616</v>
      </c>
      <c r="AF124" s="143" t="n">
        <v>45711</v>
      </c>
      <c r="AG124" s="136" t="s">
        <v>82</v>
      </c>
      <c r="AH124" s="136" t="s">
        <v>83</v>
      </c>
      <c r="AI124" s="139" t="s">
        <v>1030</v>
      </c>
      <c r="AJ124" s="136" t="s">
        <v>143</v>
      </c>
      <c r="AK124" s="143" t="s">
        <v>438</v>
      </c>
      <c r="AL124" s="139"/>
      <c r="AM124" s="139" t="s">
        <v>86</v>
      </c>
      <c r="AN124" s="139" t="s">
        <v>87</v>
      </c>
      <c r="AO124" s="139" t="s">
        <v>88</v>
      </c>
      <c r="AP124" s="137" t="s">
        <v>414</v>
      </c>
      <c r="AQ124" s="150" t="s">
        <v>1031</v>
      </c>
      <c r="AR124" s="143"/>
      <c r="AS124" s="143" t="s">
        <v>91</v>
      </c>
      <c r="AT124" s="134" t="s">
        <v>385</v>
      </c>
      <c r="AU124" s="134"/>
      <c r="AV124" s="136" t="n">
        <v>44862</v>
      </c>
      <c r="AW124" s="136"/>
      <c r="AX124" s="134"/>
      <c r="AY124" s="134"/>
      <c r="AZ124" s="134"/>
      <c r="BA124" s="136"/>
      <c r="BB124" s="136"/>
      <c r="BC124" s="136"/>
      <c r="BD124" s="139"/>
      <c r="BE124" s="136"/>
      <c r="BF124" s="144"/>
      <c r="BG124" s="145"/>
      <c r="BH124" s="151"/>
      <c r="BI124" s="108" t="s">
        <v>417</v>
      </c>
      <c r="BJ124" s="163" t="s">
        <v>418</v>
      </c>
      <c r="BK124" s="108" t="s">
        <v>419</v>
      </c>
      <c r="BL124" s="127"/>
      <c r="BM124" s="147" t="s">
        <v>420</v>
      </c>
      <c r="BN124" s="127"/>
    </row>
    <row r="125" customFormat="false" ht="60" hidden="false" customHeight="true" outlineLevel="0" collapsed="false">
      <c r="A125" s="110"/>
      <c r="B125" s="110" t="s">
        <v>62</v>
      </c>
      <c r="C125" s="110" t="s">
        <v>63</v>
      </c>
      <c r="D125" s="111" t="s">
        <v>64</v>
      </c>
      <c r="E125" s="111" t="n">
        <v>310</v>
      </c>
      <c r="F125" s="112" t="s">
        <v>1026</v>
      </c>
      <c r="G125" s="112" t="s">
        <v>634</v>
      </c>
      <c r="H125" s="111" t="s">
        <v>1032</v>
      </c>
      <c r="I125" s="113" t="s">
        <v>566</v>
      </c>
      <c r="J125" s="112" t="s">
        <v>615</v>
      </c>
      <c r="K125" s="114" t="s">
        <v>568</v>
      </c>
      <c r="L125" s="114" t="s">
        <v>616</v>
      </c>
      <c r="M125" s="114" t="s">
        <v>617</v>
      </c>
      <c r="N125" s="114" t="s">
        <v>1033</v>
      </c>
      <c r="O125" s="110" t="s">
        <v>408</v>
      </c>
      <c r="P125" s="110" t="s">
        <v>76</v>
      </c>
      <c r="Q125" s="115" t="s">
        <v>409</v>
      </c>
      <c r="R125" s="129" t="n">
        <v>42592</v>
      </c>
      <c r="S125" s="113" t="n">
        <v>15</v>
      </c>
      <c r="T125" s="117" t="n">
        <v>48070</v>
      </c>
      <c r="U125" s="111" t="s">
        <v>100</v>
      </c>
      <c r="V125" s="119"/>
      <c r="W125" s="115" t="s">
        <v>411</v>
      </c>
      <c r="X125" s="113" t="n">
        <v>100</v>
      </c>
      <c r="Y125" s="113"/>
      <c r="Z125" s="115" t="s">
        <v>411</v>
      </c>
      <c r="AA125" s="111" t="s">
        <v>412</v>
      </c>
      <c r="AB125" s="113"/>
      <c r="AC125" s="115" t="s">
        <v>411</v>
      </c>
      <c r="AD125" s="114" t="n">
        <v>24</v>
      </c>
      <c r="AE125" s="116" t="n">
        <v>45002</v>
      </c>
      <c r="AF125" s="121" t="n">
        <v>45732</v>
      </c>
      <c r="AG125" s="112" t="s">
        <v>82</v>
      </c>
      <c r="AH125" s="112" t="s">
        <v>83</v>
      </c>
      <c r="AI125" s="110" t="s">
        <v>1034</v>
      </c>
      <c r="AJ125" s="112" t="s">
        <v>625</v>
      </c>
      <c r="AK125" s="121" t="s">
        <v>397</v>
      </c>
      <c r="AL125" s="115"/>
      <c r="AM125" s="115" t="s">
        <v>86</v>
      </c>
      <c r="AN125" s="115" t="s">
        <v>87</v>
      </c>
      <c r="AO125" s="115" t="s">
        <v>88</v>
      </c>
      <c r="AP125" s="113" t="s">
        <v>574</v>
      </c>
      <c r="AQ125" s="122" t="s">
        <v>455</v>
      </c>
      <c r="AR125" s="121"/>
      <c r="AS125" s="115" t="s">
        <v>91</v>
      </c>
      <c r="AT125" s="110" t="s">
        <v>385</v>
      </c>
      <c r="AU125" s="110"/>
      <c r="AV125" s="112"/>
      <c r="AW125" s="112"/>
      <c r="AX125" s="110"/>
      <c r="AY125" s="110"/>
      <c r="AZ125" s="110"/>
      <c r="BA125" s="112" t="s">
        <v>221</v>
      </c>
      <c r="BB125" s="112" t="s">
        <v>415</v>
      </c>
      <c r="BC125" s="112" t="s">
        <v>416</v>
      </c>
      <c r="BD125" s="115" t="n">
        <v>3160</v>
      </c>
      <c r="BE125" s="112"/>
      <c r="BF125" s="123"/>
      <c r="BG125" s="112" t="s">
        <v>576</v>
      </c>
      <c r="BH125" s="119"/>
      <c r="BI125" s="119"/>
      <c r="BJ125" s="126" t="s">
        <v>418</v>
      </c>
      <c r="BK125" s="119" t="s">
        <v>577</v>
      </c>
      <c r="BL125" s="147"/>
      <c r="BM125" s="147" t="s">
        <v>420</v>
      </c>
      <c r="BN125" s="147"/>
    </row>
    <row r="126" customFormat="false" ht="60" hidden="false" customHeight="true" outlineLevel="0" collapsed="false">
      <c r="A126" s="110"/>
      <c r="B126" s="110" t="s">
        <v>62</v>
      </c>
      <c r="C126" s="110" t="s">
        <v>63</v>
      </c>
      <c r="D126" s="111" t="s">
        <v>64</v>
      </c>
      <c r="E126" s="111" t="n">
        <v>310</v>
      </c>
      <c r="F126" s="112" t="s">
        <v>1026</v>
      </c>
      <c r="G126" s="112" t="s">
        <v>634</v>
      </c>
      <c r="H126" s="111" t="s">
        <v>1035</v>
      </c>
      <c r="I126" s="113" t="s">
        <v>566</v>
      </c>
      <c r="J126" s="112" t="s">
        <v>615</v>
      </c>
      <c r="K126" s="114" t="s">
        <v>568</v>
      </c>
      <c r="L126" s="114" t="s">
        <v>616</v>
      </c>
      <c r="M126" s="114" t="s">
        <v>617</v>
      </c>
      <c r="N126" s="114" t="s">
        <v>1036</v>
      </c>
      <c r="O126" s="110" t="s">
        <v>408</v>
      </c>
      <c r="P126" s="110" t="s">
        <v>76</v>
      </c>
      <c r="Q126" s="115" t="s">
        <v>409</v>
      </c>
      <c r="R126" s="129" t="n">
        <v>42592</v>
      </c>
      <c r="S126" s="113" t="n">
        <v>15</v>
      </c>
      <c r="T126" s="117" t="n">
        <v>48070</v>
      </c>
      <c r="U126" s="111" t="s">
        <v>100</v>
      </c>
      <c r="V126" s="119"/>
      <c r="W126" s="115" t="s">
        <v>411</v>
      </c>
      <c r="X126" s="113" t="n">
        <v>100</v>
      </c>
      <c r="Y126" s="113"/>
      <c r="Z126" s="115" t="s">
        <v>411</v>
      </c>
      <c r="AA126" s="111" t="s">
        <v>412</v>
      </c>
      <c r="AB126" s="113"/>
      <c r="AC126" s="115" t="s">
        <v>411</v>
      </c>
      <c r="AD126" s="114" t="n">
        <v>24</v>
      </c>
      <c r="AE126" s="116" t="n">
        <v>45002</v>
      </c>
      <c r="AF126" s="121" t="n">
        <v>45732</v>
      </c>
      <c r="AG126" s="112" t="s">
        <v>82</v>
      </c>
      <c r="AH126" s="112" t="s">
        <v>83</v>
      </c>
      <c r="AI126" s="110" t="s">
        <v>1037</v>
      </c>
      <c r="AJ126" s="112" t="s">
        <v>625</v>
      </c>
      <c r="AK126" s="121" t="s">
        <v>397</v>
      </c>
      <c r="AL126" s="115"/>
      <c r="AM126" s="115" t="s">
        <v>86</v>
      </c>
      <c r="AN126" s="115" t="s">
        <v>87</v>
      </c>
      <c r="AO126" s="115" t="s">
        <v>88</v>
      </c>
      <c r="AP126" s="113" t="s">
        <v>574</v>
      </c>
      <c r="AQ126" s="122" t="s">
        <v>455</v>
      </c>
      <c r="AR126" s="121"/>
      <c r="AS126" s="115" t="s">
        <v>91</v>
      </c>
      <c r="AT126" s="110" t="s">
        <v>385</v>
      </c>
      <c r="AU126" s="110"/>
      <c r="AV126" s="112"/>
      <c r="AW126" s="112"/>
      <c r="AX126" s="110"/>
      <c r="AY126" s="110"/>
      <c r="AZ126" s="110"/>
      <c r="BA126" s="112" t="s">
        <v>221</v>
      </c>
      <c r="BB126" s="112" t="s">
        <v>415</v>
      </c>
      <c r="BC126" s="112" t="s">
        <v>416</v>
      </c>
      <c r="BD126" s="115" t="n">
        <v>3160</v>
      </c>
      <c r="BE126" s="112"/>
      <c r="BF126" s="123"/>
      <c r="BG126" s="112" t="s">
        <v>576</v>
      </c>
      <c r="BH126" s="119"/>
      <c r="BI126" s="119"/>
      <c r="BJ126" s="126" t="s">
        <v>418</v>
      </c>
      <c r="BK126" s="119" t="s">
        <v>577</v>
      </c>
      <c r="BL126" s="147"/>
      <c r="BM126" s="147" t="s">
        <v>420</v>
      </c>
      <c r="BN126" s="147"/>
    </row>
    <row r="127" customFormat="false" ht="60" hidden="false" customHeight="true" outlineLevel="0" collapsed="false">
      <c r="A127" s="110"/>
      <c r="B127" s="110" t="s">
        <v>62</v>
      </c>
      <c r="C127" s="110" t="s">
        <v>63</v>
      </c>
      <c r="D127" s="111" t="s">
        <v>64</v>
      </c>
      <c r="E127" s="111" t="n">
        <v>600</v>
      </c>
      <c r="F127" s="112" t="s">
        <v>1038</v>
      </c>
      <c r="G127" s="119" t="s">
        <v>1039</v>
      </c>
      <c r="H127" s="119" t="s">
        <v>1040</v>
      </c>
      <c r="I127" s="113" t="s">
        <v>1041</v>
      </c>
      <c r="J127" s="112" t="s">
        <v>1042</v>
      </c>
      <c r="K127" s="114" t="s">
        <v>1043</v>
      </c>
      <c r="L127" s="114" t="s">
        <v>1044</v>
      </c>
      <c r="M127" s="114" t="s">
        <v>1045</v>
      </c>
      <c r="N127" s="119" t="n">
        <v>665</v>
      </c>
      <c r="O127" s="110" t="s">
        <v>1046</v>
      </c>
      <c r="P127" s="110" t="s">
        <v>76</v>
      </c>
      <c r="Q127" s="115" t="s">
        <v>1047</v>
      </c>
      <c r="R127" s="129" t="n">
        <v>41306</v>
      </c>
      <c r="S127" s="113" t="n">
        <v>12</v>
      </c>
      <c r="T127" s="117" t="n">
        <v>45688.4</v>
      </c>
      <c r="U127" s="119" t="n">
        <v>-2</v>
      </c>
      <c r="V127" s="119" t="s">
        <v>325</v>
      </c>
      <c r="W127" s="119" t="s">
        <v>1048</v>
      </c>
      <c r="X127" s="119" t="n">
        <v>2</v>
      </c>
      <c r="Y127" s="119" t="s">
        <v>1049</v>
      </c>
      <c r="Z127" s="119" t="s">
        <v>1048</v>
      </c>
      <c r="AA127" s="111" t="s">
        <v>1050</v>
      </c>
      <c r="AB127" s="119"/>
      <c r="AC127" s="115" t="s">
        <v>141</v>
      </c>
      <c r="AD127" s="119" t="n">
        <v>24</v>
      </c>
      <c r="AE127" s="129" t="n">
        <v>44979</v>
      </c>
      <c r="AF127" s="121" t="n">
        <v>45709</v>
      </c>
      <c r="AG127" s="112" t="s">
        <v>82</v>
      </c>
      <c r="AH127" s="112" t="s">
        <v>83</v>
      </c>
      <c r="AI127" s="119" t="s">
        <v>1051</v>
      </c>
      <c r="AJ127" s="112" t="s">
        <v>295</v>
      </c>
      <c r="AK127" s="121" t="s">
        <v>438</v>
      </c>
      <c r="AL127" s="130"/>
      <c r="AM127" s="115" t="s">
        <v>86</v>
      </c>
      <c r="AN127" s="115" t="s">
        <v>87</v>
      </c>
      <c r="AO127" s="115" t="s">
        <v>88</v>
      </c>
      <c r="AP127" s="119" t="s">
        <v>1052</v>
      </c>
      <c r="AQ127" s="129" t="n">
        <v>43739</v>
      </c>
      <c r="AR127" s="130"/>
      <c r="AS127" s="115" t="s">
        <v>91</v>
      </c>
      <c r="AT127" s="119" t="s">
        <v>385</v>
      </c>
      <c r="AU127" s="130"/>
      <c r="AV127" s="129" t="n">
        <v>45316</v>
      </c>
      <c r="AW127" s="112"/>
      <c r="AX127" s="130"/>
      <c r="AY127" s="130"/>
      <c r="AZ127" s="130"/>
      <c r="BA127" s="130"/>
      <c r="BB127" s="112" t="s">
        <v>1053</v>
      </c>
      <c r="BC127" s="112"/>
      <c r="BD127" s="115"/>
      <c r="BE127" s="130"/>
      <c r="BF127" s="164"/>
      <c r="BG127" s="119"/>
      <c r="BH127" s="125"/>
      <c r="BI127" s="234" t="s">
        <v>1054</v>
      </c>
      <c r="BJ127" s="122" t="s">
        <v>1055</v>
      </c>
      <c r="BK127" s="122" t="s">
        <v>1056</v>
      </c>
      <c r="BL127" s="127"/>
      <c r="BM127" s="127"/>
      <c r="BN127" s="127"/>
    </row>
    <row r="128" customFormat="false" ht="60" hidden="false" customHeight="true" outlineLevel="0" collapsed="false">
      <c r="A128" s="134"/>
      <c r="B128" s="134" t="s">
        <v>62</v>
      </c>
      <c r="C128" s="134" t="s">
        <v>63</v>
      </c>
      <c r="D128" s="135" t="s">
        <v>64</v>
      </c>
      <c r="E128" s="135" t="n">
        <v>600</v>
      </c>
      <c r="F128" s="136" t="s">
        <v>1038</v>
      </c>
      <c r="G128" s="136" t="s">
        <v>1057</v>
      </c>
      <c r="H128" s="135" t="s">
        <v>1058</v>
      </c>
      <c r="I128" s="135" t="s">
        <v>1059</v>
      </c>
      <c r="J128" s="136" t="s">
        <v>1060</v>
      </c>
      <c r="K128" s="138" t="s">
        <v>1061</v>
      </c>
      <c r="L128" s="138" t="s">
        <v>1062</v>
      </c>
      <c r="M128" s="136" t="s">
        <v>1063</v>
      </c>
      <c r="N128" s="135" t="s">
        <v>1064</v>
      </c>
      <c r="O128" s="134" t="s">
        <v>1065</v>
      </c>
      <c r="P128" s="134" t="s">
        <v>76</v>
      </c>
      <c r="Q128" s="139" t="s">
        <v>289</v>
      </c>
      <c r="R128" s="158" t="n">
        <v>42644</v>
      </c>
      <c r="S128" s="137" t="n">
        <v>8</v>
      </c>
      <c r="T128" s="141" t="n">
        <v>45565.6</v>
      </c>
      <c r="U128" s="135" t="s">
        <v>1066</v>
      </c>
      <c r="V128" s="108"/>
      <c r="W128" s="108" t="s">
        <v>1067</v>
      </c>
      <c r="X128" s="137" t="n">
        <v>540</v>
      </c>
      <c r="Y128" s="137"/>
      <c r="Z128" s="139" t="s">
        <v>1067</v>
      </c>
      <c r="AA128" s="135" t="s">
        <v>605</v>
      </c>
      <c r="AB128" s="137"/>
      <c r="AC128" s="139" t="s">
        <v>141</v>
      </c>
      <c r="AD128" s="138" t="n">
        <v>48</v>
      </c>
      <c r="AE128" s="149" t="n">
        <v>44181</v>
      </c>
      <c r="AF128" s="143" t="n">
        <v>45641</v>
      </c>
      <c r="AG128" s="136" t="s">
        <v>82</v>
      </c>
      <c r="AH128" s="136" t="s">
        <v>83</v>
      </c>
      <c r="AI128" s="139" t="s">
        <v>1068</v>
      </c>
      <c r="AJ128" s="136" t="s">
        <v>85</v>
      </c>
      <c r="AK128" s="143" t="s">
        <v>438</v>
      </c>
      <c r="AL128" s="139"/>
      <c r="AM128" s="139" t="s">
        <v>86</v>
      </c>
      <c r="AN128" s="139" t="s">
        <v>87</v>
      </c>
      <c r="AO128" s="139" t="s">
        <v>88</v>
      </c>
      <c r="AP128" s="137"/>
      <c r="AQ128" s="150"/>
      <c r="AR128" s="143"/>
      <c r="AS128" s="139" t="s">
        <v>91</v>
      </c>
      <c r="AT128" s="134"/>
      <c r="AU128" s="134"/>
      <c r="AV128" s="136"/>
      <c r="AW128" s="136"/>
      <c r="AX128" s="134"/>
      <c r="AY128" s="134"/>
      <c r="AZ128" s="134"/>
      <c r="BA128" s="136"/>
      <c r="BB128" s="136" t="s">
        <v>297</v>
      </c>
      <c r="BC128" s="136" t="s">
        <v>298</v>
      </c>
      <c r="BD128" s="139"/>
      <c r="BE128" s="136"/>
      <c r="BF128" s="144"/>
      <c r="BG128" s="145"/>
      <c r="BH128" s="151"/>
      <c r="BI128" s="108"/>
      <c r="BJ128" s="108"/>
      <c r="BK128" s="108"/>
      <c r="BL128" s="127"/>
      <c r="BM128" s="127" t="s">
        <v>876</v>
      </c>
      <c r="BN128" s="127"/>
    </row>
    <row r="129" customFormat="false" ht="60" hidden="false" customHeight="true" outlineLevel="0" collapsed="false">
      <c r="A129" s="134"/>
      <c r="B129" s="134" t="s">
        <v>62</v>
      </c>
      <c r="C129" s="134" t="s">
        <v>63</v>
      </c>
      <c r="D129" s="135" t="s">
        <v>64</v>
      </c>
      <c r="E129" s="135" t="n">
        <v>600</v>
      </c>
      <c r="F129" s="136" t="s">
        <v>1038</v>
      </c>
      <c r="G129" s="136" t="s">
        <v>1069</v>
      </c>
      <c r="H129" s="135" t="s">
        <v>1070</v>
      </c>
      <c r="I129" s="135" t="s">
        <v>1059</v>
      </c>
      <c r="J129" s="136" t="s">
        <v>1060</v>
      </c>
      <c r="K129" s="138" t="s">
        <v>1061</v>
      </c>
      <c r="L129" s="138" t="s">
        <v>1062</v>
      </c>
      <c r="M129" s="136" t="s">
        <v>1063</v>
      </c>
      <c r="N129" s="135" t="s">
        <v>1071</v>
      </c>
      <c r="O129" s="134" t="s">
        <v>1065</v>
      </c>
      <c r="P129" s="134" t="s">
        <v>76</v>
      </c>
      <c r="Q129" s="139" t="s">
        <v>289</v>
      </c>
      <c r="R129" s="158" t="s">
        <v>1072</v>
      </c>
      <c r="S129" s="137" t="n">
        <v>8</v>
      </c>
      <c r="T129" s="141" t="n">
        <v>45565.6</v>
      </c>
      <c r="U129" s="135" t="n">
        <v>0.15</v>
      </c>
      <c r="V129" s="108"/>
      <c r="W129" s="108" t="s">
        <v>1067</v>
      </c>
      <c r="X129" s="137" t="n">
        <v>540</v>
      </c>
      <c r="Y129" s="137"/>
      <c r="Z129" s="139" t="s">
        <v>1067</v>
      </c>
      <c r="AA129" s="135" t="s">
        <v>605</v>
      </c>
      <c r="AB129" s="137"/>
      <c r="AC129" s="139" t="s">
        <v>141</v>
      </c>
      <c r="AD129" s="138" t="n">
        <v>48</v>
      </c>
      <c r="AE129" s="149" t="n">
        <v>44181</v>
      </c>
      <c r="AF129" s="143" t="n">
        <v>45641</v>
      </c>
      <c r="AG129" s="136" t="s">
        <v>82</v>
      </c>
      <c r="AH129" s="136" t="s">
        <v>83</v>
      </c>
      <c r="AI129" s="139" t="s">
        <v>1073</v>
      </c>
      <c r="AJ129" s="136" t="s">
        <v>85</v>
      </c>
      <c r="AK129" s="143" t="s">
        <v>438</v>
      </c>
      <c r="AL129" s="139"/>
      <c r="AM129" s="139" t="s">
        <v>86</v>
      </c>
      <c r="AN129" s="139" t="s">
        <v>87</v>
      </c>
      <c r="AO129" s="139" t="s">
        <v>88</v>
      </c>
      <c r="AP129" s="137"/>
      <c r="AQ129" s="150"/>
      <c r="AR129" s="143"/>
      <c r="AS129" s="139" t="s">
        <v>91</v>
      </c>
      <c r="AT129" s="134"/>
      <c r="AU129" s="134"/>
      <c r="AV129" s="136"/>
      <c r="AW129" s="136"/>
      <c r="AX129" s="134"/>
      <c r="AY129" s="134"/>
      <c r="AZ129" s="134"/>
      <c r="BA129" s="136"/>
      <c r="BB129" s="136" t="s">
        <v>297</v>
      </c>
      <c r="BC129" s="136" t="s">
        <v>298</v>
      </c>
      <c r="BD129" s="139"/>
      <c r="BE129" s="136"/>
      <c r="BF129" s="144"/>
      <c r="BG129" s="145"/>
      <c r="BH129" s="151"/>
      <c r="BI129" s="108"/>
      <c r="BJ129" s="108"/>
      <c r="BK129" s="108"/>
      <c r="BL129" s="127"/>
      <c r="BM129" s="127" t="s">
        <v>876</v>
      </c>
      <c r="BN129" s="127"/>
    </row>
    <row r="130" customFormat="false" ht="60" hidden="false" customHeight="true" outlineLevel="0" collapsed="false">
      <c r="A130" s="110"/>
      <c r="B130" s="110" t="s">
        <v>62</v>
      </c>
      <c r="C130" s="110" t="s">
        <v>63</v>
      </c>
      <c r="D130" s="111" t="s">
        <v>64</v>
      </c>
      <c r="E130" s="111" t="n">
        <v>600</v>
      </c>
      <c r="F130" s="112" t="s">
        <v>1038</v>
      </c>
      <c r="G130" s="119" t="s">
        <v>1074</v>
      </c>
      <c r="H130" s="119" t="s">
        <v>1075</v>
      </c>
      <c r="I130" s="113" t="s">
        <v>1041</v>
      </c>
      <c r="J130" s="112" t="s">
        <v>1076</v>
      </c>
      <c r="K130" s="114" t="s">
        <v>1043</v>
      </c>
      <c r="L130" s="114" t="s">
        <v>1044</v>
      </c>
      <c r="M130" s="114" t="s">
        <v>1045</v>
      </c>
      <c r="N130" s="119" t="n">
        <v>669</v>
      </c>
      <c r="O130" s="110" t="s">
        <v>1046</v>
      </c>
      <c r="P130" s="110" t="s">
        <v>76</v>
      </c>
      <c r="Q130" s="115" t="s">
        <v>1047</v>
      </c>
      <c r="R130" s="129" t="n">
        <v>44987</v>
      </c>
      <c r="S130" s="113" t="n">
        <v>12</v>
      </c>
      <c r="T130" s="117" t="n">
        <v>49369.4</v>
      </c>
      <c r="U130" s="119" t="n">
        <v>-2</v>
      </c>
      <c r="V130" s="119" t="s">
        <v>325</v>
      </c>
      <c r="W130" s="119" t="s">
        <v>1048</v>
      </c>
      <c r="X130" s="119" t="n">
        <v>2</v>
      </c>
      <c r="Y130" s="119" t="s">
        <v>325</v>
      </c>
      <c r="Z130" s="119" t="s">
        <v>1048</v>
      </c>
      <c r="AA130" s="111" t="s">
        <v>1050</v>
      </c>
      <c r="AB130" s="119"/>
      <c r="AC130" s="115" t="s">
        <v>141</v>
      </c>
      <c r="AD130" s="119" t="n">
        <v>24</v>
      </c>
      <c r="AE130" s="129" t="n">
        <v>44979</v>
      </c>
      <c r="AF130" s="121" t="n">
        <v>45709</v>
      </c>
      <c r="AG130" s="112" t="s">
        <v>82</v>
      </c>
      <c r="AH130" s="112" t="s">
        <v>83</v>
      </c>
      <c r="AI130" s="119" t="s">
        <v>1077</v>
      </c>
      <c r="AJ130" s="112" t="s">
        <v>295</v>
      </c>
      <c r="AK130" s="121" t="s">
        <v>438</v>
      </c>
      <c r="AL130" s="130"/>
      <c r="AM130" s="115" t="s">
        <v>86</v>
      </c>
      <c r="AN130" s="115" t="s">
        <v>87</v>
      </c>
      <c r="AO130" s="115" t="s">
        <v>88</v>
      </c>
      <c r="AP130" s="119" t="s">
        <v>1052</v>
      </c>
      <c r="AQ130" s="129" t="n">
        <v>43466</v>
      </c>
      <c r="AR130" s="130"/>
      <c r="AS130" s="115" t="s">
        <v>91</v>
      </c>
      <c r="AT130" s="119" t="s">
        <v>385</v>
      </c>
      <c r="AU130" s="130"/>
      <c r="AV130" s="129" t="n">
        <v>44760</v>
      </c>
      <c r="AW130" s="112"/>
      <c r="AX130" s="130"/>
      <c r="AY130" s="130"/>
      <c r="AZ130" s="130"/>
      <c r="BA130" s="130"/>
      <c r="BB130" s="112" t="s">
        <v>1053</v>
      </c>
      <c r="BC130" s="112"/>
      <c r="BD130" s="115"/>
      <c r="BE130" s="130"/>
      <c r="BF130" s="164"/>
      <c r="BG130" s="119"/>
      <c r="BH130" s="125"/>
      <c r="BI130" s="234" t="s">
        <v>1054</v>
      </c>
      <c r="BJ130" s="122" t="s">
        <v>1055</v>
      </c>
      <c r="BK130" s="122" t="s">
        <v>1056</v>
      </c>
      <c r="BL130" s="127"/>
      <c r="BM130" s="127" t="s">
        <v>876</v>
      </c>
      <c r="BN130" s="127"/>
    </row>
    <row r="131" customFormat="false" ht="60" hidden="false" customHeight="true" outlineLevel="0" collapsed="false">
      <c r="A131" s="134"/>
      <c r="B131" s="134" t="s">
        <v>62</v>
      </c>
      <c r="C131" s="134" t="s">
        <v>63</v>
      </c>
      <c r="D131" s="135" t="s">
        <v>64</v>
      </c>
      <c r="E131" s="135" t="n">
        <v>600</v>
      </c>
      <c r="F131" s="136" t="s">
        <v>1038</v>
      </c>
      <c r="G131" s="136" t="s">
        <v>1078</v>
      </c>
      <c r="H131" s="135" t="s">
        <v>1079</v>
      </c>
      <c r="I131" s="135" t="s">
        <v>1059</v>
      </c>
      <c r="J131" s="136" t="s">
        <v>1060</v>
      </c>
      <c r="K131" s="138" t="s">
        <v>1061</v>
      </c>
      <c r="L131" s="138" t="s">
        <v>1062</v>
      </c>
      <c r="M131" s="136" t="s">
        <v>1063</v>
      </c>
      <c r="N131" s="135" t="s">
        <v>1080</v>
      </c>
      <c r="O131" s="134" t="s">
        <v>1065</v>
      </c>
      <c r="P131" s="134" t="s">
        <v>76</v>
      </c>
      <c r="Q131" s="139" t="s">
        <v>289</v>
      </c>
      <c r="R131" s="158" t="s">
        <v>1072</v>
      </c>
      <c r="S131" s="137" t="n">
        <v>8</v>
      </c>
      <c r="T131" s="141" t="n">
        <v>45565.6</v>
      </c>
      <c r="U131" s="135" t="n">
        <v>0.15</v>
      </c>
      <c r="V131" s="108"/>
      <c r="W131" s="108" t="s">
        <v>1067</v>
      </c>
      <c r="X131" s="137" t="n">
        <v>540</v>
      </c>
      <c r="Y131" s="137"/>
      <c r="Z131" s="139" t="s">
        <v>1067</v>
      </c>
      <c r="AA131" s="135" t="s">
        <v>605</v>
      </c>
      <c r="AB131" s="137"/>
      <c r="AC131" s="139" t="s">
        <v>141</v>
      </c>
      <c r="AD131" s="138" t="n">
        <v>48</v>
      </c>
      <c r="AE131" s="149" t="n">
        <v>44181</v>
      </c>
      <c r="AF131" s="143" t="n">
        <v>45641</v>
      </c>
      <c r="AG131" s="136" t="s">
        <v>82</v>
      </c>
      <c r="AH131" s="136" t="s">
        <v>83</v>
      </c>
      <c r="AI131" s="139" t="s">
        <v>1081</v>
      </c>
      <c r="AJ131" s="136" t="s">
        <v>85</v>
      </c>
      <c r="AK131" s="143" t="s">
        <v>438</v>
      </c>
      <c r="AL131" s="139"/>
      <c r="AM131" s="139" t="s">
        <v>86</v>
      </c>
      <c r="AN131" s="139" t="s">
        <v>87</v>
      </c>
      <c r="AO131" s="139" t="s">
        <v>88</v>
      </c>
      <c r="AP131" s="137"/>
      <c r="AQ131" s="150"/>
      <c r="AR131" s="143"/>
      <c r="AS131" s="139" t="s">
        <v>91</v>
      </c>
      <c r="AT131" s="134"/>
      <c r="AU131" s="134"/>
      <c r="AV131" s="136"/>
      <c r="AW131" s="136"/>
      <c r="AX131" s="134"/>
      <c r="AY131" s="134"/>
      <c r="AZ131" s="134"/>
      <c r="BA131" s="136"/>
      <c r="BB131" s="136" t="s">
        <v>297</v>
      </c>
      <c r="BC131" s="136" t="s">
        <v>298</v>
      </c>
      <c r="BD131" s="139"/>
      <c r="BE131" s="136"/>
      <c r="BF131" s="144"/>
      <c r="BG131" s="145"/>
      <c r="BH131" s="151"/>
      <c r="BI131" s="108"/>
      <c r="BJ131" s="108"/>
      <c r="BK131" s="108"/>
      <c r="BL131" s="127"/>
      <c r="BM131" s="127" t="s">
        <v>876</v>
      </c>
      <c r="BN131" s="127"/>
    </row>
    <row r="132" customFormat="false" ht="60" hidden="false" customHeight="true" outlineLevel="0" collapsed="false">
      <c r="A132" s="110"/>
      <c r="B132" s="110" t="s">
        <v>62</v>
      </c>
      <c r="C132" s="110" t="s">
        <v>63</v>
      </c>
      <c r="D132" s="111" t="s">
        <v>64</v>
      </c>
      <c r="E132" s="111" t="n">
        <v>600</v>
      </c>
      <c r="F132" s="112" t="s">
        <v>1038</v>
      </c>
      <c r="G132" s="119" t="s">
        <v>1082</v>
      </c>
      <c r="H132" s="119" t="s">
        <v>1083</v>
      </c>
      <c r="I132" s="113" t="s">
        <v>1041</v>
      </c>
      <c r="J132" s="112" t="s">
        <v>1076</v>
      </c>
      <c r="K132" s="114" t="s">
        <v>1043</v>
      </c>
      <c r="L132" s="114" t="s">
        <v>1044</v>
      </c>
      <c r="M132" s="114" t="s">
        <v>1045</v>
      </c>
      <c r="N132" s="119" t="n">
        <v>668</v>
      </c>
      <c r="O132" s="110" t="s">
        <v>1046</v>
      </c>
      <c r="P132" s="110" t="s">
        <v>76</v>
      </c>
      <c r="Q132" s="115" t="s">
        <v>1047</v>
      </c>
      <c r="R132" s="129" t="n">
        <v>41306</v>
      </c>
      <c r="S132" s="113" t="n">
        <v>12</v>
      </c>
      <c r="T132" s="117" t="n">
        <v>45688.4</v>
      </c>
      <c r="U132" s="119" t="n">
        <v>-2</v>
      </c>
      <c r="V132" s="119" t="s">
        <v>325</v>
      </c>
      <c r="W132" s="119" t="s">
        <v>1048</v>
      </c>
      <c r="X132" s="119" t="n">
        <v>2</v>
      </c>
      <c r="Y132" s="119" t="s">
        <v>325</v>
      </c>
      <c r="Z132" s="119" t="s">
        <v>1048</v>
      </c>
      <c r="AA132" s="111" t="s">
        <v>1050</v>
      </c>
      <c r="AB132" s="119"/>
      <c r="AC132" s="115" t="s">
        <v>141</v>
      </c>
      <c r="AD132" s="119" t="n">
        <v>24</v>
      </c>
      <c r="AE132" s="129" t="n">
        <v>44874</v>
      </c>
      <c r="AF132" s="121" t="n">
        <v>45604</v>
      </c>
      <c r="AG132" s="112" t="s">
        <v>82</v>
      </c>
      <c r="AH132" s="112" t="s">
        <v>83</v>
      </c>
      <c r="AI132" s="119" t="s">
        <v>1084</v>
      </c>
      <c r="AJ132" s="112" t="s">
        <v>295</v>
      </c>
      <c r="AK132" s="121" t="s">
        <v>397</v>
      </c>
      <c r="AL132" s="130"/>
      <c r="AM132" s="115" t="s">
        <v>86</v>
      </c>
      <c r="AN132" s="115" t="s">
        <v>87</v>
      </c>
      <c r="AO132" s="115" t="s">
        <v>88</v>
      </c>
      <c r="AP132" s="119" t="s">
        <v>1052</v>
      </c>
      <c r="AQ132" s="129" t="n">
        <v>43466</v>
      </c>
      <c r="AR132" s="130"/>
      <c r="AS132" s="115" t="s">
        <v>91</v>
      </c>
      <c r="AT132" s="119" t="s">
        <v>385</v>
      </c>
      <c r="AU132" s="130"/>
      <c r="AV132" s="129" t="n">
        <v>44760</v>
      </c>
      <c r="AW132" s="112"/>
      <c r="AX132" s="130"/>
      <c r="AY132" s="130"/>
      <c r="AZ132" s="130"/>
      <c r="BA132" s="130"/>
      <c r="BB132" s="112" t="s">
        <v>1053</v>
      </c>
      <c r="BC132" s="112"/>
      <c r="BD132" s="115"/>
      <c r="BE132" s="130"/>
      <c r="BF132" s="164"/>
      <c r="BG132" s="119" t="s">
        <v>1085</v>
      </c>
      <c r="BH132" s="125"/>
      <c r="BI132" s="234" t="s">
        <v>1054</v>
      </c>
      <c r="BJ132" s="122" t="s">
        <v>1055</v>
      </c>
      <c r="BK132" s="122" t="s">
        <v>1056</v>
      </c>
      <c r="BL132" s="127"/>
      <c r="BM132" s="127" t="s">
        <v>876</v>
      </c>
      <c r="BN132" s="127"/>
    </row>
    <row r="133" customFormat="false" ht="60" hidden="false" customHeight="true" outlineLevel="0" collapsed="false">
      <c r="A133" s="134"/>
      <c r="B133" s="134" t="s">
        <v>62</v>
      </c>
      <c r="C133" s="134" t="s">
        <v>63</v>
      </c>
      <c r="D133" s="135" t="s">
        <v>64</v>
      </c>
      <c r="E133" s="135" t="n">
        <v>600</v>
      </c>
      <c r="F133" s="136" t="s">
        <v>1038</v>
      </c>
      <c r="G133" s="136" t="s">
        <v>1086</v>
      </c>
      <c r="H133" s="135" t="s">
        <v>1087</v>
      </c>
      <c r="I133" s="135" t="s">
        <v>1059</v>
      </c>
      <c r="J133" s="136" t="s">
        <v>1060</v>
      </c>
      <c r="K133" s="138" t="s">
        <v>1061</v>
      </c>
      <c r="L133" s="138" t="s">
        <v>1062</v>
      </c>
      <c r="M133" s="136" t="s">
        <v>1063</v>
      </c>
      <c r="N133" s="135" t="s">
        <v>1088</v>
      </c>
      <c r="O133" s="134" t="s">
        <v>1065</v>
      </c>
      <c r="P133" s="134" t="s">
        <v>76</v>
      </c>
      <c r="Q133" s="139" t="s">
        <v>289</v>
      </c>
      <c r="R133" s="158" t="s">
        <v>1072</v>
      </c>
      <c r="S133" s="137" t="n">
        <v>8</v>
      </c>
      <c r="T133" s="141" t="n">
        <v>45565.6</v>
      </c>
      <c r="U133" s="135" t="n">
        <v>0.15</v>
      </c>
      <c r="V133" s="108"/>
      <c r="W133" s="108" t="s">
        <v>1067</v>
      </c>
      <c r="X133" s="137" t="n">
        <v>540</v>
      </c>
      <c r="Y133" s="137"/>
      <c r="Z133" s="139" t="s">
        <v>1067</v>
      </c>
      <c r="AA133" s="135" t="s">
        <v>605</v>
      </c>
      <c r="AB133" s="137"/>
      <c r="AC133" s="139" t="s">
        <v>141</v>
      </c>
      <c r="AD133" s="138" t="n">
        <v>48</v>
      </c>
      <c r="AE133" s="149" t="n">
        <v>44181</v>
      </c>
      <c r="AF133" s="143" t="n">
        <v>45641</v>
      </c>
      <c r="AG133" s="136" t="s">
        <v>82</v>
      </c>
      <c r="AH133" s="136" t="s">
        <v>83</v>
      </c>
      <c r="AI133" s="139" t="s">
        <v>1089</v>
      </c>
      <c r="AJ133" s="136" t="s">
        <v>85</v>
      </c>
      <c r="AK133" s="143" t="s">
        <v>438</v>
      </c>
      <c r="AL133" s="139"/>
      <c r="AM133" s="139" t="s">
        <v>86</v>
      </c>
      <c r="AN133" s="139" t="s">
        <v>87</v>
      </c>
      <c r="AO133" s="139" t="s">
        <v>88</v>
      </c>
      <c r="AP133" s="137"/>
      <c r="AQ133" s="150"/>
      <c r="AR133" s="143"/>
      <c r="AS133" s="139" t="s">
        <v>91</v>
      </c>
      <c r="AT133" s="134"/>
      <c r="AU133" s="134"/>
      <c r="AV133" s="136"/>
      <c r="AW133" s="136"/>
      <c r="AX133" s="134"/>
      <c r="AY133" s="134"/>
      <c r="AZ133" s="134"/>
      <c r="BA133" s="136"/>
      <c r="BB133" s="136" t="s">
        <v>297</v>
      </c>
      <c r="BC133" s="136" t="s">
        <v>298</v>
      </c>
      <c r="BD133" s="139"/>
      <c r="BE133" s="136"/>
      <c r="BF133" s="144"/>
      <c r="BG133" s="145"/>
      <c r="BH133" s="151"/>
      <c r="BI133" s="108"/>
      <c r="BJ133" s="108"/>
      <c r="BK133" s="108"/>
      <c r="BL133" s="127"/>
      <c r="BM133" s="127" t="s">
        <v>876</v>
      </c>
      <c r="BN133" s="127"/>
    </row>
    <row r="134" customFormat="false" ht="60" hidden="false" customHeight="true" outlineLevel="0" collapsed="false">
      <c r="A134" s="110"/>
      <c r="B134" s="110" t="s">
        <v>62</v>
      </c>
      <c r="C134" s="110" t="s">
        <v>63</v>
      </c>
      <c r="D134" s="111" t="s">
        <v>64</v>
      </c>
      <c r="E134" s="111" t="n">
        <v>600</v>
      </c>
      <c r="F134" s="112" t="s">
        <v>1038</v>
      </c>
      <c r="G134" s="119" t="s">
        <v>1090</v>
      </c>
      <c r="H134" s="119" t="s">
        <v>1091</v>
      </c>
      <c r="I134" s="113" t="s">
        <v>1041</v>
      </c>
      <c r="J134" s="112" t="s">
        <v>1076</v>
      </c>
      <c r="K134" s="114" t="s">
        <v>1043</v>
      </c>
      <c r="L134" s="114" t="s">
        <v>1044</v>
      </c>
      <c r="M134" s="114" t="s">
        <v>1045</v>
      </c>
      <c r="N134" s="119" t="n">
        <v>671</v>
      </c>
      <c r="O134" s="110" t="s">
        <v>1046</v>
      </c>
      <c r="P134" s="110" t="s">
        <v>76</v>
      </c>
      <c r="Q134" s="115" t="s">
        <v>1047</v>
      </c>
      <c r="R134" s="129" t="n">
        <v>41306</v>
      </c>
      <c r="S134" s="113" t="n">
        <v>12</v>
      </c>
      <c r="T134" s="117" t="n">
        <v>45688.4</v>
      </c>
      <c r="U134" s="119" t="n">
        <v>-2</v>
      </c>
      <c r="V134" s="119" t="s">
        <v>325</v>
      </c>
      <c r="W134" s="119" t="s">
        <v>1048</v>
      </c>
      <c r="X134" s="119" t="n">
        <v>2</v>
      </c>
      <c r="Y134" s="119" t="s">
        <v>325</v>
      </c>
      <c r="Z134" s="119" t="s">
        <v>1048</v>
      </c>
      <c r="AA134" s="111" t="s">
        <v>1050</v>
      </c>
      <c r="AB134" s="119"/>
      <c r="AC134" s="115" t="s">
        <v>141</v>
      </c>
      <c r="AD134" s="119" t="n">
        <v>24</v>
      </c>
      <c r="AE134" s="129" t="n">
        <v>44874</v>
      </c>
      <c r="AF134" s="121" t="n">
        <v>45604</v>
      </c>
      <c r="AG134" s="112" t="s">
        <v>82</v>
      </c>
      <c r="AH134" s="112" t="s">
        <v>83</v>
      </c>
      <c r="AI134" s="119" t="s">
        <v>1092</v>
      </c>
      <c r="AJ134" s="112" t="s">
        <v>295</v>
      </c>
      <c r="AK134" s="121" t="s">
        <v>397</v>
      </c>
      <c r="AL134" s="130"/>
      <c r="AM134" s="115" t="s">
        <v>86</v>
      </c>
      <c r="AN134" s="115" t="s">
        <v>87</v>
      </c>
      <c r="AO134" s="115" t="s">
        <v>88</v>
      </c>
      <c r="AP134" s="119" t="s">
        <v>1052</v>
      </c>
      <c r="AQ134" s="129" t="n">
        <v>43466</v>
      </c>
      <c r="AR134" s="130"/>
      <c r="AS134" s="115" t="s">
        <v>91</v>
      </c>
      <c r="AT134" s="119" t="s">
        <v>385</v>
      </c>
      <c r="AU134" s="130"/>
      <c r="AV134" s="129" t="n">
        <v>44760</v>
      </c>
      <c r="AW134" s="112"/>
      <c r="AX134" s="130"/>
      <c r="AY134" s="130"/>
      <c r="AZ134" s="130"/>
      <c r="BA134" s="130"/>
      <c r="BB134" s="112" t="s">
        <v>1053</v>
      </c>
      <c r="BC134" s="112"/>
      <c r="BD134" s="115"/>
      <c r="BE134" s="130"/>
      <c r="BF134" s="164"/>
      <c r="BG134" s="119" t="s">
        <v>1093</v>
      </c>
      <c r="BH134" s="125"/>
      <c r="BI134" s="234" t="s">
        <v>1054</v>
      </c>
      <c r="BJ134" s="122" t="s">
        <v>1055</v>
      </c>
      <c r="BK134" s="122" t="s">
        <v>1056</v>
      </c>
      <c r="BL134" s="127"/>
      <c r="BM134" s="127" t="s">
        <v>876</v>
      </c>
      <c r="BN134" s="127"/>
    </row>
    <row r="135" customFormat="false" ht="60" hidden="false" customHeight="true" outlineLevel="0" collapsed="false">
      <c r="A135" s="134"/>
      <c r="B135" s="134" t="s">
        <v>62</v>
      </c>
      <c r="C135" s="134" t="s">
        <v>63</v>
      </c>
      <c r="D135" s="135" t="s">
        <v>64</v>
      </c>
      <c r="E135" s="135" t="n">
        <v>600</v>
      </c>
      <c r="F135" s="136" t="s">
        <v>1038</v>
      </c>
      <c r="G135" s="136" t="s">
        <v>1094</v>
      </c>
      <c r="H135" s="135" t="s">
        <v>1095</v>
      </c>
      <c r="I135" s="135" t="s">
        <v>1059</v>
      </c>
      <c r="J135" s="136" t="s">
        <v>1060</v>
      </c>
      <c r="K135" s="138" t="s">
        <v>1061</v>
      </c>
      <c r="L135" s="138" t="s">
        <v>1062</v>
      </c>
      <c r="M135" s="136" t="s">
        <v>1063</v>
      </c>
      <c r="N135" s="135" t="s">
        <v>1096</v>
      </c>
      <c r="O135" s="134" t="s">
        <v>1065</v>
      </c>
      <c r="P135" s="134" t="s">
        <v>76</v>
      </c>
      <c r="Q135" s="139" t="s">
        <v>289</v>
      </c>
      <c r="R135" s="158" t="s">
        <v>1072</v>
      </c>
      <c r="S135" s="137" t="n">
        <v>8</v>
      </c>
      <c r="T135" s="141" t="n">
        <v>45565.6</v>
      </c>
      <c r="U135" s="135" t="n">
        <v>0.15</v>
      </c>
      <c r="V135" s="108"/>
      <c r="W135" s="108" t="s">
        <v>1067</v>
      </c>
      <c r="X135" s="137" t="n">
        <v>540</v>
      </c>
      <c r="Y135" s="137"/>
      <c r="Z135" s="139" t="s">
        <v>1067</v>
      </c>
      <c r="AA135" s="135" t="s">
        <v>605</v>
      </c>
      <c r="AB135" s="137"/>
      <c r="AC135" s="139" t="s">
        <v>141</v>
      </c>
      <c r="AD135" s="138" t="n">
        <v>48</v>
      </c>
      <c r="AE135" s="149" t="n">
        <v>44181</v>
      </c>
      <c r="AF135" s="143" t="n">
        <v>45641</v>
      </c>
      <c r="AG135" s="136" t="s">
        <v>82</v>
      </c>
      <c r="AH135" s="136" t="s">
        <v>83</v>
      </c>
      <c r="AI135" s="139" t="s">
        <v>1097</v>
      </c>
      <c r="AJ135" s="136" t="s">
        <v>85</v>
      </c>
      <c r="AK135" s="143" t="s">
        <v>438</v>
      </c>
      <c r="AL135" s="139"/>
      <c r="AM135" s="139" t="s">
        <v>86</v>
      </c>
      <c r="AN135" s="139" t="s">
        <v>87</v>
      </c>
      <c r="AO135" s="139" t="s">
        <v>88</v>
      </c>
      <c r="AP135" s="137"/>
      <c r="AQ135" s="150"/>
      <c r="AR135" s="143"/>
      <c r="AS135" s="139" t="s">
        <v>91</v>
      </c>
      <c r="AT135" s="134"/>
      <c r="AU135" s="134"/>
      <c r="AV135" s="136"/>
      <c r="AW135" s="136"/>
      <c r="AX135" s="134"/>
      <c r="AY135" s="134"/>
      <c r="AZ135" s="134"/>
      <c r="BA135" s="136"/>
      <c r="BB135" s="136" t="s">
        <v>297</v>
      </c>
      <c r="BC135" s="136" t="s">
        <v>298</v>
      </c>
      <c r="BD135" s="139"/>
      <c r="BE135" s="136"/>
      <c r="BF135" s="144"/>
      <c r="BG135" s="145"/>
      <c r="BH135" s="151"/>
      <c r="BI135" s="108"/>
      <c r="BJ135" s="108"/>
      <c r="BK135" s="108"/>
      <c r="BL135" s="127"/>
      <c r="BM135" s="127" t="s">
        <v>876</v>
      </c>
      <c r="BN135" s="127"/>
    </row>
    <row r="136" customFormat="false" ht="60" hidden="false" customHeight="true" outlineLevel="0" collapsed="false">
      <c r="A136" s="110"/>
      <c r="B136" s="110" t="s">
        <v>62</v>
      </c>
      <c r="C136" s="110" t="s">
        <v>63</v>
      </c>
      <c r="D136" s="111" t="s">
        <v>64</v>
      </c>
      <c r="E136" s="111" t="n">
        <v>600</v>
      </c>
      <c r="F136" s="112" t="s">
        <v>1038</v>
      </c>
      <c r="G136" s="119" t="s">
        <v>1098</v>
      </c>
      <c r="H136" s="119" t="s">
        <v>1099</v>
      </c>
      <c r="I136" s="113" t="s">
        <v>1041</v>
      </c>
      <c r="J136" s="112" t="s">
        <v>1076</v>
      </c>
      <c r="K136" s="114" t="s">
        <v>1043</v>
      </c>
      <c r="L136" s="114" t="s">
        <v>1044</v>
      </c>
      <c r="M136" s="114" t="s">
        <v>1045</v>
      </c>
      <c r="N136" s="119" t="n">
        <v>667</v>
      </c>
      <c r="O136" s="110" t="s">
        <v>1046</v>
      </c>
      <c r="P136" s="110" t="s">
        <v>76</v>
      </c>
      <c r="Q136" s="115" t="s">
        <v>1047</v>
      </c>
      <c r="R136" s="129" t="n">
        <v>41306</v>
      </c>
      <c r="S136" s="113" t="n">
        <v>12</v>
      </c>
      <c r="T136" s="117" t="n">
        <v>45688.4</v>
      </c>
      <c r="U136" s="119" t="n">
        <v>-2</v>
      </c>
      <c r="V136" s="119" t="s">
        <v>325</v>
      </c>
      <c r="W136" s="119" t="s">
        <v>1048</v>
      </c>
      <c r="X136" s="119" t="n">
        <v>2</v>
      </c>
      <c r="Y136" s="119" t="s">
        <v>325</v>
      </c>
      <c r="Z136" s="119" t="s">
        <v>1048</v>
      </c>
      <c r="AA136" s="111" t="s">
        <v>1050</v>
      </c>
      <c r="AB136" s="119"/>
      <c r="AC136" s="115" t="s">
        <v>141</v>
      </c>
      <c r="AD136" s="119" t="n">
        <v>24</v>
      </c>
      <c r="AE136" s="129" t="n">
        <v>44874</v>
      </c>
      <c r="AF136" s="121" t="n">
        <v>45604</v>
      </c>
      <c r="AG136" s="112" t="s">
        <v>82</v>
      </c>
      <c r="AH136" s="112" t="s">
        <v>83</v>
      </c>
      <c r="AI136" s="119" t="s">
        <v>1100</v>
      </c>
      <c r="AJ136" s="112" t="s">
        <v>295</v>
      </c>
      <c r="AK136" s="121" t="s">
        <v>397</v>
      </c>
      <c r="AL136" s="130"/>
      <c r="AM136" s="115" t="s">
        <v>86</v>
      </c>
      <c r="AN136" s="115" t="s">
        <v>87</v>
      </c>
      <c r="AO136" s="115" t="s">
        <v>88</v>
      </c>
      <c r="AP136" s="119" t="s">
        <v>1052</v>
      </c>
      <c r="AQ136" s="116" t="s">
        <v>1101</v>
      </c>
      <c r="AR136" s="130"/>
      <c r="AS136" s="115" t="s">
        <v>91</v>
      </c>
      <c r="AT136" s="119" t="s">
        <v>385</v>
      </c>
      <c r="AU136" s="130"/>
      <c r="AV136" s="129" t="n">
        <v>45316</v>
      </c>
      <c r="AW136" s="112"/>
      <c r="AX136" s="130"/>
      <c r="AY136" s="130"/>
      <c r="AZ136" s="130"/>
      <c r="BA136" s="130"/>
      <c r="BB136" s="112" t="s">
        <v>1053</v>
      </c>
      <c r="BC136" s="112"/>
      <c r="BD136" s="115"/>
      <c r="BE136" s="130"/>
      <c r="BF136" s="164"/>
      <c r="BG136" s="119"/>
      <c r="BH136" s="125"/>
      <c r="BI136" s="122" t="s">
        <v>1054</v>
      </c>
      <c r="BJ136" s="122" t="s">
        <v>1055</v>
      </c>
      <c r="BK136" s="122" t="s">
        <v>1056</v>
      </c>
      <c r="BL136" s="127"/>
      <c r="BM136" s="127" t="s">
        <v>876</v>
      </c>
      <c r="BN136" s="127"/>
    </row>
    <row r="137" customFormat="false" ht="60" hidden="false" customHeight="true" outlineLevel="0" collapsed="false">
      <c r="A137" s="134"/>
      <c r="B137" s="134" t="s">
        <v>62</v>
      </c>
      <c r="C137" s="134" t="s">
        <v>63</v>
      </c>
      <c r="D137" s="135" t="s">
        <v>64</v>
      </c>
      <c r="E137" s="135" t="n">
        <v>600</v>
      </c>
      <c r="F137" s="136" t="s">
        <v>1038</v>
      </c>
      <c r="G137" s="136" t="s">
        <v>1102</v>
      </c>
      <c r="H137" s="135" t="s">
        <v>1103</v>
      </c>
      <c r="I137" s="135" t="s">
        <v>1059</v>
      </c>
      <c r="J137" s="136" t="s">
        <v>1060</v>
      </c>
      <c r="K137" s="138" t="s">
        <v>1061</v>
      </c>
      <c r="L137" s="138" t="s">
        <v>1062</v>
      </c>
      <c r="M137" s="136" t="s">
        <v>1063</v>
      </c>
      <c r="N137" s="135" t="s">
        <v>1104</v>
      </c>
      <c r="O137" s="134" t="s">
        <v>1065</v>
      </c>
      <c r="P137" s="134" t="s">
        <v>76</v>
      </c>
      <c r="Q137" s="139" t="s">
        <v>289</v>
      </c>
      <c r="R137" s="158" t="s">
        <v>1072</v>
      </c>
      <c r="S137" s="137" t="n">
        <v>8</v>
      </c>
      <c r="T137" s="141" t="n">
        <v>45565.6</v>
      </c>
      <c r="U137" s="135" t="n">
        <v>0.15</v>
      </c>
      <c r="V137" s="108"/>
      <c r="W137" s="108" t="s">
        <v>1067</v>
      </c>
      <c r="X137" s="137" t="n">
        <v>540</v>
      </c>
      <c r="Y137" s="137"/>
      <c r="Z137" s="139" t="s">
        <v>1067</v>
      </c>
      <c r="AA137" s="135" t="s">
        <v>605</v>
      </c>
      <c r="AB137" s="137"/>
      <c r="AC137" s="139" t="s">
        <v>141</v>
      </c>
      <c r="AD137" s="138" t="n">
        <v>48</v>
      </c>
      <c r="AE137" s="149" t="n">
        <v>44181</v>
      </c>
      <c r="AF137" s="143" t="n">
        <v>45641</v>
      </c>
      <c r="AG137" s="136" t="s">
        <v>82</v>
      </c>
      <c r="AH137" s="136" t="s">
        <v>83</v>
      </c>
      <c r="AI137" s="139" t="s">
        <v>1105</v>
      </c>
      <c r="AJ137" s="136" t="s">
        <v>85</v>
      </c>
      <c r="AK137" s="143" t="s">
        <v>438</v>
      </c>
      <c r="AL137" s="139"/>
      <c r="AM137" s="139" t="s">
        <v>86</v>
      </c>
      <c r="AN137" s="139" t="s">
        <v>87</v>
      </c>
      <c r="AO137" s="139" t="s">
        <v>88</v>
      </c>
      <c r="AP137" s="137"/>
      <c r="AQ137" s="150"/>
      <c r="AR137" s="143"/>
      <c r="AS137" s="139" t="s">
        <v>91</v>
      </c>
      <c r="AT137" s="134"/>
      <c r="AU137" s="134"/>
      <c r="AV137" s="136"/>
      <c r="AW137" s="136"/>
      <c r="AX137" s="134"/>
      <c r="AY137" s="134"/>
      <c r="AZ137" s="134"/>
      <c r="BA137" s="136"/>
      <c r="BB137" s="136" t="s">
        <v>297</v>
      </c>
      <c r="BC137" s="136" t="s">
        <v>298</v>
      </c>
      <c r="BD137" s="139"/>
      <c r="BE137" s="136"/>
      <c r="BF137" s="144"/>
      <c r="BG137" s="145"/>
      <c r="BH137" s="151"/>
      <c r="BI137" s="108"/>
      <c r="BJ137" s="108"/>
      <c r="BK137" s="108"/>
      <c r="BL137" s="127"/>
      <c r="BM137" s="127" t="s">
        <v>876</v>
      </c>
      <c r="BN137" s="127"/>
    </row>
    <row r="138" customFormat="false" ht="60" hidden="false" customHeight="true" outlineLevel="0" collapsed="false">
      <c r="A138" s="110"/>
      <c r="B138" s="110" t="s">
        <v>62</v>
      </c>
      <c r="C138" s="110" t="s">
        <v>63</v>
      </c>
      <c r="D138" s="111" t="s">
        <v>64</v>
      </c>
      <c r="E138" s="111" t="n">
        <v>604</v>
      </c>
      <c r="F138" s="112" t="s">
        <v>1106</v>
      </c>
      <c r="G138" s="110" t="s">
        <v>1107</v>
      </c>
      <c r="H138" s="110" t="s">
        <v>1108</v>
      </c>
      <c r="I138" s="113" t="s">
        <v>1109</v>
      </c>
      <c r="J138" s="112" t="s">
        <v>1110</v>
      </c>
      <c r="K138" s="114" t="s">
        <v>1111</v>
      </c>
      <c r="L138" s="114" t="s">
        <v>1112</v>
      </c>
      <c r="M138" s="122" t="s">
        <v>1113</v>
      </c>
      <c r="N138" s="111" t="s">
        <v>1114</v>
      </c>
      <c r="O138" s="122" t="s">
        <v>75</v>
      </c>
      <c r="P138" s="110" t="s">
        <v>76</v>
      </c>
      <c r="Q138" s="115" t="s">
        <v>77</v>
      </c>
      <c r="R138" s="116" t="n">
        <v>42591</v>
      </c>
      <c r="S138" s="113" t="n">
        <v>8</v>
      </c>
      <c r="T138" s="117" t="n">
        <v>45512.6</v>
      </c>
      <c r="U138" s="122" t="s">
        <v>78</v>
      </c>
      <c r="V138" s="110"/>
      <c r="W138" s="110" t="s">
        <v>79</v>
      </c>
      <c r="X138" s="122" t="s">
        <v>1115</v>
      </c>
      <c r="Y138" s="113"/>
      <c r="Z138" s="115" t="s">
        <v>79</v>
      </c>
      <c r="AA138" s="111" t="s">
        <v>1116</v>
      </c>
      <c r="AB138" s="113"/>
      <c r="AC138" s="115" t="s">
        <v>81</v>
      </c>
      <c r="AD138" s="114" t="n">
        <v>48</v>
      </c>
      <c r="AE138" s="120" t="n">
        <v>44270</v>
      </c>
      <c r="AF138" s="121" t="n">
        <v>45730</v>
      </c>
      <c r="AG138" s="112" t="s">
        <v>82</v>
      </c>
      <c r="AH138" s="112" t="s">
        <v>83</v>
      </c>
      <c r="AI138" s="110" t="s">
        <v>1117</v>
      </c>
      <c r="AJ138" s="112" t="s">
        <v>573</v>
      </c>
      <c r="AK138" s="121" t="s">
        <v>397</v>
      </c>
      <c r="AL138" s="115"/>
      <c r="AM138" s="115" t="s">
        <v>86</v>
      </c>
      <c r="AN138" s="115" t="s">
        <v>87</v>
      </c>
      <c r="AO138" s="115"/>
      <c r="AP138" s="113" t="s">
        <v>1118</v>
      </c>
      <c r="AQ138" s="122" t="s">
        <v>873</v>
      </c>
      <c r="AR138" s="121"/>
      <c r="AS138" s="115"/>
      <c r="AT138" s="110" t="s">
        <v>92</v>
      </c>
      <c r="AU138" s="110"/>
      <c r="AV138" s="112" t="n">
        <v>45032</v>
      </c>
      <c r="AW138" s="112"/>
      <c r="AX138" s="110"/>
      <c r="AY138" s="110"/>
      <c r="AZ138" s="110"/>
      <c r="BA138" s="112"/>
      <c r="BB138" s="112" t="s">
        <v>93</v>
      </c>
      <c r="BC138" s="112" t="s">
        <v>94</v>
      </c>
      <c r="BD138" s="115" t="n">
        <v>3201</v>
      </c>
      <c r="BE138" s="112"/>
      <c r="BF138" s="123"/>
      <c r="BG138" s="228"/>
      <c r="BH138" s="229"/>
      <c r="BI138" s="110"/>
      <c r="BJ138" s="122" t="s">
        <v>1119</v>
      </c>
      <c r="BK138" s="110" t="s">
        <v>1120</v>
      </c>
      <c r="BL138" s="230"/>
      <c r="BM138" s="230"/>
      <c r="BN138" s="230"/>
    </row>
    <row r="139" customFormat="false" ht="60" hidden="false" customHeight="true" outlineLevel="0" collapsed="false">
      <c r="A139" s="110"/>
      <c r="B139" s="110" t="s">
        <v>62</v>
      </c>
      <c r="C139" s="110" t="s">
        <v>63</v>
      </c>
      <c r="D139" s="111" t="s">
        <v>64</v>
      </c>
      <c r="E139" s="111" t="n">
        <v>604</v>
      </c>
      <c r="F139" s="112" t="s">
        <v>1106</v>
      </c>
      <c r="G139" s="110" t="s">
        <v>1121</v>
      </c>
      <c r="H139" s="110" t="s">
        <v>1122</v>
      </c>
      <c r="I139" s="113" t="s">
        <v>1109</v>
      </c>
      <c r="J139" s="112" t="s">
        <v>1110</v>
      </c>
      <c r="K139" s="114" t="s">
        <v>1111</v>
      </c>
      <c r="L139" s="114" t="s">
        <v>1112</v>
      </c>
      <c r="M139" s="122" t="s">
        <v>1113</v>
      </c>
      <c r="N139" s="111" t="s">
        <v>1123</v>
      </c>
      <c r="O139" s="122" t="s">
        <v>75</v>
      </c>
      <c r="P139" s="110" t="s">
        <v>76</v>
      </c>
      <c r="Q139" s="115" t="s">
        <v>77</v>
      </c>
      <c r="R139" s="116" t="n">
        <v>42591</v>
      </c>
      <c r="S139" s="113" t="n">
        <v>8</v>
      </c>
      <c r="T139" s="117" t="n">
        <v>45512.6</v>
      </c>
      <c r="U139" s="122" t="s">
        <v>78</v>
      </c>
      <c r="V139" s="110"/>
      <c r="W139" s="110" t="s">
        <v>79</v>
      </c>
      <c r="X139" s="122" t="s">
        <v>1115</v>
      </c>
      <c r="Y139" s="113"/>
      <c r="Z139" s="115" t="s">
        <v>79</v>
      </c>
      <c r="AA139" s="111" t="s">
        <v>1116</v>
      </c>
      <c r="AB139" s="113"/>
      <c r="AC139" s="115" t="s">
        <v>81</v>
      </c>
      <c r="AD139" s="114" t="n">
        <v>48</v>
      </c>
      <c r="AE139" s="120" t="n">
        <v>44270</v>
      </c>
      <c r="AF139" s="121" t="n">
        <v>45730</v>
      </c>
      <c r="AG139" s="112" t="s">
        <v>82</v>
      </c>
      <c r="AH139" s="112" t="s">
        <v>83</v>
      </c>
      <c r="AI139" s="110" t="s">
        <v>1124</v>
      </c>
      <c r="AJ139" s="112" t="s">
        <v>573</v>
      </c>
      <c r="AK139" s="121" t="s">
        <v>397</v>
      </c>
      <c r="AL139" s="115"/>
      <c r="AM139" s="115" t="s">
        <v>86</v>
      </c>
      <c r="AN139" s="115" t="s">
        <v>87</v>
      </c>
      <c r="AO139" s="115"/>
      <c r="AP139" s="113" t="s">
        <v>1118</v>
      </c>
      <c r="AQ139" s="122" t="s">
        <v>873</v>
      </c>
      <c r="AR139" s="121"/>
      <c r="AS139" s="115"/>
      <c r="AT139" s="110" t="s">
        <v>92</v>
      </c>
      <c r="AU139" s="110"/>
      <c r="AV139" s="112" t="n">
        <v>45032</v>
      </c>
      <c r="AW139" s="112"/>
      <c r="AX139" s="110"/>
      <c r="AY139" s="110"/>
      <c r="AZ139" s="110"/>
      <c r="BA139" s="112"/>
      <c r="BB139" s="112" t="s">
        <v>93</v>
      </c>
      <c r="BC139" s="112" t="s">
        <v>94</v>
      </c>
      <c r="BD139" s="115" t="n">
        <v>3201</v>
      </c>
      <c r="BE139" s="112"/>
      <c r="BF139" s="123"/>
      <c r="BG139" s="228"/>
      <c r="BH139" s="229"/>
      <c r="BI139" s="110"/>
      <c r="BJ139" s="122" t="s">
        <v>1119</v>
      </c>
      <c r="BK139" s="110" t="s">
        <v>1120</v>
      </c>
      <c r="BL139" s="230"/>
      <c r="BM139" s="230"/>
      <c r="BN139" s="230"/>
    </row>
    <row r="140" customFormat="false" ht="60" hidden="false" customHeight="true" outlineLevel="0" collapsed="false">
      <c r="A140" s="110"/>
      <c r="B140" s="110" t="s">
        <v>62</v>
      </c>
      <c r="C140" s="110" t="s">
        <v>63</v>
      </c>
      <c r="D140" s="111" t="s">
        <v>64</v>
      </c>
      <c r="E140" s="111" t="n">
        <v>604</v>
      </c>
      <c r="F140" s="112" t="s">
        <v>1106</v>
      </c>
      <c r="G140" s="110" t="s">
        <v>1125</v>
      </c>
      <c r="H140" s="110" t="s">
        <v>1126</v>
      </c>
      <c r="I140" s="113" t="s">
        <v>1109</v>
      </c>
      <c r="J140" s="112" t="s">
        <v>1110</v>
      </c>
      <c r="K140" s="114" t="s">
        <v>1111</v>
      </c>
      <c r="L140" s="114" t="s">
        <v>1112</v>
      </c>
      <c r="M140" s="122" t="s">
        <v>1113</v>
      </c>
      <c r="N140" s="122" t="s">
        <v>1127</v>
      </c>
      <c r="O140" s="122" t="s">
        <v>75</v>
      </c>
      <c r="P140" s="110" t="s">
        <v>76</v>
      </c>
      <c r="Q140" s="115" t="s">
        <v>77</v>
      </c>
      <c r="R140" s="116" t="s">
        <v>1128</v>
      </c>
      <c r="S140" s="113" t="n">
        <v>8</v>
      </c>
      <c r="T140" s="117" t="n">
        <v>45504.6</v>
      </c>
      <c r="U140" s="122" t="s">
        <v>78</v>
      </c>
      <c r="V140" s="110"/>
      <c r="W140" s="110" t="s">
        <v>79</v>
      </c>
      <c r="X140" s="122" t="s">
        <v>1115</v>
      </c>
      <c r="Y140" s="113"/>
      <c r="Z140" s="115" t="s">
        <v>79</v>
      </c>
      <c r="AA140" s="111" t="s">
        <v>1116</v>
      </c>
      <c r="AB140" s="113"/>
      <c r="AC140" s="115" t="s">
        <v>81</v>
      </c>
      <c r="AD140" s="114" t="n">
        <v>48</v>
      </c>
      <c r="AE140" s="120" t="n">
        <v>44270</v>
      </c>
      <c r="AF140" s="121" t="n">
        <v>45730</v>
      </c>
      <c r="AG140" s="112" t="s">
        <v>82</v>
      </c>
      <c r="AH140" s="112" t="s">
        <v>83</v>
      </c>
      <c r="AI140" s="110" t="s">
        <v>1129</v>
      </c>
      <c r="AJ140" s="112" t="s">
        <v>573</v>
      </c>
      <c r="AK140" s="121" t="s">
        <v>397</v>
      </c>
      <c r="AL140" s="115"/>
      <c r="AM140" s="115" t="s">
        <v>86</v>
      </c>
      <c r="AN140" s="115" t="s">
        <v>87</v>
      </c>
      <c r="AO140" s="115"/>
      <c r="AP140" s="113" t="s">
        <v>1118</v>
      </c>
      <c r="AQ140" s="122" t="s">
        <v>873</v>
      </c>
      <c r="AR140" s="121"/>
      <c r="AS140" s="115"/>
      <c r="AT140" s="110" t="s">
        <v>92</v>
      </c>
      <c r="AU140" s="110"/>
      <c r="AV140" s="112" t="n">
        <v>45032</v>
      </c>
      <c r="AW140" s="112"/>
      <c r="AX140" s="110"/>
      <c r="AY140" s="110"/>
      <c r="AZ140" s="110"/>
      <c r="BA140" s="112"/>
      <c r="BB140" s="112" t="s">
        <v>93</v>
      </c>
      <c r="BC140" s="112" t="s">
        <v>94</v>
      </c>
      <c r="BD140" s="115" t="n">
        <v>3201</v>
      </c>
      <c r="BE140" s="112"/>
      <c r="BF140" s="123"/>
      <c r="BG140" s="228"/>
      <c r="BH140" s="229"/>
      <c r="BI140" s="110"/>
      <c r="BJ140" s="122" t="s">
        <v>1119</v>
      </c>
      <c r="BK140" s="110" t="s">
        <v>1120</v>
      </c>
      <c r="BL140" s="230"/>
      <c r="BM140" s="230"/>
      <c r="BN140" s="230"/>
    </row>
    <row r="141" customFormat="false" ht="60" hidden="false" customHeight="true" outlineLevel="0" collapsed="false">
      <c r="A141" s="110"/>
      <c r="B141" s="110" t="s">
        <v>62</v>
      </c>
      <c r="C141" s="110" t="s">
        <v>63</v>
      </c>
      <c r="D141" s="111" t="s">
        <v>64</v>
      </c>
      <c r="E141" s="111" t="n">
        <v>604</v>
      </c>
      <c r="F141" s="112" t="s">
        <v>1106</v>
      </c>
      <c r="G141" s="119" t="s">
        <v>1130</v>
      </c>
      <c r="H141" s="119" t="s">
        <v>1131</v>
      </c>
      <c r="I141" s="113" t="s">
        <v>1109</v>
      </c>
      <c r="J141" s="112" t="s">
        <v>1110</v>
      </c>
      <c r="K141" s="114" t="s">
        <v>1111</v>
      </c>
      <c r="L141" s="114" t="s">
        <v>1112</v>
      </c>
      <c r="M141" s="126" t="s">
        <v>1113</v>
      </c>
      <c r="N141" s="126" t="s">
        <v>1132</v>
      </c>
      <c r="O141" s="126" t="s">
        <v>75</v>
      </c>
      <c r="P141" s="110" t="s">
        <v>76</v>
      </c>
      <c r="Q141" s="115" t="s">
        <v>77</v>
      </c>
      <c r="R141" s="129" t="s">
        <v>1128</v>
      </c>
      <c r="S141" s="113" t="n">
        <v>8</v>
      </c>
      <c r="T141" s="117" t="n">
        <v>45504.6</v>
      </c>
      <c r="U141" s="126" t="s">
        <v>78</v>
      </c>
      <c r="V141" s="119"/>
      <c r="W141" s="119" t="s">
        <v>79</v>
      </c>
      <c r="X141" s="126" t="s">
        <v>1115</v>
      </c>
      <c r="Y141" s="113"/>
      <c r="Z141" s="115" t="s">
        <v>79</v>
      </c>
      <c r="AA141" s="111" t="s">
        <v>1116</v>
      </c>
      <c r="AB141" s="113"/>
      <c r="AC141" s="115" t="s">
        <v>81</v>
      </c>
      <c r="AD141" s="114" t="n">
        <v>48</v>
      </c>
      <c r="AE141" s="120" t="n">
        <v>44270</v>
      </c>
      <c r="AF141" s="121" t="n">
        <v>45730</v>
      </c>
      <c r="AG141" s="112" t="s">
        <v>82</v>
      </c>
      <c r="AH141" s="112" t="s">
        <v>83</v>
      </c>
      <c r="AI141" s="110" t="s">
        <v>1133</v>
      </c>
      <c r="AJ141" s="112" t="s">
        <v>573</v>
      </c>
      <c r="AK141" s="121" t="s">
        <v>397</v>
      </c>
      <c r="AL141" s="115"/>
      <c r="AM141" s="115" t="s">
        <v>86</v>
      </c>
      <c r="AN141" s="115" t="s">
        <v>87</v>
      </c>
      <c r="AO141" s="115"/>
      <c r="AP141" s="113" t="s">
        <v>1118</v>
      </c>
      <c r="AQ141" s="122" t="s">
        <v>873</v>
      </c>
      <c r="AR141" s="121"/>
      <c r="AS141" s="115"/>
      <c r="AT141" s="110" t="s">
        <v>92</v>
      </c>
      <c r="AU141" s="110"/>
      <c r="AV141" s="112" t="n">
        <v>45032</v>
      </c>
      <c r="AW141" s="112"/>
      <c r="AX141" s="110"/>
      <c r="AY141" s="110"/>
      <c r="AZ141" s="110"/>
      <c r="BA141" s="112"/>
      <c r="BB141" s="112" t="s">
        <v>93</v>
      </c>
      <c r="BC141" s="112" t="s">
        <v>94</v>
      </c>
      <c r="BD141" s="115" t="n">
        <v>3201</v>
      </c>
      <c r="BE141" s="112"/>
      <c r="BF141" s="123"/>
      <c r="BG141" s="124"/>
      <c r="BH141" s="125"/>
      <c r="BI141" s="119"/>
      <c r="BJ141" s="126" t="s">
        <v>1119</v>
      </c>
      <c r="BK141" s="119" t="s">
        <v>1120</v>
      </c>
      <c r="BL141" s="127"/>
      <c r="BM141" s="127"/>
      <c r="BN141" s="127"/>
    </row>
    <row r="142" customFormat="false" ht="60" hidden="false" customHeight="true" outlineLevel="0" collapsed="false">
      <c r="A142" s="110"/>
      <c r="B142" s="110" t="s">
        <v>62</v>
      </c>
      <c r="C142" s="110" t="s">
        <v>63</v>
      </c>
      <c r="D142" s="111" t="s">
        <v>64</v>
      </c>
      <c r="E142" s="111" t="n">
        <v>604</v>
      </c>
      <c r="F142" s="112" t="s">
        <v>1106</v>
      </c>
      <c r="G142" s="119" t="s">
        <v>1134</v>
      </c>
      <c r="H142" s="119" t="s">
        <v>1135</v>
      </c>
      <c r="I142" s="113" t="s">
        <v>1109</v>
      </c>
      <c r="J142" s="112" t="s">
        <v>1110</v>
      </c>
      <c r="K142" s="114" t="s">
        <v>1111</v>
      </c>
      <c r="L142" s="114" t="s">
        <v>1112</v>
      </c>
      <c r="M142" s="126" t="s">
        <v>1113</v>
      </c>
      <c r="N142" s="126" t="s">
        <v>1136</v>
      </c>
      <c r="O142" s="126" t="s">
        <v>75</v>
      </c>
      <c r="P142" s="110" t="s">
        <v>76</v>
      </c>
      <c r="Q142" s="115" t="s">
        <v>77</v>
      </c>
      <c r="R142" s="129" t="n">
        <v>42591</v>
      </c>
      <c r="S142" s="113" t="n">
        <v>8</v>
      </c>
      <c r="T142" s="117" t="n">
        <v>45512.6</v>
      </c>
      <c r="U142" s="126" t="s">
        <v>78</v>
      </c>
      <c r="V142" s="119"/>
      <c r="W142" s="119" t="s">
        <v>79</v>
      </c>
      <c r="X142" s="126" t="s">
        <v>1115</v>
      </c>
      <c r="Y142" s="113"/>
      <c r="Z142" s="115" t="s">
        <v>79</v>
      </c>
      <c r="AA142" s="111" t="s">
        <v>1116</v>
      </c>
      <c r="AB142" s="113"/>
      <c r="AC142" s="115" t="s">
        <v>81</v>
      </c>
      <c r="AD142" s="114" t="n">
        <v>48</v>
      </c>
      <c r="AE142" s="120" t="n">
        <v>44270</v>
      </c>
      <c r="AF142" s="121" t="n">
        <v>45730</v>
      </c>
      <c r="AG142" s="112" t="s">
        <v>82</v>
      </c>
      <c r="AH142" s="112" t="s">
        <v>83</v>
      </c>
      <c r="AI142" s="110" t="s">
        <v>1137</v>
      </c>
      <c r="AJ142" s="112" t="s">
        <v>573</v>
      </c>
      <c r="AK142" s="121" t="s">
        <v>397</v>
      </c>
      <c r="AL142" s="115"/>
      <c r="AM142" s="115" t="s">
        <v>86</v>
      </c>
      <c r="AN142" s="115" t="s">
        <v>87</v>
      </c>
      <c r="AO142" s="115"/>
      <c r="AP142" s="113" t="s">
        <v>1118</v>
      </c>
      <c r="AQ142" s="122" t="s">
        <v>873</v>
      </c>
      <c r="AR142" s="121"/>
      <c r="AS142" s="115"/>
      <c r="AT142" s="110" t="s">
        <v>92</v>
      </c>
      <c r="AU142" s="110"/>
      <c r="AV142" s="112" t="n">
        <v>45032</v>
      </c>
      <c r="AW142" s="112"/>
      <c r="AX142" s="110"/>
      <c r="AY142" s="110"/>
      <c r="AZ142" s="110"/>
      <c r="BA142" s="112"/>
      <c r="BB142" s="112" t="s">
        <v>93</v>
      </c>
      <c r="BC142" s="112" t="s">
        <v>94</v>
      </c>
      <c r="BD142" s="115" t="n">
        <v>3201</v>
      </c>
      <c r="BE142" s="112"/>
      <c r="BF142" s="123"/>
      <c r="BG142" s="124"/>
      <c r="BH142" s="125"/>
      <c r="BI142" s="119"/>
      <c r="BJ142" s="126" t="s">
        <v>1119</v>
      </c>
      <c r="BK142" s="119" t="s">
        <v>1120</v>
      </c>
      <c r="BL142" s="127"/>
      <c r="BM142" s="127"/>
      <c r="BN142" s="127"/>
    </row>
    <row r="143" customFormat="false" ht="60" hidden="false" customHeight="true" outlineLevel="0" collapsed="false">
      <c r="A143" s="110"/>
      <c r="B143" s="110" t="s">
        <v>62</v>
      </c>
      <c r="C143" s="110" t="s">
        <v>63</v>
      </c>
      <c r="D143" s="111" t="s">
        <v>64</v>
      </c>
      <c r="E143" s="111" t="n">
        <v>604</v>
      </c>
      <c r="F143" s="112" t="s">
        <v>1106</v>
      </c>
      <c r="G143" s="119" t="s">
        <v>1138</v>
      </c>
      <c r="H143" s="119" t="s">
        <v>1139</v>
      </c>
      <c r="I143" s="113" t="s">
        <v>1109</v>
      </c>
      <c r="J143" s="112" t="s">
        <v>1110</v>
      </c>
      <c r="K143" s="114" t="s">
        <v>1111</v>
      </c>
      <c r="L143" s="114" t="s">
        <v>1112</v>
      </c>
      <c r="M143" s="126" t="s">
        <v>1113</v>
      </c>
      <c r="N143" s="111" t="s">
        <v>1140</v>
      </c>
      <c r="O143" s="126" t="s">
        <v>75</v>
      </c>
      <c r="P143" s="110" t="s">
        <v>76</v>
      </c>
      <c r="Q143" s="115" t="s">
        <v>77</v>
      </c>
      <c r="R143" s="129" t="n">
        <v>42591</v>
      </c>
      <c r="S143" s="113" t="n">
        <v>8</v>
      </c>
      <c r="T143" s="117" t="n">
        <v>45512.6</v>
      </c>
      <c r="U143" s="126" t="s">
        <v>78</v>
      </c>
      <c r="V143" s="119"/>
      <c r="W143" s="119" t="s">
        <v>79</v>
      </c>
      <c r="X143" s="126" t="s">
        <v>1115</v>
      </c>
      <c r="Y143" s="113"/>
      <c r="Z143" s="115" t="s">
        <v>79</v>
      </c>
      <c r="AA143" s="111" t="s">
        <v>1116</v>
      </c>
      <c r="AB143" s="113"/>
      <c r="AC143" s="115" t="s">
        <v>81</v>
      </c>
      <c r="AD143" s="114" t="n">
        <v>48</v>
      </c>
      <c r="AE143" s="120" t="n">
        <v>44270</v>
      </c>
      <c r="AF143" s="121" t="n">
        <v>45730</v>
      </c>
      <c r="AG143" s="112" t="s">
        <v>82</v>
      </c>
      <c r="AH143" s="112" t="s">
        <v>83</v>
      </c>
      <c r="AI143" s="110" t="s">
        <v>1141</v>
      </c>
      <c r="AJ143" s="112" t="s">
        <v>573</v>
      </c>
      <c r="AK143" s="121" t="s">
        <v>397</v>
      </c>
      <c r="AL143" s="115"/>
      <c r="AM143" s="115" t="s">
        <v>86</v>
      </c>
      <c r="AN143" s="115" t="s">
        <v>87</v>
      </c>
      <c r="AO143" s="115"/>
      <c r="AP143" s="113" t="s">
        <v>1118</v>
      </c>
      <c r="AQ143" s="122" t="s">
        <v>873</v>
      </c>
      <c r="AR143" s="121"/>
      <c r="AS143" s="115"/>
      <c r="AT143" s="110" t="s">
        <v>92</v>
      </c>
      <c r="AU143" s="110"/>
      <c r="AV143" s="112" t="n">
        <v>45032</v>
      </c>
      <c r="AW143" s="112"/>
      <c r="AX143" s="110"/>
      <c r="AY143" s="110"/>
      <c r="AZ143" s="110"/>
      <c r="BA143" s="112"/>
      <c r="BB143" s="112" t="s">
        <v>93</v>
      </c>
      <c r="BC143" s="112" t="s">
        <v>94</v>
      </c>
      <c r="BD143" s="115" t="n">
        <v>3201</v>
      </c>
      <c r="BE143" s="112"/>
      <c r="BF143" s="123"/>
      <c r="BG143" s="124"/>
      <c r="BH143" s="125"/>
      <c r="BI143" s="119"/>
      <c r="BJ143" s="126" t="s">
        <v>1119</v>
      </c>
      <c r="BK143" s="119" t="s">
        <v>1120</v>
      </c>
      <c r="BL143" s="127"/>
      <c r="BM143" s="127"/>
      <c r="BN143" s="127"/>
    </row>
    <row r="144" customFormat="false" ht="60" hidden="false" customHeight="true" outlineLevel="0" collapsed="false">
      <c r="A144" s="105"/>
      <c r="B144" s="110" t="s">
        <v>62</v>
      </c>
      <c r="C144" s="110" t="s">
        <v>63</v>
      </c>
      <c r="D144" s="111" t="s">
        <v>64</v>
      </c>
      <c r="E144" s="111" t="n">
        <v>604</v>
      </c>
      <c r="F144" s="112" t="s">
        <v>1106</v>
      </c>
      <c r="G144" s="119" t="s">
        <v>1142</v>
      </c>
      <c r="H144" s="119" t="s">
        <v>1143</v>
      </c>
      <c r="I144" s="113" t="s">
        <v>1109</v>
      </c>
      <c r="J144" s="112" t="s">
        <v>1110</v>
      </c>
      <c r="K144" s="114" t="s">
        <v>1111</v>
      </c>
      <c r="L144" s="114" t="s">
        <v>1112</v>
      </c>
      <c r="M144" s="126" t="s">
        <v>1113</v>
      </c>
      <c r="N144" s="111" t="s">
        <v>1144</v>
      </c>
      <c r="O144" s="126" t="s">
        <v>75</v>
      </c>
      <c r="P144" s="110" t="s">
        <v>76</v>
      </c>
      <c r="Q144" s="115" t="s">
        <v>77</v>
      </c>
      <c r="R144" s="129" t="n">
        <v>42591</v>
      </c>
      <c r="S144" s="113" t="n">
        <v>8</v>
      </c>
      <c r="T144" s="117" t="n">
        <v>45512.6</v>
      </c>
      <c r="U144" s="126" t="s">
        <v>78</v>
      </c>
      <c r="V144" s="119"/>
      <c r="W144" s="119" t="s">
        <v>79</v>
      </c>
      <c r="X144" s="126" t="s">
        <v>1115</v>
      </c>
      <c r="Y144" s="113"/>
      <c r="Z144" s="115" t="s">
        <v>79</v>
      </c>
      <c r="AA144" s="111" t="s">
        <v>1116</v>
      </c>
      <c r="AB144" s="113"/>
      <c r="AC144" s="115" t="s">
        <v>81</v>
      </c>
      <c r="AD144" s="114" t="n">
        <v>48</v>
      </c>
      <c r="AE144" s="120" t="n">
        <v>44270</v>
      </c>
      <c r="AF144" s="121" t="n">
        <v>45730</v>
      </c>
      <c r="AG144" s="112" t="s">
        <v>82</v>
      </c>
      <c r="AH144" s="112" t="s">
        <v>83</v>
      </c>
      <c r="AI144" s="110" t="s">
        <v>1145</v>
      </c>
      <c r="AJ144" s="112" t="s">
        <v>573</v>
      </c>
      <c r="AK144" s="121" t="s">
        <v>397</v>
      </c>
      <c r="AL144" s="115"/>
      <c r="AM144" s="115" t="s">
        <v>86</v>
      </c>
      <c r="AN144" s="115" t="s">
        <v>87</v>
      </c>
      <c r="AO144" s="115"/>
      <c r="AP144" s="113" t="s">
        <v>1118</v>
      </c>
      <c r="AQ144" s="122" t="s">
        <v>873</v>
      </c>
      <c r="AR144" s="121"/>
      <c r="AS144" s="115"/>
      <c r="AT144" s="110" t="s">
        <v>92</v>
      </c>
      <c r="AU144" s="110"/>
      <c r="AV144" s="112" t="n">
        <v>45032</v>
      </c>
      <c r="AW144" s="112"/>
      <c r="AX144" s="110"/>
      <c r="AY144" s="110"/>
      <c r="AZ144" s="110"/>
      <c r="BA144" s="112"/>
      <c r="BB144" s="112" t="s">
        <v>93</v>
      </c>
      <c r="BC144" s="112" t="s">
        <v>94</v>
      </c>
      <c r="BD144" s="115" t="n">
        <v>3201</v>
      </c>
      <c r="BE144" s="112"/>
      <c r="BF144" s="123"/>
      <c r="BG144" s="124"/>
      <c r="BH144" s="125"/>
      <c r="BI144" s="119"/>
      <c r="BJ144" s="126" t="s">
        <v>1119</v>
      </c>
      <c r="BK144" s="119" t="s">
        <v>1120</v>
      </c>
      <c r="BL144" s="127"/>
      <c r="BM144" s="127"/>
      <c r="BN144" s="127"/>
    </row>
    <row r="145" customFormat="false" ht="60" hidden="false" customHeight="true" outlineLevel="0" collapsed="false">
      <c r="A145" s="110"/>
      <c r="B145" s="110" t="s">
        <v>62</v>
      </c>
      <c r="C145" s="110" t="s">
        <v>63</v>
      </c>
      <c r="D145" s="111" t="s">
        <v>64</v>
      </c>
      <c r="E145" s="111" t="n">
        <v>604</v>
      </c>
      <c r="F145" s="112" t="s">
        <v>1106</v>
      </c>
      <c r="G145" s="119" t="s">
        <v>1146</v>
      </c>
      <c r="H145" s="119" t="s">
        <v>1147</v>
      </c>
      <c r="I145" s="113" t="s">
        <v>1109</v>
      </c>
      <c r="J145" s="112" t="s">
        <v>1110</v>
      </c>
      <c r="K145" s="114" t="s">
        <v>1111</v>
      </c>
      <c r="L145" s="114" t="s">
        <v>1112</v>
      </c>
      <c r="M145" s="126" t="s">
        <v>1113</v>
      </c>
      <c r="N145" s="111" t="s">
        <v>1148</v>
      </c>
      <c r="O145" s="126" t="s">
        <v>75</v>
      </c>
      <c r="P145" s="110" t="s">
        <v>76</v>
      </c>
      <c r="Q145" s="115" t="s">
        <v>77</v>
      </c>
      <c r="R145" s="129" t="n">
        <v>42591</v>
      </c>
      <c r="S145" s="113" t="n">
        <v>8</v>
      </c>
      <c r="T145" s="117" t="n">
        <v>45512.6</v>
      </c>
      <c r="U145" s="126" t="s">
        <v>78</v>
      </c>
      <c r="V145" s="235"/>
      <c r="W145" s="119" t="s">
        <v>79</v>
      </c>
      <c r="X145" s="126" t="s">
        <v>1115</v>
      </c>
      <c r="Y145" s="236"/>
      <c r="Z145" s="237" t="s">
        <v>79</v>
      </c>
      <c r="AA145" s="111" t="s">
        <v>1116</v>
      </c>
      <c r="AB145" s="113"/>
      <c r="AC145" s="115" t="s">
        <v>81</v>
      </c>
      <c r="AD145" s="114" t="n">
        <v>48</v>
      </c>
      <c r="AE145" s="120" t="n">
        <v>44270</v>
      </c>
      <c r="AF145" s="121" t="n">
        <v>45730</v>
      </c>
      <c r="AG145" s="112" t="s">
        <v>82</v>
      </c>
      <c r="AH145" s="112" t="s">
        <v>83</v>
      </c>
      <c r="AI145" s="110" t="s">
        <v>1149</v>
      </c>
      <c r="AJ145" s="112" t="s">
        <v>573</v>
      </c>
      <c r="AK145" s="121" t="s">
        <v>397</v>
      </c>
      <c r="AL145" s="115"/>
      <c r="AM145" s="115" t="s">
        <v>86</v>
      </c>
      <c r="AN145" s="115" t="s">
        <v>87</v>
      </c>
      <c r="AO145" s="115"/>
      <c r="AP145" s="113" t="s">
        <v>1118</v>
      </c>
      <c r="AQ145" s="122" t="s">
        <v>873</v>
      </c>
      <c r="AR145" s="121"/>
      <c r="AS145" s="115"/>
      <c r="AT145" s="110" t="s">
        <v>92</v>
      </c>
      <c r="AU145" s="110"/>
      <c r="AV145" s="112" t="n">
        <v>45032</v>
      </c>
      <c r="AW145" s="112"/>
      <c r="AX145" s="110"/>
      <c r="AY145" s="110"/>
      <c r="AZ145" s="110"/>
      <c r="BA145" s="112"/>
      <c r="BB145" s="112" t="s">
        <v>93</v>
      </c>
      <c r="BC145" s="112" t="s">
        <v>94</v>
      </c>
      <c r="BD145" s="115" t="n">
        <v>3201</v>
      </c>
      <c r="BE145" s="112"/>
      <c r="BF145" s="123"/>
      <c r="BG145" s="124"/>
      <c r="BH145" s="125"/>
      <c r="BI145" s="119"/>
      <c r="BJ145" s="126" t="s">
        <v>1119</v>
      </c>
      <c r="BK145" s="119" t="s">
        <v>1120</v>
      </c>
      <c r="BL145" s="127"/>
      <c r="BM145" s="127"/>
      <c r="BN145" s="127"/>
    </row>
    <row r="146" customFormat="false" ht="60" hidden="false" customHeight="true" outlineLevel="0" collapsed="false">
      <c r="A146" s="110"/>
      <c r="B146" s="110" t="s">
        <v>62</v>
      </c>
      <c r="C146" s="110" t="s">
        <v>63</v>
      </c>
      <c r="D146" s="111" t="s">
        <v>64</v>
      </c>
      <c r="E146" s="111" t="n">
        <v>604</v>
      </c>
      <c r="F146" s="112" t="s">
        <v>1106</v>
      </c>
      <c r="G146" s="119" t="s">
        <v>1150</v>
      </c>
      <c r="H146" s="119" t="s">
        <v>1151</v>
      </c>
      <c r="I146" s="113" t="s">
        <v>1109</v>
      </c>
      <c r="J146" s="112" t="s">
        <v>1110</v>
      </c>
      <c r="K146" s="114" t="s">
        <v>1111</v>
      </c>
      <c r="L146" s="114" t="s">
        <v>1112</v>
      </c>
      <c r="M146" s="126" t="s">
        <v>1113</v>
      </c>
      <c r="N146" s="126" t="s">
        <v>1152</v>
      </c>
      <c r="O146" s="126" t="s">
        <v>75</v>
      </c>
      <c r="P146" s="110" t="s">
        <v>76</v>
      </c>
      <c r="Q146" s="115" t="s">
        <v>77</v>
      </c>
      <c r="R146" s="129" t="n">
        <v>42591</v>
      </c>
      <c r="S146" s="113" t="n">
        <v>8</v>
      </c>
      <c r="T146" s="117" t="n">
        <v>45512.6</v>
      </c>
      <c r="U146" s="126" t="s">
        <v>78</v>
      </c>
      <c r="V146" s="119"/>
      <c r="W146" s="119" t="s">
        <v>79</v>
      </c>
      <c r="X146" s="126" t="s">
        <v>1115</v>
      </c>
      <c r="Y146" s="113"/>
      <c r="Z146" s="115" t="s">
        <v>79</v>
      </c>
      <c r="AA146" s="111" t="s">
        <v>1116</v>
      </c>
      <c r="AB146" s="113"/>
      <c r="AC146" s="115" t="s">
        <v>81</v>
      </c>
      <c r="AD146" s="114" t="n">
        <v>48</v>
      </c>
      <c r="AE146" s="120" t="n">
        <v>44270</v>
      </c>
      <c r="AF146" s="121" t="n">
        <v>45730</v>
      </c>
      <c r="AG146" s="112" t="s">
        <v>82</v>
      </c>
      <c r="AH146" s="112" t="s">
        <v>83</v>
      </c>
      <c r="AI146" s="110" t="s">
        <v>1153</v>
      </c>
      <c r="AJ146" s="112" t="s">
        <v>573</v>
      </c>
      <c r="AK146" s="121" t="s">
        <v>397</v>
      </c>
      <c r="AL146" s="115"/>
      <c r="AM146" s="115" t="s">
        <v>86</v>
      </c>
      <c r="AN146" s="115" t="s">
        <v>87</v>
      </c>
      <c r="AO146" s="115"/>
      <c r="AP146" s="113" t="s">
        <v>1118</v>
      </c>
      <c r="AQ146" s="122" t="s">
        <v>873</v>
      </c>
      <c r="AR146" s="121"/>
      <c r="AS146" s="115"/>
      <c r="AT146" s="110" t="s">
        <v>92</v>
      </c>
      <c r="AU146" s="110"/>
      <c r="AV146" s="112" t="n">
        <v>45032</v>
      </c>
      <c r="AW146" s="112"/>
      <c r="AX146" s="110"/>
      <c r="AY146" s="110"/>
      <c r="AZ146" s="110"/>
      <c r="BA146" s="112"/>
      <c r="BB146" s="112" t="s">
        <v>93</v>
      </c>
      <c r="BC146" s="112" t="s">
        <v>94</v>
      </c>
      <c r="BD146" s="115" t="n">
        <v>3201</v>
      </c>
      <c r="BE146" s="112"/>
      <c r="BF146" s="123"/>
      <c r="BG146" s="124"/>
      <c r="BH146" s="125"/>
      <c r="BI146" s="119"/>
      <c r="BJ146" s="126" t="s">
        <v>1119</v>
      </c>
      <c r="BK146" s="119" t="s">
        <v>1120</v>
      </c>
      <c r="BL146" s="127"/>
      <c r="BM146" s="127"/>
      <c r="BN146" s="127"/>
    </row>
    <row r="147" customFormat="false" ht="60" hidden="false" customHeight="true" outlineLevel="0" collapsed="false">
      <c r="A147" s="110"/>
      <c r="B147" s="110" t="s">
        <v>62</v>
      </c>
      <c r="C147" s="110" t="s">
        <v>63</v>
      </c>
      <c r="D147" s="111" t="s">
        <v>64</v>
      </c>
      <c r="E147" s="111" t="n">
        <v>604</v>
      </c>
      <c r="F147" s="112" t="s">
        <v>1106</v>
      </c>
      <c r="G147" s="119" t="s">
        <v>1154</v>
      </c>
      <c r="H147" s="119" t="s">
        <v>1155</v>
      </c>
      <c r="I147" s="113" t="s">
        <v>1109</v>
      </c>
      <c r="J147" s="112" t="s">
        <v>1110</v>
      </c>
      <c r="K147" s="114" t="s">
        <v>1111</v>
      </c>
      <c r="L147" s="114" t="s">
        <v>1112</v>
      </c>
      <c r="M147" s="126" t="s">
        <v>1113</v>
      </c>
      <c r="N147" s="111" t="s">
        <v>1156</v>
      </c>
      <c r="O147" s="126" t="s">
        <v>75</v>
      </c>
      <c r="P147" s="110" t="s">
        <v>76</v>
      </c>
      <c r="Q147" s="115" t="s">
        <v>77</v>
      </c>
      <c r="R147" s="129" t="n">
        <v>42591</v>
      </c>
      <c r="S147" s="113" t="n">
        <v>8</v>
      </c>
      <c r="T147" s="117" t="n">
        <v>45512.6</v>
      </c>
      <c r="U147" s="126" t="s">
        <v>78</v>
      </c>
      <c r="V147" s="119"/>
      <c r="W147" s="119" t="s">
        <v>79</v>
      </c>
      <c r="X147" s="126" t="s">
        <v>1115</v>
      </c>
      <c r="Y147" s="113"/>
      <c r="Z147" s="115" t="s">
        <v>79</v>
      </c>
      <c r="AA147" s="111" t="s">
        <v>1116</v>
      </c>
      <c r="AB147" s="113"/>
      <c r="AC147" s="115" t="s">
        <v>81</v>
      </c>
      <c r="AD147" s="114" t="n">
        <v>48</v>
      </c>
      <c r="AE147" s="120" t="n">
        <v>44270</v>
      </c>
      <c r="AF147" s="121" t="n">
        <v>45730</v>
      </c>
      <c r="AG147" s="112" t="s">
        <v>82</v>
      </c>
      <c r="AH147" s="112" t="s">
        <v>83</v>
      </c>
      <c r="AI147" s="110" t="s">
        <v>1157</v>
      </c>
      <c r="AJ147" s="112" t="s">
        <v>573</v>
      </c>
      <c r="AK147" s="121" t="s">
        <v>397</v>
      </c>
      <c r="AL147" s="115"/>
      <c r="AM147" s="115" t="s">
        <v>86</v>
      </c>
      <c r="AN147" s="115" t="s">
        <v>87</v>
      </c>
      <c r="AO147" s="115"/>
      <c r="AP147" s="113" t="s">
        <v>1118</v>
      </c>
      <c r="AQ147" s="122" t="s">
        <v>873</v>
      </c>
      <c r="AR147" s="121"/>
      <c r="AS147" s="115"/>
      <c r="AT147" s="110" t="s">
        <v>92</v>
      </c>
      <c r="AU147" s="110"/>
      <c r="AV147" s="112" t="n">
        <v>45032</v>
      </c>
      <c r="AW147" s="112"/>
      <c r="AX147" s="110"/>
      <c r="AY147" s="110"/>
      <c r="AZ147" s="110"/>
      <c r="BA147" s="112"/>
      <c r="BB147" s="112" t="s">
        <v>93</v>
      </c>
      <c r="BC147" s="112" t="s">
        <v>94</v>
      </c>
      <c r="BD147" s="115" t="n">
        <v>3201</v>
      </c>
      <c r="BE147" s="112"/>
      <c r="BF147" s="123"/>
      <c r="BG147" s="124"/>
      <c r="BH147" s="125"/>
      <c r="BI147" s="119"/>
      <c r="BJ147" s="126" t="s">
        <v>1119</v>
      </c>
      <c r="BK147" s="119" t="s">
        <v>1120</v>
      </c>
      <c r="BL147" s="127"/>
      <c r="BM147" s="127"/>
      <c r="BN147" s="127"/>
    </row>
    <row r="148" customFormat="false" ht="60" hidden="false" customHeight="true" outlineLevel="0" collapsed="false">
      <c r="A148" s="110"/>
      <c r="B148" s="110" t="s">
        <v>62</v>
      </c>
      <c r="C148" s="110" t="s">
        <v>63</v>
      </c>
      <c r="D148" s="111" t="s">
        <v>64</v>
      </c>
      <c r="E148" s="111" t="n">
        <v>604</v>
      </c>
      <c r="F148" s="112" t="s">
        <v>1106</v>
      </c>
      <c r="G148" s="119" t="s">
        <v>1158</v>
      </c>
      <c r="H148" s="119" t="s">
        <v>1159</v>
      </c>
      <c r="I148" s="113" t="s">
        <v>1109</v>
      </c>
      <c r="J148" s="112" t="s">
        <v>1110</v>
      </c>
      <c r="K148" s="114" t="s">
        <v>1111</v>
      </c>
      <c r="L148" s="114" t="s">
        <v>1112</v>
      </c>
      <c r="M148" s="126" t="s">
        <v>1113</v>
      </c>
      <c r="N148" s="111" t="s">
        <v>1160</v>
      </c>
      <c r="O148" s="126" t="s">
        <v>75</v>
      </c>
      <c r="P148" s="110" t="s">
        <v>76</v>
      </c>
      <c r="Q148" s="115" t="s">
        <v>77</v>
      </c>
      <c r="R148" s="129" t="n">
        <v>42591</v>
      </c>
      <c r="S148" s="113" t="n">
        <v>8</v>
      </c>
      <c r="T148" s="117" t="n">
        <v>45512.6</v>
      </c>
      <c r="U148" s="126" t="s">
        <v>78</v>
      </c>
      <c r="V148" s="119"/>
      <c r="W148" s="119" t="s">
        <v>79</v>
      </c>
      <c r="X148" s="126" t="s">
        <v>1115</v>
      </c>
      <c r="Y148" s="113"/>
      <c r="Z148" s="115" t="s">
        <v>79</v>
      </c>
      <c r="AA148" s="111" t="s">
        <v>1116</v>
      </c>
      <c r="AB148" s="113"/>
      <c r="AC148" s="115" t="s">
        <v>81</v>
      </c>
      <c r="AD148" s="114" t="n">
        <v>48</v>
      </c>
      <c r="AE148" s="120" t="n">
        <v>44270</v>
      </c>
      <c r="AF148" s="121" t="n">
        <v>45730</v>
      </c>
      <c r="AG148" s="112" t="s">
        <v>82</v>
      </c>
      <c r="AH148" s="112" t="s">
        <v>83</v>
      </c>
      <c r="AI148" s="110" t="s">
        <v>1161</v>
      </c>
      <c r="AJ148" s="112" t="s">
        <v>573</v>
      </c>
      <c r="AK148" s="121" t="s">
        <v>397</v>
      </c>
      <c r="AL148" s="115"/>
      <c r="AM148" s="115" t="s">
        <v>86</v>
      </c>
      <c r="AN148" s="115" t="s">
        <v>87</v>
      </c>
      <c r="AO148" s="115"/>
      <c r="AP148" s="113" t="s">
        <v>1118</v>
      </c>
      <c r="AQ148" s="122" t="s">
        <v>873</v>
      </c>
      <c r="AR148" s="121"/>
      <c r="AS148" s="115"/>
      <c r="AT148" s="110" t="s">
        <v>92</v>
      </c>
      <c r="AU148" s="110"/>
      <c r="AV148" s="112" t="n">
        <v>45032</v>
      </c>
      <c r="AW148" s="112"/>
      <c r="AX148" s="110"/>
      <c r="AY148" s="110"/>
      <c r="AZ148" s="110"/>
      <c r="BA148" s="112"/>
      <c r="BB148" s="112" t="s">
        <v>93</v>
      </c>
      <c r="BC148" s="112" t="s">
        <v>94</v>
      </c>
      <c r="BD148" s="115" t="n">
        <v>3201</v>
      </c>
      <c r="BE148" s="112"/>
      <c r="BF148" s="123"/>
      <c r="BG148" s="124"/>
      <c r="BH148" s="125"/>
      <c r="BI148" s="119"/>
      <c r="BJ148" s="126" t="s">
        <v>1119</v>
      </c>
      <c r="BK148" s="119" t="s">
        <v>1120</v>
      </c>
      <c r="BL148" s="127"/>
      <c r="BM148" s="127"/>
      <c r="BN148" s="127"/>
    </row>
    <row r="149" customFormat="false" ht="60" hidden="false" customHeight="true" outlineLevel="0" collapsed="false">
      <c r="A149" s="110"/>
      <c r="B149" s="110" t="s">
        <v>62</v>
      </c>
      <c r="C149" s="110" t="s">
        <v>63</v>
      </c>
      <c r="D149" s="111" t="s">
        <v>64</v>
      </c>
      <c r="E149" s="111" t="n">
        <v>604</v>
      </c>
      <c r="F149" s="112" t="s">
        <v>1106</v>
      </c>
      <c r="G149" s="119" t="s">
        <v>1107</v>
      </c>
      <c r="H149" s="119" t="s">
        <v>1162</v>
      </c>
      <c r="I149" s="113" t="s">
        <v>1109</v>
      </c>
      <c r="J149" s="112" t="s">
        <v>1110</v>
      </c>
      <c r="K149" s="114" t="s">
        <v>1111</v>
      </c>
      <c r="L149" s="114" t="s">
        <v>1112</v>
      </c>
      <c r="M149" s="126" t="s">
        <v>1113</v>
      </c>
      <c r="N149" s="111" t="s">
        <v>1163</v>
      </c>
      <c r="O149" s="126" t="s">
        <v>75</v>
      </c>
      <c r="P149" s="110" t="s">
        <v>76</v>
      </c>
      <c r="Q149" s="115" t="s">
        <v>77</v>
      </c>
      <c r="R149" s="129" t="n">
        <v>42591</v>
      </c>
      <c r="S149" s="113" t="n">
        <v>8</v>
      </c>
      <c r="T149" s="117" t="n">
        <v>45512.6</v>
      </c>
      <c r="U149" s="126" t="s">
        <v>78</v>
      </c>
      <c r="V149" s="238"/>
      <c r="W149" s="119" t="s">
        <v>79</v>
      </c>
      <c r="X149" s="126" t="s">
        <v>1115</v>
      </c>
      <c r="Y149" s="239"/>
      <c r="Z149" s="115" t="s">
        <v>79</v>
      </c>
      <c r="AA149" s="111" t="s">
        <v>1116</v>
      </c>
      <c r="AB149" s="113"/>
      <c r="AC149" s="115" t="s">
        <v>81</v>
      </c>
      <c r="AD149" s="114" t="n">
        <v>48</v>
      </c>
      <c r="AE149" s="120" t="n">
        <v>44270</v>
      </c>
      <c r="AF149" s="121" t="n">
        <v>45730</v>
      </c>
      <c r="AG149" s="112" t="s">
        <v>82</v>
      </c>
      <c r="AH149" s="112" t="s">
        <v>83</v>
      </c>
      <c r="AI149" s="110" t="s">
        <v>1164</v>
      </c>
      <c r="AJ149" s="112" t="s">
        <v>573</v>
      </c>
      <c r="AK149" s="121" t="s">
        <v>397</v>
      </c>
      <c r="AL149" s="115"/>
      <c r="AM149" s="115" t="s">
        <v>86</v>
      </c>
      <c r="AN149" s="115" t="s">
        <v>87</v>
      </c>
      <c r="AO149" s="115"/>
      <c r="AP149" s="113" t="s">
        <v>1118</v>
      </c>
      <c r="AQ149" s="122" t="s">
        <v>873</v>
      </c>
      <c r="AR149" s="121"/>
      <c r="AS149" s="115"/>
      <c r="AT149" s="110" t="s">
        <v>92</v>
      </c>
      <c r="AU149" s="110"/>
      <c r="AV149" s="112" t="n">
        <v>45032</v>
      </c>
      <c r="AW149" s="112"/>
      <c r="AX149" s="110"/>
      <c r="AY149" s="110"/>
      <c r="AZ149" s="110"/>
      <c r="BA149" s="112"/>
      <c r="BB149" s="112" t="s">
        <v>93</v>
      </c>
      <c r="BC149" s="112" t="s">
        <v>94</v>
      </c>
      <c r="BD149" s="115" t="n">
        <v>3201</v>
      </c>
      <c r="BE149" s="112"/>
      <c r="BF149" s="123"/>
      <c r="BG149" s="124"/>
      <c r="BH149" s="125"/>
      <c r="BI149" s="119"/>
      <c r="BJ149" s="126" t="s">
        <v>1119</v>
      </c>
      <c r="BK149" s="119" t="s">
        <v>1120</v>
      </c>
      <c r="BL149" s="127"/>
      <c r="BM149" s="127"/>
      <c r="BN149" s="127"/>
    </row>
    <row r="150" customFormat="false" ht="60" hidden="false" customHeight="true" outlineLevel="0" collapsed="false">
      <c r="A150" s="110"/>
      <c r="B150" s="110" t="s">
        <v>62</v>
      </c>
      <c r="C150" s="110" t="s">
        <v>63</v>
      </c>
      <c r="D150" s="111" t="s">
        <v>64</v>
      </c>
      <c r="E150" s="111" t="n">
        <v>604</v>
      </c>
      <c r="F150" s="112" t="s">
        <v>1106</v>
      </c>
      <c r="G150" s="119" t="s">
        <v>1165</v>
      </c>
      <c r="H150" s="119" t="s">
        <v>1166</v>
      </c>
      <c r="I150" s="113" t="s">
        <v>1109</v>
      </c>
      <c r="J150" s="112" t="s">
        <v>1110</v>
      </c>
      <c r="K150" s="114" t="s">
        <v>1111</v>
      </c>
      <c r="L150" s="114" t="s">
        <v>1112</v>
      </c>
      <c r="M150" s="126" t="s">
        <v>1113</v>
      </c>
      <c r="N150" s="126" t="s">
        <v>1167</v>
      </c>
      <c r="O150" s="126" t="s">
        <v>75</v>
      </c>
      <c r="P150" s="110" t="s">
        <v>76</v>
      </c>
      <c r="Q150" s="115" t="s">
        <v>77</v>
      </c>
      <c r="R150" s="129" t="n">
        <v>42591</v>
      </c>
      <c r="S150" s="113" t="n">
        <v>8</v>
      </c>
      <c r="T150" s="117" t="n">
        <v>45512.6</v>
      </c>
      <c r="U150" s="126" t="s">
        <v>78</v>
      </c>
      <c r="V150" s="238"/>
      <c r="W150" s="119" t="s">
        <v>79</v>
      </c>
      <c r="X150" s="126" t="s">
        <v>1115</v>
      </c>
      <c r="Y150" s="239"/>
      <c r="Z150" s="115" t="s">
        <v>79</v>
      </c>
      <c r="AA150" s="111" t="s">
        <v>1116</v>
      </c>
      <c r="AB150" s="113"/>
      <c r="AC150" s="115" t="s">
        <v>81</v>
      </c>
      <c r="AD150" s="114" t="n">
        <v>48</v>
      </c>
      <c r="AE150" s="120" t="n">
        <v>44270</v>
      </c>
      <c r="AF150" s="121" t="n">
        <v>45730</v>
      </c>
      <c r="AG150" s="112" t="s">
        <v>82</v>
      </c>
      <c r="AH150" s="112" t="s">
        <v>83</v>
      </c>
      <c r="AI150" s="110" t="s">
        <v>1168</v>
      </c>
      <c r="AJ150" s="112" t="s">
        <v>573</v>
      </c>
      <c r="AK150" s="121" t="s">
        <v>397</v>
      </c>
      <c r="AL150" s="115"/>
      <c r="AM150" s="115" t="s">
        <v>86</v>
      </c>
      <c r="AN150" s="115" t="s">
        <v>87</v>
      </c>
      <c r="AO150" s="115"/>
      <c r="AP150" s="113" t="s">
        <v>1118</v>
      </c>
      <c r="AQ150" s="122" t="s">
        <v>873</v>
      </c>
      <c r="AR150" s="121"/>
      <c r="AS150" s="115"/>
      <c r="AT150" s="110" t="s">
        <v>92</v>
      </c>
      <c r="AU150" s="110"/>
      <c r="AV150" s="112" t="n">
        <v>45032</v>
      </c>
      <c r="AW150" s="112"/>
      <c r="AX150" s="110"/>
      <c r="AY150" s="110"/>
      <c r="AZ150" s="110"/>
      <c r="BA150" s="112"/>
      <c r="BB150" s="112" t="s">
        <v>93</v>
      </c>
      <c r="BC150" s="112" t="s">
        <v>94</v>
      </c>
      <c r="BD150" s="115" t="n">
        <v>3201</v>
      </c>
      <c r="BE150" s="112"/>
      <c r="BF150" s="123"/>
      <c r="BG150" s="124"/>
      <c r="BH150" s="125"/>
      <c r="BI150" s="119"/>
      <c r="BJ150" s="126" t="s">
        <v>1119</v>
      </c>
      <c r="BK150" s="119" t="s">
        <v>1120</v>
      </c>
      <c r="BL150" s="127"/>
      <c r="BM150" s="127"/>
      <c r="BN150" s="127"/>
    </row>
    <row r="151" customFormat="false" ht="60" hidden="false" customHeight="true" outlineLevel="0" collapsed="false">
      <c r="A151" s="110"/>
      <c r="B151" s="110" t="s">
        <v>62</v>
      </c>
      <c r="C151" s="110" t="s">
        <v>63</v>
      </c>
      <c r="D151" s="111" t="s">
        <v>64</v>
      </c>
      <c r="E151" s="111" t="n">
        <v>604</v>
      </c>
      <c r="F151" s="112" t="s">
        <v>1106</v>
      </c>
      <c r="G151" s="119" t="s">
        <v>1169</v>
      </c>
      <c r="H151" s="119" t="s">
        <v>1170</v>
      </c>
      <c r="I151" s="113" t="s">
        <v>1109</v>
      </c>
      <c r="J151" s="112" t="s">
        <v>1110</v>
      </c>
      <c r="K151" s="114" t="s">
        <v>1111</v>
      </c>
      <c r="L151" s="114" t="s">
        <v>1112</v>
      </c>
      <c r="M151" s="126" t="s">
        <v>1113</v>
      </c>
      <c r="N151" s="126" t="s">
        <v>1171</v>
      </c>
      <c r="O151" s="126" t="s">
        <v>75</v>
      </c>
      <c r="P151" s="110" t="s">
        <v>76</v>
      </c>
      <c r="Q151" s="115" t="s">
        <v>77</v>
      </c>
      <c r="R151" s="129" t="n">
        <v>42591</v>
      </c>
      <c r="S151" s="113" t="n">
        <v>8</v>
      </c>
      <c r="T151" s="117" t="n">
        <v>45512.6</v>
      </c>
      <c r="U151" s="126" t="s">
        <v>78</v>
      </c>
      <c r="V151" s="238"/>
      <c r="W151" s="119" t="s">
        <v>79</v>
      </c>
      <c r="X151" s="126" t="s">
        <v>1115</v>
      </c>
      <c r="Y151" s="239"/>
      <c r="Z151" s="115" t="s">
        <v>79</v>
      </c>
      <c r="AA151" s="111" t="s">
        <v>1116</v>
      </c>
      <c r="AB151" s="113"/>
      <c r="AC151" s="115" t="s">
        <v>81</v>
      </c>
      <c r="AD151" s="114" t="n">
        <v>48</v>
      </c>
      <c r="AE151" s="120" t="n">
        <v>44270</v>
      </c>
      <c r="AF151" s="121" t="n">
        <v>45730</v>
      </c>
      <c r="AG151" s="112" t="s">
        <v>82</v>
      </c>
      <c r="AH151" s="112" t="s">
        <v>83</v>
      </c>
      <c r="AI151" s="110" t="s">
        <v>1172</v>
      </c>
      <c r="AJ151" s="112" t="s">
        <v>573</v>
      </c>
      <c r="AK151" s="121" t="s">
        <v>397</v>
      </c>
      <c r="AL151" s="115"/>
      <c r="AM151" s="115" t="s">
        <v>86</v>
      </c>
      <c r="AN151" s="115" t="s">
        <v>87</v>
      </c>
      <c r="AO151" s="115"/>
      <c r="AP151" s="113" t="s">
        <v>1118</v>
      </c>
      <c r="AQ151" s="122" t="s">
        <v>873</v>
      </c>
      <c r="AR151" s="121"/>
      <c r="AS151" s="115"/>
      <c r="AT151" s="110" t="s">
        <v>92</v>
      </c>
      <c r="AU151" s="110"/>
      <c r="AV151" s="112" t="n">
        <v>45032</v>
      </c>
      <c r="AW151" s="112"/>
      <c r="AX151" s="110"/>
      <c r="AY151" s="110"/>
      <c r="AZ151" s="110"/>
      <c r="BA151" s="112"/>
      <c r="BB151" s="112" t="s">
        <v>93</v>
      </c>
      <c r="BC151" s="112" t="s">
        <v>94</v>
      </c>
      <c r="BD151" s="115" t="n">
        <v>3201</v>
      </c>
      <c r="BE151" s="112"/>
      <c r="BF151" s="123"/>
      <c r="BG151" s="124"/>
      <c r="BH151" s="125"/>
      <c r="BI151" s="119"/>
      <c r="BJ151" s="126" t="s">
        <v>1119</v>
      </c>
      <c r="BK151" s="119" t="s">
        <v>1120</v>
      </c>
      <c r="BL151" s="127"/>
      <c r="BM151" s="127"/>
      <c r="BN151" s="127"/>
    </row>
    <row r="152" customFormat="false" ht="60" hidden="false" customHeight="true" outlineLevel="0" collapsed="false">
      <c r="A152" s="110"/>
      <c r="B152" s="110" t="s">
        <v>62</v>
      </c>
      <c r="C152" s="110" t="s">
        <v>63</v>
      </c>
      <c r="D152" s="111" t="s">
        <v>64</v>
      </c>
      <c r="E152" s="111" t="n">
        <v>604</v>
      </c>
      <c r="F152" s="112" t="s">
        <v>1106</v>
      </c>
      <c r="G152" s="119" t="s">
        <v>1173</v>
      </c>
      <c r="H152" s="119" t="s">
        <v>1174</v>
      </c>
      <c r="I152" s="113" t="s">
        <v>1109</v>
      </c>
      <c r="J152" s="112" t="s">
        <v>1110</v>
      </c>
      <c r="K152" s="114" t="s">
        <v>1111</v>
      </c>
      <c r="L152" s="114" t="s">
        <v>1112</v>
      </c>
      <c r="M152" s="126" t="s">
        <v>1113</v>
      </c>
      <c r="N152" s="126" t="s">
        <v>1175</v>
      </c>
      <c r="O152" s="126" t="s">
        <v>75</v>
      </c>
      <c r="P152" s="110" t="s">
        <v>76</v>
      </c>
      <c r="Q152" s="115" t="s">
        <v>77</v>
      </c>
      <c r="R152" s="129" t="n">
        <v>42591</v>
      </c>
      <c r="S152" s="113" t="n">
        <v>8</v>
      </c>
      <c r="T152" s="117" t="n">
        <v>45512.6</v>
      </c>
      <c r="U152" s="126" t="s">
        <v>78</v>
      </c>
      <c r="V152" s="238"/>
      <c r="W152" s="119" t="s">
        <v>79</v>
      </c>
      <c r="X152" s="126" t="s">
        <v>1115</v>
      </c>
      <c r="Y152" s="239"/>
      <c r="Z152" s="115" t="s">
        <v>79</v>
      </c>
      <c r="AA152" s="111" t="s">
        <v>1116</v>
      </c>
      <c r="AB152" s="113"/>
      <c r="AC152" s="115" t="s">
        <v>81</v>
      </c>
      <c r="AD152" s="114" t="n">
        <v>48</v>
      </c>
      <c r="AE152" s="120" t="n">
        <v>44270</v>
      </c>
      <c r="AF152" s="121" t="n">
        <v>45730</v>
      </c>
      <c r="AG152" s="112" t="s">
        <v>82</v>
      </c>
      <c r="AH152" s="112" t="s">
        <v>83</v>
      </c>
      <c r="AI152" s="110" t="s">
        <v>1176</v>
      </c>
      <c r="AJ152" s="112" t="s">
        <v>573</v>
      </c>
      <c r="AK152" s="121" t="s">
        <v>397</v>
      </c>
      <c r="AL152" s="115"/>
      <c r="AM152" s="115" t="s">
        <v>86</v>
      </c>
      <c r="AN152" s="115" t="s">
        <v>87</v>
      </c>
      <c r="AO152" s="115"/>
      <c r="AP152" s="113" t="s">
        <v>1118</v>
      </c>
      <c r="AQ152" s="122" t="s">
        <v>873</v>
      </c>
      <c r="AR152" s="121"/>
      <c r="AS152" s="115"/>
      <c r="AT152" s="110" t="s">
        <v>92</v>
      </c>
      <c r="AU152" s="110"/>
      <c r="AV152" s="112" t="n">
        <v>45032</v>
      </c>
      <c r="AW152" s="112"/>
      <c r="AX152" s="110"/>
      <c r="AY152" s="110"/>
      <c r="AZ152" s="110"/>
      <c r="BA152" s="112"/>
      <c r="BB152" s="112" t="s">
        <v>93</v>
      </c>
      <c r="BC152" s="112" t="s">
        <v>94</v>
      </c>
      <c r="BD152" s="115" t="n">
        <v>3201</v>
      </c>
      <c r="BE152" s="112"/>
      <c r="BF152" s="123"/>
      <c r="BG152" s="124"/>
      <c r="BH152" s="125"/>
      <c r="BI152" s="119"/>
      <c r="BJ152" s="126" t="s">
        <v>1119</v>
      </c>
      <c r="BK152" s="119" t="s">
        <v>1120</v>
      </c>
      <c r="BL152" s="127"/>
      <c r="BM152" s="127"/>
      <c r="BN152" s="127"/>
    </row>
    <row r="153" customFormat="false" ht="60" hidden="false" customHeight="true" outlineLevel="0" collapsed="false">
      <c r="A153" s="110"/>
      <c r="B153" s="110" t="s">
        <v>62</v>
      </c>
      <c r="C153" s="110" t="s">
        <v>63</v>
      </c>
      <c r="D153" s="111" t="s">
        <v>64</v>
      </c>
      <c r="E153" s="111" t="n">
        <v>604</v>
      </c>
      <c r="F153" s="112" t="s">
        <v>1106</v>
      </c>
      <c r="G153" s="119" t="s">
        <v>1177</v>
      </c>
      <c r="H153" s="119" t="s">
        <v>1178</v>
      </c>
      <c r="I153" s="113" t="s">
        <v>1179</v>
      </c>
      <c r="J153" s="112" t="s">
        <v>1180</v>
      </c>
      <c r="K153" s="114" t="s">
        <v>1181</v>
      </c>
      <c r="L153" s="126" t="s">
        <v>1182</v>
      </c>
      <c r="M153" s="126" t="s">
        <v>1182</v>
      </c>
      <c r="N153" s="126" t="s">
        <v>1183</v>
      </c>
      <c r="O153" s="126" t="s">
        <v>1184</v>
      </c>
      <c r="P153" s="110" t="s">
        <v>1185</v>
      </c>
      <c r="Q153" s="115" t="s">
        <v>137</v>
      </c>
      <c r="R153" s="129" t="n">
        <v>42583</v>
      </c>
      <c r="S153" s="113" t="n">
        <v>10</v>
      </c>
      <c r="T153" s="117" t="n">
        <v>46235</v>
      </c>
      <c r="U153" s="126" t="s">
        <v>100</v>
      </c>
      <c r="V153" s="113" t="s">
        <v>138</v>
      </c>
      <c r="W153" s="115" t="s">
        <v>139</v>
      </c>
      <c r="X153" s="126" t="s">
        <v>1186</v>
      </c>
      <c r="Y153" s="113" t="s">
        <v>138</v>
      </c>
      <c r="Z153" s="115" t="s">
        <v>139</v>
      </c>
      <c r="AA153" s="111" t="s">
        <v>1187</v>
      </c>
      <c r="AB153" s="113"/>
      <c r="AC153" s="115" t="s">
        <v>141</v>
      </c>
      <c r="AD153" s="114" t="n">
        <v>12</v>
      </c>
      <c r="AE153" s="120" t="n">
        <v>45034</v>
      </c>
      <c r="AF153" s="121" t="n">
        <v>45399</v>
      </c>
      <c r="AG153" s="112" t="s">
        <v>82</v>
      </c>
      <c r="AH153" s="112" t="s">
        <v>83</v>
      </c>
      <c r="AI153" s="110" t="s">
        <v>1188</v>
      </c>
      <c r="AJ153" s="112" t="s">
        <v>573</v>
      </c>
      <c r="AK153" s="121" t="s">
        <v>438</v>
      </c>
      <c r="AL153" s="115"/>
      <c r="AM153" s="115" t="s">
        <v>86</v>
      </c>
      <c r="AN153" s="115" t="s">
        <v>87</v>
      </c>
      <c r="AO153" s="115"/>
      <c r="AP153" s="113" t="s">
        <v>1189</v>
      </c>
      <c r="AQ153" s="122" t="s">
        <v>1190</v>
      </c>
      <c r="AR153" s="121"/>
      <c r="AS153" s="115"/>
      <c r="AT153" s="110" t="s">
        <v>92</v>
      </c>
      <c r="AU153" s="110"/>
      <c r="AV153" s="112" t="n">
        <v>45369</v>
      </c>
      <c r="AW153" s="112"/>
      <c r="AX153" s="110"/>
      <c r="AY153" s="110"/>
      <c r="AZ153" s="110"/>
      <c r="BA153" s="112"/>
      <c r="BB153" s="112" t="s">
        <v>145</v>
      </c>
      <c r="BC153" s="112" t="s">
        <v>146</v>
      </c>
      <c r="BD153" s="115" t="n">
        <v>3001</v>
      </c>
      <c r="BE153" s="112"/>
      <c r="BF153" s="123"/>
      <c r="BG153" s="124" t="s">
        <v>1191</v>
      </c>
      <c r="BH153" s="125"/>
      <c r="BI153" s="126" t="s">
        <v>417</v>
      </c>
      <c r="BJ153" s="126" t="s">
        <v>1192</v>
      </c>
      <c r="BK153" s="119" t="s">
        <v>1193</v>
      </c>
      <c r="BL153" s="127"/>
      <c r="BM153" s="127"/>
      <c r="BN153" s="127"/>
    </row>
    <row r="154" customFormat="false" ht="60" hidden="false" customHeight="true" outlineLevel="0" collapsed="false">
      <c r="A154" s="134"/>
      <c r="B154" s="134" t="s">
        <v>62</v>
      </c>
      <c r="C154" s="134" t="s">
        <v>63</v>
      </c>
      <c r="D154" s="240" t="s">
        <v>64</v>
      </c>
      <c r="E154" s="108" t="s">
        <v>1194</v>
      </c>
      <c r="F154" s="108" t="s">
        <v>1195</v>
      </c>
      <c r="G154" s="108" t="s">
        <v>1196</v>
      </c>
      <c r="H154" s="108" t="s">
        <v>1197</v>
      </c>
      <c r="I154" s="137" t="s">
        <v>444</v>
      </c>
      <c r="J154" s="136" t="s">
        <v>445</v>
      </c>
      <c r="K154" s="138" t="s">
        <v>446</v>
      </c>
      <c r="L154" s="138" t="s">
        <v>485</v>
      </c>
      <c r="M154" s="136" t="s">
        <v>1198</v>
      </c>
      <c r="N154" s="138" t="n">
        <v>2525393</v>
      </c>
      <c r="O154" s="134" t="s">
        <v>75</v>
      </c>
      <c r="P154" s="134" t="s">
        <v>76</v>
      </c>
      <c r="Q154" s="139"/>
      <c r="R154" s="158" t="n">
        <v>43862</v>
      </c>
      <c r="S154" s="137" t="n">
        <v>8</v>
      </c>
      <c r="T154" s="136" t="n">
        <v>46054</v>
      </c>
      <c r="U154" s="135" t="s">
        <v>78</v>
      </c>
      <c r="V154" s="108"/>
      <c r="W154" s="108" t="s">
        <v>79</v>
      </c>
      <c r="X154" s="137" t="n">
        <v>100</v>
      </c>
      <c r="Y154" s="137"/>
      <c r="Z154" s="139" t="s">
        <v>79</v>
      </c>
      <c r="AA154" s="135" t="s">
        <v>496</v>
      </c>
      <c r="AB154" s="137"/>
      <c r="AC154" s="139" t="s">
        <v>141</v>
      </c>
      <c r="AD154" s="138" t="n">
        <v>60</v>
      </c>
      <c r="AE154" s="149" t="n">
        <v>43878</v>
      </c>
      <c r="AF154" s="143" t="n">
        <v>45704</v>
      </c>
      <c r="AG154" s="136" t="s">
        <v>82</v>
      </c>
      <c r="AH154" s="136" t="s">
        <v>83</v>
      </c>
      <c r="AI154" s="139" t="s">
        <v>1199</v>
      </c>
      <c r="AJ154" s="134" t="s">
        <v>1200</v>
      </c>
      <c r="AK154" s="143" t="s">
        <v>438</v>
      </c>
      <c r="AL154" s="162"/>
      <c r="AM154" s="139" t="s">
        <v>86</v>
      </c>
      <c r="AN154" s="139" t="s">
        <v>87</v>
      </c>
      <c r="AO154" s="139" t="s">
        <v>88</v>
      </c>
      <c r="AP154" s="137" t="s">
        <v>1201</v>
      </c>
      <c r="AQ154" s="150" t="s">
        <v>1202</v>
      </c>
      <c r="AR154" s="162"/>
      <c r="AS154" s="139" t="s">
        <v>91</v>
      </c>
      <c r="AT154" s="134" t="s">
        <v>385</v>
      </c>
      <c r="AU154" s="134"/>
      <c r="AV154" s="158" t="n">
        <v>44864</v>
      </c>
      <c r="AW154" s="136" t="s">
        <v>724</v>
      </c>
      <c r="AX154" s="162"/>
      <c r="AY154" s="162"/>
      <c r="AZ154" s="162"/>
      <c r="BA154" s="162"/>
      <c r="BB154" s="162"/>
      <c r="BC154" s="162"/>
      <c r="BD154" s="241"/>
      <c r="BE154" s="162"/>
      <c r="BF154" s="242"/>
      <c r="BG154" s="108"/>
      <c r="BH154" s="162"/>
      <c r="BI154" s="108"/>
      <c r="BJ154" s="108"/>
      <c r="BK154" s="108"/>
      <c r="BL154" s="132"/>
      <c r="BM154" s="132"/>
      <c r="BN154" s="132"/>
    </row>
    <row r="155" customFormat="false" ht="60" hidden="false" customHeight="true" outlineLevel="0" collapsed="false">
      <c r="A155" s="134"/>
      <c r="B155" s="134" t="s">
        <v>62</v>
      </c>
      <c r="C155" s="134" t="s">
        <v>63</v>
      </c>
      <c r="D155" s="240" t="s">
        <v>64</v>
      </c>
      <c r="E155" s="108" t="s">
        <v>1194</v>
      </c>
      <c r="F155" s="108" t="s">
        <v>1195</v>
      </c>
      <c r="G155" s="108" t="s">
        <v>1203</v>
      </c>
      <c r="H155" s="108" t="s">
        <v>1204</v>
      </c>
      <c r="I155" s="108" t="s">
        <v>463</v>
      </c>
      <c r="J155" s="108" t="s">
        <v>464</v>
      </c>
      <c r="K155" s="108" t="s">
        <v>465</v>
      </c>
      <c r="L155" s="108" t="s">
        <v>1205</v>
      </c>
      <c r="M155" s="136" t="s">
        <v>1206</v>
      </c>
      <c r="N155" s="138" t="n">
        <v>6144601</v>
      </c>
      <c r="O155" s="134" t="s">
        <v>75</v>
      </c>
      <c r="P155" s="134" t="s">
        <v>76</v>
      </c>
      <c r="Q155" s="139" t="s">
        <v>137</v>
      </c>
      <c r="R155" s="158" t="n">
        <v>43876</v>
      </c>
      <c r="S155" s="137" t="n">
        <v>20</v>
      </c>
      <c r="T155" s="136" t="n">
        <v>51180</v>
      </c>
      <c r="U155" s="135" t="s">
        <v>100</v>
      </c>
      <c r="V155" s="108" t="s">
        <v>138</v>
      </c>
      <c r="W155" s="108" t="s">
        <v>139</v>
      </c>
      <c r="X155" s="137" t="n">
        <v>1</v>
      </c>
      <c r="Y155" s="137" t="s">
        <v>138</v>
      </c>
      <c r="Z155" s="139" t="s">
        <v>139</v>
      </c>
      <c r="AA155" s="135" t="s">
        <v>176</v>
      </c>
      <c r="AB155" s="137"/>
      <c r="AC155" s="139" t="s">
        <v>141</v>
      </c>
      <c r="AD155" s="138" t="n">
        <v>60</v>
      </c>
      <c r="AE155" s="149" t="n">
        <v>43878</v>
      </c>
      <c r="AF155" s="143" t="n">
        <v>45704</v>
      </c>
      <c r="AG155" s="136" t="s">
        <v>82</v>
      </c>
      <c r="AH155" s="136" t="s">
        <v>83</v>
      </c>
      <c r="AI155" s="139" t="s">
        <v>1199</v>
      </c>
      <c r="AJ155" s="134" t="s">
        <v>1200</v>
      </c>
      <c r="AK155" s="143" t="s">
        <v>438</v>
      </c>
      <c r="AL155" s="162"/>
      <c r="AM155" s="139" t="s">
        <v>86</v>
      </c>
      <c r="AN155" s="139" t="s">
        <v>87</v>
      </c>
      <c r="AO155" s="139" t="s">
        <v>88</v>
      </c>
      <c r="AP155" s="137" t="s">
        <v>1207</v>
      </c>
      <c r="AQ155" s="150" t="s">
        <v>1202</v>
      </c>
      <c r="AR155" s="162"/>
      <c r="AS155" s="139" t="s">
        <v>91</v>
      </c>
      <c r="AT155" s="134" t="s">
        <v>385</v>
      </c>
      <c r="AU155" s="134"/>
      <c r="AV155" s="158" t="n">
        <v>44864</v>
      </c>
      <c r="AW155" s="136" t="s">
        <v>724</v>
      </c>
      <c r="AX155" s="162"/>
      <c r="AY155" s="162"/>
      <c r="AZ155" s="162"/>
      <c r="BA155" s="162"/>
      <c r="BB155" s="162"/>
      <c r="BC155" s="162"/>
      <c r="BD155" s="241"/>
      <c r="BE155" s="162"/>
      <c r="BF155" s="242"/>
      <c r="BG155" s="108"/>
      <c r="BH155" s="162"/>
      <c r="BI155" s="108"/>
      <c r="BJ155" s="108"/>
      <c r="BK155" s="108"/>
      <c r="BL155" s="132"/>
      <c r="BM155" s="132"/>
      <c r="BN155" s="132"/>
    </row>
    <row r="156" customFormat="false" ht="60" hidden="false" customHeight="true" outlineLevel="0" collapsed="false">
      <c r="A156" s="134"/>
      <c r="B156" s="134" t="s">
        <v>62</v>
      </c>
      <c r="C156" s="134" t="s">
        <v>63</v>
      </c>
      <c r="D156" s="240" t="s">
        <v>64</v>
      </c>
      <c r="E156" s="108" t="s">
        <v>1194</v>
      </c>
      <c r="F156" s="108" t="s">
        <v>1195</v>
      </c>
      <c r="G156" s="108" t="s">
        <v>1203</v>
      </c>
      <c r="H156" s="108" t="s">
        <v>1208</v>
      </c>
      <c r="I156" s="108" t="s">
        <v>463</v>
      </c>
      <c r="J156" s="108" t="s">
        <v>464</v>
      </c>
      <c r="K156" s="108" t="s">
        <v>465</v>
      </c>
      <c r="L156" s="108" t="s">
        <v>1205</v>
      </c>
      <c r="M156" s="136" t="s">
        <v>1206</v>
      </c>
      <c r="N156" s="138" t="n">
        <v>6144603</v>
      </c>
      <c r="O156" s="134" t="s">
        <v>75</v>
      </c>
      <c r="P156" s="134" t="s">
        <v>76</v>
      </c>
      <c r="Q156" s="139" t="s">
        <v>137</v>
      </c>
      <c r="R156" s="158" t="n">
        <v>43876</v>
      </c>
      <c r="S156" s="137" t="n">
        <v>20</v>
      </c>
      <c r="T156" s="136" t="n">
        <v>51180</v>
      </c>
      <c r="U156" s="135" t="s">
        <v>100</v>
      </c>
      <c r="V156" s="108" t="s">
        <v>138</v>
      </c>
      <c r="W156" s="108" t="s">
        <v>139</v>
      </c>
      <c r="X156" s="137" t="n">
        <v>1</v>
      </c>
      <c r="Y156" s="137" t="s">
        <v>138</v>
      </c>
      <c r="Z156" s="139" t="s">
        <v>139</v>
      </c>
      <c r="AA156" s="135" t="s">
        <v>176</v>
      </c>
      <c r="AB156" s="137"/>
      <c r="AC156" s="139" t="s">
        <v>141</v>
      </c>
      <c r="AD156" s="138" t="n">
        <v>60</v>
      </c>
      <c r="AE156" s="149" t="n">
        <v>43878</v>
      </c>
      <c r="AF156" s="143" t="n">
        <v>45704</v>
      </c>
      <c r="AG156" s="136" t="s">
        <v>82</v>
      </c>
      <c r="AH156" s="136" t="s">
        <v>83</v>
      </c>
      <c r="AI156" s="139" t="s">
        <v>1199</v>
      </c>
      <c r="AJ156" s="134" t="s">
        <v>1200</v>
      </c>
      <c r="AK156" s="143" t="s">
        <v>438</v>
      </c>
      <c r="AL156" s="162"/>
      <c r="AM156" s="139" t="s">
        <v>86</v>
      </c>
      <c r="AN156" s="139" t="s">
        <v>87</v>
      </c>
      <c r="AO156" s="139" t="s">
        <v>88</v>
      </c>
      <c r="AP156" s="137" t="s">
        <v>1207</v>
      </c>
      <c r="AQ156" s="150" t="s">
        <v>1202</v>
      </c>
      <c r="AR156" s="162"/>
      <c r="AS156" s="139" t="s">
        <v>91</v>
      </c>
      <c r="AT156" s="134" t="s">
        <v>385</v>
      </c>
      <c r="AU156" s="134"/>
      <c r="AV156" s="158" t="n">
        <v>44864</v>
      </c>
      <c r="AW156" s="136" t="s">
        <v>724</v>
      </c>
      <c r="AX156" s="162"/>
      <c r="AY156" s="162"/>
      <c r="AZ156" s="162"/>
      <c r="BA156" s="162"/>
      <c r="BB156" s="162"/>
      <c r="BC156" s="162"/>
      <c r="BD156" s="241"/>
      <c r="BE156" s="162"/>
      <c r="BF156" s="242"/>
      <c r="BG156" s="108"/>
      <c r="BH156" s="162"/>
      <c r="BI156" s="108"/>
      <c r="BJ156" s="108"/>
      <c r="BK156" s="108"/>
      <c r="BL156" s="132"/>
      <c r="BM156" s="132"/>
      <c r="BN156" s="132"/>
    </row>
    <row r="157" customFormat="false" ht="60" hidden="false" customHeight="true" outlineLevel="0" collapsed="false">
      <c r="A157" s="134"/>
      <c r="B157" s="134" t="s">
        <v>62</v>
      </c>
      <c r="C157" s="134" t="s">
        <v>63</v>
      </c>
      <c r="D157" s="240" t="s">
        <v>64</v>
      </c>
      <c r="E157" s="108" t="s">
        <v>1194</v>
      </c>
      <c r="F157" s="108" t="s">
        <v>1195</v>
      </c>
      <c r="G157" s="108" t="s">
        <v>1203</v>
      </c>
      <c r="H157" s="108" t="s">
        <v>1209</v>
      </c>
      <c r="I157" s="108" t="s">
        <v>463</v>
      </c>
      <c r="J157" s="108" t="s">
        <v>464</v>
      </c>
      <c r="K157" s="108" t="s">
        <v>465</v>
      </c>
      <c r="L157" s="108" t="s">
        <v>1205</v>
      </c>
      <c r="M157" s="136" t="s">
        <v>1210</v>
      </c>
      <c r="N157" s="138" t="n">
        <v>6144604</v>
      </c>
      <c r="O157" s="134" t="s">
        <v>75</v>
      </c>
      <c r="P157" s="134" t="s">
        <v>76</v>
      </c>
      <c r="Q157" s="139" t="s">
        <v>137</v>
      </c>
      <c r="R157" s="158" t="n">
        <v>43876</v>
      </c>
      <c r="S157" s="137" t="n">
        <v>20</v>
      </c>
      <c r="T157" s="136" t="n">
        <v>51180</v>
      </c>
      <c r="U157" s="135" t="s">
        <v>100</v>
      </c>
      <c r="V157" s="108" t="s">
        <v>138</v>
      </c>
      <c r="W157" s="108" t="s">
        <v>139</v>
      </c>
      <c r="X157" s="137" t="n">
        <v>1</v>
      </c>
      <c r="Y157" s="137" t="s">
        <v>138</v>
      </c>
      <c r="Z157" s="139" t="s">
        <v>139</v>
      </c>
      <c r="AA157" s="135" t="s">
        <v>176</v>
      </c>
      <c r="AB157" s="137"/>
      <c r="AC157" s="139" t="s">
        <v>141</v>
      </c>
      <c r="AD157" s="138" t="n">
        <v>60</v>
      </c>
      <c r="AE157" s="149" t="n">
        <v>43878</v>
      </c>
      <c r="AF157" s="143" t="n">
        <v>45704</v>
      </c>
      <c r="AG157" s="136" t="s">
        <v>82</v>
      </c>
      <c r="AH157" s="136" t="s">
        <v>83</v>
      </c>
      <c r="AI157" s="139" t="s">
        <v>1199</v>
      </c>
      <c r="AJ157" s="134" t="s">
        <v>1200</v>
      </c>
      <c r="AK157" s="143" t="s">
        <v>438</v>
      </c>
      <c r="AL157" s="162"/>
      <c r="AM157" s="139" t="s">
        <v>86</v>
      </c>
      <c r="AN157" s="139" t="s">
        <v>87</v>
      </c>
      <c r="AO157" s="139" t="s">
        <v>88</v>
      </c>
      <c r="AP157" s="137" t="s">
        <v>1207</v>
      </c>
      <c r="AQ157" s="150" t="s">
        <v>1202</v>
      </c>
      <c r="AR157" s="162"/>
      <c r="AS157" s="139" t="s">
        <v>91</v>
      </c>
      <c r="AT157" s="134" t="s">
        <v>385</v>
      </c>
      <c r="AU157" s="134"/>
      <c r="AV157" s="158" t="n">
        <v>44864</v>
      </c>
      <c r="AW157" s="136" t="s">
        <v>724</v>
      </c>
      <c r="AX157" s="162"/>
      <c r="AY157" s="162"/>
      <c r="AZ157" s="162"/>
      <c r="BA157" s="162"/>
      <c r="BB157" s="162"/>
      <c r="BC157" s="162"/>
      <c r="BD157" s="241"/>
      <c r="BE157" s="162"/>
      <c r="BF157" s="242"/>
      <c r="BG157" s="108"/>
      <c r="BH157" s="162"/>
      <c r="BI157" s="108"/>
      <c r="BJ157" s="108"/>
      <c r="BK157" s="108"/>
      <c r="BL157" s="132"/>
      <c r="BM157" s="132"/>
      <c r="BN157" s="132"/>
    </row>
    <row r="158" customFormat="false" ht="60" hidden="false" customHeight="true" outlineLevel="0" collapsed="false">
      <c r="A158" s="134"/>
      <c r="B158" s="134" t="s">
        <v>62</v>
      </c>
      <c r="C158" s="134" t="s">
        <v>63</v>
      </c>
      <c r="D158" s="240" t="s">
        <v>64</v>
      </c>
      <c r="E158" s="108" t="s">
        <v>1211</v>
      </c>
      <c r="F158" s="108" t="s">
        <v>1212</v>
      </c>
      <c r="G158" s="108" t="s">
        <v>1196</v>
      </c>
      <c r="H158" s="108" t="s">
        <v>1213</v>
      </c>
      <c r="I158" s="137" t="s">
        <v>444</v>
      </c>
      <c r="J158" s="136" t="s">
        <v>445</v>
      </c>
      <c r="K158" s="138" t="s">
        <v>446</v>
      </c>
      <c r="L158" s="138" t="s">
        <v>485</v>
      </c>
      <c r="M158" s="136" t="s">
        <v>1198</v>
      </c>
      <c r="N158" s="138" t="n">
        <v>2525392</v>
      </c>
      <c r="O158" s="134" t="s">
        <v>75</v>
      </c>
      <c r="P158" s="134" t="s">
        <v>76</v>
      </c>
      <c r="Q158" s="139"/>
      <c r="R158" s="158" t="n">
        <v>43862</v>
      </c>
      <c r="S158" s="137" t="n">
        <v>8</v>
      </c>
      <c r="T158" s="136" t="n">
        <v>46054</v>
      </c>
      <c r="U158" s="135" t="s">
        <v>78</v>
      </c>
      <c r="V158" s="108"/>
      <c r="W158" s="108" t="s">
        <v>79</v>
      </c>
      <c r="X158" s="137" t="n">
        <v>100</v>
      </c>
      <c r="Y158" s="137"/>
      <c r="Z158" s="139" t="s">
        <v>79</v>
      </c>
      <c r="AA158" s="135" t="s">
        <v>496</v>
      </c>
      <c r="AB158" s="137"/>
      <c r="AC158" s="139" t="s">
        <v>141</v>
      </c>
      <c r="AD158" s="138" t="n">
        <v>60</v>
      </c>
      <c r="AE158" s="149" t="n">
        <v>43878</v>
      </c>
      <c r="AF158" s="143" t="n">
        <v>45704</v>
      </c>
      <c r="AG158" s="136" t="s">
        <v>82</v>
      </c>
      <c r="AH158" s="136" t="s">
        <v>83</v>
      </c>
      <c r="AI158" s="139" t="s">
        <v>1199</v>
      </c>
      <c r="AJ158" s="136" t="s">
        <v>1200</v>
      </c>
      <c r="AK158" s="143" t="s">
        <v>438</v>
      </c>
      <c r="AL158" s="162"/>
      <c r="AM158" s="139" t="s">
        <v>86</v>
      </c>
      <c r="AN158" s="139" t="s">
        <v>87</v>
      </c>
      <c r="AO158" s="139" t="s">
        <v>88</v>
      </c>
      <c r="AP158" s="137" t="s">
        <v>1201</v>
      </c>
      <c r="AQ158" s="150" t="s">
        <v>1202</v>
      </c>
      <c r="AR158" s="162"/>
      <c r="AS158" s="139" t="s">
        <v>91</v>
      </c>
      <c r="AT158" s="134" t="s">
        <v>385</v>
      </c>
      <c r="AU158" s="134"/>
      <c r="AV158" s="158" t="n">
        <v>44864</v>
      </c>
      <c r="AW158" s="136" t="s">
        <v>724</v>
      </c>
      <c r="AX158" s="162"/>
      <c r="AY158" s="162"/>
      <c r="AZ158" s="162"/>
      <c r="BA158" s="162"/>
      <c r="BB158" s="162"/>
      <c r="BC158" s="162"/>
      <c r="BD158" s="241"/>
      <c r="BE158" s="162"/>
      <c r="BF158" s="242"/>
      <c r="BG158" s="108"/>
      <c r="BH158" s="162"/>
      <c r="BI158" s="108"/>
      <c r="BJ158" s="108"/>
      <c r="BK158" s="108"/>
      <c r="BL158" s="132"/>
      <c r="BM158" s="132"/>
      <c r="BN158" s="132"/>
    </row>
    <row r="159" customFormat="false" ht="60" hidden="false" customHeight="true" outlineLevel="0" collapsed="false">
      <c r="A159" s="134"/>
      <c r="B159" s="134" t="s">
        <v>62</v>
      </c>
      <c r="C159" s="134" t="s">
        <v>63</v>
      </c>
      <c r="D159" s="240" t="s">
        <v>64</v>
      </c>
      <c r="E159" s="108" t="s">
        <v>1211</v>
      </c>
      <c r="F159" s="108" t="s">
        <v>1212</v>
      </c>
      <c r="G159" s="108" t="s">
        <v>1203</v>
      </c>
      <c r="H159" s="108" t="s">
        <v>1204</v>
      </c>
      <c r="I159" s="108" t="s">
        <v>463</v>
      </c>
      <c r="J159" s="108" t="s">
        <v>464</v>
      </c>
      <c r="K159" s="108" t="s">
        <v>465</v>
      </c>
      <c r="L159" s="108" t="s">
        <v>1205</v>
      </c>
      <c r="M159" s="136" t="s">
        <v>1206</v>
      </c>
      <c r="N159" s="138" t="n">
        <v>6144602</v>
      </c>
      <c r="O159" s="134" t="s">
        <v>75</v>
      </c>
      <c r="P159" s="134" t="s">
        <v>76</v>
      </c>
      <c r="Q159" s="139" t="s">
        <v>137</v>
      </c>
      <c r="R159" s="158" t="n">
        <v>43876</v>
      </c>
      <c r="S159" s="137" t="n">
        <v>20</v>
      </c>
      <c r="T159" s="136" t="n">
        <v>51180</v>
      </c>
      <c r="U159" s="135" t="s">
        <v>100</v>
      </c>
      <c r="V159" s="108" t="s">
        <v>138</v>
      </c>
      <c r="W159" s="108" t="s">
        <v>139</v>
      </c>
      <c r="X159" s="137" t="n">
        <v>1</v>
      </c>
      <c r="Y159" s="137" t="s">
        <v>138</v>
      </c>
      <c r="Z159" s="139" t="s">
        <v>139</v>
      </c>
      <c r="AA159" s="135" t="s">
        <v>176</v>
      </c>
      <c r="AB159" s="137"/>
      <c r="AC159" s="139" t="s">
        <v>141</v>
      </c>
      <c r="AD159" s="138" t="n">
        <v>60</v>
      </c>
      <c r="AE159" s="149" t="n">
        <v>43878</v>
      </c>
      <c r="AF159" s="143" t="n">
        <v>45704</v>
      </c>
      <c r="AG159" s="136" t="s">
        <v>82</v>
      </c>
      <c r="AH159" s="136" t="s">
        <v>83</v>
      </c>
      <c r="AI159" s="139" t="s">
        <v>1199</v>
      </c>
      <c r="AJ159" s="134" t="s">
        <v>1200</v>
      </c>
      <c r="AK159" s="143" t="s">
        <v>438</v>
      </c>
      <c r="AL159" s="162"/>
      <c r="AM159" s="139" t="s">
        <v>86</v>
      </c>
      <c r="AN159" s="139" t="s">
        <v>87</v>
      </c>
      <c r="AO159" s="139" t="s">
        <v>88</v>
      </c>
      <c r="AP159" s="137" t="s">
        <v>1207</v>
      </c>
      <c r="AQ159" s="150" t="s">
        <v>1202</v>
      </c>
      <c r="AR159" s="162"/>
      <c r="AS159" s="139" t="s">
        <v>91</v>
      </c>
      <c r="AT159" s="134" t="s">
        <v>385</v>
      </c>
      <c r="AU159" s="134"/>
      <c r="AV159" s="158" t="n">
        <v>44864</v>
      </c>
      <c r="AW159" s="136" t="s">
        <v>724</v>
      </c>
      <c r="AX159" s="162"/>
      <c r="AY159" s="162"/>
      <c r="AZ159" s="162"/>
      <c r="BA159" s="162"/>
      <c r="BB159" s="162"/>
      <c r="BC159" s="162"/>
      <c r="BD159" s="241"/>
      <c r="BE159" s="162"/>
      <c r="BF159" s="242"/>
      <c r="BG159" s="108"/>
      <c r="BH159" s="162"/>
      <c r="BI159" s="108"/>
      <c r="BJ159" s="108"/>
      <c r="BK159" s="108"/>
      <c r="BL159" s="132"/>
      <c r="BM159" s="132"/>
      <c r="BN159" s="132"/>
    </row>
    <row r="160" customFormat="false" ht="60" hidden="false" customHeight="true" outlineLevel="0" collapsed="false">
      <c r="A160" s="134"/>
      <c r="B160" s="134" t="s">
        <v>62</v>
      </c>
      <c r="C160" s="134" t="s">
        <v>63</v>
      </c>
      <c r="D160" s="240" t="s">
        <v>64</v>
      </c>
      <c r="E160" s="108" t="s">
        <v>1211</v>
      </c>
      <c r="F160" s="108" t="s">
        <v>1212</v>
      </c>
      <c r="G160" s="108" t="s">
        <v>1203</v>
      </c>
      <c r="H160" s="108" t="s">
        <v>1208</v>
      </c>
      <c r="I160" s="108" t="s">
        <v>463</v>
      </c>
      <c r="J160" s="108" t="s">
        <v>464</v>
      </c>
      <c r="K160" s="108" t="s">
        <v>465</v>
      </c>
      <c r="L160" s="108" t="s">
        <v>1205</v>
      </c>
      <c r="M160" s="136" t="s">
        <v>1206</v>
      </c>
      <c r="N160" s="138" t="n">
        <v>6144605</v>
      </c>
      <c r="O160" s="134" t="s">
        <v>75</v>
      </c>
      <c r="P160" s="134" t="s">
        <v>76</v>
      </c>
      <c r="Q160" s="139" t="s">
        <v>137</v>
      </c>
      <c r="R160" s="158" t="n">
        <v>43876</v>
      </c>
      <c r="S160" s="137" t="n">
        <v>20</v>
      </c>
      <c r="T160" s="136" t="n">
        <v>51180</v>
      </c>
      <c r="U160" s="135" t="s">
        <v>100</v>
      </c>
      <c r="V160" s="108" t="s">
        <v>138</v>
      </c>
      <c r="W160" s="108" t="s">
        <v>139</v>
      </c>
      <c r="X160" s="137" t="n">
        <v>1</v>
      </c>
      <c r="Y160" s="137" t="s">
        <v>138</v>
      </c>
      <c r="Z160" s="139" t="s">
        <v>139</v>
      </c>
      <c r="AA160" s="135" t="s">
        <v>176</v>
      </c>
      <c r="AB160" s="137"/>
      <c r="AC160" s="139" t="s">
        <v>141</v>
      </c>
      <c r="AD160" s="138" t="n">
        <v>60</v>
      </c>
      <c r="AE160" s="149" t="n">
        <v>43878</v>
      </c>
      <c r="AF160" s="143" t="n">
        <v>45704</v>
      </c>
      <c r="AG160" s="136" t="s">
        <v>82</v>
      </c>
      <c r="AH160" s="136" t="s">
        <v>83</v>
      </c>
      <c r="AI160" s="139" t="s">
        <v>1199</v>
      </c>
      <c r="AJ160" s="134" t="s">
        <v>1200</v>
      </c>
      <c r="AK160" s="143" t="s">
        <v>438</v>
      </c>
      <c r="AL160" s="162"/>
      <c r="AM160" s="139" t="s">
        <v>86</v>
      </c>
      <c r="AN160" s="139" t="s">
        <v>87</v>
      </c>
      <c r="AO160" s="139" t="s">
        <v>88</v>
      </c>
      <c r="AP160" s="137" t="s">
        <v>1207</v>
      </c>
      <c r="AQ160" s="150" t="s">
        <v>1202</v>
      </c>
      <c r="AR160" s="162"/>
      <c r="AS160" s="139" t="s">
        <v>91</v>
      </c>
      <c r="AT160" s="134" t="s">
        <v>385</v>
      </c>
      <c r="AU160" s="134"/>
      <c r="AV160" s="158" t="n">
        <v>44864</v>
      </c>
      <c r="AW160" s="136" t="s">
        <v>724</v>
      </c>
      <c r="AX160" s="162"/>
      <c r="AY160" s="162"/>
      <c r="AZ160" s="162"/>
      <c r="BA160" s="162"/>
      <c r="BB160" s="162"/>
      <c r="BC160" s="162"/>
      <c r="BD160" s="241"/>
      <c r="BE160" s="162"/>
      <c r="BF160" s="242"/>
      <c r="BG160" s="108"/>
      <c r="BH160" s="162"/>
      <c r="BI160" s="108"/>
      <c r="BJ160" s="108"/>
      <c r="BK160" s="108"/>
      <c r="BL160" s="132"/>
      <c r="BM160" s="132"/>
      <c r="BN160" s="132"/>
    </row>
    <row r="161" customFormat="false" ht="60" hidden="false" customHeight="true" outlineLevel="0" collapsed="false">
      <c r="A161" s="134"/>
      <c r="B161" s="134" t="s">
        <v>62</v>
      </c>
      <c r="C161" s="134" t="s">
        <v>63</v>
      </c>
      <c r="D161" s="240" t="s">
        <v>64</v>
      </c>
      <c r="E161" s="108" t="s">
        <v>1211</v>
      </c>
      <c r="F161" s="108" t="s">
        <v>1212</v>
      </c>
      <c r="G161" s="108" t="s">
        <v>1203</v>
      </c>
      <c r="H161" s="108" t="s">
        <v>1209</v>
      </c>
      <c r="I161" s="108" t="s">
        <v>463</v>
      </c>
      <c r="J161" s="108" t="s">
        <v>464</v>
      </c>
      <c r="K161" s="108" t="s">
        <v>465</v>
      </c>
      <c r="L161" s="108" t="s">
        <v>1205</v>
      </c>
      <c r="M161" s="136" t="s">
        <v>1206</v>
      </c>
      <c r="N161" s="138" t="n">
        <v>6144606</v>
      </c>
      <c r="O161" s="134" t="s">
        <v>75</v>
      </c>
      <c r="P161" s="134" t="s">
        <v>76</v>
      </c>
      <c r="Q161" s="139" t="s">
        <v>137</v>
      </c>
      <c r="R161" s="158" t="n">
        <v>43876</v>
      </c>
      <c r="S161" s="137" t="n">
        <v>20</v>
      </c>
      <c r="T161" s="136" t="n">
        <v>51180</v>
      </c>
      <c r="U161" s="135" t="s">
        <v>100</v>
      </c>
      <c r="V161" s="108" t="s">
        <v>138</v>
      </c>
      <c r="W161" s="108" t="s">
        <v>139</v>
      </c>
      <c r="X161" s="137" t="n">
        <v>1</v>
      </c>
      <c r="Y161" s="137" t="s">
        <v>138</v>
      </c>
      <c r="Z161" s="139" t="s">
        <v>139</v>
      </c>
      <c r="AA161" s="135" t="s">
        <v>176</v>
      </c>
      <c r="AB161" s="137"/>
      <c r="AC161" s="139" t="s">
        <v>141</v>
      </c>
      <c r="AD161" s="138" t="n">
        <v>60</v>
      </c>
      <c r="AE161" s="149" t="n">
        <v>43878</v>
      </c>
      <c r="AF161" s="143" t="n">
        <v>45704</v>
      </c>
      <c r="AG161" s="136" t="s">
        <v>82</v>
      </c>
      <c r="AH161" s="136" t="s">
        <v>83</v>
      </c>
      <c r="AI161" s="139" t="s">
        <v>1199</v>
      </c>
      <c r="AJ161" s="134" t="s">
        <v>1200</v>
      </c>
      <c r="AK161" s="143" t="s">
        <v>438</v>
      </c>
      <c r="AL161" s="162"/>
      <c r="AM161" s="139" t="s">
        <v>86</v>
      </c>
      <c r="AN161" s="139" t="s">
        <v>87</v>
      </c>
      <c r="AO161" s="139" t="s">
        <v>88</v>
      </c>
      <c r="AP161" s="137" t="s">
        <v>1207</v>
      </c>
      <c r="AQ161" s="150" t="s">
        <v>1202</v>
      </c>
      <c r="AR161" s="162"/>
      <c r="AS161" s="139" t="s">
        <v>91</v>
      </c>
      <c r="AT161" s="134" t="s">
        <v>385</v>
      </c>
      <c r="AU161" s="134"/>
      <c r="AV161" s="158" t="n">
        <v>44864</v>
      </c>
      <c r="AW161" s="136" t="s">
        <v>724</v>
      </c>
      <c r="AX161" s="162"/>
      <c r="AY161" s="162"/>
      <c r="AZ161" s="162"/>
      <c r="BA161" s="162"/>
      <c r="BB161" s="162"/>
      <c r="BC161" s="162"/>
      <c r="BD161" s="241"/>
      <c r="BE161" s="162"/>
      <c r="BF161" s="242"/>
      <c r="BG161" s="108"/>
      <c r="BH161" s="162"/>
      <c r="BI161" s="108"/>
      <c r="BJ161" s="108"/>
      <c r="BK161" s="108"/>
      <c r="BL161" s="132"/>
      <c r="BM161" s="132"/>
      <c r="BN161" s="1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X4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17" activeCellId="0" sqref="E217"/>
    </sheetView>
  </sheetViews>
  <sheetFormatPr defaultColWidth="9.1484375" defaultRowHeight="14.25" customHeight="true" zeroHeight="false" outlineLevelRow="0" outlineLevelCol="0"/>
  <cols>
    <col collapsed="false" customWidth="true" hidden="false" outlineLevel="0" max="12" min="1" style="243" width="4.71"/>
    <col collapsed="false" customWidth="true" hidden="false" outlineLevel="0" max="16" min="13" style="244" width="4.71"/>
    <col collapsed="false" customWidth="true" hidden="false" outlineLevel="0" max="20" min="17" style="243" width="4.71"/>
    <col collapsed="false" customWidth="true" hidden="false" outlineLevel="0" max="21" min="21" style="243" width="4.86"/>
    <col collapsed="false" customWidth="true" hidden="false" outlineLevel="0" max="23" min="22" style="243" width="4.71"/>
    <col collapsed="false" customWidth="true" hidden="false" outlineLevel="0" max="24" min="24" style="243" width="5.29"/>
    <col collapsed="false" customWidth="true" hidden="false" outlineLevel="0" max="26" min="25" style="243" width="4.71"/>
    <col collapsed="false" customWidth="true" hidden="false" outlineLevel="0" max="27" min="27" style="243" width="5.86"/>
    <col collapsed="false" customWidth="true" hidden="false" outlineLevel="0" max="28" min="28" style="243" width="2.16"/>
    <col collapsed="false" customWidth="true" hidden="false" outlineLevel="0" max="29" min="29" style="243" width="3"/>
    <col collapsed="false" customWidth="true" hidden="false" outlineLevel="0" max="30" min="30" style="243" width="5"/>
    <col collapsed="false" customWidth="true" hidden="false" outlineLevel="0" max="31" min="31" style="244" width="5.57"/>
    <col collapsed="false" customWidth="true" hidden="false" outlineLevel="0" max="32" min="32" style="244" width="7.86"/>
    <col collapsed="false" customWidth="true" hidden="false" outlineLevel="0" max="33" min="33" style="244" width="13.86"/>
    <col collapsed="false" customWidth="true" hidden="false" outlineLevel="0" max="35" min="34" style="243" width="4.42"/>
    <col collapsed="false" customWidth="true" hidden="false" outlineLevel="0" max="36" min="36" style="243" width="4.71"/>
    <col collapsed="false" customWidth="true" hidden="false" outlineLevel="0" max="37" min="37" style="243" width="5.42"/>
    <col collapsed="false" customWidth="true" hidden="false" outlineLevel="0" max="39" min="38" style="243" width="6"/>
    <col collapsed="false" customWidth="true" hidden="false" outlineLevel="0" max="40" min="40" style="243" width="6.14"/>
    <col collapsed="false" customWidth="true" hidden="false" outlineLevel="0" max="41" min="41" style="243" width="5.57"/>
    <col collapsed="false" customWidth="true" hidden="false" outlineLevel="0" max="42" min="42" style="243" width="5.42"/>
    <col collapsed="false" customWidth="true" hidden="false" outlineLevel="0" max="43" min="43" style="243" width="6.14"/>
    <col collapsed="false" customWidth="true" hidden="false" outlineLevel="0" max="44" min="44" style="243" width="5"/>
    <col collapsed="false" customWidth="true" hidden="false" outlineLevel="0" max="45" min="45" style="243" width="5.29"/>
    <col collapsed="false" customWidth="true" hidden="false" outlineLevel="0" max="46" min="46" style="244" width="19.57"/>
    <col collapsed="false" customWidth="true" hidden="false" outlineLevel="0" max="47" min="47" style="244" width="5.57"/>
    <col collapsed="false" customWidth="true" hidden="false" outlineLevel="0" max="48" min="48" style="244" width="6.43"/>
    <col collapsed="false" customWidth="true" hidden="false" outlineLevel="0" max="49" min="49" style="244" width="4.86"/>
    <col collapsed="false" customWidth="true" hidden="false" outlineLevel="0" max="51" min="50" style="243" width="4.42"/>
    <col collapsed="false" customWidth="true" hidden="false" outlineLevel="0" max="52" min="52" style="243" width="6.71"/>
    <col collapsed="false" customWidth="true" hidden="false" outlineLevel="0" max="53" min="53" style="243" width="5.42"/>
    <col collapsed="false" customWidth="true" hidden="false" outlineLevel="0" max="55" min="54" style="243" width="6"/>
    <col collapsed="false" customWidth="true" hidden="false" outlineLevel="0" max="56" min="56" style="243" width="6.14"/>
    <col collapsed="false" customWidth="true" hidden="false" outlineLevel="0" max="57" min="57" style="243" width="5.57"/>
    <col collapsed="false" customWidth="true" hidden="false" outlineLevel="0" max="58" min="58" style="243" width="5.42"/>
    <col collapsed="false" customWidth="true" hidden="false" outlineLevel="0" max="59" min="59" style="243" width="6.14"/>
    <col collapsed="false" customWidth="true" hidden="false" outlineLevel="0" max="60" min="60" style="243" width="5"/>
    <col collapsed="false" customWidth="true" hidden="false" outlineLevel="0" max="61" min="61" style="243" width="5.29"/>
    <col collapsed="false" customWidth="true" hidden="false" outlineLevel="0" max="63" min="62" style="244" width="5.57"/>
    <col collapsed="false" customWidth="true" hidden="false" outlineLevel="0" max="64" min="64" style="244" width="6.43"/>
    <col collapsed="false" customWidth="true" hidden="false" outlineLevel="0" max="65" min="65" style="244" width="4.86"/>
    <col collapsed="false" customWidth="true" hidden="false" outlineLevel="0" max="67" min="66" style="243" width="4.42"/>
    <col collapsed="false" customWidth="true" hidden="false" outlineLevel="0" max="68" min="68" style="243" width="4.71"/>
    <col collapsed="false" customWidth="true" hidden="false" outlineLevel="0" max="69" min="69" style="243" width="5.42"/>
    <col collapsed="false" customWidth="true" hidden="false" outlineLevel="0" max="71" min="70" style="243" width="6"/>
    <col collapsed="false" customWidth="true" hidden="false" outlineLevel="0" max="72" min="72" style="243" width="6.14"/>
    <col collapsed="false" customWidth="true" hidden="false" outlineLevel="0" max="73" min="73" style="243" width="5.57"/>
    <col collapsed="false" customWidth="true" hidden="false" outlineLevel="0" max="74" min="74" style="243" width="5.42"/>
    <col collapsed="false" customWidth="true" hidden="false" outlineLevel="0" max="75" min="75" style="243" width="6.14"/>
    <col collapsed="false" customWidth="true" hidden="false" outlineLevel="0" max="76" min="76" style="243" width="5"/>
    <col collapsed="false" customWidth="true" hidden="false" outlineLevel="0" max="77" min="77" style="243" width="5.29"/>
    <col collapsed="false" customWidth="true" hidden="false" outlineLevel="0" max="79" min="78" style="244" width="5.57"/>
    <col collapsed="false" customWidth="true" hidden="false" outlineLevel="0" max="80" min="80" style="244" width="6.43"/>
    <col collapsed="false" customWidth="true" hidden="false" outlineLevel="0" max="81" min="81" style="244" width="4.86"/>
    <col collapsed="false" customWidth="true" hidden="false" outlineLevel="0" max="83" min="82" style="243" width="4.42"/>
    <col collapsed="false" customWidth="true" hidden="false" outlineLevel="0" max="84" min="84" style="243" width="4.71"/>
    <col collapsed="false" customWidth="true" hidden="false" outlineLevel="0" max="85" min="85" style="243" width="5.42"/>
    <col collapsed="false" customWidth="true" hidden="false" outlineLevel="0" max="87" min="86" style="243" width="6"/>
    <col collapsed="false" customWidth="true" hidden="false" outlineLevel="0" max="88" min="88" style="243" width="6.14"/>
    <col collapsed="false" customWidth="true" hidden="false" outlineLevel="0" max="89" min="89" style="243" width="5.57"/>
    <col collapsed="false" customWidth="true" hidden="false" outlineLevel="0" max="90" min="90" style="243" width="5.42"/>
    <col collapsed="false" customWidth="true" hidden="false" outlineLevel="0" max="91" min="91" style="243" width="6.14"/>
    <col collapsed="false" customWidth="true" hidden="false" outlineLevel="0" max="92" min="92" style="243" width="5"/>
    <col collapsed="false" customWidth="true" hidden="false" outlineLevel="0" max="93" min="93" style="243" width="5.29"/>
    <col collapsed="false" customWidth="true" hidden="false" outlineLevel="0" max="95" min="94" style="244" width="5.57"/>
    <col collapsed="false" customWidth="true" hidden="false" outlineLevel="0" max="96" min="96" style="244" width="6.43"/>
    <col collapsed="false" customWidth="true" hidden="false" outlineLevel="0" max="97" min="97" style="244" width="4.86"/>
    <col collapsed="false" customWidth="true" hidden="false" outlineLevel="0" max="99" min="98" style="243" width="4.42"/>
    <col collapsed="false" customWidth="true" hidden="false" outlineLevel="0" max="100" min="100" style="243" width="4.71"/>
    <col collapsed="false" customWidth="true" hidden="false" outlineLevel="0" max="101" min="101" style="243" width="5.42"/>
    <col collapsed="false" customWidth="true" hidden="false" outlineLevel="0" max="103" min="102" style="243" width="6"/>
    <col collapsed="false" customWidth="true" hidden="false" outlineLevel="0" max="104" min="104" style="243" width="6.14"/>
    <col collapsed="false" customWidth="true" hidden="false" outlineLevel="0" max="105" min="105" style="243" width="5.57"/>
    <col collapsed="false" customWidth="true" hidden="false" outlineLevel="0" max="106" min="106" style="243" width="5.42"/>
    <col collapsed="false" customWidth="true" hidden="false" outlineLevel="0" max="107" min="107" style="243" width="6.14"/>
    <col collapsed="false" customWidth="true" hidden="false" outlineLevel="0" max="108" min="108" style="243" width="5"/>
    <col collapsed="false" customWidth="true" hidden="false" outlineLevel="0" max="109" min="109" style="243" width="5.29"/>
    <col collapsed="false" customWidth="true" hidden="false" outlineLevel="0" max="111" min="110" style="244" width="5.57"/>
    <col collapsed="false" customWidth="true" hidden="false" outlineLevel="0" max="112" min="112" style="244" width="6.43"/>
    <col collapsed="false" customWidth="true" hidden="false" outlineLevel="0" max="113" min="113" style="244" width="4.86"/>
    <col collapsed="false" customWidth="true" hidden="false" outlineLevel="0" max="115" min="114" style="243" width="4.42"/>
    <col collapsed="false" customWidth="true" hidden="false" outlineLevel="0" max="116" min="116" style="243" width="4.71"/>
    <col collapsed="false" customWidth="true" hidden="false" outlineLevel="0" max="117" min="117" style="243" width="5.42"/>
    <col collapsed="false" customWidth="true" hidden="false" outlineLevel="0" max="119" min="118" style="243" width="6"/>
    <col collapsed="false" customWidth="true" hidden="false" outlineLevel="0" max="120" min="120" style="243" width="6.14"/>
    <col collapsed="false" customWidth="true" hidden="false" outlineLevel="0" max="121" min="121" style="243" width="5.57"/>
    <col collapsed="false" customWidth="true" hidden="false" outlineLevel="0" max="122" min="122" style="243" width="5.42"/>
    <col collapsed="false" customWidth="true" hidden="false" outlineLevel="0" max="123" min="123" style="243" width="6.14"/>
    <col collapsed="false" customWidth="true" hidden="false" outlineLevel="0" max="124" min="124" style="243" width="5"/>
    <col collapsed="false" customWidth="true" hidden="false" outlineLevel="0" max="125" min="125" style="243" width="5.29"/>
    <col collapsed="false" customWidth="true" hidden="false" outlineLevel="0" max="127" min="126" style="244" width="5.57"/>
    <col collapsed="false" customWidth="true" hidden="false" outlineLevel="0" max="128" min="128" style="244" width="6.43"/>
    <col collapsed="false" customWidth="true" hidden="false" outlineLevel="0" max="129" min="129" style="244" width="4.86"/>
    <col collapsed="false" customWidth="true" hidden="false" outlineLevel="0" max="131" min="130" style="243" width="4.42"/>
    <col collapsed="false" customWidth="true" hidden="false" outlineLevel="0" max="132" min="132" style="243" width="4.71"/>
    <col collapsed="false" customWidth="true" hidden="false" outlineLevel="0" max="133" min="133" style="243" width="5.42"/>
    <col collapsed="false" customWidth="true" hidden="false" outlineLevel="0" max="135" min="134" style="243" width="6"/>
    <col collapsed="false" customWidth="true" hidden="false" outlineLevel="0" max="136" min="136" style="243" width="6.14"/>
    <col collapsed="false" customWidth="true" hidden="false" outlineLevel="0" max="137" min="137" style="243" width="5.57"/>
    <col collapsed="false" customWidth="true" hidden="false" outlineLevel="0" max="138" min="138" style="243" width="5.42"/>
    <col collapsed="false" customWidth="true" hidden="false" outlineLevel="0" max="139" min="139" style="243" width="6.14"/>
    <col collapsed="false" customWidth="true" hidden="false" outlineLevel="0" max="140" min="140" style="243" width="5"/>
    <col collapsed="false" customWidth="true" hidden="false" outlineLevel="0" max="141" min="141" style="243" width="5.29"/>
    <col collapsed="false" customWidth="true" hidden="false" outlineLevel="0" max="143" min="142" style="244" width="5.57"/>
    <col collapsed="false" customWidth="true" hidden="false" outlineLevel="0" max="144" min="144" style="244" width="6.43"/>
    <col collapsed="false" customWidth="true" hidden="false" outlineLevel="0" max="145" min="145" style="244" width="4.86"/>
    <col collapsed="false" customWidth="true" hidden="false" outlineLevel="0" max="147" min="146" style="243" width="4.42"/>
    <col collapsed="false" customWidth="true" hidden="false" outlineLevel="0" max="148" min="148" style="243" width="4.71"/>
    <col collapsed="false" customWidth="true" hidden="false" outlineLevel="0" max="149" min="149" style="243" width="5.42"/>
    <col collapsed="false" customWidth="true" hidden="false" outlineLevel="0" max="151" min="150" style="243" width="6"/>
    <col collapsed="false" customWidth="true" hidden="false" outlineLevel="0" max="152" min="152" style="243" width="6.14"/>
    <col collapsed="false" customWidth="true" hidden="false" outlineLevel="0" max="153" min="153" style="243" width="5.57"/>
    <col collapsed="false" customWidth="true" hidden="false" outlineLevel="0" max="154" min="154" style="243" width="5.42"/>
    <col collapsed="false" customWidth="true" hidden="false" outlineLevel="0" max="155" min="155" style="243" width="6.14"/>
    <col collapsed="false" customWidth="true" hidden="false" outlineLevel="0" max="156" min="156" style="243" width="5"/>
    <col collapsed="false" customWidth="true" hidden="false" outlineLevel="0" max="157" min="157" style="243" width="5.29"/>
    <col collapsed="false" customWidth="true" hidden="false" outlineLevel="0" max="159" min="158" style="244" width="5.57"/>
    <col collapsed="false" customWidth="true" hidden="false" outlineLevel="0" max="160" min="160" style="244" width="6.43"/>
    <col collapsed="false" customWidth="true" hidden="false" outlineLevel="0" max="161" min="161" style="244" width="4.86"/>
    <col collapsed="false" customWidth="true" hidden="false" outlineLevel="0" max="163" min="162" style="243" width="4.42"/>
    <col collapsed="false" customWidth="true" hidden="false" outlineLevel="0" max="164" min="164" style="243" width="4.71"/>
    <col collapsed="false" customWidth="true" hidden="false" outlineLevel="0" max="165" min="165" style="243" width="5.42"/>
    <col collapsed="false" customWidth="true" hidden="false" outlineLevel="0" max="167" min="166" style="243" width="6"/>
    <col collapsed="false" customWidth="true" hidden="false" outlineLevel="0" max="168" min="168" style="243" width="6.14"/>
    <col collapsed="false" customWidth="true" hidden="false" outlineLevel="0" max="169" min="169" style="243" width="5.57"/>
    <col collapsed="false" customWidth="true" hidden="false" outlineLevel="0" max="170" min="170" style="243" width="5.42"/>
    <col collapsed="false" customWidth="true" hidden="false" outlineLevel="0" max="171" min="171" style="243" width="6.14"/>
    <col collapsed="false" customWidth="true" hidden="false" outlineLevel="0" max="172" min="172" style="243" width="5"/>
    <col collapsed="false" customWidth="true" hidden="false" outlineLevel="0" max="173" min="173" style="243" width="5.29"/>
    <col collapsed="false" customWidth="true" hidden="false" outlineLevel="0" max="175" min="174" style="244" width="5.57"/>
    <col collapsed="false" customWidth="true" hidden="false" outlineLevel="0" max="176" min="176" style="244" width="6.43"/>
    <col collapsed="false" customWidth="true" hidden="false" outlineLevel="0" max="177" min="177" style="244" width="4.86"/>
    <col collapsed="false" customWidth="true" hidden="false" outlineLevel="0" max="179" min="178" style="243" width="4.42"/>
    <col collapsed="false" customWidth="true" hidden="false" outlineLevel="0" max="180" min="180" style="243" width="4.71"/>
    <col collapsed="false" customWidth="true" hidden="false" outlineLevel="0" max="181" min="181" style="243" width="5.42"/>
    <col collapsed="false" customWidth="true" hidden="false" outlineLevel="0" max="183" min="182" style="243" width="6"/>
    <col collapsed="false" customWidth="true" hidden="false" outlineLevel="0" max="184" min="184" style="243" width="6.14"/>
    <col collapsed="false" customWidth="true" hidden="false" outlineLevel="0" max="185" min="185" style="243" width="5.57"/>
    <col collapsed="false" customWidth="true" hidden="false" outlineLevel="0" max="186" min="186" style="243" width="5.42"/>
    <col collapsed="false" customWidth="true" hidden="false" outlineLevel="0" max="187" min="187" style="243" width="6.14"/>
    <col collapsed="false" customWidth="true" hidden="false" outlineLevel="0" max="188" min="188" style="243" width="5"/>
    <col collapsed="false" customWidth="true" hidden="false" outlineLevel="0" max="189" min="189" style="243" width="5.29"/>
    <col collapsed="false" customWidth="true" hidden="false" outlineLevel="0" max="191" min="190" style="244" width="5.57"/>
    <col collapsed="false" customWidth="true" hidden="false" outlineLevel="0" max="192" min="192" style="244" width="6.43"/>
    <col collapsed="false" customWidth="true" hidden="false" outlineLevel="0" max="193" min="193" style="244" width="4.86"/>
    <col collapsed="false" customWidth="true" hidden="false" outlineLevel="0" max="195" min="194" style="243" width="4.42"/>
    <col collapsed="false" customWidth="true" hidden="false" outlineLevel="0" max="196" min="196" style="243" width="4.71"/>
    <col collapsed="false" customWidth="true" hidden="false" outlineLevel="0" max="197" min="197" style="243" width="5.42"/>
    <col collapsed="false" customWidth="true" hidden="false" outlineLevel="0" max="199" min="198" style="243" width="6"/>
    <col collapsed="false" customWidth="true" hidden="false" outlineLevel="0" max="200" min="200" style="243" width="6.14"/>
    <col collapsed="false" customWidth="true" hidden="false" outlineLevel="0" max="201" min="201" style="243" width="5.57"/>
    <col collapsed="false" customWidth="true" hidden="false" outlineLevel="0" max="202" min="202" style="243" width="5.42"/>
    <col collapsed="false" customWidth="true" hidden="false" outlineLevel="0" max="203" min="203" style="243" width="6.14"/>
    <col collapsed="false" customWidth="true" hidden="false" outlineLevel="0" max="204" min="204" style="243" width="5"/>
    <col collapsed="false" customWidth="true" hidden="false" outlineLevel="0" max="205" min="205" style="243" width="5.29"/>
    <col collapsed="false" customWidth="true" hidden="false" outlineLevel="0" max="207" min="206" style="244" width="5.57"/>
    <col collapsed="false" customWidth="true" hidden="false" outlineLevel="0" max="208" min="208" style="244" width="6.43"/>
    <col collapsed="false" customWidth="true" hidden="false" outlineLevel="0" max="209" min="209" style="244" width="4.86"/>
    <col collapsed="false" customWidth="true" hidden="false" outlineLevel="0" max="211" min="210" style="243" width="4.42"/>
    <col collapsed="false" customWidth="true" hidden="false" outlineLevel="0" max="212" min="212" style="243" width="4.71"/>
    <col collapsed="false" customWidth="true" hidden="false" outlineLevel="0" max="213" min="213" style="243" width="5.42"/>
    <col collapsed="false" customWidth="true" hidden="false" outlineLevel="0" max="215" min="214" style="243" width="6"/>
    <col collapsed="false" customWidth="true" hidden="false" outlineLevel="0" max="216" min="216" style="243" width="6.14"/>
    <col collapsed="false" customWidth="true" hidden="false" outlineLevel="0" max="217" min="217" style="243" width="5.57"/>
    <col collapsed="false" customWidth="true" hidden="false" outlineLevel="0" max="218" min="218" style="243" width="5.42"/>
    <col collapsed="false" customWidth="true" hidden="false" outlineLevel="0" max="219" min="219" style="243" width="6.14"/>
    <col collapsed="false" customWidth="true" hidden="false" outlineLevel="0" max="220" min="220" style="243" width="5"/>
    <col collapsed="false" customWidth="true" hidden="false" outlineLevel="0" max="221" min="221" style="243" width="5.29"/>
    <col collapsed="false" customWidth="true" hidden="false" outlineLevel="0" max="223" min="222" style="244" width="5.57"/>
    <col collapsed="false" customWidth="true" hidden="false" outlineLevel="0" max="224" min="224" style="244" width="6.43"/>
    <col collapsed="false" customWidth="true" hidden="false" outlineLevel="0" max="225" min="225" style="244" width="4.86"/>
    <col collapsed="false" customWidth="true" hidden="false" outlineLevel="0" max="227" min="226" style="243" width="4.42"/>
    <col collapsed="false" customWidth="true" hidden="false" outlineLevel="0" max="228" min="228" style="243" width="4.71"/>
    <col collapsed="false" customWidth="true" hidden="false" outlineLevel="0" max="229" min="229" style="243" width="5.42"/>
    <col collapsed="false" customWidth="true" hidden="false" outlineLevel="0" max="231" min="230" style="243" width="6"/>
    <col collapsed="false" customWidth="true" hidden="false" outlineLevel="0" max="232" min="232" style="243" width="6.14"/>
    <col collapsed="false" customWidth="true" hidden="false" outlineLevel="0" max="233" min="233" style="243" width="5.57"/>
    <col collapsed="false" customWidth="true" hidden="false" outlineLevel="0" max="234" min="234" style="243" width="5.42"/>
    <col collapsed="false" customWidth="true" hidden="false" outlineLevel="0" max="235" min="235" style="243" width="6.14"/>
    <col collapsed="false" customWidth="true" hidden="false" outlineLevel="0" max="236" min="236" style="243" width="5"/>
    <col collapsed="false" customWidth="true" hidden="false" outlineLevel="0" max="237" min="237" style="243" width="5.29"/>
    <col collapsed="false" customWidth="true" hidden="false" outlineLevel="0" max="239" min="238" style="244" width="5.57"/>
    <col collapsed="false" customWidth="true" hidden="false" outlineLevel="0" max="240" min="240" style="244" width="6.43"/>
    <col collapsed="false" customWidth="true" hidden="false" outlineLevel="0" max="241" min="241" style="244" width="4.86"/>
    <col collapsed="false" customWidth="true" hidden="false" outlineLevel="0" max="243" min="242" style="243" width="4.42"/>
    <col collapsed="false" customWidth="true" hidden="false" outlineLevel="0" max="244" min="244" style="243" width="4.71"/>
    <col collapsed="false" customWidth="true" hidden="false" outlineLevel="0" max="245" min="245" style="243" width="5.42"/>
    <col collapsed="false" customWidth="true" hidden="false" outlineLevel="0" max="247" min="246" style="243" width="6"/>
    <col collapsed="false" customWidth="true" hidden="false" outlineLevel="0" max="248" min="248" style="243" width="6.14"/>
    <col collapsed="false" customWidth="true" hidden="false" outlineLevel="0" max="249" min="249" style="243" width="5.57"/>
    <col collapsed="false" customWidth="true" hidden="false" outlineLevel="0" max="250" min="250" style="243" width="5.42"/>
    <col collapsed="false" customWidth="true" hidden="false" outlineLevel="0" max="251" min="251" style="243" width="6.14"/>
    <col collapsed="false" customWidth="true" hidden="false" outlineLevel="0" max="252" min="252" style="243" width="5"/>
    <col collapsed="false" customWidth="true" hidden="false" outlineLevel="0" max="253" min="253" style="243" width="5.29"/>
    <col collapsed="false" customWidth="true" hidden="false" outlineLevel="0" max="255" min="254" style="244" width="5.57"/>
    <col collapsed="false" customWidth="true" hidden="false" outlineLevel="0" max="256" min="256" style="244" width="6.43"/>
    <col collapsed="false" customWidth="true" hidden="false" outlineLevel="0" max="257" min="257" style="244" width="4.86"/>
    <col collapsed="false" customWidth="true" hidden="false" outlineLevel="0" max="259" min="258" style="243" width="4.42"/>
    <col collapsed="false" customWidth="true" hidden="false" outlineLevel="0" max="260" min="260" style="243" width="4.71"/>
    <col collapsed="false" customWidth="true" hidden="false" outlineLevel="0" max="261" min="261" style="243" width="5.42"/>
    <col collapsed="false" customWidth="true" hidden="false" outlineLevel="0" max="263" min="262" style="243" width="6"/>
    <col collapsed="false" customWidth="true" hidden="false" outlineLevel="0" max="264" min="264" style="243" width="6.14"/>
    <col collapsed="false" customWidth="true" hidden="false" outlineLevel="0" max="265" min="265" style="243" width="5.57"/>
    <col collapsed="false" customWidth="true" hidden="false" outlineLevel="0" max="266" min="266" style="243" width="5.42"/>
    <col collapsed="false" customWidth="true" hidden="false" outlineLevel="0" max="267" min="267" style="243" width="6.14"/>
    <col collapsed="false" customWidth="true" hidden="false" outlineLevel="0" max="268" min="268" style="243" width="5"/>
    <col collapsed="false" customWidth="true" hidden="false" outlineLevel="0" max="269" min="269" style="243" width="5.29"/>
    <col collapsed="false" customWidth="true" hidden="false" outlineLevel="0" max="271" min="270" style="244" width="5.57"/>
    <col collapsed="false" customWidth="true" hidden="false" outlineLevel="0" max="272" min="272" style="244" width="6.43"/>
    <col collapsed="false" customWidth="true" hidden="false" outlineLevel="0" max="273" min="273" style="244" width="4.86"/>
    <col collapsed="false" customWidth="true" hidden="false" outlineLevel="0" max="274" min="274" style="243" width="4.42"/>
    <col collapsed="false" customWidth="true" hidden="false" outlineLevel="0" max="275" min="275" style="243" width="4.14"/>
    <col collapsed="false" customWidth="true" hidden="false" outlineLevel="0" max="276" min="276" style="243" width="4.71"/>
    <col collapsed="false" customWidth="true" hidden="false" outlineLevel="0" max="277" min="277" style="243" width="5.42"/>
    <col collapsed="false" customWidth="true" hidden="false" outlineLevel="0" max="279" min="278" style="243" width="6"/>
    <col collapsed="false" customWidth="true" hidden="false" outlineLevel="0" max="280" min="280" style="243" width="6.14"/>
    <col collapsed="false" customWidth="true" hidden="false" outlineLevel="0" max="281" min="281" style="243" width="5.57"/>
    <col collapsed="false" customWidth="true" hidden="false" outlineLevel="0" max="282" min="282" style="243" width="5.42"/>
    <col collapsed="false" customWidth="true" hidden="false" outlineLevel="0" max="283" min="283" style="243" width="6.14"/>
    <col collapsed="false" customWidth="true" hidden="false" outlineLevel="0" max="284" min="284" style="243" width="5"/>
    <col collapsed="false" customWidth="true" hidden="false" outlineLevel="0" max="285" min="285" style="243" width="5.29"/>
    <col collapsed="false" customWidth="true" hidden="false" outlineLevel="0" max="287" min="286" style="244" width="5.57"/>
    <col collapsed="false" customWidth="true" hidden="false" outlineLevel="0" max="288" min="288" style="244" width="6.43"/>
    <col collapsed="false" customWidth="true" hidden="false" outlineLevel="0" max="289" min="289" style="244" width="4.86"/>
    <col collapsed="false" customWidth="true" hidden="false" outlineLevel="0" max="291" min="290" style="243" width="4.42"/>
    <col collapsed="false" customWidth="true" hidden="false" outlineLevel="0" max="292" min="292" style="243" width="4.71"/>
    <col collapsed="false" customWidth="true" hidden="false" outlineLevel="0" max="293" min="293" style="243" width="5.42"/>
    <col collapsed="false" customWidth="true" hidden="false" outlineLevel="0" max="295" min="294" style="243" width="6"/>
    <col collapsed="false" customWidth="true" hidden="false" outlineLevel="0" max="296" min="296" style="243" width="6.14"/>
    <col collapsed="false" customWidth="true" hidden="false" outlineLevel="0" max="297" min="297" style="243" width="5.57"/>
    <col collapsed="false" customWidth="true" hidden="false" outlineLevel="0" max="298" min="298" style="243" width="5.42"/>
    <col collapsed="false" customWidth="true" hidden="false" outlineLevel="0" max="299" min="299" style="243" width="6.14"/>
    <col collapsed="false" customWidth="true" hidden="false" outlineLevel="0" max="300" min="300" style="243" width="5"/>
    <col collapsed="false" customWidth="true" hidden="false" outlineLevel="0" max="301" min="301" style="243" width="5.29"/>
    <col collapsed="false" customWidth="true" hidden="false" outlineLevel="0" max="303" min="302" style="244" width="5.57"/>
    <col collapsed="false" customWidth="true" hidden="false" outlineLevel="0" max="304" min="304" style="244" width="6.43"/>
    <col collapsed="false" customWidth="true" hidden="false" outlineLevel="0" max="305" min="305" style="244" width="4.86"/>
    <col collapsed="false" customWidth="true" hidden="false" outlineLevel="0" max="307" min="306" style="243" width="4.42"/>
    <col collapsed="false" customWidth="true" hidden="false" outlineLevel="0" max="308" min="308" style="243" width="4.71"/>
    <col collapsed="false" customWidth="true" hidden="false" outlineLevel="0" max="309" min="309" style="243" width="5.42"/>
    <col collapsed="false" customWidth="true" hidden="false" outlineLevel="0" max="311" min="310" style="243" width="6"/>
    <col collapsed="false" customWidth="true" hidden="false" outlineLevel="0" max="312" min="312" style="243" width="6.14"/>
    <col collapsed="false" customWidth="true" hidden="false" outlineLevel="0" max="313" min="313" style="243" width="5.57"/>
    <col collapsed="false" customWidth="true" hidden="false" outlineLevel="0" max="314" min="314" style="243" width="5.42"/>
    <col collapsed="false" customWidth="true" hidden="false" outlineLevel="0" max="315" min="315" style="243" width="6.14"/>
    <col collapsed="false" customWidth="true" hidden="false" outlineLevel="0" max="316" min="316" style="243" width="5"/>
    <col collapsed="false" customWidth="true" hidden="false" outlineLevel="0" max="317" min="317" style="243" width="5.29"/>
    <col collapsed="false" customWidth="true" hidden="false" outlineLevel="0" max="319" min="318" style="244" width="5.57"/>
    <col collapsed="false" customWidth="true" hidden="false" outlineLevel="0" max="320" min="320" style="244" width="6.43"/>
    <col collapsed="false" customWidth="true" hidden="false" outlineLevel="0" max="321" min="321" style="244" width="4.86"/>
    <col collapsed="false" customWidth="true" hidden="false" outlineLevel="0" max="323" min="322" style="243" width="4.42"/>
    <col collapsed="false" customWidth="true" hidden="false" outlineLevel="0" max="324" min="324" style="243" width="4.71"/>
    <col collapsed="false" customWidth="true" hidden="false" outlineLevel="0" max="325" min="325" style="243" width="5.42"/>
    <col collapsed="false" customWidth="true" hidden="false" outlineLevel="0" max="327" min="326" style="243" width="6"/>
    <col collapsed="false" customWidth="true" hidden="false" outlineLevel="0" max="328" min="328" style="243" width="6.14"/>
    <col collapsed="false" customWidth="true" hidden="false" outlineLevel="0" max="329" min="329" style="243" width="5.57"/>
    <col collapsed="false" customWidth="true" hidden="false" outlineLevel="0" max="330" min="330" style="243" width="5.42"/>
    <col collapsed="false" customWidth="true" hidden="false" outlineLevel="0" max="331" min="331" style="243" width="6.14"/>
    <col collapsed="false" customWidth="true" hidden="false" outlineLevel="0" max="332" min="332" style="243" width="5"/>
    <col collapsed="false" customWidth="true" hidden="false" outlineLevel="0" max="333" min="333" style="243" width="5.29"/>
    <col collapsed="false" customWidth="true" hidden="false" outlineLevel="0" max="335" min="334" style="244" width="5.57"/>
    <col collapsed="false" customWidth="true" hidden="false" outlineLevel="0" max="336" min="336" style="244" width="6.43"/>
    <col collapsed="false" customWidth="true" hidden="false" outlineLevel="0" max="337" min="337" style="244" width="4.86"/>
    <col collapsed="false" customWidth="true" hidden="false" outlineLevel="0" max="339" min="338" style="243" width="4.42"/>
    <col collapsed="false" customWidth="true" hidden="false" outlineLevel="0" max="340" min="340" style="243" width="4.71"/>
    <col collapsed="false" customWidth="true" hidden="false" outlineLevel="0" max="341" min="341" style="243" width="5.42"/>
    <col collapsed="false" customWidth="true" hidden="false" outlineLevel="0" max="343" min="342" style="243" width="6"/>
    <col collapsed="false" customWidth="true" hidden="false" outlineLevel="0" max="344" min="344" style="243" width="6.14"/>
    <col collapsed="false" customWidth="true" hidden="false" outlineLevel="0" max="345" min="345" style="243" width="5.57"/>
    <col collapsed="false" customWidth="true" hidden="false" outlineLevel="0" max="346" min="346" style="243" width="5.42"/>
    <col collapsed="false" customWidth="true" hidden="false" outlineLevel="0" max="347" min="347" style="243" width="6.14"/>
    <col collapsed="false" customWidth="true" hidden="false" outlineLevel="0" max="348" min="348" style="243" width="5"/>
    <col collapsed="false" customWidth="true" hidden="false" outlineLevel="0" max="349" min="349" style="243" width="5.29"/>
    <col collapsed="false" customWidth="true" hidden="false" outlineLevel="0" max="351" min="350" style="244" width="5.57"/>
    <col collapsed="false" customWidth="true" hidden="false" outlineLevel="0" max="352" min="352" style="244" width="6.43"/>
    <col collapsed="false" customWidth="true" hidden="false" outlineLevel="0" max="353" min="353" style="244" width="4.86"/>
    <col collapsed="false" customWidth="true" hidden="false" outlineLevel="0" max="355" min="354" style="243" width="4.42"/>
    <col collapsed="false" customWidth="true" hidden="false" outlineLevel="0" max="356" min="356" style="243" width="4.71"/>
    <col collapsed="false" customWidth="true" hidden="false" outlineLevel="0" max="357" min="357" style="243" width="5.42"/>
    <col collapsed="false" customWidth="true" hidden="false" outlineLevel="0" max="359" min="358" style="243" width="6"/>
    <col collapsed="false" customWidth="true" hidden="false" outlineLevel="0" max="360" min="360" style="243" width="6.14"/>
    <col collapsed="false" customWidth="true" hidden="false" outlineLevel="0" max="361" min="361" style="243" width="5.57"/>
    <col collapsed="false" customWidth="true" hidden="false" outlineLevel="0" max="362" min="362" style="243" width="5.42"/>
    <col collapsed="false" customWidth="true" hidden="false" outlineLevel="0" max="363" min="363" style="243" width="6.14"/>
    <col collapsed="false" customWidth="true" hidden="false" outlineLevel="0" max="364" min="364" style="243" width="5"/>
    <col collapsed="false" customWidth="true" hidden="false" outlineLevel="0" max="365" min="365" style="243" width="5.29"/>
    <col collapsed="false" customWidth="true" hidden="false" outlineLevel="0" max="367" min="366" style="244" width="5.57"/>
    <col collapsed="false" customWidth="true" hidden="false" outlineLevel="0" max="368" min="368" style="244" width="6.43"/>
    <col collapsed="false" customWidth="true" hidden="false" outlineLevel="0" max="369" min="369" style="244" width="4.86"/>
    <col collapsed="false" customWidth="true" hidden="false" outlineLevel="0" max="371" min="370" style="243" width="4.42"/>
    <col collapsed="false" customWidth="true" hidden="false" outlineLevel="0" max="372" min="372" style="243" width="4.71"/>
    <col collapsed="false" customWidth="true" hidden="false" outlineLevel="0" max="373" min="373" style="243" width="5.42"/>
    <col collapsed="false" customWidth="true" hidden="false" outlineLevel="0" max="375" min="374" style="243" width="6"/>
    <col collapsed="false" customWidth="true" hidden="false" outlineLevel="0" max="376" min="376" style="243" width="6.14"/>
    <col collapsed="false" customWidth="true" hidden="false" outlineLevel="0" max="377" min="377" style="243" width="5.57"/>
    <col collapsed="false" customWidth="true" hidden="false" outlineLevel="0" max="378" min="378" style="243" width="5.42"/>
    <col collapsed="false" customWidth="true" hidden="false" outlineLevel="0" max="379" min="379" style="243" width="6.14"/>
    <col collapsed="false" customWidth="true" hidden="false" outlineLevel="0" max="380" min="380" style="243" width="5"/>
    <col collapsed="false" customWidth="true" hidden="false" outlineLevel="0" max="381" min="381" style="243" width="5.29"/>
    <col collapsed="false" customWidth="true" hidden="false" outlineLevel="0" max="383" min="382" style="244" width="5.57"/>
    <col collapsed="false" customWidth="true" hidden="false" outlineLevel="0" max="384" min="384" style="244" width="6.43"/>
    <col collapsed="false" customWidth="true" hidden="false" outlineLevel="0" max="385" min="385" style="244" width="4.86"/>
    <col collapsed="false" customWidth="true" hidden="false" outlineLevel="0" max="387" min="386" style="243" width="4.42"/>
    <col collapsed="false" customWidth="true" hidden="false" outlineLevel="0" max="388" min="388" style="243" width="4.71"/>
    <col collapsed="false" customWidth="true" hidden="false" outlineLevel="0" max="389" min="389" style="243" width="5.42"/>
    <col collapsed="false" customWidth="true" hidden="false" outlineLevel="0" max="391" min="390" style="243" width="6"/>
    <col collapsed="false" customWidth="true" hidden="false" outlineLevel="0" max="392" min="392" style="243" width="6.14"/>
    <col collapsed="false" customWidth="true" hidden="false" outlineLevel="0" max="393" min="393" style="243" width="5.57"/>
    <col collapsed="false" customWidth="true" hidden="false" outlineLevel="0" max="394" min="394" style="243" width="5.42"/>
    <col collapsed="false" customWidth="true" hidden="false" outlineLevel="0" max="395" min="395" style="243" width="6.14"/>
    <col collapsed="false" customWidth="true" hidden="false" outlineLevel="0" max="396" min="396" style="243" width="5"/>
    <col collapsed="false" customWidth="true" hidden="false" outlineLevel="0" max="397" min="397" style="243" width="5.29"/>
    <col collapsed="false" customWidth="true" hidden="false" outlineLevel="0" max="399" min="398" style="244" width="5.57"/>
    <col collapsed="false" customWidth="true" hidden="false" outlineLevel="0" max="400" min="400" style="244" width="6.43"/>
    <col collapsed="false" customWidth="true" hidden="false" outlineLevel="0" max="401" min="401" style="244" width="4.86"/>
    <col collapsed="false" customWidth="true" hidden="false" outlineLevel="0" max="403" min="402" style="243" width="4.42"/>
    <col collapsed="false" customWidth="true" hidden="false" outlineLevel="0" max="404" min="404" style="243" width="4.71"/>
    <col collapsed="false" customWidth="true" hidden="false" outlineLevel="0" max="405" min="405" style="243" width="5.42"/>
    <col collapsed="false" customWidth="true" hidden="false" outlineLevel="0" max="407" min="406" style="243" width="6"/>
    <col collapsed="false" customWidth="true" hidden="false" outlineLevel="0" max="408" min="408" style="243" width="6.14"/>
    <col collapsed="false" customWidth="true" hidden="false" outlineLevel="0" max="409" min="409" style="243" width="5.57"/>
    <col collapsed="false" customWidth="true" hidden="false" outlineLevel="0" max="410" min="410" style="243" width="5.42"/>
    <col collapsed="false" customWidth="true" hidden="false" outlineLevel="0" max="411" min="411" style="243" width="6.14"/>
    <col collapsed="false" customWidth="true" hidden="false" outlineLevel="0" max="412" min="412" style="243" width="5"/>
    <col collapsed="false" customWidth="true" hidden="false" outlineLevel="0" max="413" min="413" style="243" width="5.29"/>
    <col collapsed="false" customWidth="true" hidden="false" outlineLevel="0" max="415" min="414" style="244" width="5.57"/>
    <col collapsed="false" customWidth="true" hidden="false" outlineLevel="0" max="416" min="416" style="244" width="6.43"/>
    <col collapsed="false" customWidth="true" hidden="false" outlineLevel="0" max="417" min="417" style="244" width="4.86"/>
    <col collapsed="false" customWidth="true" hidden="false" outlineLevel="0" max="419" min="418" style="243" width="4.42"/>
    <col collapsed="false" customWidth="true" hidden="false" outlineLevel="0" max="420" min="420" style="243" width="4.71"/>
    <col collapsed="false" customWidth="true" hidden="false" outlineLevel="0" max="421" min="421" style="243" width="5.42"/>
    <col collapsed="false" customWidth="true" hidden="false" outlineLevel="0" max="423" min="422" style="243" width="6"/>
    <col collapsed="false" customWidth="true" hidden="false" outlineLevel="0" max="424" min="424" style="243" width="6.14"/>
    <col collapsed="false" customWidth="true" hidden="false" outlineLevel="0" max="425" min="425" style="243" width="5.57"/>
    <col collapsed="false" customWidth="true" hidden="false" outlineLevel="0" max="426" min="426" style="243" width="5.42"/>
    <col collapsed="false" customWidth="true" hidden="false" outlineLevel="0" max="427" min="427" style="243" width="6.14"/>
    <col collapsed="false" customWidth="true" hidden="false" outlineLevel="0" max="428" min="428" style="243" width="5"/>
    <col collapsed="false" customWidth="true" hidden="false" outlineLevel="0" max="429" min="429" style="243" width="5.29"/>
    <col collapsed="false" customWidth="true" hidden="false" outlineLevel="0" max="431" min="430" style="244" width="5.57"/>
    <col collapsed="false" customWidth="true" hidden="false" outlineLevel="0" max="432" min="432" style="244" width="6.43"/>
    <col collapsed="false" customWidth="true" hidden="false" outlineLevel="0" max="433" min="433" style="244" width="4.86"/>
    <col collapsed="false" customWidth="true" hidden="false" outlineLevel="0" max="435" min="434" style="243" width="4.42"/>
    <col collapsed="false" customWidth="true" hidden="false" outlineLevel="0" max="436" min="436" style="243" width="4.71"/>
    <col collapsed="false" customWidth="true" hidden="false" outlineLevel="0" max="437" min="437" style="243" width="5.42"/>
    <col collapsed="false" customWidth="true" hidden="false" outlineLevel="0" max="439" min="438" style="243" width="6"/>
    <col collapsed="false" customWidth="true" hidden="false" outlineLevel="0" max="440" min="440" style="243" width="6.14"/>
    <col collapsed="false" customWidth="true" hidden="false" outlineLevel="0" max="441" min="441" style="243" width="5.57"/>
    <col collapsed="false" customWidth="true" hidden="false" outlineLevel="0" max="442" min="442" style="243" width="5.42"/>
    <col collapsed="false" customWidth="true" hidden="false" outlineLevel="0" max="443" min="443" style="243" width="6.14"/>
    <col collapsed="false" customWidth="true" hidden="false" outlineLevel="0" max="444" min="444" style="243" width="5"/>
    <col collapsed="false" customWidth="true" hidden="false" outlineLevel="0" max="445" min="445" style="243" width="5.29"/>
    <col collapsed="false" customWidth="true" hidden="false" outlineLevel="0" max="447" min="446" style="244" width="5.57"/>
    <col collapsed="false" customWidth="true" hidden="false" outlineLevel="0" max="448" min="448" style="244" width="6.43"/>
    <col collapsed="false" customWidth="true" hidden="false" outlineLevel="0" max="449" min="449" style="244" width="4.86"/>
    <col collapsed="false" customWidth="true" hidden="false" outlineLevel="0" max="451" min="450" style="243" width="4.42"/>
    <col collapsed="false" customWidth="true" hidden="false" outlineLevel="0" max="452" min="452" style="243" width="4.71"/>
    <col collapsed="false" customWidth="true" hidden="false" outlineLevel="0" max="453" min="453" style="243" width="5.42"/>
    <col collapsed="false" customWidth="true" hidden="false" outlineLevel="0" max="455" min="454" style="243" width="6"/>
    <col collapsed="false" customWidth="true" hidden="false" outlineLevel="0" max="456" min="456" style="243" width="6.14"/>
    <col collapsed="false" customWidth="true" hidden="false" outlineLevel="0" max="457" min="457" style="243" width="5.57"/>
    <col collapsed="false" customWidth="true" hidden="false" outlineLevel="0" max="458" min="458" style="243" width="5.42"/>
    <col collapsed="false" customWidth="true" hidden="false" outlineLevel="0" max="459" min="459" style="243" width="6.14"/>
    <col collapsed="false" customWidth="true" hidden="false" outlineLevel="0" max="460" min="460" style="243" width="5"/>
    <col collapsed="false" customWidth="true" hidden="false" outlineLevel="0" max="461" min="461" style="243" width="5.29"/>
    <col collapsed="false" customWidth="true" hidden="false" outlineLevel="0" max="463" min="462" style="244" width="5.57"/>
    <col collapsed="false" customWidth="true" hidden="false" outlineLevel="0" max="464" min="464" style="244" width="6.43"/>
    <col collapsed="false" customWidth="true" hidden="false" outlineLevel="0" max="465" min="465" style="244" width="4.86"/>
    <col collapsed="false" customWidth="false" hidden="false" outlineLevel="0" max="16384" min="466" style="243" width="9.14"/>
  </cols>
  <sheetData>
    <row r="1" s="243" customFormat="true" ht="21" hidden="false" customHeight="true" outlineLevel="0" collapsed="false">
      <c r="A1" s="245" t="s">
        <v>1214</v>
      </c>
      <c r="B1" s="245"/>
      <c r="C1" s="245"/>
      <c r="D1" s="245"/>
      <c r="E1" s="245"/>
      <c r="F1" s="245"/>
      <c r="G1" s="246" t="s">
        <v>1215</v>
      </c>
      <c r="H1" s="246"/>
      <c r="I1" s="246"/>
      <c r="J1" s="246" t="n">
        <f aca="true">INDIRECT("Перечень!E"&amp;AE1)</f>
        <v>0</v>
      </c>
      <c r="K1" s="247"/>
      <c r="L1" s="247"/>
      <c r="M1" s="247"/>
      <c r="N1" s="247"/>
      <c r="O1" s="247" t="n">
        <f aca="true">INDIRECT("Перечень!H"&amp;AE1)</f>
        <v>0</v>
      </c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8"/>
      <c r="AB1" s="249"/>
      <c r="AE1" s="250" t="n">
        <v>1342</v>
      </c>
    </row>
    <row r="2" s="243" customFormat="true" ht="15.75" hidden="false" customHeight="true" outlineLevel="0" collapsed="false">
      <c r="M2" s="244"/>
      <c r="N2" s="244"/>
      <c r="O2" s="244"/>
      <c r="P2" s="244"/>
      <c r="Y2" s="243" t="s">
        <v>1216</v>
      </c>
      <c r="AC2" s="243" t="s">
        <v>1216</v>
      </c>
    </row>
    <row r="3" s="243" customFormat="true" ht="21" hidden="false" customHeight="true" outlineLevel="0" collapsed="false">
      <c r="A3" s="251" t="s">
        <v>1217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2"/>
      <c r="AW3" s="243" t="s">
        <v>1218</v>
      </c>
    </row>
    <row r="4" s="243" customFormat="true" ht="21" hidden="false" customHeight="true" outlineLevel="0" collapsed="false">
      <c r="A4" s="253" t="s">
        <v>1219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4" t="s">
        <v>1220</v>
      </c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5"/>
      <c r="AW4" s="256" t="s">
        <v>1221</v>
      </c>
      <c r="AX4" s="257"/>
      <c r="AY4" s="257"/>
      <c r="AZ4" s="257"/>
      <c r="BA4" s="257"/>
      <c r="BB4" s="257"/>
      <c r="BC4" s="258"/>
    </row>
    <row r="5" s="243" customFormat="true" ht="21" hidden="false" customHeight="true" outlineLevel="0" collapsed="false">
      <c r="A5" s="253" t="s">
        <v>1222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9" t="s">
        <v>1223</v>
      </c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60"/>
      <c r="AW5" s="261" t="s">
        <v>1224</v>
      </c>
      <c r="BC5" s="262"/>
    </row>
    <row r="6" s="243" customFormat="true" ht="21" hidden="false" customHeight="true" outlineLevel="0" collapsed="false">
      <c r="A6" s="263" t="s">
        <v>1225</v>
      </c>
      <c r="B6" s="263"/>
      <c r="C6" s="263"/>
      <c r="D6" s="263"/>
      <c r="E6" s="263"/>
      <c r="F6" s="263"/>
      <c r="G6" s="263"/>
      <c r="H6" s="253"/>
      <c r="I6" s="253" t="n">
        <f aca="true">INDIRECT("Перечень!K"&amp;AE1)</f>
        <v>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0"/>
      <c r="AW6" s="265" t="s">
        <v>1226</v>
      </c>
      <c r="BC6" s="262"/>
    </row>
    <row r="7" s="243" customFormat="true" ht="21" hidden="false" customHeight="true" outlineLevel="0" collapsed="false">
      <c r="A7" s="83" t="n">
        <f aca="true">INDIRECT("Перечень!m"&amp;AE1)</f>
        <v>0</v>
      </c>
      <c r="B7" s="264"/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0"/>
      <c r="AW7" s="265" t="s">
        <v>1227</v>
      </c>
      <c r="BC7" s="262"/>
    </row>
    <row r="8" s="243" customFormat="true" ht="21" hidden="false" customHeight="true" outlineLevel="0" collapsed="false">
      <c r="A8" s="253" t="s">
        <v>1228</v>
      </c>
      <c r="B8" s="253"/>
      <c r="C8" s="253"/>
      <c r="D8" s="253"/>
      <c r="E8" s="253"/>
      <c r="F8" s="266" t="n">
        <f aca="true">INDIRECT("Перечень!O"&amp;AE1)</f>
        <v>0</v>
      </c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0"/>
      <c r="AW8" s="265" t="s">
        <v>1229</v>
      </c>
      <c r="BC8" s="262"/>
    </row>
    <row r="9" s="243" customFormat="true" ht="21" hidden="false" customHeight="true" outlineLevel="0" collapsed="false">
      <c r="A9" s="253" t="s">
        <v>1230</v>
      </c>
      <c r="B9" s="253"/>
      <c r="C9" s="253"/>
      <c r="D9" s="253"/>
      <c r="E9" s="267" t="n">
        <f aca="true">INDIRECT("Перечень!n"&amp;AE1)</f>
        <v>0</v>
      </c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0"/>
      <c r="AW9" s="265" t="s">
        <v>1231</v>
      </c>
      <c r="BC9" s="262"/>
    </row>
    <row r="10" s="243" customFormat="true" ht="21" hidden="false" customHeight="true" outlineLevel="0" collapsed="false">
      <c r="A10" s="253" t="s">
        <v>1232</v>
      </c>
      <c r="B10" s="253"/>
      <c r="C10" s="253"/>
      <c r="D10" s="253"/>
      <c r="E10" s="268" t="n">
        <f aca="true">INDIRECT("Перечень!r"&amp;AE1)</f>
        <v>0</v>
      </c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0"/>
      <c r="AW10" s="265" t="s">
        <v>1233</v>
      </c>
      <c r="BC10" s="262"/>
    </row>
    <row r="11" s="243" customFormat="true" ht="21" hidden="false" customHeight="true" outlineLevel="0" collapsed="false">
      <c r="A11" s="253" t="s">
        <v>1234</v>
      </c>
      <c r="B11" s="253"/>
      <c r="C11" s="253"/>
      <c r="D11" s="253"/>
      <c r="E11" s="253"/>
      <c r="F11" s="253"/>
      <c r="G11" s="253"/>
      <c r="H11" s="269" t="n">
        <f aca="true">INDIRECT("Перечень!AQ"&amp;AE1)</f>
        <v>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0"/>
      <c r="AG11" s="243" t="s">
        <v>1218</v>
      </c>
      <c r="AI11" s="270"/>
      <c r="AJ11" s="270"/>
      <c r="AK11" s="270"/>
      <c r="AW11" s="265" t="s">
        <v>1235</v>
      </c>
      <c r="BC11" s="262"/>
    </row>
    <row r="12" s="243" customFormat="true" ht="21" hidden="false" customHeight="true" outlineLevel="0" collapsed="false">
      <c r="A12" s="271" t="s">
        <v>1236</v>
      </c>
      <c r="B12" s="271"/>
      <c r="C12" s="271"/>
      <c r="D12" s="271"/>
      <c r="E12" s="271"/>
      <c r="F12" s="271"/>
      <c r="G12" s="271"/>
      <c r="H12" s="271"/>
      <c r="I12" s="272" t="n">
        <f aca="true">INDIRECT("Перечень!s"&amp;AE1)</f>
        <v>0</v>
      </c>
      <c r="J12" s="273" t="s">
        <v>1237</v>
      </c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60"/>
      <c r="AD12" s="243" t="s">
        <v>1238</v>
      </c>
      <c r="AG12" s="274" t="s">
        <v>1224</v>
      </c>
      <c r="AH12" s="274"/>
      <c r="AI12" s="274"/>
      <c r="AJ12" s="274"/>
      <c r="AK12" s="274"/>
      <c r="AW12" s="265" t="s">
        <v>1239</v>
      </c>
      <c r="BC12" s="262"/>
    </row>
    <row r="13" s="243" customFormat="true" ht="21" hidden="false" customHeight="true" outlineLevel="0" collapsed="false">
      <c r="A13" s="253" t="s">
        <v>1240</v>
      </c>
      <c r="B13" s="253"/>
      <c r="C13" s="253"/>
      <c r="D13" s="253"/>
      <c r="E13" s="267" t="str">
        <f aca="true">IF(INDIRECT("Перечень!AA"&amp;AE1)="","",CONCATENATE(INDIRECT("Перечень!AA"&amp;AE1)," ",INDIRECT("Перечень!AB"&amp;AE1),INDIRECT("Перечень!AC"&amp;AE1)))</f>
        <v/>
      </c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0"/>
      <c r="AW13" s="275" t="s">
        <v>1241</v>
      </c>
      <c r="AX13" s="255"/>
      <c r="AY13" s="255"/>
      <c r="AZ13" s="255"/>
      <c r="BA13" s="255"/>
      <c r="BB13" s="255"/>
      <c r="BC13" s="276"/>
    </row>
    <row r="14" s="243" customFormat="true" ht="21" hidden="false" customHeight="true" outlineLevel="0" collapsed="false">
      <c r="A14" s="253" t="s">
        <v>1242</v>
      </c>
      <c r="B14" s="253"/>
      <c r="C14" s="253"/>
      <c r="D14" s="253"/>
      <c r="E14" s="253"/>
      <c r="F14" s="273" t="str">
        <f aca="true">IF(INDIRECT("Перечень!X"&amp;AE1)="","",CONCATENATE(INDIRECT("Перечень!U"&amp;AE1),"…",INDIRECT("Перечень!X"&amp;AE1)," ",INDIRECT("Перечень!V"&amp;AE1),INDIRECT("Перечень!W"&amp;AE1),))</f>
        <v/>
      </c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60"/>
    </row>
    <row r="15" s="243" customFormat="true" ht="21" hidden="false" customHeight="true" outlineLevel="0" collapsed="false">
      <c r="A15" s="253" t="s">
        <v>1243</v>
      </c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73"/>
      <c r="M15" s="273" t="n">
        <f aca="true">INDIRECT("Перечень!i"&amp;AE1)</f>
        <v>0</v>
      </c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0"/>
      <c r="AD15" s="277" t="s">
        <v>1244</v>
      </c>
      <c r="AE15" s="278"/>
      <c r="AF15" s="278"/>
      <c r="AG15" s="278"/>
      <c r="AH15" s="278"/>
      <c r="AI15" s="278"/>
      <c r="AJ15" s="278"/>
      <c r="AK15" s="278"/>
      <c r="AL15" s="278"/>
      <c r="AM15" s="278"/>
      <c r="AN15" s="278"/>
      <c r="AO15" s="278"/>
      <c r="AP15" s="278"/>
      <c r="AQ15" s="278"/>
      <c r="AR15" s="278"/>
      <c r="AS15" s="278"/>
      <c r="AT15" s="278"/>
      <c r="AU15" s="243" t="s">
        <v>1245</v>
      </c>
      <c r="AV15" s="244"/>
      <c r="AZ15" s="243" t="s">
        <v>1246</v>
      </c>
      <c r="BA15" s="243" t="n">
        <v>1</v>
      </c>
    </row>
    <row r="16" s="243" customFormat="true" ht="21" hidden="false" customHeight="true" outlineLevel="0" collapsed="false">
      <c r="A16" s="253" t="s">
        <v>1247</v>
      </c>
      <c r="B16" s="253"/>
      <c r="C16" s="253"/>
      <c r="D16" s="253"/>
      <c r="E16" s="253"/>
      <c r="F16" s="253"/>
      <c r="G16" s="253"/>
      <c r="H16" s="253"/>
      <c r="I16" s="253"/>
      <c r="J16" s="266" t="n">
        <f aca="true">INDIRECT("Перечень!ad"&amp;AE1)</f>
        <v>0</v>
      </c>
      <c r="K16" s="266" t="s">
        <v>1248</v>
      </c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0"/>
      <c r="AD16" s="243" t="s">
        <v>1249</v>
      </c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43" t="s">
        <v>1250</v>
      </c>
      <c r="AV16" s="244"/>
      <c r="AZ16" s="243" t="s">
        <v>1251</v>
      </c>
      <c r="BA16" s="243" t="n">
        <v>2</v>
      </c>
    </row>
    <row r="17" s="243" customFormat="true" ht="21" hidden="false" customHeight="true" outlineLevel="0" collapsed="false">
      <c r="A17" s="253" t="s">
        <v>1252</v>
      </c>
      <c r="B17" s="253"/>
      <c r="C17" s="253"/>
      <c r="D17" s="253"/>
      <c r="E17" s="253"/>
      <c r="F17" s="266" t="str">
        <f aca="true">IF(INDIRECT("Перечень!AP"&amp;AE1)="","",INDIRECT("Перечень!AP"&amp;AE1))</f>
        <v/>
      </c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55"/>
      <c r="AD17" s="243" t="s">
        <v>1253</v>
      </c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43" t="s">
        <v>1254</v>
      </c>
      <c r="AV17" s="244"/>
      <c r="AZ17" s="243" t="s">
        <v>1251</v>
      </c>
      <c r="BA17" s="243" t="n">
        <v>3</v>
      </c>
    </row>
    <row r="18" s="243" customFormat="true" ht="13.5" hidden="false" customHeight="true" outlineLevel="0" collapsed="false">
      <c r="A18" s="279" t="s">
        <v>1255</v>
      </c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E18" s="244"/>
      <c r="AF18" s="244"/>
      <c r="AG18" s="244"/>
      <c r="AT18" s="244"/>
    </row>
    <row r="19" s="243" customFormat="true" ht="21" hidden="false" customHeight="true" outlineLevel="0" collapsed="false">
      <c r="A19" s="253" t="s">
        <v>1256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 t="n">
        <f aca="true">INDIRECT("Перечень!bj"&amp;AE1)</f>
        <v>0</v>
      </c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5"/>
      <c r="AD19" s="243" t="s">
        <v>1257</v>
      </c>
    </row>
    <row r="20" s="243" customFormat="true" ht="21" hidden="false" customHeight="true" outlineLevel="0" collapsed="false">
      <c r="A20" s="279" t="s">
        <v>1258</v>
      </c>
      <c r="B20" s="279"/>
      <c r="C20" s="279"/>
      <c r="D20" s="279"/>
      <c r="E20" s="279"/>
      <c r="F20" s="279"/>
      <c r="G20" s="279"/>
      <c r="H20" s="279"/>
      <c r="I20" s="279"/>
      <c r="J20" s="253"/>
      <c r="K20" s="253" t="n">
        <f aca="true">INDIRECT("Перечень!bk"&amp;AE1)</f>
        <v>0</v>
      </c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55"/>
      <c r="AD20" s="281" t="s">
        <v>1249</v>
      </c>
      <c r="AE20" s="281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</row>
    <row r="21" s="243" customFormat="true" ht="18" hidden="false" customHeight="true" outlineLevel="0" collapsed="false">
      <c r="A21" s="282" t="s">
        <v>1259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</row>
    <row r="22" s="243" customFormat="true" ht="21" hidden="false" customHeight="true" outlineLevel="0" collapsed="false">
      <c r="A22" s="253" t="s">
        <v>1260</v>
      </c>
      <c r="B22" s="253"/>
      <c r="C22" s="253"/>
      <c r="D22" s="253"/>
      <c r="E22" s="283" t="n">
        <v>1</v>
      </c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5"/>
    </row>
    <row r="23" s="243" customFormat="true" ht="21" hidden="false" customHeight="true" outlineLevel="0" collapsed="false">
      <c r="A23" s="284"/>
      <c r="B23" s="285"/>
      <c r="E23" s="286" t="n">
        <v>2</v>
      </c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60"/>
    </row>
    <row r="24" s="243" customFormat="true" ht="21" hidden="false" customHeight="true" outlineLevel="0" collapsed="false">
      <c r="M24" s="244"/>
      <c r="N24" s="244"/>
      <c r="O24" s="244"/>
      <c r="P24" s="244"/>
    </row>
    <row r="25" s="243" customFormat="true" ht="21" hidden="false" customHeight="true" outlineLevel="0" collapsed="false">
      <c r="A25" s="251" t="s">
        <v>1261</v>
      </c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s="243" customFormat="true" ht="21" hidden="false" customHeight="true" outlineLevel="0" collapsed="false">
      <c r="A26" s="288" t="s">
        <v>1262</v>
      </c>
      <c r="B26" s="288"/>
      <c r="C26" s="288"/>
      <c r="D26" s="288" t="s">
        <v>1263</v>
      </c>
      <c r="E26" s="288"/>
      <c r="F26" s="288"/>
      <c r="G26" s="288"/>
      <c r="H26" s="288" t="s">
        <v>1264</v>
      </c>
      <c r="I26" s="288"/>
      <c r="J26" s="288"/>
      <c r="K26" s="288"/>
      <c r="L26" s="288" t="s">
        <v>1265</v>
      </c>
      <c r="M26" s="288"/>
      <c r="N26" s="288"/>
      <c r="O26" s="288"/>
      <c r="P26" s="289" t="s">
        <v>1266</v>
      </c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90"/>
    </row>
    <row r="27" s="243" customFormat="true" ht="21" hidden="false" customHeight="true" outlineLevel="0" collapsed="false">
      <c r="A27" s="288"/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91" t="s">
        <v>1267</v>
      </c>
      <c r="Q27" s="291"/>
      <c r="R27" s="291"/>
      <c r="S27" s="291"/>
      <c r="T27" s="291"/>
      <c r="U27" s="291"/>
      <c r="V27" s="291" t="s">
        <v>1268</v>
      </c>
      <c r="W27" s="291"/>
      <c r="X27" s="291"/>
      <c r="Y27" s="291"/>
      <c r="Z27" s="291"/>
      <c r="AA27" s="291"/>
      <c r="AB27" s="286"/>
    </row>
    <row r="28" s="243" customFormat="true" ht="39" hidden="false" customHeight="true" outlineLevel="0" collapsed="false">
      <c r="A28" s="288"/>
      <c r="B28" s="288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 t="s">
        <v>1269</v>
      </c>
      <c r="Q28" s="288"/>
      <c r="R28" s="288"/>
      <c r="S28" s="288"/>
      <c r="T28" s="289" t="s">
        <v>1270</v>
      </c>
      <c r="U28" s="289"/>
      <c r="V28" s="288" t="s">
        <v>1269</v>
      </c>
      <c r="W28" s="288"/>
      <c r="X28" s="288"/>
      <c r="Y28" s="288"/>
      <c r="Z28" s="289" t="s">
        <v>1270</v>
      </c>
      <c r="AA28" s="289"/>
      <c r="AB28" s="290"/>
    </row>
    <row r="29" s="243" customFormat="true" ht="36" hidden="false" customHeight="true" outlineLevel="0" collapsed="false">
      <c r="A29" s="292" t="n">
        <v>45918</v>
      </c>
      <c r="B29" s="292"/>
      <c r="C29" s="292"/>
      <c r="D29" s="288" t="s">
        <v>1271</v>
      </c>
      <c r="E29" s="288"/>
      <c r="F29" s="288"/>
      <c r="G29" s="288"/>
      <c r="H29" s="288" t="s">
        <v>1272</v>
      </c>
      <c r="I29" s="288"/>
      <c r="J29" s="288"/>
      <c r="K29" s="288"/>
      <c r="L29" s="289" t="s">
        <v>1273</v>
      </c>
      <c r="M29" s="289"/>
      <c r="N29" s="289"/>
      <c r="O29" s="289"/>
      <c r="P29" s="291" t="str">
        <f aca="false">AG12</f>
        <v>Инж. КИПиА Бондарев А.Г.</v>
      </c>
      <c r="Q29" s="291"/>
      <c r="R29" s="291"/>
      <c r="S29" s="291"/>
      <c r="T29" s="289"/>
      <c r="U29" s="289"/>
      <c r="V29" s="293"/>
      <c r="W29" s="293"/>
      <c r="X29" s="293"/>
      <c r="Y29" s="293"/>
      <c r="Z29" s="289"/>
      <c r="AA29" s="289"/>
      <c r="AB29" s="290"/>
    </row>
    <row r="30" s="243" customFormat="true" ht="36" hidden="false" customHeight="true" outlineLevel="0" collapsed="false">
      <c r="A30" s="292"/>
      <c r="B30" s="292"/>
      <c r="C30" s="292"/>
      <c r="D30" s="288"/>
      <c r="E30" s="288"/>
      <c r="F30" s="288"/>
      <c r="G30" s="288"/>
      <c r="H30" s="294"/>
      <c r="I30" s="294"/>
      <c r="J30" s="294"/>
      <c r="K30" s="294"/>
      <c r="L30" s="289"/>
      <c r="M30" s="289"/>
      <c r="N30" s="289"/>
      <c r="O30" s="289"/>
      <c r="P30" s="291"/>
      <c r="Q30" s="291"/>
      <c r="R30" s="291"/>
      <c r="S30" s="291"/>
      <c r="T30" s="289"/>
      <c r="U30" s="289"/>
      <c r="V30" s="289"/>
      <c r="W30" s="289"/>
      <c r="X30" s="289"/>
      <c r="Y30" s="289"/>
      <c r="Z30" s="289"/>
      <c r="AA30" s="289"/>
      <c r="AB30" s="290"/>
    </row>
    <row r="31" s="243" customFormat="true" ht="36" hidden="false" customHeight="true" outlineLevel="0" collapsed="false">
      <c r="A31" s="292"/>
      <c r="B31" s="292"/>
      <c r="C31" s="292"/>
      <c r="D31" s="288"/>
      <c r="E31" s="288"/>
      <c r="F31" s="288"/>
      <c r="G31" s="288"/>
      <c r="H31" s="294"/>
      <c r="I31" s="294"/>
      <c r="J31" s="294"/>
      <c r="K31" s="294"/>
      <c r="L31" s="289"/>
      <c r="M31" s="289"/>
      <c r="N31" s="289"/>
      <c r="O31" s="289"/>
      <c r="P31" s="291"/>
      <c r="Q31" s="291"/>
      <c r="R31" s="291"/>
      <c r="S31" s="291"/>
      <c r="T31" s="289"/>
      <c r="U31" s="289"/>
      <c r="V31" s="289"/>
      <c r="W31" s="289"/>
      <c r="X31" s="289"/>
      <c r="Y31" s="289"/>
      <c r="Z31" s="289"/>
      <c r="AA31" s="289"/>
      <c r="AB31" s="290"/>
    </row>
    <row r="32" s="243" customFormat="true" ht="36" hidden="false" customHeight="true" outlineLevel="0" collapsed="false">
      <c r="A32" s="292"/>
      <c r="B32" s="292"/>
      <c r="C32" s="292"/>
      <c r="D32" s="288"/>
      <c r="E32" s="288"/>
      <c r="F32" s="288"/>
      <c r="G32" s="288"/>
      <c r="H32" s="294"/>
      <c r="I32" s="294"/>
      <c r="J32" s="294"/>
      <c r="K32" s="294"/>
      <c r="L32" s="289"/>
      <c r="M32" s="289"/>
      <c r="N32" s="289"/>
      <c r="O32" s="289"/>
      <c r="P32" s="291"/>
      <c r="Q32" s="291"/>
      <c r="R32" s="291"/>
      <c r="S32" s="291"/>
      <c r="T32" s="289"/>
      <c r="U32" s="289"/>
      <c r="V32" s="289"/>
      <c r="W32" s="289"/>
      <c r="X32" s="289"/>
      <c r="Y32" s="289"/>
      <c r="Z32" s="289"/>
      <c r="AA32" s="289"/>
      <c r="AB32" s="290"/>
    </row>
    <row r="33" s="243" customFormat="true" ht="36" hidden="false" customHeight="true" outlineLevel="0" collapsed="false">
      <c r="A33" s="292"/>
      <c r="B33" s="292"/>
      <c r="C33" s="292"/>
      <c r="D33" s="288"/>
      <c r="E33" s="288"/>
      <c r="F33" s="288"/>
      <c r="G33" s="288"/>
      <c r="H33" s="294"/>
      <c r="I33" s="294"/>
      <c r="J33" s="294"/>
      <c r="K33" s="294"/>
      <c r="L33" s="289"/>
      <c r="M33" s="289"/>
      <c r="N33" s="289"/>
      <c r="O33" s="289"/>
      <c r="P33" s="291"/>
      <c r="Q33" s="291"/>
      <c r="R33" s="291"/>
      <c r="S33" s="291"/>
      <c r="T33" s="289"/>
      <c r="U33" s="289"/>
      <c r="V33" s="289"/>
      <c r="W33" s="289"/>
      <c r="X33" s="289"/>
      <c r="Y33" s="289"/>
      <c r="Z33" s="289"/>
      <c r="AA33" s="289"/>
      <c r="AB33" s="290"/>
    </row>
    <row r="34" s="243" customFormat="true" ht="36" hidden="false" customHeight="true" outlineLevel="0" collapsed="false">
      <c r="A34" s="292"/>
      <c r="B34" s="292"/>
      <c r="C34" s="292"/>
      <c r="D34" s="288"/>
      <c r="E34" s="288"/>
      <c r="F34" s="288"/>
      <c r="G34" s="288"/>
      <c r="H34" s="294"/>
      <c r="I34" s="294"/>
      <c r="J34" s="294"/>
      <c r="K34" s="294"/>
      <c r="L34" s="289"/>
      <c r="M34" s="289"/>
      <c r="N34" s="289"/>
      <c r="O34" s="289"/>
      <c r="P34" s="291"/>
      <c r="Q34" s="291"/>
      <c r="R34" s="291"/>
      <c r="S34" s="291"/>
      <c r="T34" s="289"/>
      <c r="U34" s="289"/>
      <c r="V34" s="289"/>
      <c r="W34" s="289"/>
      <c r="X34" s="289"/>
      <c r="Y34" s="289"/>
      <c r="Z34" s="289"/>
      <c r="AA34" s="289"/>
      <c r="AB34" s="290"/>
    </row>
    <row r="35" s="243" customFormat="true" ht="36" hidden="false" customHeight="true" outlineLevel="0" collapsed="false">
      <c r="A35" s="292"/>
      <c r="B35" s="292"/>
      <c r="C35" s="292"/>
      <c r="D35" s="288"/>
      <c r="E35" s="288"/>
      <c r="F35" s="288"/>
      <c r="G35" s="288"/>
      <c r="H35" s="294"/>
      <c r="I35" s="294"/>
      <c r="J35" s="294"/>
      <c r="K35" s="294"/>
      <c r="L35" s="289"/>
      <c r="M35" s="289"/>
      <c r="N35" s="289"/>
      <c r="O35" s="289"/>
      <c r="P35" s="291"/>
      <c r="Q35" s="291"/>
      <c r="R35" s="291"/>
      <c r="S35" s="291"/>
      <c r="T35" s="289"/>
      <c r="U35" s="289"/>
      <c r="V35" s="289"/>
      <c r="W35" s="289"/>
      <c r="X35" s="289"/>
      <c r="Y35" s="289"/>
      <c r="Z35" s="289"/>
      <c r="AA35" s="289"/>
      <c r="AB35" s="290"/>
    </row>
    <row r="36" s="243" customFormat="true" ht="36" hidden="false" customHeight="true" outlineLevel="0" collapsed="false">
      <c r="A36" s="292"/>
      <c r="B36" s="292"/>
      <c r="C36" s="292"/>
      <c r="D36" s="288"/>
      <c r="E36" s="288"/>
      <c r="F36" s="288"/>
      <c r="G36" s="288"/>
      <c r="H36" s="294"/>
      <c r="I36" s="294"/>
      <c r="J36" s="294"/>
      <c r="K36" s="294"/>
      <c r="L36" s="289"/>
      <c r="M36" s="289"/>
      <c r="N36" s="289"/>
      <c r="O36" s="289"/>
      <c r="P36" s="291"/>
      <c r="Q36" s="291"/>
      <c r="R36" s="291"/>
      <c r="S36" s="291"/>
      <c r="T36" s="289"/>
      <c r="U36" s="289"/>
      <c r="V36" s="289"/>
      <c r="W36" s="289"/>
      <c r="X36" s="289"/>
      <c r="Y36" s="289"/>
      <c r="Z36" s="289"/>
      <c r="AA36" s="289"/>
      <c r="AB36" s="290"/>
    </row>
    <row r="37" s="243" customFormat="true" ht="36" hidden="false" customHeight="true" outlineLevel="0" collapsed="false">
      <c r="A37" s="292"/>
      <c r="B37" s="292"/>
      <c r="C37" s="292"/>
      <c r="D37" s="288"/>
      <c r="E37" s="288"/>
      <c r="F37" s="288"/>
      <c r="G37" s="288"/>
      <c r="H37" s="294"/>
      <c r="I37" s="294"/>
      <c r="J37" s="294"/>
      <c r="K37" s="294"/>
      <c r="L37" s="289"/>
      <c r="M37" s="289"/>
      <c r="N37" s="289"/>
      <c r="O37" s="289"/>
      <c r="P37" s="291"/>
      <c r="Q37" s="291"/>
      <c r="R37" s="291"/>
      <c r="S37" s="291"/>
      <c r="T37" s="289"/>
      <c r="U37" s="289"/>
      <c r="V37" s="289"/>
      <c r="W37" s="289"/>
      <c r="X37" s="289"/>
      <c r="Y37" s="289"/>
      <c r="Z37" s="289"/>
      <c r="AA37" s="289"/>
      <c r="AB37" s="290"/>
    </row>
    <row r="38" s="243" customFormat="true" ht="36" hidden="false" customHeight="true" outlineLevel="0" collapsed="false">
      <c r="A38" s="292"/>
      <c r="B38" s="292"/>
      <c r="C38" s="292"/>
      <c r="D38" s="288"/>
      <c r="E38" s="288"/>
      <c r="F38" s="288"/>
      <c r="G38" s="288"/>
      <c r="H38" s="294"/>
      <c r="I38" s="294"/>
      <c r="J38" s="294"/>
      <c r="K38" s="294"/>
      <c r="L38" s="289"/>
      <c r="M38" s="289"/>
      <c r="N38" s="289"/>
      <c r="O38" s="289"/>
      <c r="P38" s="291"/>
      <c r="Q38" s="291"/>
      <c r="R38" s="291"/>
      <c r="S38" s="291"/>
      <c r="T38" s="289"/>
      <c r="U38" s="289"/>
      <c r="V38" s="289"/>
      <c r="W38" s="289"/>
      <c r="X38" s="289"/>
      <c r="Y38" s="289"/>
      <c r="Z38" s="289"/>
      <c r="AA38" s="289"/>
      <c r="AB38" s="290"/>
    </row>
    <row r="39" s="243" customFormat="true" ht="36" hidden="false" customHeight="true" outlineLevel="0" collapsed="false">
      <c r="A39" s="292"/>
      <c r="B39" s="292"/>
      <c r="C39" s="292"/>
      <c r="D39" s="288"/>
      <c r="E39" s="288"/>
      <c r="F39" s="288"/>
      <c r="G39" s="288"/>
      <c r="H39" s="294"/>
      <c r="I39" s="294"/>
      <c r="J39" s="294"/>
      <c r="K39" s="294"/>
      <c r="L39" s="289"/>
      <c r="M39" s="289"/>
      <c r="N39" s="289"/>
      <c r="O39" s="289"/>
      <c r="P39" s="291"/>
      <c r="Q39" s="291"/>
      <c r="R39" s="291"/>
      <c r="S39" s="291"/>
      <c r="T39" s="289"/>
      <c r="U39" s="289"/>
      <c r="V39" s="289"/>
      <c r="W39" s="289"/>
      <c r="X39" s="289"/>
      <c r="Y39" s="289"/>
      <c r="Z39" s="289"/>
      <c r="AA39" s="289"/>
      <c r="AB39" s="290"/>
    </row>
    <row r="40" s="243" customFormat="true" ht="36" hidden="false" customHeight="true" outlineLevel="0" collapsed="false">
      <c r="A40" s="292"/>
      <c r="B40" s="292"/>
      <c r="C40" s="292"/>
      <c r="D40" s="288"/>
      <c r="E40" s="288"/>
      <c r="F40" s="288"/>
      <c r="G40" s="288"/>
      <c r="H40" s="294"/>
      <c r="I40" s="294"/>
      <c r="J40" s="294"/>
      <c r="K40" s="294"/>
      <c r="L40" s="289"/>
      <c r="M40" s="289"/>
      <c r="N40" s="289"/>
      <c r="O40" s="289"/>
      <c r="P40" s="291"/>
      <c r="Q40" s="291"/>
      <c r="R40" s="291"/>
      <c r="S40" s="291"/>
      <c r="T40" s="289"/>
      <c r="U40" s="289"/>
      <c r="V40" s="289"/>
      <c r="W40" s="289"/>
      <c r="X40" s="289"/>
      <c r="Y40" s="289"/>
      <c r="Z40" s="289"/>
      <c r="AA40" s="289"/>
      <c r="AB40" s="290"/>
    </row>
    <row r="41" s="243" customFormat="true" ht="36" hidden="false" customHeight="true" outlineLevel="0" collapsed="false">
      <c r="A41" s="292"/>
      <c r="B41" s="292"/>
      <c r="C41" s="292"/>
      <c r="D41" s="288"/>
      <c r="E41" s="288"/>
      <c r="F41" s="288"/>
      <c r="G41" s="288"/>
      <c r="H41" s="294"/>
      <c r="I41" s="294"/>
      <c r="J41" s="294"/>
      <c r="K41" s="294"/>
      <c r="L41" s="289"/>
      <c r="M41" s="289"/>
      <c r="N41" s="289"/>
      <c r="O41" s="289"/>
      <c r="P41" s="291"/>
      <c r="Q41" s="291"/>
      <c r="R41" s="291"/>
      <c r="S41" s="291"/>
      <c r="T41" s="289"/>
      <c r="U41" s="289"/>
      <c r="V41" s="289"/>
      <c r="W41" s="289"/>
      <c r="X41" s="289"/>
      <c r="Y41" s="289"/>
      <c r="Z41" s="289"/>
      <c r="AA41" s="289"/>
      <c r="AB41" s="290"/>
    </row>
    <row r="42" s="243" customFormat="true" ht="36" hidden="false" customHeight="true" outlineLevel="0" collapsed="false">
      <c r="A42" s="292"/>
      <c r="B42" s="292"/>
      <c r="C42" s="292"/>
      <c r="D42" s="288"/>
      <c r="E42" s="288"/>
      <c r="F42" s="288"/>
      <c r="G42" s="288"/>
      <c r="H42" s="294"/>
      <c r="I42" s="294"/>
      <c r="J42" s="294"/>
      <c r="K42" s="294"/>
      <c r="L42" s="289"/>
      <c r="M42" s="289"/>
      <c r="N42" s="289"/>
      <c r="O42" s="289"/>
      <c r="P42" s="291"/>
      <c r="Q42" s="291"/>
      <c r="R42" s="291"/>
      <c r="S42" s="291"/>
      <c r="T42" s="289"/>
      <c r="U42" s="289"/>
      <c r="V42" s="289"/>
      <c r="W42" s="289"/>
      <c r="X42" s="289"/>
      <c r="Y42" s="289"/>
      <c r="Z42" s="289"/>
      <c r="AA42" s="289"/>
      <c r="AB42" s="290"/>
    </row>
    <row r="43" s="243" customFormat="true" ht="36" hidden="false" customHeight="true" outlineLevel="0" collapsed="false">
      <c r="A43" s="292"/>
      <c r="B43" s="292"/>
      <c r="C43" s="292"/>
      <c r="D43" s="288"/>
      <c r="E43" s="288"/>
      <c r="F43" s="288"/>
      <c r="G43" s="288"/>
      <c r="H43" s="294"/>
      <c r="I43" s="294"/>
      <c r="J43" s="294"/>
      <c r="K43" s="294"/>
      <c r="L43" s="289"/>
      <c r="M43" s="289"/>
      <c r="N43" s="289"/>
      <c r="O43" s="289"/>
      <c r="P43" s="291"/>
      <c r="Q43" s="291"/>
      <c r="R43" s="291"/>
      <c r="S43" s="291"/>
      <c r="T43" s="289"/>
      <c r="U43" s="289"/>
      <c r="V43" s="289"/>
      <c r="W43" s="289"/>
      <c r="X43" s="289"/>
      <c r="Y43" s="289"/>
      <c r="Z43" s="289"/>
      <c r="AA43" s="289"/>
      <c r="AB43" s="290"/>
    </row>
    <row r="44" s="243" customFormat="true" ht="36" hidden="false" customHeight="true" outlineLevel="0" collapsed="false">
      <c r="A44" s="292"/>
      <c r="B44" s="292"/>
      <c r="C44" s="292"/>
      <c r="D44" s="288"/>
      <c r="E44" s="288"/>
      <c r="F44" s="288"/>
      <c r="G44" s="288"/>
      <c r="H44" s="294"/>
      <c r="I44" s="294"/>
      <c r="J44" s="294"/>
      <c r="K44" s="294"/>
      <c r="L44" s="289"/>
      <c r="M44" s="289"/>
      <c r="N44" s="289"/>
      <c r="O44" s="289"/>
      <c r="P44" s="291"/>
      <c r="Q44" s="291"/>
      <c r="R44" s="291"/>
      <c r="S44" s="291"/>
      <c r="T44" s="289"/>
      <c r="U44" s="289"/>
      <c r="V44" s="289"/>
      <c r="W44" s="289"/>
      <c r="X44" s="289"/>
      <c r="Y44" s="289"/>
      <c r="Z44" s="289"/>
      <c r="AA44" s="289"/>
      <c r="AB44" s="290"/>
    </row>
    <row r="45" s="243" customFormat="true" ht="36" hidden="false" customHeight="true" outlineLevel="0" collapsed="false">
      <c r="A45" s="292"/>
      <c r="B45" s="292"/>
      <c r="C45" s="292"/>
      <c r="D45" s="288"/>
      <c r="E45" s="288"/>
      <c r="F45" s="288"/>
      <c r="G45" s="288"/>
      <c r="H45" s="294"/>
      <c r="I45" s="294"/>
      <c r="J45" s="294"/>
      <c r="K45" s="294"/>
      <c r="L45" s="289"/>
      <c r="M45" s="289"/>
      <c r="N45" s="289"/>
      <c r="O45" s="289"/>
      <c r="P45" s="291"/>
      <c r="Q45" s="291"/>
      <c r="R45" s="291"/>
      <c r="S45" s="291"/>
      <c r="T45" s="289"/>
      <c r="U45" s="289"/>
      <c r="V45" s="289"/>
      <c r="W45" s="289"/>
      <c r="X45" s="289"/>
      <c r="Y45" s="289"/>
      <c r="Z45" s="289"/>
      <c r="AA45" s="289"/>
      <c r="AB45" s="290"/>
    </row>
    <row r="46" s="296" customFormat="true" ht="21" hidden="false" customHeight="true" outlineLevel="0" collapsed="false">
      <c r="A46" s="295" t="s">
        <v>1274</v>
      </c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43"/>
      <c r="AC46" s="243"/>
      <c r="AD46" s="243"/>
    </row>
    <row r="47" s="296" customFormat="true" ht="21" hidden="false" customHeight="true" outlineLevel="0" collapsed="false">
      <c r="A47" s="297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98"/>
      <c r="Q47" s="243"/>
      <c r="R47" s="243"/>
      <c r="S47" s="243"/>
      <c r="T47" s="243"/>
      <c r="U47" s="243"/>
      <c r="V47" s="243"/>
      <c r="W47" s="243"/>
      <c r="X47" s="243"/>
      <c r="Y47" s="243"/>
      <c r="Z47" s="298"/>
      <c r="AA47" s="299" t="s">
        <v>1275</v>
      </c>
      <c r="AB47" s="300"/>
      <c r="AC47" s="243"/>
      <c r="AD47" s="243"/>
    </row>
    <row r="48" s="296" customFormat="true" ht="21" hidden="false" customHeight="true" outlineLevel="0" collapsed="false">
      <c r="A48" s="301" t="s">
        <v>1276</v>
      </c>
      <c r="B48" s="302" t="s">
        <v>1277</v>
      </c>
      <c r="C48" s="302" t="s">
        <v>1268</v>
      </c>
      <c r="D48" s="302" t="s">
        <v>1270</v>
      </c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4"/>
      <c r="Z48" s="274"/>
      <c r="AA48" s="303" t="s">
        <v>1278</v>
      </c>
      <c r="AB48" s="300"/>
      <c r="AC48" s="243"/>
      <c r="AD48" s="243"/>
    </row>
    <row r="49" s="296" customFormat="true" ht="21" hidden="false" customHeight="true" outlineLevel="0" collapsed="false">
      <c r="A49" s="301"/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3"/>
      <c r="AB49" s="300"/>
      <c r="AC49" s="243"/>
      <c r="AD49" s="243"/>
    </row>
    <row r="50" s="296" customFormat="true" ht="21" hidden="false" customHeight="true" outlineLevel="0" collapsed="false">
      <c r="A50" s="301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3"/>
      <c r="AB50" s="300"/>
      <c r="AC50" s="243"/>
      <c r="AD50" s="243"/>
    </row>
    <row r="51" customFormat="false" ht="21" hidden="false" customHeight="true" outlineLevel="0" collapsed="false">
      <c r="A51" s="301"/>
      <c r="B51" s="302"/>
      <c r="C51" s="302"/>
      <c r="D51" s="302" t="s">
        <v>1279</v>
      </c>
      <c r="E51" s="30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303"/>
      <c r="AB51" s="300"/>
      <c r="AE51" s="296"/>
      <c r="AF51" s="296"/>
      <c r="AG51" s="296"/>
      <c r="AH51" s="296"/>
      <c r="AI51" s="296"/>
      <c r="AJ51" s="296"/>
      <c r="AK51" s="296"/>
      <c r="AL51" s="296"/>
      <c r="AM51" s="296"/>
      <c r="AN51" s="296"/>
      <c r="AO51" s="296"/>
      <c r="AP51" s="296"/>
      <c r="AQ51" s="296"/>
      <c r="AR51" s="296"/>
      <c r="AS51" s="296"/>
      <c r="AT51" s="296"/>
      <c r="AU51" s="296"/>
      <c r="AV51" s="296"/>
      <c r="AW51" s="296"/>
      <c r="AX51" s="296"/>
      <c r="AY51" s="296"/>
      <c r="AZ51" s="296"/>
      <c r="BA51" s="296"/>
      <c r="BB51" s="296"/>
      <c r="BC51" s="296"/>
      <c r="BD51" s="296"/>
      <c r="BE51" s="296"/>
      <c r="BF51" s="296"/>
      <c r="BG51" s="296"/>
      <c r="BH51" s="296"/>
      <c r="BI51" s="296"/>
      <c r="BJ51" s="296"/>
      <c r="BK51" s="296"/>
      <c r="BL51" s="296"/>
      <c r="BM51" s="296"/>
      <c r="BN51" s="296"/>
      <c r="BO51" s="296"/>
      <c r="BP51" s="296"/>
      <c r="BQ51" s="296"/>
      <c r="BR51" s="296"/>
      <c r="BS51" s="296"/>
      <c r="BT51" s="296"/>
      <c r="BU51" s="296"/>
      <c r="BV51" s="296"/>
      <c r="BW51" s="296"/>
      <c r="BX51" s="296"/>
      <c r="BY51" s="296"/>
      <c r="BZ51" s="296"/>
      <c r="CA51" s="296"/>
      <c r="CB51" s="296"/>
      <c r="CC51" s="296"/>
      <c r="CD51" s="296"/>
      <c r="CE51" s="296"/>
      <c r="CF51" s="296"/>
      <c r="CG51" s="296"/>
      <c r="CH51" s="296"/>
      <c r="CI51" s="296"/>
      <c r="CJ51" s="296"/>
      <c r="CK51" s="296"/>
      <c r="CL51" s="296"/>
      <c r="CM51" s="296"/>
      <c r="CN51" s="296"/>
      <c r="CO51" s="296"/>
      <c r="CP51" s="296"/>
      <c r="CQ51" s="296"/>
      <c r="CR51" s="296"/>
      <c r="CS51" s="296"/>
      <c r="CT51" s="296"/>
      <c r="CU51" s="296"/>
      <c r="CV51" s="296"/>
      <c r="CW51" s="296"/>
      <c r="CX51" s="296"/>
      <c r="CY51" s="296"/>
      <c r="CZ51" s="296"/>
      <c r="DA51" s="296"/>
      <c r="DB51" s="296"/>
      <c r="DC51" s="296"/>
      <c r="DD51" s="296"/>
      <c r="DE51" s="296"/>
      <c r="DF51" s="296"/>
      <c r="DG51" s="296"/>
      <c r="DH51" s="296"/>
      <c r="DI51" s="296"/>
      <c r="DJ51" s="296"/>
      <c r="DK51" s="296"/>
      <c r="DL51" s="296"/>
      <c r="DM51" s="296"/>
      <c r="DN51" s="296"/>
      <c r="DO51" s="296"/>
      <c r="DP51" s="296"/>
      <c r="DQ51" s="296"/>
      <c r="DR51" s="296"/>
      <c r="DS51" s="296"/>
      <c r="DT51" s="296"/>
      <c r="DU51" s="296"/>
      <c r="DV51" s="296"/>
      <c r="DW51" s="296"/>
      <c r="DX51" s="296"/>
      <c r="DY51" s="296"/>
      <c r="DZ51" s="296"/>
      <c r="EA51" s="296"/>
      <c r="EB51" s="296"/>
      <c r="EC51" s="296"/>
      <c r="ED51" s="296"/>
      <c r="EE51" s="296"/>
      <c r="EF51" s="296"/>
      <c r="EG51" s="296"/>
      <c r="EH51" s="296"/>
      <c r="EI51" s="296"/>
      <c r="EJ51" s="296"/>
      <c r="EK51" s="296"/>
      <c r="EL51" s="296"/>
      <c r="EM51" s="296"/>
      <c r="EN51" s="296"/>
      <c r="EO51" s="296"/>
      <c r="EP51" s="296"/>
      <c r="EQ51" s="296"/>
      <c r="ER51" s="296"/>
      <c r="ES51" s="296"/>
      <c r="ET51" s="296"/>
      <c r="EU51" s="296"/>
      <c r="EV51" s="296"/>
      <c r="EW51" s="296"/>
      <c r="EX51" s="296"/>
      <c r="EY51" s="296"/>
      <c r="EZ51" s="296"/>
      <c r="FA51" s="296"/>
      <c r="FB51" s="296"/>
      <c r="FC51" s="296"/>
      <c r="FD51" s="296"/>
      <c r="FE51" s="296"/>
      <c r="FF51" s="296"/>
      <c r="FG51" s="296"/>
      <c r="FH51" s="296"/>
      <c r="FI51" s="296"/>
      <c r="FJ51" s="296"/>
      <c r="FK51" s="296"/>
      <c r="FL51" s="296"/>
      <c r="FM51" s="296"/>
      <c r="FN51" s="296"/>
      <c r="FO51" s="296"/>
      <c r="FP51" s="296"/>
      <c r="FQ51" s="296"/>
      <c r="FR51" s="296"/>
      <c r="FS51" s="296"/>
      <c r="FT51" s="296"/>
      <c r="FU51" s="296"/>
      <c r="FV51" s="296"/>
      <c r="FW51" s="296"/>
      <c r="FX51" s="296"/>
      <c r="FY51" s="296"/>
      <c r="FZ51" s="296"/>
      <c r="GA51" s="296"/>
      <c r="GB51" s="296"/>
      <c r="GC51" s="296"/>
      <c r="GD51" s="296"/>
      <c r="GE51" s="296"/>
      <c r="GF51" s="296"/>
      <c r="GG51" s="296"/>
      <c r="GH51" s="296"/>
      <c r="GI51" s="296"/>
      <c r="GJ51" s="296"/>
      <c r="GK51" s="296"/>
      <c r="GL51" s="296"/>
      <c r="GM51" s="296"/>
      <c r="GN51" s="296"/>
      <c r="GO51" s="296"/>
      <c r="GP51" s="296"/>
      <c r="GQ51" s="296"/>
      <c r="GR51" s="296"/>
      <c r="GS51" s="296"/>
      <c r="GT51" s="296"/>
      <c r="GU51" s="296"/>
      <c r="GV51" s="296"/>
      <c r="GW51" s="296"/>
      <c r="GX51" s="296"/>
      <c r="GY51" s="296"/>
      <c r="GZ51" s="296"/>
      <c r="HA51" s="296"/>
      <c r="HB51" s="296"/>
      <c r="HC51" s="296"/>
      <c r="HD51" s="296"/>
      <c r="HE51" s="296"/>
      <c r="HF51" s="296"/>
      <c r="HG51" s="296"/>
      <c r="HH51" s="296"/>
      <c r="HI51" s="296"/>
      <c r="HJ51" s="296"/>
      <c r="HK51" s="296"/>
      <c r="HL51" s="296"/>
      <c r="HM51" s="296"/>
      <c r="HN51" s="296"/>
      <c r="HO51" s="296"/>
      <c r="HP51" s="296"/>
      <c r="HQ51" s="296"/>
      <c r="HR51" s="296"/>
      <c r="HS51" s="296"/>
      <c r="HT51" s="296"/>
      <c r="HU51" s="296"/>
      <c r="HV51" s="296"/>
      <c r="HW51" s="296"/>
      <c r="HX51" s="296"/>
      <c r="HY51" s="296"/>
      <c r="HZ51" s="296"/>
      <c r="IA51" s="296"/>
      <c r="IB51" s="296"/>
      <c r="IC51" s="296"/>
      <c r="ID51" s="296"/>
      <c r="IE51" s="296"/>
      <c r="IF51" s="296"/>
      <c r="IG51" s="296"/>
      <c r="IH51" s="296"/>
      <c r="II51" s="296"/>
      <c r="IJ51" s="296"/>
      <c r="IK51" s="296"/>
      <c r="IL51" s="296"/>
      <c r="IM51" s="296"/>
      <c r="IN51" s="296"/>
      <c r="IO51" s="296"/>
      <c r="IP51" s="296"/>
      <c r="IQ51" s="296"/>
      <c r="IR51" s="296"/>
      <c r="IS51" s="296"/>
      <c r="IT51" s="296"/>
      <c r="IU51" s="296"/>
      <c r="IV51" s="296"/>
      <c r="IW51" s="296"/>
      <c r="IX51" s="296"/>
      <c r="IY51" s="296"/>
      <c r="IZ51" s="296"/>
      <c r="JA51" s="296"/>
      <c r="JB51" s="296"/>
      <c r="JC51" s="296"/>
      <c r="JD51" s="296"/>
      <c r="JE51" s="296"/>
      <c r="JF51" s="296"/>
      <c r="JG51" s="296"/>
      <c r="JH51" s="296"/>
      <c r="JI51" s="296"/>
      <c r="JJ51" s="296"/>
      <c r="JK51" s="296"/>
      <c r="JL51" s="296"/>
      <c r="JM51" s="296"/>
      <c r="JN51" s="296"/>
      <c r="JO51" s="296"/>
      <c r="JP51" s="296"/>
      <c r="JQ51" s="296"/>
      <c r="JR51" s="296"/>
      <c r="JS51" s="296"/>
      <c r="JT51" s="296"/>
      <c r="JU51" s="296"/>
      <c r="JV51" s="296"/>
      <c r="JW51" s="296"/>
      <c r="JX51" s="296"/>
      <c r="JY51" s="296"/>
      <c r="JZ51" s="296"/>
      <c r="KA51" s="296"/>
      <c r="KB51" s="296"/>
      <c r="KC51" s="296"/>
      <c r="KD51" s="296"/>
      <c r="KE51" s="296"/>
      <c r="KF51" s="296"/>
      <c r="KG51" s="296"/>
      <c r="KH51" s="296"/>
      <c r="KI51" s="296"/>
      <c r="KJ51" s="296"/>
      <c r="KK51" s="296"/>
      <c r="KL51" s="296"/>
      <c r="KM51" s="296"/>
      <c r="KN51" s="296"/>
      <c r="KO51" s="296"/>
      <c r="KP51" s="296"/>
      <c r="KQ51" s="296"/>
      <c r="KR51" s="296"/>
      <c r="KS51" s="296"/>
      <c r="KT51" s="296"/>
      <c r="KU51" s="296"/>
      <c r="KV51" s="296"/>
      <c r="KW51" s="296"/>
      <c r="KX51" s="296"/>
      <c r="KY51" s="296"/>
      <c r="KZ51" s="296"/>
      <c r="LA51" s="296"/>
      <c r="LB51" s="296"/>
      <c r="LC51" s="296"/>
      <c r="LD51" s="296"/>
      <c r="LE51" s="296"/>
      <c r="LF51" s="296"/>
      <c r="LG51" s="296"/>
      <c r="LH51" s="296"/>
      <c r="LI51" s="296"/>
      <c r="LJ51" s="296"/>
      <c r="LK51" s="296"/>
      <c r="LL51" s="296"/>
      <c r="LM51" s="296"/>
      <c r="LN51" s="296"/>
      <c r="LO51" s="296"/>
      <c r="LP51" s="296"/>
      <c r="LQ51" s="296"/>
      <c r="LR51" s="296"/>
      <c r="LS51" s="296"/>
      <c r="LT51" s="296"/>
      <c r="LU51" s="296"/>
      <c r="LV51" s="296"/>
      <c r="LW51" s="296"/>
      <c r="LX51" s="296"/>
      <c r="LY51" s="296"/>
      <c r="LZ51" s="296"/>
      <c r="MA51" s="296"/>
      <c r="MB51" s="296"/>
      <c r="MC51" s="296"/>
      <c r="MD51" s="296"/>
      <c r="ME51" s="296"/>
      <c r="MF51" s="296"/>
      <c r="MG51" s="296"/>
      <c r="MH51" s="296"/>
      <c r="MI51" s="296"/>
      <c r="MJ51" s="296"/>
      <c r="MK51" s="296"/>
      <c r="ML51" s="296"/>
      <c r="MM51" s="296"/>
      <c r="MN51" s="296"/>
      <c r="MO51" s="296"/>
      <c r="MP51" s="296"/>
      <c r="MQ51" s="296"/>
      <c r="MR51" s="296"/>
      <c r="MS51" s="296"/>
      <c r="MT51" s="296"/>
      <c r="MU51" s="296"/>
      <c r="MV51" s="296"/>
      <c r="MW51" s="296"/>
      <c r="MX51" s="296"/>
      <c r="MY51" s="296"/>
      <c r="MZ51" s="296"/>
      <c r="NA51" s="296"/>
      <c r="NB51" s="296"/>
      <c r="NC51" s="296"/>
      <c r="ND51" s="296"/>
      <c r="NE51" s="296"/>
      <c r="NF51" s="296"/>
      <c r="NG51" s="296"/>
      <c r="NH51" s="296"/>
      <c r="NI51" s="296"/>
      <c r="NJ51" s="296"/>
      <c r="NK51" s="296"/>
      <c r="NL51" s="296"/>
      <c r="NM51" s="296"/>
      <c r="NN51" s="296"/>
      <c r="NO51" s="296"/>
      <c r="NP51" s="296"/>
      <c r="NQ51" s="296"/>
      <c r="NR51" s="296"/>
      <c r="NS51" s="296"/>
      <c r="NT51" s="296"/>
      <c r="NU51" s="296"/>
      <c r="NV51" s="296"/>
      <c r="NW51" s="296"/>
      <c r="NX51" s="296"/>
      <c r="NY51" s="296"/>
      <c r="NZ51" s="296"/>
      <c r="OA51" s="296"/>
      <c r="OB51" s="296"/>
      <c r="OC51" s="296"/>
      <c r="OD51" s="296"/>
      <c r="OE51" s="296"/>
      <c r="OF51" s="296"/>
      <c r="OG51" s="296"/>
      <c r="OH51" s="296"/>
      <c r="OI51" s="296"/>
      <c r="OJ51" s="296"/>
      <c r="OK51" s="296"/>
      <c r="OL51" s="296"/>
      <c r="OM51" s="296"/>
      <c r="ON51" s="296"/>
      <c r="OO51" s="296"/>
      <c r="OP51" s="296"/>
      <c r="OQ51" s="296"/>
      <c r="OR51" s="296"/>
      <c r="OS51" s="296"/>
      <c r="OT51" s="296"/>
      <c r="OU51" s="296"/>
      <c r="OV51" s="296"/>
      <c r="OW51" s="296"/>
      <c r="OX51" s="296"/>
      <c r="OY51" s="296"/>
      <c r="OZ51" s="296"/>
      <c r="PA51" s="296"/>
      <c r="PB51" s="296"/>
      <c r="PC51" s="296"/>
      <c r="PD51" s="296"/>
      <c r="PE51" s="296"/>
      <c r="PF51" s="296"/>
      <c r="PG51" s="296"/>
      <c r="PH51" s="296"/>
      <c r="PI51" s="296"/>
      <c r="PJ51" s="296"/>
      <c r="PK51" s="296"/>
      <c r="PL51" s="296"/>
      <c r="PM51" s="296"/>
      <c r="PN51" s="296"/>
      <c r="PO51" s="296"/>
      <c r="PP51" s="296"/>
      <c r="PQ51" s="296"/>
      <c r="PR51" s="296"/>
      <c r="PS51" s="296"/>
      <c r="PT51" s="296"/>
      <c r="PU51" s="296"/>
      <c r="PV51" s="296"/>
      <c r="PW51" s="296"/>
      <c r="PX51" s="296"/>
      <c r="PY51" s="296"/>
      <c r="PZ51" s="296"/>
      <c r="QA51" s="296"/>
      <c r="QB51" s="296"/>
      <c r="QC51" s="296"/>
      <c r="QD51" s="296"/>
      <c r="QE51" s="296"/>
      <c r="QF51" s="296"/>
      <c r="QG51" s="296"/>
      <c r="QH51" s="296"/>
      <c r="QI51" s="296"/>
      <c r="QJ51" s="296"/>
      <c r="QK51" s="296"/>
      <c r="QL51" s="296"/>
      <c r="QM51" s="296"/>
      <c r="QN51" s="296"/>
      <c r="QO51" s="296"/>
      <c r="QP51" s="296"/>
      <c r="QQ51" s="296"/>
      <c r="QR51" s="296"/>
      <c r="QS51" s="296"/>
      <c r="QT51" s="296"/>
      <c r="QU51" s="296"/>
      <c r="QV51" s="296"/>
      <c r="QW51" s="296"/>
      <c r="QX51" s="296"/>
    </row>
    <row r="52" customFormat="false" ht="21" hidden="false" customHeight="true" outlineLevel="0" collapsed="false">
      <c r="A52" s="301"/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303"/>
      <c r="AB52" s="300"/>
      <c r="AE52" s="296"/>
      <c r="AF52" s="296"/>
      <c r="AG52" s="296"/>
      <c r="AH52" s="296"/>
      <c r="AI52" s="296"/>
      <c r="AJ52" s="296"/>
      <c r="AK52" s="296"/>
      <c r="AL52" s="296"/>
      <c r="AM52" s="296"/>
      <c r="AN52" s="296"/>
      <c r="AO52" s="296"/>
      <c r="AP52" s="296"/>
      <c r="AQ52" s="296"/>
      <c r="AR52" s="296"/>
      <c r="AS52" s="296"/>
      <c r="AT52" s="296"/>
      <c r="AU52" s="296"/>
      <c r="AV52" s="296"/>
      <c r="AW52" s="296"/>
      <c r="AX52" s="296"/>
      <c r="AY52" s="296"/>
      <c r="AZ52" s="296"/>
      <c r="BA52" s="296"/>
      <c r="BB52" s="296"/>
      <c r="BC52" s="296"/>
      <c r="BD52" s="296"/>
      <c r="BE52" s="296"/>
      <c r="BF52" s="296"/>
      <c r="BG52" s="296"/>
      <c r="BH52" s="296"/>
      <c r="BI52" s="296"/>
      <c r="BJ52" s="296"/>
      <c r="BK52" s="296"/>
      <c r="BL52" s="296"/>
      <c r="BM52" s="296"/>
      <c r="BN52" s="296"/>
      <c r="BO52" s="296"/>
      <c r="BP52" s="296"/>
      <c r="BQ52" s="296"/>
      <c r="BR52" s="296"/>
      <c r="BS52" s="296"/>
      <c r="BT52" s="296"/>
      <c r="BU52" s="296"/>
      <c r="BV52" s="296"/>
      <c r="BW52" s="296"/>
      <c r="BX52" s="296"/>
      <c r="BY52" s="296"/>
      <c r="BZ52" s="296"/>
      <c r="CA52" s="296"/>
      <c r="CB52" s="296"/>
      <c r="CC52" s="296"/>
      <c r="CD52" s="296"/>
      <c r="CE52" s="296"/>
      <c r="CF52" s="296"/>
      <c r="CG52" s="296"/>
      <c r="CH52" s="296"/>
      <c r="CI52" s="296"/>
      <c r="CJ52" s="296"/>
      <c r="CK52" s="296"/>
      <c r="CL52" s="296"/>
      <c r="CM52" s="296"/>
      <c r="CN52" s="296"/>
      <c r="CO52" s="296"/>
      <c r="CP52" s="296"/>
      <c r="CQ52" s="296"/>
      <c r="CR52" s="296"/>
      <c r="CS52" s="296"/>
      <c r="CT52" s="296"/>
      <c r="CU52" s="296"/>
      <c r="CV52" s="296"/>
      <c r="CW52" s="296"/>
      <c r="CX52" s="296"/>
      <c r="CY52" s="296"/>
      <c r="CZ52" s="296"/>
      <c r="DA52" s="296"/>
      <c r="DB52" s="296"/>
      <c r="DC52" s="296"/>
      <c r="DD52" s="296"/>
      <c r="DE52" s="296"/>
      <c r="DF52" s="296"/>
      <c r="DG52" s="296"/>
      <c r="DH52" s="296"/>
      <c r="DI52" s="296"/>
      <c r="DJ52" s="296"/>
      <c r="DK52" s="296"/>
      <c r="DL52" s="296"/>
      <c r="DM52" s="296"/>
      <c r="DN52" s="296"/>
      <c r="DO52" s="296"/>
      <c r="DP52" s="296"/>
      <c r="DQ52" s="296"/>
      <c r="DR52" s="296"/>
      <c r="DS52" s="296"/>
      <c r="DT52" s="296"/>
      <c r="DU52" s="296"/>
      <c r="DV52" s="296"/>
      <c r="DW52" s="296"/>
      <c r="DX52" s="296"/>
      <c r="DY52" s="296"/>
      <c r="DZ52" s="296"/>
      <c r="EA52" s="296"/>
      <c r="EB52" s="296"/>
      <c r="EC52" s="296"/>
      <c r="ED52" s="296"/>
      <c r="EE52" s="296"/>
      <c r="EF52" s="296"/>
      <c r="EG52" s="296"/>
      <c r="EH52" s="296"/>
      <c r="EI52" s="296"/>
      <c r="EJ52" s="296"/>
      <c r="EK52" s="296"/>
      <c r="EL52" s="296"/>
      <c r="EM52" s="296"/>
      <c r="EN52" s="296"/>
      <c r="EO52" s="296"/>
      <c r="EP52" s="296"/>
      <c r="EQ52" s="296"/>
      <c r="ER52" s="296"/>
      <c r="ES52" s="296"/>
      <c r="ET52" s="296"/>
      <c r="EU52" s="296"/>
      <c r="EV52" s="296"/>
      <c r="EW52" s="296"/>
      <c r="EX52" s="296"/>
      <c r="EY52" s="296"/>
      <c r="EZ52" s="296"/>
      <c r="FA52" s="296"/>
      <c r="FB52" s="296"/>
      <c r="FC52" s="296"/>
      <c r="FD52" s="296"/>
      <c r="FE52" s="296"/>
      <c r="FF52" s="296"/>
      <c r="FG52" s="296"/>
      <c r="FH52" s="296"/>
      <c r="FI52" s="296"/>
      <c r="FJ52" s="296"/>
      <c r="FK52" s="296"/>
      <c r="FL52" s="296"/>
      <c r="FM52" s="296"/>
      <c r="FN52" s="296"/>
      <c r="FO52" s="296"/>
      <c r="FP52" s="296"/>
      <c r="FQ52" s="296"/>
      <c r="FR52" s="296"/>
      <c r="FS52" s="296"/>
      <c r="FT52" s="296"/>
      <c r="FU52" s="296"/>
      <c r="FV52" s="296"/>
      <c r="FW52" s="296"/>
      <c r="FX52" s="296"/>
      <c r="FY52" s="296"/>
      <c r="FZ52" s="296"/>
      <c r="GA52" s="296"/>
      <c r="GB52" s="296"/>
      <c r="GC52" s="296"/>
      <c r="GD52" s="296"/>
      <c r="GE52" s="296"/>
      <c r="GF52" s="296"/>
      <c r="GG52" s="296"/>
      <c r="GH52" s="296"/>
      <c r="GI52" s="296"/>
      <c r="GJ52" s="296"/>
      <c r="GK52" s="296"/>
      <c r="GL52" s="296"/>
      <c r="GM52" s="296"/>
      <c r="GN52" s="296"/>
      <c r="GO52" s="296"/>
      <c r="GP52" s="296"/>
      <c r="GQ52" s="296"/>
      <c r="GR52" s="296"/>
      <c r="GS52" s="296"/>
      <c r="GT52" s="296"/>
      <c r="GU52" s="296"/>
      <c r="GV52" s="296"/>
      <c r="GW52" s="296"/>
      <c r="GX52" s="296"/>
      <c r="GY52" s="296"/>
      <c r="GZ52" s="296"/>
      <c r="HA52" s="296"/>
      <c r="HB52" s="296"/>
      <c r="HC52" s="296"/>
      <c r="HD52" s="296"/>
      <c r="HE52" s="296"/>
      <c r="HF52" s="296"/>
      <c r="HG52" s="296"/>
      <c r="HH52" s="296"/>
      <c r="HI52" s="296"/>
      <c r="HJ52" s="296"/>
      <c r="HK52" s="296"/>
      <c r="HL52" s="296"/>
      <c r="HM52" s="296"/>
      <c r="HN52" s="296"/>
      <c r="HO52" s="296"/>
      <c r="HP52" s="296"/>
      <c r="HQ52" s="296"/>
      <c r="HR52" s="296"/>
      <c r="HS52" s="296"/>
      <c r="HT52" s="296"/>
      <c r="HU52" s="296"/>
      <c r="HV52" s="296"/>
      <c r="HW52" s="296"/>
      <c r="HX52" s="296"/>
      <c r="HY52" s="296"/>
      <c r="HZ52" s="296"/>
      <c r="IA52" s="296"/>
      <c r="IB52" s="296"/>
      <c r="IC52" s="296"/>
      <c r="ID52" s="296"/>
      <c r="IE52" s="296"/>
      <c r="IF52" s="296"/>
      <c r="IG52" s="296"/>
      <c r="IH52" s="296"/>
      <c r="II52" s="296"/>
      <c r="IJ52" s="296"/>
      <c r="IK52" s="296"/>
      <c r="IL52" s="296"/>
      <c r="IM52" s="296"/>
      <c r="IN52" s="296"/>
      <c r="IO52" s="296"/>
      <c r="IP52" s="296"/>
      <c r="IQ52" s="296"/>
      <c r="IR52" s="296"/>
      <c r="IS52" s="296"/>
      <c r="IT52" s="296"/>
      <c r="IU52" s="296"/>
      <c r="IV52" s="296"/>
      <c r="IW52" s="296"/>
      <c r="IX52" s="296"/>
      <c r="IY52" s="296"/>
      <c r="IZ52" s="296"/>
      <c r="JA52" s="296"/>
      <c r="JB52" s="296"/>
      <c r="JC52" s="296"/>
      <c r="JD52" s="296"/>
      <c r="JE52" s="296"/>
      <c r="JF52" s="296"/>
      <c r="JG52" s="296"/>
      <c r="JH52" s="296"/>
      <c r="JI52" s="296"/>
      <c r="JJ52" s="296"/>
      <c r="JK52" s="296"/>
      <c r="JL52" s="296"/>
      <c r="JM52" s="296"/>
      <c r="JN52" s="296"/>
      <c r="JO52" s="296"/>
      <c r="JP52" s="296"/>
      <c r="JQ52" s="296"/>
      <c r="JR52" s="296"/>
      <c r="JS52" s="296"/>
      <c r="JT52" s="296"/>
      <c r="JU52" s="296"/>
      <c r="JV52" s="296"/>
      <c r="JW52" s="296"/>
      <c r="JX52" s="296"/>
      <c r="JY52" s="296"/>
      <c r="JZ52" s="296"/>
      <c r="KA52" s="296"/>
      <c r="KB52" s="296"/>
      <c r="KC52" s="296"/>
      <c r="KD52" s="296"/>
      <c r="KE52" s="296"/>
      <c r="KF52" s="296"/>
      <c r="KG52" s="296"/>
      <c r="KH52" s="296"/>
      <c r="KI52" s="296"/>
      <c r="KJ52" s="296"/>
      <c r="KK52" s="296"/>
      <c r="KL52" s="296"/>
      <c r="KM52" s="296"/>
      <c r="KN52" s="296"/>
      <c r="KO52" s="296"/>
      <c r="KP52" s="296"/>
      <c r="KQ52" s="296"/>
      <c r="KR52" s="296"/>
      <c r="KS52" s="296"/>
      <c r="KT52" s="296"/>
      <c r="KU52" s="296"/>
      <c r="KV52" s="296"/>
      <c r="KW52" s="296"/>
      <c r="KX52" s="296"/>
      <c r="KY52" s="296"/>
      <c r="KZ52" s="296"/>
      <c r="LA52" s="296"/>
      <c r="LB52" s="296"/>
      <c r="LC52" s="296"/>
      <c r="LD52" s="296"/>
      <c r="LE52" s="296"/>
      <c r="LF52" s="296"/>
      <c r="LG52" s="296"/>
      <c r="LH52" s="296"/>
      <c r="LI52" s="296"/>
      <c r="LJ52" s="296"/>
      <c r="LK52" s="296"/>
      <c r="LL52" s="296"/>
      <c r="LM52" s="296"/>
      <c r="LN52" s="296"/>
      <c r="LO52" s="296"/>
      <c r="LP52" s="296"/>
      <c r="LQ52" s="296"/>
      <c r="LR52" s="296"/>
      <c r="LS52" s="296"/>
      <c r="LT52" s="296"/>
      <c r="LU52" s="296"/>
      <c r="LV52" s="296"/>
      <c r="LW52" s="296"/>
      <c r="LX52" s="296"/>
      <c r="LY52" s="296"/>
      <c r="LZ52" s="296"/>
      <c r="MA52" s="296"/>
      <c r="MB52" s="296"/>
      <c r="MC52" s="296"/>
      <c r="MD52" s="296"/>
      <c r="ME52" s="296"/>
      <c r="MF52" s="296"/>
      <c r="MG52" s="296"/>
      <c r="MH52" s="296"/>
      <c r="MI52" s="296"/>
      <c r="MJ52" s="296"/>
      <c r="MK52" s="296"/>
      <c r="ML52" s="296"/>
      <c r="MM52" s="296"/>
      <c r="MN52" s="296"/>
      <c r="MO52" s="296"/>
      <c r="MP52" s="296"/>
      <c r="MQ52" s="296"/>
      <c r="MR52" s="296"/>
      <c r="MS52" s="296"/>
      <c r="MT52" s="296"/>
      <c r="MU52" s="296"/>
      <c r="MV52" s="296"/>
      <c r="MW52" s="296"/>
      <c r="MX52" s="296"/>
      <c r="MY52" s="296"/>
      <c r="MZ52" s="296"/>
      <c r="NA52" s="296"/>
      <c r="NB52" s="296"/>
      <c r="NC52" s="296"/>
      <c r="ND52" s="296"/>
      <c r="NE52" s="296"/>
      <c r="NF52" s="296"/>
      <c r="NG52" s="296"/>
      <c r="NH52" s="296"/>
      <c r="NI52" s="296"/>
      <c r="NJ52" s="296"/>
      <c r="NK52" s="296"/>
      <c r="NL52" s="296"/>
      <c r="NM52" s="296"/>
      <c r="NN52" s="296"/>
      <c r="NO52" s="296"/>
      <c r="NP52" s="296"/>
      <c r="NQ52" s="296"/>
      <c r="NR52" s="296"/>
      <c r="NS52" s="296"/>
      <c r="NT52" s="296"/>
      <c r="NU52" s="296"/>
      <c r="NV52" s="296"/>
      <c r="NW52" s="296"/>
      <c r="NX52" s="296"/>
      <c r="NY52" s="296"/>
      <c r="NZ52" s="296"/>
      <c r="OA52" s="296"/>
      <c r="OB52" s="296"/>
      <c r="OC52" s="296"/>
      <c r="OD52" s="296"/>
      <c r="OE52" s="296"/>
      <c r="OF52" s="296"/>
      <c r="OG52" s="296"/>
      <c r="OH52" s="296"/>
      <c r="OI52" s="296"/>
      <c r="OJ52" s="296"/>
      <c r="OK52" s="296"/>
      <c r="OL52" s="296"/>
      <c r="OM52" s="296"/>
      <c r="ON52" s="296"/>
      <c r="OO52" s="296"/>
      <c r="OP52" s="296"/>
      <c r="OQ52" s="296"/>
      <c r="OR52" s="296"/>
      <c r="OS52" s="296"/>
      <c r="OT52" s="296"/>
      <c r="OU52" s="296"/>
      <c r="OV52" s="296"/>
      <c r="OW52" s="296"/>
      <c r="OX52" s="296"/>
      <c r="OY52" s="296"/>
      <c r="OZ52" s="296"/>
      <c r="PA52" s="296"/>
      <c r="PB52" s="296"/>
      <c r="PC52" s="296"/>
      <c r="PD52" s="296"/>
      <c r="PE52" s="296"/>
      <c r="PF52" s="296"/>
      <c r="PG52" s="296"/>
      <c r="PH52" s="296"/>
      <c r="PI52" s="296"/>
      <c r="PJ52" s="296"/>
      <c r="PK52" s="296"/>
      <c r="PL52" s="296"/>
      <c r="PM52" s="296"/>
      <c r="PN52" s="296"/>
      <c r="PO52" s="296"/>
      <c r="PP52" s="296"/>
      <c r="PQ52" s="296"/>
      <c r="PR52" s="296"/>
      <c r="PS52" s="296"/>
      <c r="PT52" s="296"/>
      <c r="PU52" s="296"/>
      <c r="PV52" s="296"/>
      <c r="PW52" s="296"/>
      <c r="PX52" s="296"/>
      <c r="PY52" s="296"/>
      <c r="PZ52" s="296"/>
      <c r="QA52" s="296"/>
      <c r="QB52" s="296"/>
      <c r="QC52" s="296"/>
      <c r="QD52" s="296"/>
      <c r="QE52" s="296"/>
      <c r="QF52" s="296"/>
      <c r="QG52" s="296"/>
      <c r="QH52" s="296"/>
      <c r="QI52" s="296"/>
      <c r="QJ52" s="296"/>
      <c r="QK52" s="296"/>
      <c r="QL52" s="296"/>
      <c r="QM52" s="296"/>
      <c r="QN52" s="296"/>
      <c r="QO52" s="296"/>
      <c r="QP52" s="296"/>
      <c r="QQ52" s="296"/>
      <c r="QR52" s="296"/>
      <c r="QS52" s="296"/>
      <c r="QT52" s="296"/>
      <c r="QU52" s="296"/>
      <c r="QV52" s="296"/>
      <c r="QW52" s="296"/>
      <c r="QX52" s="296"/>
    </row>
    <row r="53" s="243" customFormat="true" ht="21" hidden="false" customHeight="true" outlineLevel="0" collapsed="false">
      <c r="A53" s="301"/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303"/>
      <c r="AB53" s="300"/>
    </row>
    <row r="54" s="243" customFormat="true" ht="21" hidden="false" customHeight="true" outlineLevel="0" collapsed="false">
      <c r="A54" s="301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3"/>
      <c r="AB54" s="300"/>
    </row>
    <row r="55" s="243" customFormat="true" ht="21" hidden="false" customHeight="true" outlineLevel="0" collapsed="false">
      <c r="A55" s="301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3"/>
      <c r="AB55" s="300"/>
    </row>
    <row r="56" s="243" customFormat="true" ht="21" hidden="false" customHeight="true" outlineLevel="0" collapsed="false">
      <c r="A56" s="301"/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3"/>
      <c r="AB56" s="300"/>
      <c r="AC56" s="296"/>
      <c r="AD56" s="296"/>
    </row>
    <row r="57" s="243" customFormat="true" ht="21" hidden="false" customHeight="true" outlineLevel="0" collapsed="false">
      <c r="A57" s="301"/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3"/>
      <c r="AB57" s="300"/>
      <c r="AC57" s="296"/>
      <c r="AD57" s="296"/>
    </row>
    <row r="58" s="243" customFormat="true" ht="21" hidden="false" customHeight="true" outlineLevel="0" collapsed="false">
      <c r="A58" s="301"/>
      <c r="B58" s="302"/>
      <c r="C58" s="302" t="s">
        <v>1267</v>
      </c>
      <c r="D58" s="302" t="s">
        <v>1270</v>
      </c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4"/>
      <c r="Z58" s="274"/>
      <c r="AA58" s="303"/>
      <c r="AB58" s="300"/>
      <c r="AC58" s="296"/>
      <c r="AD58" s="296"/>
    </row>
    <row r="59" s="243" customFormat="true" ht="21" hidden="false" customHeight="true" outlineLevel="0" collapsed="false">
      <c r="A59" s="301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3"/>
      <c r="AB59" s="300"/>
      <c r="AC59" s="296"/>
      <c r="AD59" s="296"/>
    </row>
    <row r="60" s="243" customFormat="true" ht="21" hidden="false" customHeight="true" outlineLevel="0" collapsed="false">
      <c r="A60" s="301"/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3"/>
      <c r="AB60" s="300"/>
      <c r="AC60" s="296"/>
      <c r="AD60" s="296"/>
    </row>
    <row r="61" s="243" customFormat="true" ht="21" hidden="false" customHeight="true" outlineLevel="0" collapsed="false">
      <c r="A61" s="301"/>
      <c r="B61" s="302"/>
      <c r="C61" s="302"/>
      <c r="D61" s="302" t="s">
        <v>1279</v>
      </c>
      <c r="E61" s="305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  <c r="U61" s="274"/>
      <c r="V61" s="274"/>
      <c r="W61" s="274"/>
      <c r="X61" s="274"/>
      <c r="Y61" s="274"/>
      <c r="Z61" s="274"/>
      <c r="AA61" s="303"/>
      <c r="AB61" s="300"/>
      <c r="AC61" s="296"/>
      <c r="AD61" s="296"/>
    </row>
    <row r="62" s="243" customFormat="true" ht="21" hidden="false" customHeight="true" outlineLevel="0" collapsed="false">
      <c r="A62" s="301"/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303"/>
      <c r="AB62" s="300"/>
      <c r="AC62" s="296"/>
      <c r="AD62" s="296"/>
    </row>
    <row r="63" s="243" customFormat="true" ht="45" hidden="false" customHeight="true" outlineLevel="0" collapsed="false">
      <c r="A63" s="301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3"/>
      <c r="AB63" s="300"/>
      <c r="AC63" s="296"/>
      <c r="AD63" s="296"/>
    </row>
    <row r="64" s="243" customFormat="true" ht="21" hidden="false" customHeight="true" outlineLevel="0" collapsed="false">
      <c r="A64" s="301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3"/>
      <c r="AB64" s="300"/>
      <c r="AC64" s="296"/>
      <c r="AD64" s="296"/>
    </row>
    <row r="65" s="243" customFormat="true" ht="21" hidden="false" customHeight="true" outlineLevel="0" collapsed="false">
      <c r="A65" s="301"/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3"/>
      <c r="AB65" s="300"/>
      <c r="AC65" s="296"/>
      <c r="AD65" s="296"/>
    </row>
    <row r="66" s="243" customFormat="true" ht="21" hidden="false" customHeight="true" outlineLevel="0" collapsed="false">
      <c r="A66" s="301"/>
      <c r="B66" s="302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3"/>
      <c r="AB66" s="300"/>
      <c r="AC66" s="296"/>
      <c r="AD66" s="296"/>
    </row>
    <row r="67" s="243" customFormat="true" ht="21" hidden="false" customHeight="true" outlineLevel="0" collapsed="false">
      <c r="A67" s="301"/>
      <c r="B67" s="302"/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3"/>
      <c r="AB67" s="300"/>
      <c r="AC67" s="296"/>
      <c r="AD67" s="296"/>
    </row>
    <row r="68" s="243" customFormat="true" ht="21" hidden="false" customHeight="true" outlineLevel="0" collapsed="false">
      <c r="A68" s="301"/>
      <c r="B68" s="302" t="s">
        <v>1280</v>
      </c>
      <c r="C68" s="302"/>
      <c r="D68" s="302"/>
      <c r="E68" s="305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  <c r="AA68" s="303"/>
      <c r="AB68" s="300"/>
      <c r="AC68" s="296"/>
      <c r="AD68" s="296"/>
    </row>
    <row r="69" s="243" customFormat="true" ht="21" hidden="false" customHeight="true" outlineLevel="0" collapsed="false">
      <c r="A69" s="301"/>
      <c r="B69" s="302"/>
      <c r="C69" s="302"/>
      <c r="D69" s="302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3"/>
      <c r="AB69" s="300"/>
      <c r="AC69" s="296"/>
      <c r="AD69" s="296"/>
    </row>
    <row r="70" s="243" customFormat="true" ht="21" hidden="false" customHeight="true" outlineLevel="0" collapsed="false">
      <c r="A70" s="301"/>
      <c r="B70" s="302"/>
      <c r="C70" s="302"/>
      <c r="D70" s="302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  <c r="AA70" s="303"/>
      <c r="AB70" s="300"/>
      <c r="AC70" s="296"/>
      <c r="AD70" s="296"/>
    </row>
    <row r="71" s="243" customFormat="true" ht="21" hidden="false" customHeight="true" outlineLevel="0" collapsed="false">
      <c r="A71" s="301"/>
      <c r="B71" s="302"/>
      <c r="C71" s="302"/>
      <c r="D71" s="302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3"/>
      <c r="AB71" s="300"/>
      <c r="AC71" s="296"/>
      <c r="AD71" s="296"/>
    </row>
    <row r="72" s="243" customFormat="true" ht="21" hidden="false" customHeight="true" outlineLevel="0" collapsed="false">
      <c r="A72" s="301"/>
      <c r="B72" s="302" t="s">
        <v>1281</v>
      </c>
      <c r="C72" s="302"/>
      <c r="D72" s="302"/>
      <c r="E72" s="306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3"/>
      <c r="AB72" s="300"/>
      <c r="AC72" s="296"/>
      <c r="AD72" s="296"/>
    </row>
    <row r="73" s="243" customFormat="true" ht="21" hidden="false" customHeight="true" outlineLevel="0" collapsed="false">
      <c r="A73" s="301"/>
      <c r="B73" s="302"/>
      <c r="C73" s="302"/>
      <c r="D73" s="302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  <c r="AA73" s="303"/>
      <c r="AB73" s="300"/>
      <c r="AC73" s="296"/>
      <c r="AD73" s="296"/>
    </row>
    <row r="74" s="243" customFormat="true" ht="21" hidden="false" customHeight="true" outlineLevel="0" collapsed="false">
      <c r="A74" s="301"/>
      <c r="B74" s="302"/>
      <c r="C74" s="302"/>
      <c r="D74" s="302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  <c r="AA74" s="303"/>
      <c r="AB74" s="300"/>
      <c r="AC74" s="296"/>
      <c r="AD74" s="296"/>
    </row>
    <row r="75" s="243" customFormat="true" ht="21" hidden="false" customHeight="true" outlineLevel="0" collapsed="false">
      <c r="A75" s="301"/>
      <c r="B75" s="302"/>
      <c r="C75" s="302"/>
      <c r="D75" s="302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  <c r="AA75" s="303"/>
      <c r="AB75" s="300"/>
    </row>
    <row r="76" s="243" customFormat="true" ht="21" hidden="false" customHeight="true" outlineLevel="0" collapsed="false">
      <c r="A76" s="301"/>
      <c r="B76" s="302" t="s">
        <v>1282</v>
      </c>
      <c r="C76" s="302"/>
      <c r="D76" s="302"/>
      <c r="E76" s="307"/>
      <c r="F76" s="302"/>
      <c r="G76" s="308"/>
      <c r="H76" s="308"/>
      <c r="I76" s="308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3"/>
      <c r="AB76" s="300"/>
    </row>
    <row r="77" s="243" customFormat="true" ht="21" hidden="false" customHeight="true" outlineLevel="0" collapsed="false">
      <c r="A77" s="301"/>
      <c r="B77" s="302"/>
      <c r="C77" s="302"/>
      <c r="D77" s="302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3"/>
      <c r="AB77" s="300"/>
      <c r="AG77" s="309"/>
    </row>
    <row r="78" s="243" customFormat="true" ht="21" hidden="false" customHeight="true" outlineLevel="0" collapsed="false">
      <c r="A78" s="301"/>
      <c r="B78" s="302"/>
      <c r="C78" s="302"/>
      <c r="D78" s="302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3"/>
      <c r="AB78" s="300"/>
      <c r="AG78" s="309"/>
    </row>
    <row r="79" s="243" customFormat="true" ht="21" hidden="false" customHeight="true" outlineLevel="0" collapsed="false">
      <c r="A79" s="301"/>
      <c r="B79" s="302"/>
      <c r="C79" s="302"/>
      <c r="D79" s="302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3"/>
      <c r="AB79" s="300"/>
      <c r="AG79" s="309"/>
    </row>
    <row r="80" s="243" customFormat="true" ht="21" hidden="false" customHeight="true" outlineLevel="0" collapsed="false">
      <c r="A80" s="301"/>
      <c r="B80" s="302"/>
      <c r="C80" s="302"/>
      <c r="D80" s="302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3"/>
      <c r="AB80" s="300"/>
      <c r="AG80" s="309"/>
    </row>
    <row r="81" s="243" customFormat="true" ht="21" hidden="false" customHeight="true" outlineLevel="0" collapsed="false">
      <c r="A81" s="301"/>
      <c r="B81" s="302"/>
      <c r="C81" s="302"/>
      <c r="D81" s="302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3"/>
      <c r="AB81" s="300"/>
      <c r="AG81" s="309"/>
    </row>
    <row r="82" s="243" customFormat="true" ht="21" hidden="false" customHeight="true" outlineLevel="0" collapsed="false">
      <c r="A82" s="301"/>
      <c r="B82" s="302"/>
      <c r="C82" s="302"/>
      <c r="D82" s="302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3"/>
      <c r="AB82" s="300"/>
      <c r="AG82" s="309"/>
    </row>
    <row r="83" s="243" customFormat="true" ht="21" hidden="false" customHeight="true" outlineLevel="0" collapsed="false">
      <c r="A83" s="301"/>
      <c r="B83" s="302"/>
      <c r="C83" s="302"/>
      <c r="D83" s="302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3"/>
      <c r="AB83" s="300"/>
      <c r="AG83" s="309"/>
    </row>
    <row r="84" s="243" customFormat="true" ht="2.25" hidden="false" customHeight="true" outlineLevel="0" collapsed="false">
      <c r="A84" s="301"/>
      <c r="B84" s="302"/>
      <c r="C84" s="302"/>
      <c r="D84" s="302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3"/>
      <c r="AB84" s="300"/>
      <c r="AG84" s="309"/>
    </row>
    <row r="85" s="243" customFormat="true" ht="4.5" hidden="false" customHeight="true" outlineLevel="0" collapsed="false">
      <c r="A85" s="301"/>
      <c r="B85" s="302"/>
      <c r="C85" s="302"/>
      <c r="D85" s="302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3"/>
      <c r="AB85" s="300"/>
      <c r="AG85" s="309"/>
    </row>
    <row r="86" s="243" customFormat="true" ht="21" hidden="false" customHeight="true" outlineLevel="0" collapsed="false">
      <c r="A86" s="301"/>
      <c r="B86" s="302" t="s">
        <v>1283</v>
      </c>
      <c r="C86" s="302"/>
      <c r="D86" s="302"/>
      <c r="E86" s="310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  <c r="AA86" s="303"/>
      <c r="AB86" s="300"/>
      <c r="AG86" s="309"/>
    </row>
    <row r="87" s="243" customFormat="true" ht="21" hidden="false" customHeight="true" outlineLevel="0" collapsed="false">
      <c r="A87" s="301"/>
      <c r="B87" s="302"/>
      <c r="C87" s="302"/>
      <c r="D87" s="302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310"/>
      <c r="AA87" s="303"/>
      <c r="AB87" s="300"/>
    </row>
    <row r="88" s="243" customFormat="true" ht="21" hidden="false" customHeight="true" outlineLevel="0" collapsed="false">
      <c r="A88" s="301"/>
      <c r="B88" s="302"/>
      <c r="C88" s="302"/>
      <c r="D88" s="302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  <c r="R88" s="310"/>
      <c r="S88" s="310"/>
      <c r="T88" s="310"/>
      <c r="U88" s="310"/>
      <c r="V88" s="310"/>
      <c r="W88" s="310"/>
      <c r="X88" s="310"/>
      <c r="Y88" s="310"/>
      <c r="Z88" s="310"/>
      <c r="AA88" s="303"/>
      <c r="AB88" s="300"/>
    </row>
    <row r="89" s="243" customFormat="true" ht="21" hidden="false" customHeight="true" outlineLevel="0" collapsed="false">
      <c r="A89" s="301"/>
      <c r="B89" s="302"/>
      <c r="C89" s="302"/>
      <c r="D89" s="302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03"/>
      <c r="AB89" s="300"/>
    </row>
    <row r="90" s="243" customFormat="true" ht="21" hidden="false" customHeight="true" outlineLevel="0" collapsed="false">
      <c r="A90" s="301"/>
      <c r="B90" s="302"/>
      <c r="C90" s="302"/>
      <c r="D90" s="302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  <c r="R90" s="310"/>
      <c r="S90" s="310"/>
      <c r="T90" s="310"/>
      <c r="U90" s="310"/>
      <c r="V90" s="310"/>
      <c r="W90" s="310"/>
      <c r="X90" s="310"/>
      <c r="Y90" s="310"/>
      <c r="Z90" s="310"/>
      <c r="AA90" s="303"/>
      <c r="AB90" s="300"/>
    </row>
    <row r="91" s="243" customFormat="true" ht="21" hidden="false" customHeight="true" outlineLevel="0" collapsed="false">
      <c r="A91" s="301"/>
      <c r="B91" s="302"/>
      <c r="C91" s="302"/>
      <c r="D91" s="302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  <c r="R91" s="310"/>
      <c r="S91" s="310"/>
      <c r="T91" s="310"/>
      <c r="U91" s="310"/>
      <c r="V91" s="310"/>
      <c r="W91" s="310"/>
      <c r="X91" s="310"/>
      <c r="Y91" s="310"/>
      <c r="Z91" s="310"/>
      <c r="AA91" s="303"/>
      <c r="AB91" s="300"/>
    </row>
    <row r="92" s="243" customFormat="true" ht="21" hidden="false" customHeight="true" outlineLevel="0" collapsed="false">
      <c r="A92" s="301"/>
      <c r="B92" s="302"/>
      <c r="C92" s="302"/>
      <c r="D92" s="302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03"/>
      <c r="AB92" s="300"/>
    </row>
    <row r="93" s="243" customFormat="true" ht="39" hidden="false" customHeight="true" outlineLevel="0" collapsed="false">
      <c r="A93" s="301"/>
      <c r="B93" s="302"/>
      <c r="C93" s="302"/>
      <c r="D93" s="302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  <c r="R93" s="310"/>
      <c r="S93" s="310"/>
      <c r="T93" s="310"/>
      <c r="U93" s="310"/>
      <c r="V93" s="310"/>
      <c r="W93" s="310"/>
      <c r="X93" s="310"/>
      <c r="Y93" s="310"/>
      <c r="Z93" s="310"/>
      <c r="AA93" s="303"/>
      <c r="AB93" s="300"/>
    </row>
    <row r="94" s="243" customFormat="true" ht="21" hidden="false" customHeight="true" outlineLevel="0" collapsed="false">
      <c r="A94" s="301"/>
      <c r="B94" s="302" t="s">
        <v>1284</v>
      </c>
      <c r="C94" s="302"/>
      <c r="D94" s="302"/>
      <c r="E94" s="311"/>
      <c r="F94" s="312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12"/>
      <c r="Z94" s="312"/>
      <c r="AA94" s="303"/>
      <c r="AB94" s="300"/>
    </row>
    <row r="95" s="243" customFormat="true" ht="21" hidden="false" customHeight="true" outlineLevel="0" collapsed="false">
      <c r="A95" s="301"/>
      <c r="B95" s="302"/>
      <c r="C95" s="302"/>
      <c r="D95" s="302"/>
      <c r="E95" s="311"/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11"/>
      <c r="W95" s="311"/>
      <c r="X95" s="311"/>
      <c r="Y95" s="311"/>
      <c r="Z95" s="311"/>
      <c r="AA95" s="303"/>
      <c r="AB95" s="300"/>
    </row>
    <row r="96" s="243" customFormat="true" ht="21" hidden="false" customHeight="true" outlineLevel="0" collapsed="false">
      <c r="A96" s="301"/>
      <c r="B96" s="302"/>
      <c r="C96" s="302"/>
      <c r="D96" s="302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11"/>
      <c r="Y96" s="311"/>
      <c r="Z96" s="311"/>
      <c r="AA96" s="303"/>
      <c r="AB96" s="300"/>
    </row>
    <row r="97" s="243" customFormat="true" ht="21" hidden="false" customHeight="true" outlineLevel="0" collapsed="false">
      <c r="A97" s="301"/>
      <c r="B97" s="302"/>
      <c r="C97" s="302"/>
      <c r="D97" s="302"/>
      <c r="E97" s="311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311"/>
      <c r="Q97" s="311"/>
      <c r="R97" s="311"/>
      <c r="S97" s="311"/>
      <c r="T97" s="311"/>
      <c r="U97" s="311"/>
      <c r="V97" s="311"/>
      <c r="W97" s="311"/>
      <c r="X97" s="311"/>
      <c r="Y97" s="311"/>
      <c r="Z97" s="311"/>
      <c r="AA97" s="303"/>
      <c r="AB97" s="300"/>
    </row>
    <row r="98" s="243" customFormat="true" ht="28.5" hidden="false" customHeight="true" outlineLevel="0" collapsed="false">
      <c r="A98" s="301"/>
      <c r="B98" s="302"/>
      <c r="C98" s="302"/>
      <c r="D98" s="302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1"/>
      <c r="P98" s="311"/>
      <c r="Q98" s="311"/>
      <c r="R98" s="311"/>
      <c r="S98" s="311"/>
      <c r="T98" s="311"/>
      <c r="U98" s="311"/>
      <c r="V98" s="311"/>
      <c r="W98" s="311"/>
      <c r="X98" s="311"/>
      <c r="Y98" s="311"/>
      <c r="Z98" s="311"/>
      <c r="AA98" s="303"/>
      <c r="AB98" s="300"/>
    </row>
    <row r="99" s="243" customFormat="true" ht="21" hidden="false" customHeight="true" outlineLevel="0" collapsed="false">
      <c r="A99" s="301"/>
      <c r="B99" s="302" t="s">
        <v>1285</v>
      </c>
      <c r="C99" s="302"/>
      <c r="D99" s="302"/>
      <c r="E99" s="311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4"/>
      <c r="V99" s="274"/>
      <c r="W99" s="274"/>
      <c r="X99" s="274"/>
      <c r="Y99" s="274"/>
      <c r="Z99" s="274"/>
      <c r="AA99" s="303"/>
      <c r="AB99" s="300"/>
    </row>
    <row r="100" s="243" customFormat="true" ht="21" hidden="false" customHeight="true" outlineLevel="0" collapsed="false">
      <c r="A100" s="301"/>
      <c r="B100" s="302"/>
      <c r="C100" s="302"/>
      <c r="D100" s="302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11"/>
      <c r="W100" s="311"/>
      <c r="X100" s="311"/>
      <c r="Y100" s="311"/>
      <c r="Z100" s="311"/>
      <c r="AA100" s="303"/>
      <c r="AB100" s="300"/>
    </row>
    <row r="101" s="243" customFormat="true" ht="21" hidden="false" customHeight="true" outlineLevel="0" collapsed="false">
      <c r="A101" s="301"/>
      <c r="B101" s="302"/>
      <c r="C101" s="302"/>
      <c r="D101" s="302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11"/>
      <c r="W101" s="311"/>
      <c r="X101" s="311"/>
      <c r="Y101" s="311"/>
      <c r="Z101" s="311"/>
      <c r="AA101" s="303"/>
      <c r="AB101" s="300"/>
    </row>
    <row r="102" s="243" customFormat="true" ht="21" hidden="false" customHeight="true" outlineLevel="0" collapsed="false">
      <c r="A102" s="301"/>
      <c r="B102" s="302"/>
      <c r="C102" s="302"/>
      <c r="D102" s="302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1"/>
      <c r="S102" s="311"/>
      <c r="T102" s="311"/>
      <c r="U102" s="311"/>
      <c r="V102" s="311"/>
      <c r="W102" s="311"/>
      <c r="X102" s="311"/>
      <c r="Y102" s="311"/>
      <c r="Z102" s="311"/>
      <c r="AA102" s="303"/>
      <c r="AB102" s="300"/>
    </row>
    <row r="103" s="243" customFormat="true" ht="21" hidden="false" customHeight="true" outlineLevel="0" collapsed="false">
      <c r="M103" s="244"/>
      <c r="N103" s="244"/>
      <c r="O103" s="244"/>
      <c r="P103" s="244"/>
      <c r="AA103" s="299"/>
      <c r="AB103" s="300"/>
    </row>
    <row r="104" s="243" customFormat="true" ht="21" hidden="false" customHeight="true" outlineLevel="0" collapsed="false">
      <c r="A104" s="313" t="s">
        <v>1286</v>
      </c>
      <c r="B104" s="299"/>
      <c r="C104" s="299"/>
      <c r="P104" s="298"/>
      <c r="Z104" s="298"/>
      <c r="AA104" s="299" t="s">
        <v>1287</v>
      </c>
      <c r="AB104" s="300"/>
    </row>
    <row r="105" s="243" customFormat="true" ht="21" hidden="false" customHeight="true" outlineLevel="0" collapsed="false">
      <c r="A105" s="313"/>
      <c r="B105" s="305" t="s">
        <v>1288</v>
      </c>
      <c r="C105" s="305" t="s">
        <v>1270</v>
      </c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303" t="s">
        <v>1289</v>
      </c>
      <c r="AB105" s="300"/>
    </row>
    <row r="106" s="243" customFormat="true" ht="21" hidden="false" customHeight="true" outlineLevel="0" collapsed="false">
      <c r="A106" s="313"/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3"/>
      <c r="AB106" s="300"/>
    </row>
    <row r="107" s="243" customFormat="true" ht="21" hidden="false" customHeight="true" outlineLevel="0" collapsed="false">
      <c r="A107" s="313"/>
      <c r="B107" s="305"/>
      <c r="C107" s="305"/>
      <c r="D107" s="305"/>
      <c r="E107" s="305"/>
      <c r="F107" s="305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  <c r="AA107" s="303"/>
      <c r="AB107" s="300"/>
    </row>
    <row r="108" s="243" customFormat="true" ht="21" hidden="false" customHeight="true" outlineLevel="0" collapsed="false">
      <c r="A108" s="313"/>
      <c r="B108" s="305"/>
      <c r="C108" s="305"/>
      <c r="D108" s="305"/>
      <c r="E108" s="305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  <c r="AA108" s="303"/>
      <c r="AB108" s="300"/>
    </row>
    <row r="109" s="243" customFormat="true" ht="21" hidden="false" customHeight="true" outlineLevel="0" collapsed="false">
      <c r="A109" s="313"/>
      <c r="B109" s="305"/>
      <c r="C109" s="305" t="s">
        <v>1218</v>
      </c>
      <c r="D109" s="305" t="str">
        <f aca="false">AG12</f>
        <v>Инж. КИПиА Бондарев А.Г.</v>
      </c>
      <c r="E109" s="305"/>
      <c r="F109" s="305"/>
      <c r="G109" s="305"/>
      <c r="H109" s="305"/>
      <c r="I109" s="305"/>
      <c r="J109" s="305"/>
      <c r="K109" s="305"/>
      <c r="L109" s="305"/>
      <c r="M109" s="305"/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305"/>
      <c r="Z109" s="305"/>
      <c r="AA109" s="303"/>
      <c r="AB109" s="300"/>
    </row>
    <row r="110" s="243" customFormat="true" ht="21" hidden="false" customHeight="true" outlineLevel="0" collapsed="false">
      <c r="A110" s="313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05"/>
      <c r="M110" s="305"/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  <c r="AA110" s="303"/>
      <c r="AB110" s="300"/>
    </row>
    <row r="111" s="243" customFormat="true" ht="21" hidden="false" customHeight="true" outlineLevel="0" collapsed="false">
      <c r="A111" s="313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05"/>
      <c r="M111" s="305"/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305"/>
      <c r="Z111" s="305"/>
      <c r="AA111" s="303"/>
      <c r="AB111" s="300"/>
    </row>
    <row r="112" s="243" customFormat="true" ht="21" hidden="false" customHeight="true" outlineLevel="0" collapsed="false">
      <c r="A112" s="313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303"/>
      <c r="AB112" s="300"/>
    </row>
    <row r="113" s="243" customFormat="true" ht="21" hidden="false" customHeight="true" outlineLevel="0" collapsed="false">
      <c r="A113" s="313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  <c r="AA113" s="303"/>
      <c r="AB113" s="300"/>
    </row>
    <row r="114" s="243" customFormat="true" ht="21" hidden="false" customHeight="true" outlineLevel="0" collapsed="false">
      <c r="A114" s="313"/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303"/>
      <c r="AB114" s="300"/>
    </row>
    <row r="115" s="243" customFormat="true" ht="21" hidden="false" customHeight="true" outlineLevel="0" collapsed="false">
      <c r="A115" s="313"/>
      <c r="B115" s="305"/>
      <c r="C115" s="305"/>
      <c r="D115" s="305"/>
      <c r="E115" s="305"/>
      <c r="F115" s="305"/>
      <c r="G115" s="305"/>
      <c r="H115" s="305"/>
      <c r="I115" s="305"/>
      <c r="J115" s="305"/>
      <c r="K115" s="305"/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  <c r="AA115" s="303"/>
      <c r="AB115" s="300"/>
    </row>
    <row r="116" s="243" customFormat="true" ht="21" hidden="false" customHeight="true" outlineLevel="0" collapsed="false">
      <c r="A116" s="313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  <c r="AA116" s="303"/>
      <c r="AB116" s="300"/>
    </row>
    <row r="117" s="243" customFormat="true" ht="21" hidden="false" customHeight="true" outlineLevel="0" collapsed="false">
      <c r="A117" s="313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  <c r="AA117" s="303"/>
      <c r="AB117" s="300"/>
    </row>
    <row r="118" s="243" customFormat="true" ht="21" hidden="false" customHeight="true" outlineLevel="0" collapsed="false">
      <c r="A118" s="313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303"/>
      <c r="AB118" s="300"/>
    </row>
    <row r="119" s="243" customFormat="true" ht="21" hidden="false" customHeight="true" outlineLevel="0" collapsed="false">
      <c r="A119" s="313"/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303"/>
      <c r="AB119" s="300"/>
    </row>
    <row r="120" s="243" customFormat="true" ht="21" hidden="false" customHeight="true" outlineLevel="0" collapsed="false">
      <c r="A120" s="313"/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  <c r="AA120" s="303"/>
      <c r="AB120" s="300"/>
    </row>
    <row r="121" s="243" customFormat="true" ht="21" hidden="false" customHeight="true" outlineLevel="0" collapsed="false">
      <c r="A121" s="313"/>
      <c r="B121" s="305"/>
      <c r="C121" s="305"/>
      <c r="D121" s="305"/>
      <c r="E121" s="305"/>
      <c r="F121" s="305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  <c r="AA121" s="303"/>
      <c r="AB121" s="300"/>
    </row>
    <row r="122" s="243" customFormat="true" ht="21" hidden="false" customHeight="true" outlineLevel="0" collapsed="false">
      <c r="A122" s="313"/>
      <c r="B122" s="314" t="s">
        <v>1290</v>
      </c>
      <c r="C122" s="314"/>
      <c r="D122" s="315" t="s">
        <v>1291</v>
      </c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14"/>
      <c r="Y122" s="314"/>
      <c r="Z122" s="314"/>
      <c r="AA122" s="303"/>
      <c r="AB122" s="300"/>
    </row>
    <row r="123" s="243" customFormat="true" ht="21" hidden="false" customHeight="true" outlineLevel="0" collapsed="false">
      <c r="A123" s="313"/>
      <c r="B123" s="314"/>
      <c r="C123" s="314"/>
      <c r="D123" s="315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  <c r="AA123" s="303"/>
      <c r="AB123" s="300"/>
    </row>
    <row r="124" s="243" customFormat="true" ht="21" hidden="false" customHeight="true" outlineLevel="0" collapsed="false">
      <c r="A124" s="313"/>
      <c r="B124" s="314"/>
      <c r="C124" s="314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  <c r="S124" s="315"/>
      <c r="T124" s="315"/>
      <c r="U124" s="315"/>
      <c r="V124" s="315"/>
      <c r="W124" s="315"/>
      <c r="X124" s="315"/>
      <c r="Y124" s="315"/>
      <c r="Z124" s="315"/>
      <c r="AA124" s="303"/>
      <c r="AB124" s="300"/>
    </row>
    <row r="125" s="243" customFormat="true" ht="21" hidden="false" customHeight="true" outlineLevel="0" collapsed="false">
      <c r="A125" s="313"/>
      <c r="B125" s="314"/>
      <c r="C125" s="314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  <c r="AA125" s="303"/>
      <c r="AB125" s="300"/>
    </row>
    <row r="126" s="243" customFormat="true" ht="21" hidden="false" customHeight="true" outlineLevel="0" collapsed="false">
      <c r="A126" s="313"/>
      <c r="B126" s="314"/>
      <c r="C126" s="314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3"/>
      <c r="AB126" s="300"/>
      <c r="AE126" s="316"/>
      <c r="AF126" s="316"/>
      <c r="AG126" s="316"/>
    </row>
    <row r="127" s="243" customFormat="true" ht="21" hidden="false" customHeight="true" outlineLevel="0" collapsed="false">
      <c r="A127" s="313"/>
      <c r="B127" s="314"/>
      <c r="C127" s="314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3"/>
      <c r="AB127" s="300"/>
      <c r="AE127" s="317"/>
      <c r="AF127" s="317"/>
      <c r="AG127" s="317"/>
    </row>
    <row r="128" s="243" customFormat="true" ht="21" hidden="false" customHeight="true" outlineLevel="0" collapsed="false">
      <c r="A128" s="313"/>
      <c r="B128" s="314"/>
      <c r="C128" s="314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15"/>
      <c r="Z128" s="315"/>
      <c r="AA128" s="303"/>
      <c r="AB128" s="300"/>
      <c r="AE128" s="317"/>
      <c r="AF128" s="317"/>
      <c r="AG128" s="317"/>
    </row>
    <row r="129" s="243" customFormat="true" ht="21" hidden="false" customHeight="true" outlineLevel="0" collapsed="false">
      <c r="A129" s="313"/>
      <c r="B129" s="314"/>
      <c r="C129" s="314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15"/>
      <c r="Z129" s="315"/>
      <c r="AA129" s="303"/>
      <c r="AB129" s="300"/>
      <c r="AE129" s="317"/>
      <c r="AF129" s="317"/>
      <c r="AG129" s="317"/>
    </row>
    <row r="130" s="243" customFormat="true" ht="21" hidden="false" customHeight="true" outlineLevel="0" collapsed="false">
      <c r="A130" s="313"/>
      <c r="B130" s="314"/>
      <c r="C130" s="314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15"/>
      <c r="Y130" s="315"/>
      <c r="Z130" s="315"/>
      <c r="AA130" s="303"/>
      <c r="AB130" s="300"/>
      <c r="AE130" s="317"/>
      <c r="AF130" s="317"/>
      <c r="AG130" s="317"/>
    </row>
    <row r="131" s="243" customFormat="true" ht="21" hidden="false" customHeight="true" outlineLevel="0" collapsed="false">
      <c r="A131" s="313"/>
      <c r="B131" s="314"/>
      <c r="C131" s="314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3"/>
      <c r="AB131" s="300"/>
      <c r="AE131" s="317"/>
      <c r="AF131" s="317"/>
      <c r="AG131" s="317"/>
    </row>
    <row r="132" s="243" customFormat="true" ht="21" hidden="false" customHeight="true" outlineLevel="0" collapsed="false">
      <c r="A132" s="313"/>
      <c r="B132" s="314"/>
      <c r="C132" s="314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3"/>
      <c r="AB132" s="300"/>
      <c r="AE132" s="317"/>
      <c r="AF132" s="317"/>
      <c r="AG132" s="317"/>
    </row>
    <row r="133" s="243" customFormat="true" ht="21" hidden="false" customHeight="true" outlineLevel="0" collapsed="false">
      <c r="A133" s="313"/>
      <c r="B133" s="314"/>
      <c r="C133" s="314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/>
      <c r="W133" s="315"/>
      <c r="X133" s="315"/>
      <c r="Y133" s="315"/>
      <c r="Z133" s="315"/>
      <c r="AA133" s="303"/>
      <c r="AB133" s="300"/>
      <c r="AE133" s="317"/>
      <c r="AF133" s="317"/>
      <c r="AG133" s="317"/>
    </row>
    <row r="134" s="243" customFormat="true" ht="21" hidden="false" customHeight="true" outlineLevel="0" collapsed="false">
      <c r="A134" s="313"/>
      <c r="B134" s="314"/>
      <c r="C134" s="314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15"/>
      <c r="Z134" s="315"/>
      <c r="AA134" s="303"/>
      <c r="AB134" s="300"/>
      <c r="AE134" s="317"/>
      <c r="AF134" s="317"/>
      <c r="AG134" s="317"/>
    </row>
    <row r="135" s="243" customFormat="true" ht="21" hidden="false" customHeight="true" outlineLevel="0" collapsed="false">
      <c r="A135" s="313"/>
      <c r="B135" s="314"/>
      <c r="C135" s="314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15"/>
      <c r="Z135" s="315"/>
      <c r="AA135" s="303"/>
      <c r="AB135" s="300"/>
      <c r="AE135" s="317"/>
      <c r="AF135" s="317"/>
      <c r="AG135" s="317"/>
    </row>
    <row r="136" s="243" customFormat="true" ht="21" hidden="false" customHeight="true" outlineLevel="0" collapsed="false">
      <c r="A136" s="313"/>
      <c r="B136" s="314"/>
      <c r="C136" s="314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15"/>
      <c r="Z136" s="315"/>
      <c r="AA136" s="303"/>
      <c r="AB136" s="300"/>
      <c r="AE136" s="317"/>
      <c r="AF136" s="317"/>
      <c r="AG136" s="317"/>
    </row>
    <row r="137" s="243" customFormat="true" ht="21" hidden="false" customHeight="true" outlineLevel="0" collapsed="false">
      <c r="A137" s="313"/>
      <c r="B137" s="314"/>
      <c r="C137" s="314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3"/>
      <c r="AB137" s="300"/>
      <c r="AE137" s="317"/>
      <c r="AF137" s="317"/>
      <c r="AG137" s="317"/>
    </row>
    <row r="138" s="243" customFormat="true" ht="21" hidden="false" customHeight="true" outlineLevel="0" collapsed="false">
      <c r="A138" s="313"/>
      <c r="B138" s="314"/>
      <c r="C138" s="314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3"/>
      <c r="AB138" s="300"/>
      <c r="AE138" s="317"/>
      <c r="AF138" s="317"/>
      <c r="AG138" s="317"/>
    </row>
    <row r="139" s="243" customFormat="true" ht="21" hidden="false" customHeight="true" outlineLevel="0" collapsed="false">
      <c r="A139" s="313"/>
      <c r="B139" s="314"/>
      <c r="C139" s="314"/>
      <c r="D139" s="315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  <c r="U139" s="315"/>
      <c r="V139" s="315"/>
      <c r="W139" s="315"/>
      <c r="X139" s="315"/>
      <c r="Y139" s="315"/>
      <c r="Z139" s="315"/>
      <c r="AA139" s="303"/>
      <c r="AB139" s="300"/>
      <c r="AE139" s="317"/>
      <c r="AF139" s="317"/>
      <c r="AG139" s="317"/>
    </row>
    <row r="140" s="243" customFormat="true" ht="21" hidden="false" customHeight="true" outlineLevel="0" collapsed="false">
      <c r="A140" s="313"/>
      <c r="B140" s="314"/>
      <c r="C140" s="314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  <c r="S140" s="315"/>
      <c r="T140" s="315"/>
      <c r="U140" s="315"/>
      <c r="V140" s="315"/>
      <c r="W140" s="315"/>
      <c r="X140" s="315"/>
      <c r="Y140" s="315"/>
      <c r="Z140" s="315"/>
      <c r="AA140" s="303"/>
      <c r="AB140" s="300"/>
      <c r="AE140" s="317"/>
      <c r="AF140" s="317"/>
      <c r="AG140" s="317"/>
    </row>
    <row r="141" s="243" customFormat="true" ht="21" hidden="false" customHeight="true" outlineLevel="0" collapsed="false">
      <c r="A141" s="313"/>
      <c r="B141" s="314"/>
      <c r="C141" s="314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15"/>
      <c r="Z141" s="315"/>
      <c r="AA141" s="303"/>
      <c r="AB141" s="300"/>
      <c r="AE141" s="317"/>
      <c r="AF141" s="317"/>
      <c r="AG141" s="317"/>
    </row>
    <row r="142" s="243" customFormat="true" ht="21" hidden="false" customHeight="true" outlineLevel="0" collapsed="false">
      <c r="A142" s="313"/>
      <c r="B142" s="314"/>
      <c r="C142" s="314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  <c r="AA142" s="303"/>
      <c r="AB142" s="300"/>
      <c r="AE142" s="317"/>
      <c r="AF142" s="317"/>
      <c r="AG142" s="317"/>
    </row>
    <row r="143" s="243" customFormat="true" ht="21" hidden="false" customHeight="true" outlineLevel="0" collapsed="false">
      <c r="A143" s="313"/>
      <c r="B143" s="314"/>
      <c r="C143" s="314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3"/>
      <c r="AB143" s="300"/>
      <c r="AE143" s="317"/>
      <c r="AF143" s="317"/>
      <c r="AG143" s="317"/>
    </row>
    <row r="144" s="243" customFormat="true" ht="21" hidden="false" customHeight="true" outlineLevel="0" collapsed="false">
      <c r="A144" s="313"/>
      <c r="B144" s="302" t="s">
        <v>1292</v>
      </c>
      <c r="C144" s="302"/>
      <c r="D144" s="305" t="s">
        <v>1293</v>
      </c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  <c r="AA144" s="303"/>
      <c r="AB144" s="300"/>
      <c r="AE144" s="317"/>
      <c r="AF144" s="317"/>
      <c r="AG144" s="317"/>
    </row>
    <row r="145" s="243" customFormat="true" ht="21" hidden="false" customHeight="true" outlineLevel="0" collapsed="false">
      <c r="A145" s="313"/>
      <c r="B145" s="302"/>
      <c r="C145" s="302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  <c r="AA145" s="303"/>
      <c r="AB145" s="300"/>
      <c r="AE145" s="317"/>
      <c r="AF145" s="317"/>
      <c r="AG145" s="317"/>
    </row>
    <row r="146" s="243" customFormat="true" ht="21" hidden="false" customHeight="true" outlineLevel="0" collapsed="false">
      <c r="A146" s="313"/>
      <c r="B146" s="302"/>
      <c r="C146" s="302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303"/>
      <c r="AB146" s="300"/>
      <c r="AE146" s="317"/>
      <c r="AF146" s="317"/>
      <c r="AG146" s="317"/>
    </row>
    <row r="147" s="243" customFormat="true" ht="21" hidden="false" customHeight="true" outlineLevel="0" collapsed="false">
      <c r="A147" s="313"/>
      <c r="B147" s="302"/>
      <c r="C147" s="302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303"/>
      <c r="AB147" s="300"/>
      <c r="AE147" s="317"/>
      <c r="AF147" s="317"/>
      <c r="AG147" s="317"/>
    </row>
    <row r="148" s="243" customFormat="true" ht="21" hidden="false" customHeight="true" outlineLevel="0" collapsed="false">
      <c r="A148" s="313"/>
      <c r="B148" s="302"/>
      <c r="C148" s="302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  <c r="AA148" s="303"/>
      <c r="AB148" s="300"/>
      <c r="AE148" s="244"/>
      <c r="AF148" s="244"/>
      <c r="AG148" s="244"/>
    </row>
    <row r="149" s="243" customFormat="true" ht="21" hidden="false" customHeight="true" outlineLevel="0" collapsed="false">
      <c r="A149" s="313"/>
      <c r="B149" s="302"/>
      <c r="C149" s="302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  <c r="AA149" s="303"/>
      <c r="AB149" s="300"/>
      <c r="AE149" s="244"/>
      <c r="AF149" s="244"/>
      <c r="AG149" s="244"/>
    </row>
    <row r="150" s="243" customFormat="true" ht="21" hidden="false" customHeight="true" outlineLevel="0" collapsed="false">
      <c r="A150" s="313"/>
      <c r="B150" s="302"/>
      <c r="C150" s="302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3"/>
      <c r="AB150" s="300"/>
      <c r="AE150" s="244"/>
      <c r="AF150" s="244"/>
      <c r="AG150" s="244"/>
    </row>
    <row r="151" s="243" customFormat="true" ht="21" hidden="false" customHeight="true" outlineLevel="0" collapsed="false">
      <c r="A151" s="313"/>
      <c r="B151" s="302"/>
      <c r="C151" s="302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303"/>
      <c r="AB151" s="300"/>
      <c r="AE151" s="244"/>
      <c r="AF151" s="244"/>
      <c r="AG151" s="244"/>
    </row>
    <row r="152" s="243" customFormat="true" ht="21" hidden="false" customHeight="true" outlineLevel="0" collapsed="false">
      <c r="A152" s="313"/>
      <c r="B152" s="302"/>
      <c r="C152" s="302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303"/>
      <c r="AB152" s="300"/>
      <c r="AE152" s="244"/>
      <c r="AF152" s="244"/>
      <c r="AG152" s="244"/>
    </row>
    <row r="153" s="243" customFormat="true" ht="21" hidden="false" customHeight="true" outlineLevel="0" collapsed="false">
      <c r="A153" s="313"/>
      <c r="B153" s="302"/>
      <c r="C153" s="302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  <c r="AA153" s="303"/>
      <c r="AB153" s="300"/>
      <c r="AE153" s="244"/>
      <c r="AF153" s="244"/>
      <c r="AG153" s="244"/>
    </row>
    <row r="154" s="243" customFormat="true" ht="21" hidden="false" customHeight="true" outlineLevel="0" collapsed="false">
      <c r="A154" s="313"/>
      <c r="B154" s="302"/>
      <c r="C154" s="302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  <c r="AA154" s="303"/>
      <c r="AB154" s="300"/>
      <c r="AE154" s="244"/>
      <c r="AF154" s="244"/>
      <c r="AG154" s="244"/>
    </row>
    <row r="155" s="243" customFormat="true" ht="21" hidden="false" customHeight="true" outlineLevel="0" collapsed="false">
      <c r="A155" s="313"/>
      <c r="B155" s="305" t="s">
        <v>1294</v>
      </c>
      <c r="C155" s="305"/>
      <c r="D155" s="311" t="n">
        <f aca="false">A29</f>
        <v>45918</v>
      </c>
      <c r="E155" s="274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4"/>
      <c r="T155" s="274"/>
      <c r="U155" s="274"/>
      <c r="V155" s="274"/>
      <c r="W155" s="274"/>
      <c r="X155" s="274"/>
      <c r="Y155" s="274"/>
      <c r="Z155" s="274"/>
      <c r="AA155" s="303"/>
      <c r="AB155" s="300"/>
      <c r="AE155" s="244"/>
      <c r="AF155" s="244"/>
      <c r="AG155" s="244"/>
    </row>
    <row r="156" s="243" customFormat="true" ht="21" hidden="false" customHeight="true" outlineLevel="0" collapsed="false">
      <c r="A156" s="313"/>
      <c r="B156" s="305"/>
      <c r="C156" s="305"/>
      <c r="D156" s="311"/>
      <c r="E156" s="311"/>
      <c r="F156" s="311"/>
      <c r="G156" s="311"/>
      <c r="H156" s="311"/>
      <c r="I156" s="311"/>
      <c r="J156" s="311"/>
      <c r="K156" s="311"/>
      <c r="L156" s="311"/>
      <c r="M156" s="311"/>
      <c r="N156" s="311"/>
      <c r="O156" s="311"/>
      <c r="P156" s="311"/>
      <c r="Q156" s="311"/>
      <c r="R156" s="311"/>
      <c r="S156" s="311"/>
      <c r="T156" s="311"/>
      <c r="U156" s="311"/>
      <c r="V156" s="311"/>
      <c r="W156" s="311"/>
      <c r="X156" s="311"/>
      <c r="Y156" s="311"/>
      <c r="Z156" s="311"/>
      <c r="AA156" s="303"/>
      <c r="AB156" s="300"/>
      <c r="AE156" s="244"/>
      <c r="AF156" s="244"/>
      <c r="AG156" s="244"/>
    </row>
    <row r="157" s="243" customFormat="true" ht="21" hidden="false" customHeight="true" outlineLevel="0" collapsed="false">
      <c r="A157" s="313"/>
      <c r="B157" s="305"/>
      <c r="C157" s="305"/>
      <c r="D157" s="311"/>
      <c r="E157" s="311"/>
      <c r="F157" s="311"/>
      <c r="G157" s="311"/>
      <c r="H157" s="311"/>
      <c r="I157" s="311"/>
      <c r="J157" s="311"/>
      <c r="K157" s="311"/>
      <c r="L157" s="311"/>
      <c r="M157" s="311"/>
      <c r="N157" s="311"/>
      <c r="O157" s="311"/>
      <c r="P157" s="311"/>
      <c r="Q157" s="311"/>
      <c r="R157" s="311"/>
      <c r="S157" s="311"/>
      <c r="T157" s="311"/>
      <c r="U157" s="311"/>
      <c r="V157" s="311"/>
      <c r="W157" s="311"/>
      <c r="X157" s="311"/>
      <c r="Y157" s="311"/>
      <c r="Z157" s="311"/>
      <c r="AA157" s="303"/>
      <c r="AB157" s="300"/>
      <c r="AE157" s="244"/>
      <c r="AF157" s="244"/>
      <c r="AG157" s="244"/>
    </row>
    <row r="158" s="243" customFormat="true" ht="21" hidden="false" customHeight="true" outlineLevel="0" collapsed="false">
      <c r="A158" s="313"/>
      <c r="B158" s="305"/>
      <c r="C158" s="305"/>
      <c r="D158" s="311"/>
      <c r="E158" s="311"/>
      <c r="F158" s="311"/>
      <c r="G158" s="311"/>
      <c r="H158" s="311"/>
      <c r="I158" s="311"/>
      <c r="J158" s="311"/>
      <c r="K158" s="311"/>
      <c r="L158" s="311"/>
      <c r="M158" s="311"/>
      <c r="N158" s="311"/>
      <c r="O158" s="311"/>
      <c r="P158" s="311"/>
      <c r="Q158" s="311"/>
      <c r="R158" s="311"/>
      <c r="S158" s="311"/>
      <c r="T158" s="311"/>
      <c r="U158" s="311"/>
      <c r="V158" s="311"/>
      <c r="W158" s="311"/>
      <c r="X158" s="311"/>
      <c r="Y158" s="311"/>
      <c r="Z158" s="311"/>
      <c r="AA158" s="303"/>
      <c r="AB158" s="300"/>
      <c r="AE158" s="244"/>
      <c r="AF158" s="244"/>
      <c r="AG158" s="244"/>
    </row>
    <row r="159" s="243" customFormat="true" ht="42.75" hidden="false" customHeight="true" outlineLevel="0" collapsed="false">
      <c r="A159" s="313"/>
      <c r="B159" s="305"/>
      <c r="C159" s="305"/>
      <c r="D159" s="311"/>
      <c r="E159" s="311"/>
      <c r="F159" s="311"/>
      <c r="G159" s="311"/>
      <c r="H159" s="311"/>
      <c r="I159" s="311"/>
      <c r="J159" s="311"/>
      <c r="K159" s="311"/>
      <c r="L159" s="311"/>
      <c r="M159" s="311"/>
      <c r="N159" s="311"/>
      <c r="O159" s="311"/>
      <c r="P159" s="311"/>
      <c r="Q159" s="311"/>
      <c r="R159" s="311"/>
      <c r="S159" s="311"/>
      <c r="T159" s="311"/>
      <c r="U159" s="311"/>
      <c r="V159" s="311"/>
      <c r="W159" s="311"/>
      <c r="X159" s="311"/>
      <c r="Y159" s="311"/>
      <c r="Z159" s="311"/>
      <c r="AA159" s="303"/>
      <c r="AB159" s="300"/>
      <c r="AE159" s="244"/>
      <c r="AF159" s="244"/>
      <c r="AG159" s="244"/>
    </row>
    <row r="160" s="243" customFormat="true" ht="21" hidden="false" customHeight="true" outlineLevel="0" collapsed="false">
      <c r="A160" s="313"/>
      <c r="B160" s="300"/>
      <c r="C160" s="300"/>
      <c r="D160" s="270"/>
      <c r="E160" s="270"/>
      <c r="F160" s="270"/>
      <c r="G160" s="270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70"/>
      <c r="S160" s="270"/>
      <c r="T160" s="270"/>
      <c r="U160" s="270"/>
      <c r="V160" s="270"/>
      <c r="W160" s="270"/>
      <c r="X160" s="270"/>
      <c r="Y160" s="270"/>
      <c r="Z160" s="270"/>
      <c r="AA160" s="299"/>
      <c r="AB160" s="300"/>
      <c r="AE160" s="244"/>
      <c r="AF160" s="244"/>
      <c r="AG160" s="244"/>
    </row>
    <row r="161" s="243" customFormat="true" ht="21" hidden="false" customHeight="true" outlineLevel="0" collapsed="false">
      <c r="N161" s="244"/>
      <c r="O161" s="244"/>
      <c r="P161" s="244"/>
      <c r="Q161" s="244"/>
      <c r="AA161" s="299"/>
      <c r="AB161" s="300"/>
      <c r="AE161" s="317"/>
      <c r="AF161" s="317"/>
      <c r="AG161" s="317"/>
    </row>
    <row r="162" s="243" customFormat="true" ht="21" hidden="false" customHeight="true" outlineLevel="0" collapsed="false">
      <c r="A162" s="318" t="s">
        <v>1295</v>
      </c>
      <c r="B162" s="319" t="str">
        <f aca="false">AD20</f>
        <v> Согласно руководству по эксплуатации, ГОСТ 30852.16-2002 Таблица 1. ГОСТ 30852.1-2002 Таблица 4. </v>
      </c>
      <c r="C162" s="320" t="s">
        <v>1288</v>
      </c>
      <c r="D162" s="320" t="s">
        <v>1270</v>
      </c>
      <c r="E162" s="274"/>
      <c r="F162" s="274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  <c r="AA162" s="303" t="s">
        <v>1296</v>
      </c>
      <c r="AB162" s="300"/>
      <c r="AE162" s="317"/>
      <c r="AF162" s="317"/>
      <c r="AG162" s="317"/>
    </row>
    <row r="163" s="243" customFormat="true" ht="21" hidden="false" customHeight="true" outlineLevel="0" collapsed="false">
      <c r="A163" s="318"/>
      <c r="B163" s="319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20"/>
      <c r="Y163" s="320"/>
      <c r="Z163" s="320"/>
      <c r="AA163" s="303"/>
      <c r="AB163" s="300"/>
      <c r="AE163" s="317"/>
      <c r="AF163" s="317"/>
      <c r="AG163" s="317"/>
    </row>
    <row r="164" s="243" customFormat="true" ht="21" hidden="false" customHeight="true" outlineLevel="0" collapsed="false">
      <c r="A164" s="318"/>
      <c r="B164" s="319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  <c r="AA164" s="303"/>
      <c r="AB164" s="300"/>
      <c r="AE164" s="317"/>
      <c r="AF164" s="317"/>
      <c r="AG164" s="317"/>
    </row>
    <row r="165" s="243" customFormat="true" ht="21" hidden="false" customHeight="true" outlineLevel="0" collapsed="false">
      <c r="A165" s="318"/>
      <c r="B165" s="319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20"/>
      <c r="Z165" s="320"/>
      <c r="AA165" s="303"/>
      <c r="AB165" s="300"/>
      <c r="AE165" s="317"/>
      <c r="AF165" s="317"/>
      <c r="AG165" s="317"/>
    </row>
    <row r="166" s="243" customFormat="true" ht="21" hidden="false" customHeight="true" outlineLevel="0" collapsed="false">
      <c r="A166" s="318"/>
      <c r="B166" s="319"/>
      <c r="C166" s="320"/>
      <c r="D166" s="320" t="s">
        <v>1218</v>
      </c>
      <c r="E166" s="321" t="str">
        <f aca="false">AG12</f>
        <v>Инж. КИПиА Бондарев А.Г.</v>
      </c>
      <c r="F166" s="321"/>
      <c r="G166" s="321"/>
      <c r="H166" s="321"/>
      <c r="I166" s="321"/>
      <c r="J166" s="321"/>
      <c r="K166" s="321"/>
      <c r="L166" s="321"/>
      <c r="M166" s="321"/>
      <c r="N166" s="321"/>
      <c r="O166" s="321"/>
      <c r="P166" s="321"/>
      <c r="Q166" s="321"/>
      <c r="R166" s="321"/>
      <c r="S166" s="321"/>
      <c r="T166" s="321"/>
      <c r="U166" s="321"/>
      <c r="V166" s="321"/>
      <c r="W166" s="321"/>
      <c r="X166" s="321"/>
      <c r="Y166" s="321"/>
      <c r="Z166" s="321"/>
      <c r="AA166" s="303"/>
      <c r="AB166" s="300"/>
      <c r="AE166" s="317"/>
      <c r="AF166" s="317"/>
      <c r="AG166" s="317"/>
    </row>
    <row r="167" s="243" customFormat="true" ht="21" hidden="false" customHeight="true" outlineLevel="0" collapsed="false">
      <c r="A167" s="318"/>
      <c r="B167" s="319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20"/>
      <c r="Y167" s="320"/>
      <c r="Z167" s="320"/>
      <c r="AA167" s="303"/>
      <c r="AB167" s="300"/>
      <c r="AE167" s="317"/>
      <c r="AF167" s="317"/>
      <c r="AG167" s="317"/>
    </row>
    <row r="168" s="243" customFormat="true" ht="21" hidden="false" customHeight="true" outlineLevel="0" collapsed="false">
      <c r="A168" s="318"/>
      <c r="B168" s="319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20"/>
      <c r="Z168" s="320"/>
      <c r="AA168" s="303"/>
      <c r="AB168" s="300"/>
      <c r="AE168" s="317"/>
      <c r="AF168" s="317"/>
      <c r="AG168" s="317"/>
    </row>
    <row r="169" s="243" customFormat="true" ht="21" hidden="false" customHeight="true" outlineLevel="0" collapsed="false">
      <c r="A169" s="318"/>
      <c r="B169" s="319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20"/>
      <c r="Z169" s="320"/>
      <c r="AA169" s="303"/>
      <c r="AB169" s="300"/>
      <c r="AE169" s="317"/>
      <c r="AF169" s="317"/>
      <c r="AG169" s="317"/>
    </row>
    <row r="170" s="243" customFormat="true" ht="21" hidden="false" customHeight="true" outlineLevel="0" collapsed="false">
      <c r="A170" s="318"/>
      <c r="B170" s="319"/>
      <c r="C170" s="320"/>
      <c r="D170" s="320"/>
      <c r="E170" s="320"/>
      <c r="F170" s="320"/>
      <c r="G170" s="320"/>
      <c r="H170" s="320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20"/>
      <c r="Z170" s="320"/>
      <c r="AA170" s="303"/>
      <c r="AB170" s="300"/>
      <c r="AE170" s="317"/>
      <c r="AF170" s="317"/>
      <c r="AG170" s="317"/>
    </row>
    <row r="171" s="243" customFormat="true" ht="21" hidden="false" customHeight="true" outlineLevel="0" collapsed="false">
      <c r="A171" s="318"/>
      <c r="B171" s="319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20"/>
      <c r="Z171" s="320"/>
      <c r="AA171" s="303"/>
      <c r="AB171" s="300"/>
      <c r="AE171" s="317"/>
      <c r="AF171" s="317"/>
      <c r="AG171" s="317"/>
    </row>
    <row r="172" s="243" customFormat="true" ht="21" hidden="false" customHeight="true" outlineLevel="0" collapsed="false">
      <c r="A172" s="318"/>
      <c r="B172" s="319"/>
      <c r="C172" s="320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20"/>
      <c r="T172" s="320"/>
      <c r="U172" s="320"/>
      <c r="V172" s="320"/>
      <c r="W172" s="320"/>
      <c r="X172" s="320"/>
      <c r="Y172" s="320"/>
      <c r="Z172" s="320"/>
      <c r="AA172" s="303"/>
      <c r="AB172" s="300"/>
      <c r="AE172" s="317"/>
      <c r="AF172" s="317"/>
      <c r="AG172" s="317"/>
    </row>
    <row r="173" s="243" customFormat="true" ht="21" hidden="false" customHeight="true" outlineLevel="0" collapsed="false">
      <c r="A173" s="318"/>
      <c r="B173" s="319"/>
      <c r="C173" s="320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20"/>
      <c r="T173" s="320"/>
      <c r="U173" s="320"/>
      <c r="V173" s="320"/>
      <c r="W173" s="320"/>
      <c r="X173" s="320"/>
      <c r="Y173" s="320"/>
      <c r="Z173" s="320"/>
      <c r="AA173" s="303"/>
      <c r="AB173" s="300"/>
      <c r="AE173" s="317"/>
      <c r="AF173" s="317"/>
      <c r="AG173" s="317"/>
    </row>
    <row r="174" s="243" customFormat="true" ht="21" hidden="false" customHeight="true" outlineLevel="0" collapsed="false">
      <c r="A174" s="318"/>
      <c r="B174" s="319"/>
      <c r="C174" s="320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20"/>
      <c r="Z174" s="320"/>
      <c r="AA174" s="303"/>
      <c r="AB174" s="300"/>
      <c r="AE174" s="317"/>
      <c r="AF174" s="317"/>
      <c r="AG174" s="317"/>
    </row>
    <row r="175" s="243" customFormat="true" ht="21" hidden="false" customHeight="true" outlineLevel="0" collapsed="false">
      <c r="A175" s="318"/>
      <c r="B175" s="319"/>
      <c r="C175" s="320"/>
      <c r="D175" s="320"/>
      <c r="E175" s="320"/>
      <c r="F175" s="320"/>
      <c r="G175" s="320"/>
      <c r="H175" s="320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20"/>
      <c r="T175" s="320"/>
      <c r="U175" s="320"/>
      <c r="V175" s="320"/>
      <c r="W175" s="320"/>
      <c r="X175" s="320"/>
      <c r="Y175" s="320"/>
      <c r="Z175" s="320"/>
      <c r="AA175" s="303"/>
      <c r="AB175" s="300"/>
      <c r="AE175" s="317"/>
      <c r="AF175" s="317"/>
      <c r="AG175" s="317"/>
    </row>
    <row r="176" s="243" customFormat="true" ht="21" hidden="false" customHeight="true" outlineLevel="0" collapsed="false">
      <c r="A176" s="318"/>
      <c r="B176" s="319"/>
      <c r="C176" s="321" t="s">
        <v>1297</v>
      </c>
      <c r="D176" s="321"/>
      <c r="E176" s="305" t="s">
        <v>1298</v>
      </c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303"/>
      <c r="AB176" s="300"/>
      <c r="AE176" s="317"/>
      <c r="AF176" s="317"/>
      <c r="AG176" s="317"/>
    </row>
    <row r="177" s="243" customFormat="true" ht="21" hidden="false" customHeight="true" outlineLevel="0" collapsed="false">
      <c r="A177" s="318"/>
      <c r="B177" s="319"/>
      <c r="C177" s="321"/>
      <c r="D177" s="321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305"/>
      <c r="Z177" s="305"/>
      <c r="AA177" s="303"/>
      <c r="AB177" s="300"/>
      <c r="AE177" s="317"/>
      <c r="AF177" s="317"/>
      <c r="AG177" s="317"/>
    </row>
    <row r="178" s="243" customFormat="true" ht="21" hidden="false" customHeight="true" outlineLevel="0" collapsed="false">
      <c r="A178" s="318"/>
      <c r="B178" s="319"/>
      <c r="C178" s="321"/>
      <c r="D178" s="321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  <c r="AA178" s="303"/>
      <c r="AB178" s="300"/>
      <c r="AE178" s="317"/>
      <c r="AF178" s="317"/>
      <c r="AG178" s="317"/>
    </row>
    <row r="179" s="243" customFormat="true" ht="21" hidden="false" customHeight="true" outlineLevel="0" collapsed="false">
      <c r="A179" s="318"/>
      <c r="B179" s="319"/>
      <c r="C179" s="321"/>
      <c r="D179" s="321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305"/>
      <c r="Z179" s="305"/>
      <c r="AA179" s="303"/>
      <c r="AB179" s="300"/>
      <c r="AE179" s="317"/>
      <c r="AF179" s="317"/>
      <c r="AG179" s="317"/>
    </row>
    <row r="180" s="243" customFormat="true" ht="21" hidden="false" customHeight="true" outlineLevel="0" collapsed="false">
      <c r="A180" s="318"/>
      <c r="B180" s="319"/>
      <c r="C180" s="321"/>
      <c r="D180" s="321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305"/>
      <c r="Z180" s="305"/>
      <c r="AA180" s="303"/>
      <c r="AB180" s="300"/>
      <c r="AE180" s="317"/>
      <c r="AF180" s="317"/>
      <c r="AG180" s="317"/>
    </row>
    <row r="181" s="243" customFormat="true" ht="21" hidden="false" customHeight="true" outlineLevel="0" collapsed="false">
      <c r="A181" s="318"/>
      <c r="B181" s="319"/>
      <c r="C181" s="321"/>
      <c r="D181" s="321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303"/>
      <c r="AB181" s="300"/>
      <c r="AE181" s="244"/>
      <c r="AF181" s="244"/>
      <c r="AG181" s="244"/>
    </row>
    <row r="182" s="243" customFormat="true" ht="21" hidden="false" customHeight="true" outlineLevel="0" collapsed="false">
      <c r="A182" s="318"/>
      <c r="B182" s="319"/>
      <c r="C182" s="321"/>
      <c r="D182" s="321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303"/>
      <c r="AB182" s="300"/>
      <c r="AE182" s="244"/>
      <c r="AF182" s="244"/>
      <c r="AG182" s="244"/>
    </row>
    <row r="183" s="243" customFormat="true" ht="21" hidden="false" customHeight="true" outlineLevel="0" collapsed="false">
      <c r="A183" s="318"/>
      <c r="B183" s="319"/>
      <c r="C183" s="322" t="s">
        <v>1299</v>
      </c>
      <c r="D183" s="322"/>
      <c r="E183" s="305" t="s">
        <v>1300</v>
      </c>
      <c r="F183" s="304"/>
      <c r="G183" s="304"/>
      <c r="H183" s="304"/>
      <c r="I183" s="304"/>
      <c r="J183" s="304"/>
      <c r="K183" s="304"/>
      <c r="L183" s="304"/>
      <c r="M183" s="304"/>
      <c r="N183" s="304"/>
      <c r="O183" s="304"/>
      <c r="P183" s="304"/>
      <c r="Q183" s="304"/>
      <c r="R183" s="304"/>
      <c r="S183" s="304"/>
      <c r="T183" s="304"/>
      <c r="U183" s="304"/>
      <c r="V183" s="304"/>
      <c r="W183" s="304"/>
      <c r="X183" s="304"/>
      <c r="Y183" s="304"/>
      <c r="Z183" s="304"/>
      <c r="AA183" s="303"/>
      <c r="AB183" s="300"/>
      <c r="AE183" s="244"/>
      <c r="AF183" s="244"/>
      <c r="AG183" s="244"/>
    </row>
    <row r="184" s="243" customFormat="true" ht="21" hidden="false" customHeight="true" outlineLevel="0" collapsed="false">
      <c r="A184" s="318"/>
      <c r="B184" s="319"/>
      <c r="C184" s="322"/>
      <c r="D184" s="322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  <c r="AA184" s="303"/>
      <c r="AB184" s="300"/>
      <c r="AE184" s="244"/>
      <c r="AF184" s="244"/>
      <c r="AG184" s="244"/>
    </row>
    <row r="185" s="243" customFormat="true" ht="21" hidden="false" customHeight="true" outlineLevel="0" collapsed="false">
      <c r="A185" s="318"/>
      <c r="B185" s="319"/>
      <c r="C185" s="322"/>
      <c r="D185" s="322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305"/>
      <c r="Z185" s="305"/>
      <c r="AA185" s="303"/>
      <c r="AB185" s="300"/>
    </row>
    <row r="186" s="243" customFormat="true" ht="21" hidden="false" customHeight="true" outlineLevel="0" collapsed="false">
      <c r="A186" s="318"/>
      <c r="B186" s="319"/>
      <c r="C186" s="322"/>
      <c r="D186" s="322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303"/>
      <c r="AB186" s="300"/>
    </row>
    <row r="187" s="243" customFormat="true" ht="21" hidden="false" customHeight="true" outlineLevel="0" collapsed="false">
      <c r="A187" s="318"/>
      <c r="B187" s="319"/>
      <c r="C187" s="322"/>
      <c r="D187" s="322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303"/>
      <c r="AB187" s="300"/>
    </row>
    <row r="188" s="243" customFormat="true" ht="21" hidden="false" customHeight="true" outlineLevel="0" collapsed="false">
      <c r="A188" s="318"/>
      <c r="B188" s="319"/>
      <c r="C188" s="322"/>
      <c r="D188" s="322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305"/>
      <c r="Z188" s="305"/>
      <c r="AA188" s="303"/>
      <c r="AB188" s="300"/>
    </row>
    <row r="189" s="243" customFormat="true" ht="21" hidden="false" customHeight="true" outlineLevel="0" collapsed="false">
      <c r="A189" s="318"/>
      <c r="B189" s="319"/>
      <c r="C189" s="322"/>
      <c r="D189" s="322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305"/>
      <c r="Z189" s="305"/>
      <c r="AA189" s="303"/>
      <c r="AB189" s="300"/>
    </row>
    <row r="190" s="243" customFormat="true" ht="21" hidden="false" customHeight="true" outlineLevel="0" collapsed="false">
      <c r="A190" s="318"/>
      <c r="B190" s="319"/>
      <c r="C190" s="322"/>
      <c r="D190" s="322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  <c r="AA190" s="303"/>
      <c r="AB190" s="300"/>
    </row>
    <row r="191" s="243" customFormat="true" ht="21" hidden="false" customHeight="true" outlineLevel="0" collapsed="false">
      <c r="A191" s="318"/>
      <c r="B191" s="319"/>
      <c r="C191" s="322"/>
      <c r="D191" s="322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303"/>
      <c r="AB191" s="300"/>
    </row>
    <row r="192" s="243" customFormat="true" ht="21" hidden="false" customHeight="true" outlineLevel="0" collapsed="false">
      <c r="A192" s="318"/>
      <c r="B192" s="319"/>
      <c r="C192" s="322"/>
      <c r="D192" s="322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/>
      <c r="Z192" s="305"/>
      <c r="AA192" s="303"/>
      <c r="AB192" s="300"/>
    </row>
    <row r="193" s="243" customFormat="true" ht="21" hidden="false" customHeight="true" outlineLevel="0" collapsed="false">
      <c r="A193" s="318"/>
      <c r="B193" s="319"/>
      <c r="C193" s="322"/>
      <c r="D193" s="322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303"/>
      <c r="AB193" s="300"/>
    </row>
    <row r="194" s="243" customFormat="true" ht="21" hidden="false" customHeight="true" outlineLevel="0" collapsed="false">
      <c r="A194" s="318"/>
      <c r="B194" s="319"/>
      <c r="C194" s="322"/>
      <c r="D194" s="322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303"/>
      <c r="AB194" s="300"/>
    </row>
    <row r="195" s="243" customFormat="true" ht="21" hidden="false" customHeight="true" outlineLevel="0" collapsed="false">
      <c r="A195" s="318"/>
      <c r="B195" s="319"/>
      <c r="C195" s="322"/>
      <c r="D195" s="322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  <c r="AA195" s="303"/>
      <c r="AB195" s="300"/>
    </row>
    <row r="196" s="243" customFormat="true" ht="21" hidden="false" customHeight="true" outlineLevel="0" collapsed="false">
      <c r="A196" s="318"/>
      <c r="B196" s="319"/>
      <c r="C196" s="323" t="s">
        <v>1301</v>
      </c>
      <c r="D196" s="323"/>
      <c r="E196" s="305" t="s">
        <v>1302</v>
      </c>
      <c r="F196" s="304"/>
      <c r="G196" s="304"/>
      <c r="H196" s="304"/>
      <c r="I196" s="304"/>
      <c r="J196" s="304"/>
      <c r="K196" s="304"/>
      <c r="L196" s="304"/>
      <c r="M196" s="304"/>
      <c r="N196" s="304"/>
      <c r="O196" s="304"/>
      <c r="P196" s="304"/>
      <c r="Q196" s="304"/>
      <c r="R196" s="304"/>
      <c r="S196" s="304"/>
      <c r="T196" s="304"/>
      <c r="U196" s="304"/>
      <c r="V196" s="304"/>
      <c r="W196" s="304"/>
      <c r="X196" s="304"/>
      <c r="Y196" s="304"/>
      <c r="Z196" s="304"/>
      <c r="AA196" s="303"/>
      <c r="AB196" s="300"/>
    </row>
    <row r="197" s="243" customFormat="true" ht="21" hidden="false" customHeight="true" outlineLevel="0" collapsed="false">
      <c r="A197" s="318"/>
      <c r="B197" s="319"/>
      <c r="C197" s="323"/>
      <c r="D197" s="323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  <c r="AA197" s="303"/>
      <c r="AB197" s="300"/>
    </row>
    <row r="198" s="243" customFormat="true" ht="21" hidden="false" customHeight="true" outlineLevel="0" collapsed="false">
      <c r="A198" s="318"/>
      <c r="B198" s="319"/>
      <c r="C198" s="323"/>
      <c r="D198" s="323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303"/>
      <c r="AB198" s="300"/>
    </row>
    <row r="199" s="243" customFormat="true" ht="21" hidden="false" customHeight="true" outlineLevel="0" collapsed="false">
      <c r="A199" s="318"/>
      <c r="B199" s="319"/>
      <c r="C199" s="323"/>
      <c r="D199" s="323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303"/>
      <c r="AB199" s="300"/>
    </row>
    <row r="200" s="243" customFormat="true" ht="21" hidden="false" customHeight="true" outlineLevel="0" collapsed="false">
      <c r="A200" s="318"/>
      <c r="B200" s="324" t="s">
        <v>1303</v>
      </c>
      <c r="C200" s="323"/>
      <c r="D200" s="323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303"/>
      <c r="AB200" s="300"/>
    </row>
    <row r="201" s="243" customFormat="true" ht="69" hidden="false" customHeight="true" outlineLevel="0" collapsed="false">
      <c r="A201" s="318"/>
      <c r="B201" s="324"/>
      <c r="C201" s="323"/>
      <c r="D201" s="323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  <c r="AA201" s="303"/>
      <c r="AB201" s="300"/>
    </row>
    <row r="202" s="243" customFormat="true" ht="21" hidden="false" customHeight="true" outlineLevel="0" collapsed="false">
      <c r="A202" s="318"/>
      <c r="B202" s="324"/>
      <c r="C202" s="321" t="s">
        <v>1304</v>
      </c>
      <c r="D202" s="321"/>
      <c r="E202" s="323" t="s">
        <v>1305</v>
      </c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03"/>
      <c r="AB202" s="300"/>
    </row>
    <row r="203" s="243" customFormat="true" ht="11.25" hidden="false" customHeight="true" outlineLevel="0" collapsed="false">
      <c r="A203" s="318"/>
      <c r="B203" s="324"/>
      <c r="C203" s="321"/>
      <c r="D203" s="321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03"/>
      <c r="AB203" s="300"/>
    </row>
    <row r="204" s="243" customFormat="true" ht="21" hidden="true" customHeight="true" outlineLevel="0" collapsed="false">
      <c r="A204" s="318"/>
      <c r="B204" s="324"/>
      <c r="C204" s="321"/>
      <c r="D204" s="321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23"/>
      <c r="Z204" s="323"/>
      <c r="AA204" s="303"/>
      <c r="AB204" s="300"/>
    </row>
    <row r="205" s="243" customFormat="true" ht="17.25" hidden="true" customHeight="true" outlineLevel="0" collapsed="false">
      <c r="A205" s="318"/>
      <c r="B205" s="324"/>
      <c r="C205" s="321"/>
      <c r="D205" s="321"/>
      <c r="E205" s="323"/>
      <c r="F205" s="323"/>
      <c r="G205" s="323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  <c r="U205" s="323"/>
      <c r="V205" s="323"/>
      <c r="W205" s="323"/>
      <c r="X205" s="323"/>
      <c r="Y205" s="323"/>
      <c r="Z205" s="323"/>
      <c r="AA205" s="303"/>
      <c r="AB205" s="300"/>
    </row>
    <row r="206" s="243" customFormat="true" ht="21" hidden="true" customHeight="true" outlineLevel="0" collapsed="false">
      <c r="A206" s="318"/>
      <c r="B206" s="324"/>
      <c r="C206" s="321"/>
      <c r="D206" s="321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23"/>
      <c r="Z206" s="323"/>
      <c r="AA206" s="303"/>
      <c r="AB206" s="300"/>
    </row>
    <row r="207" s="243" customFormat="true" ht="21" hidden="false" customHeight="true" outlineLevel="0" collapsed="false">
      <c r="A207" s="318"/>
      <c r="B207" s="324"/>
      <c r="C207" s="321"/>
      <c r="D207" s="321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323"/>
      <c r="Y207" s="323"/>
      <c r="Z207" s="323"/>
      <c r="AA207" s="303"/>
      <c r="AB207" s="300"/>
    </row>
    <row r="208" s="243" customFormat="true" ht="21" hidden="false" customHeight="true" outlineLevel="0" collapsed="false">
      <c r="A208" s="318"/>
      <c r="B208" s="324"/>
      <c r="C208" s="321"/>
      <c r="D208" s="321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23"/>
      <c r="P208" s="323"/>
      <c r="Q208" s="323"/>
      <c r="R208" s="323"/>
      <c r="S208" s="323"/>
      <c r="T208" s="323"/>
      <c r="U208" s="323"/>
      <c r="V208" s="323"/>
      <c r="W208" s="323"/>
      <c r="X208" s="323"/>
      <c r="Y208" s="323"/>
      <c r="Z208" s="323"/>
      <c r="AA208" s="303"/>
      <c r="AB208" s="300"/>
    </row>
    <row r="209" s="243" customFormat="true" ht="21" hidden="false" customHeight="true" outlineLevel="0" collapsed="false">
      <c r="A209" s="318"/>
      <c r="B209" s="324"/>
      <c r="C209" s="321"/>
      <c r="D209" s="321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23"/>
      <c r="P209" s="323"/>
      <c r="Q209" s="323"/>
      <c r="R209" s="323"/>
      <c r="S209" s="323"/>
      <c r="T209" s="323"/>
      <c r="U209" s="323"/>
      <c r="V209" s="323"/>
      <c r="W209" s="323"/>
      <c r="X209" s="323"/>
      <c r="Y209" s="323"/>
      <c r="Z209" s="323"/>
      <c r="AA209" s="303"/>
      <c r="AB209" s="300"/>
    </row>
    <row r="210" s="243" customFormat="true" ht="21" hidden="false" customHeight="true" outlineLevel="0" collapsed="false">
      <c r="A210" s="318"/>
      <c r="B210" s="324"/>
      <c r="C210" s="321"/>
      <c r="D210" s="321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03"/>
      <c r="AB210" s="300"/>
    </row>
    <row r="211" s="243" customFormat="true" ht="21" hidden="false" customHeight="true" outlineLevel="0" collapsed="false">
      <c r="A211" s="318"/>
      <c r="B211" s="324"/>
      <c r="C211" s="321"/>
      <c r="D211" s="321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03"/>
      <c r="AB211" s="300"/>
    </row>
    <row r="212" s="243" customFormat="true" ht="42" hidden="false" customHeight="true" outlineLevel="0" collapsed="false">
      <c r="A212" s="318"/>
      <c r="B212" s="324"/>
      <c r="C212" s="321"/>
      <c r="D212" s="321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23"/>
      <c r="P212" s="323"/>
      <c r="Q212" s="323"/>
      <c r="R212" s="323"/>
      <c r="S212" s="323"/>
      <c r="T212" s="323"/>
      <c r="U212" s="323"/>
      <c r="V212" s="323"/>
      <c r="W212" s="323"/>
      <c r="X212" s="323"/>
      <c r="Y212" s="323"/>
      <c r="Z212" s="323"/>
      <c r="AA212" s="303"/>
      <c r="AB212" s="300"/>
    </row>
    <row r="213" s="243" customFormat="true" ht="21" hidden="false" customHeight="true" outlineLevel="0" collapsed="false">
      <c r="A213" s="318"/>
      <c r="B213" s="324"/>
      <c r="C213" s="320" t="s">
        <v>1294</v>
      </c>
      <c r="D213" s="320"/>
      <c r="E213" s="311" t="n">
        <f aca="false">A29</f>
        <v>45918</v>
      </c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03"/>
      <c r="AB213" s="300"/>
    </row>
    <row r="214" s="243" customFormat="true" ht="21" hidden="false" customHeight="true" outlineLevel="0" collapsed="false">
      <c r="A214" s="318"/>
      <c r="B214" s="324"/>
      <c r="C214" s="320"/>
      <c r="D214" s="320"/>
      <c r="E214" s="311"/>
      <c r="F214" s="311"/>
      <c r="G214" s="311"/>
      <c r="H214" s="311"/>
      <c r="I214" s="311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11"/>
      <c r="W214" s="311"/>
      <c r="X214" s="311"/>
      <c r="Y214" s="311"/>
      <c r="Z214" s="311"/>
      <c r="AA214" s="303"/>
      <c r="AB214" s="300"/>
    </row>
    <row r="215" s="243" customFormat="true" ht="21" hidden="false" customHeight="true" outlineLevel="0" collapsed="false">
      <c r="A215" s="318"/>
      <c r="B215" s="324"/>
      <c r="C215" s="320"/>
      <c r="D215" s="320"/>
      <c r="E215" s="311"/>
      <c r="F215" s="311"/>
      <c r="G215" s="311"/>
      <c r="H215" s="311"/>
      <c r="I215" s="311"/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11"/>
      <c r="W215" s="311"/>
      <c r="X215" s="311"/>
      <c r="Y215" s="311"/>
      <c r="Z215" s="311"/>
      <c r="AA215" s="303"/>
      <c r="AB215" s="300"/>
    </row>
    <row r="216" s="243" customFormat="true" ht="21" hidden="false" customHeight="true" outlineLevel="0" collapsed="false">
      <c r="A216" s="318"/>
      <c r="B216" s="324"/>
      <c r="C216" s="320"/>
      <c r="D216" s="320"/>
      <c r="E216" s="311"/>
      <c r="F216" s="311"/>
      <c r="G216" s="311"/>
      <c r="H216" s="311"/>
      <c r="I216" s="311"/>
      <c r="J216" s="311"/>
      <c r="K216" s="311"/>
      <c r="L216" s="311"/>
      <c r="M216" s="311"/>
      <c r="N216" s="311"/>
      <c r="O216" s="311"/>
      <c r="P216" s="311"/>
      <c r="Q216" s="311"/>
      <c r="R216" s="311"/>
      <c r="S216" s="311"/>
      <c r="T216" s="311"/>
      <c r="U216" s="311"/>
      <c r="V216" s="311"/>
      <c r="W216" s="311"/>
      <c r="X216" s="311"/>
      <c r="Y216" s="311"/>
      <c r="Z216" s="311"/>
      <c r="AA216" s="303"/>
      <c r="AB216" s="300"/>
    </row>
    <row r="217" s="243" customFormat="true" ht="21" hidden="false" customHeight="true" outlineLevel="0" collapsed="false">
      <c r="A217" s="326"/>
      <c r="B217" s="327"/>
      <c r="C217" s="328"/>
      <c r="D217" s="328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  <c r="Y217" s="329"/>
      <c r="Z217" s="329"/>
      <c r="AA217" s="299"/>
      <c r="AB217" s="300"/>
    </row>
    <row r="218" s="243" customFormat="true" ht="21" hidden="false" customHeight="true" outlineLevel="0" collapsed="false">
      <c r="A218" s="313" t="s">
        <v>1306</v>
      </c>
      <c r="B218" s="299"/>
      <c r="C218" s="299"/>
      <c r="P218" s="298"/>
      <c r="Z218" s="298"/>
      <c r="AA218" s="299"/>
      <c r="AB218" s="300"/>
    </row>
    <row r="219" s="243" customFormat="true" ht="21" hidden="false" customHeight="true" outlineLevel="0" collapsed="false">
      <c r="A219" s="313"/>
      <c r="B219" s="299"/>
      <c r="C219" s="299"/>
      <c r="P219" s="298"/>
      <c r="Z219" s="298"/>
      <c r="AA219" s="299"/>
      <c r="AB219" s="300"/>
    </row>
    <row r="220" s="243" customFormat="true" ht="21" hidden="false" customHeight="true" outlineLevel="0" collapsed="false">
      <c r="A220" s="313"/>
      <c r="B220" s="305" t="s">
        <v>1288</v>
      </c>
      <c r="C220" s="305" t="s">
        <v>1270</v>
      </c>
      <c r="D220" s="274"/>
      <c r="E220" s="274"/>
      <c r="F220" s="274"/>
      <c r="G220" s="274"/>
      <c r="H220" s="274"/>
      <c r="I220" s="274"/>
      <c r="J220" s="274"/>
      <c r="K220" s="274"/>
      <c r="L220" s="274"/>
      <c r="M220" s="274"/>
      <c r="N220" s="274"/>
      <c r="O220" s="274"/>
      <c r="P220" s="274"/>
      <c r="Q220" s="274"/>
      <c r="R220" s="274"/>
      <c r="S220" s="274"/>
      <c r="T220" s="274"/>
      <c r="U220" s="274"/>
      <c r="V220" s="274"/>
      <c r="W220" s="274"/>
      <c r="X220" s="274"/>
      <c r="Y220" s="274"/>
      <c r="Z220" s="274"/>
      <c r="AA220" s="303" t="s">
        <v>1307</v>
      </c>
      <c r="AB220" s="300"/>
    </row>
    <row r="221" s="243" customFormat="true" ht="21" hidden="false" customHeight="true" outlineLevel="0" collapsed="false">
      <c r="A221" s="313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  <c r="AA221" s="303"/>
      <c r="AB221" s="300"/>
    </row>
    <row r="222" s="243" customFormat="true" ht="21" hidden="false" customHeight="true" outlineLevel="0" collapsed="false">
      <c r="A222" s="313"/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303"/>
      <c r="AB222" s="300"/>
    </row>
    <row r="223" s="243" customFormat="true" ht="21" hidden="false" customHeight="true" outlineLevel="0" collapsed="false">
      <c r="A223" s="313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303"/>
      <c r="AB223" s="300"/>
    </row>
    <row r="224" s="243" customFormat="true" ht="21" hidden="false" customHeight="true" outlineLevel="0" collapsed="false">
      <c r="A224" s="313"/>
      <c r="B224" s="305"/>
      <c r="C224" s="305" t="s">
        <v>1218</v>
      </c>
      <c r="D224" s="274"/>
      <c r="E224" s="274"/>
      <c r="F224" s="274"/>
      <c r="G224" s="274"/>
      <c r="H224" s="274"/>
      <c r="I224" s="274"/>
      <c r="J224" s="274"/>
      <c r="K224" s="274"/>
      <c r="L224" s="274"/>
      <c r="M224" s="274"/>
      <c r="N224" s="274"/>
      <c r="O224" s="274"/>
      <c r="P224" s="274"/>
      <c r="Q224" s="274"/>
      <c r="R224" s="274"/>
      <c r="S224" s="274"/>
      <c r="T224" s="274"/>
      <c r="U224" s="274"/>
      <c r="V224" s="274"/>
      <c r="W224" s="274"/>
      <c r="X224" s="274"/>
      <c r="Y224" s="274"/>
      <c r="Z224" s="274"/>
      <c r="AA224" s="303"/>
      <c r="AB224" s="300"/>
    </row>
    <row r="225" s="243" customFormat="true" ht="21" hidden="false" customHeight="true" outlineLevel="0" collapsed="false">
      <c r="A225" s="313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305"/>
      <c r="Z225" s="305"/>
      <c r="AA225" s="303"/>
      <c r="AB225" s="300"/>
    </row>
    <row r="226" s="243" customFormat="true" ht="21" hidden="false" customHeight="true" outlineLevel="0" collapsed="false">
      <c r="A226" s="313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305"/>
      <c r="Z226" s="305"/>
      <c r="AA226" s="303"/>
      <c r="AB226" s="300"/>
    </row>
    <row r="227" s="243" customFormat="true" ht="21" hidden="false" customHeight="true" outlineLevel="0" collapsed="false">
      <c r="A227" s="313"/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303"/>
      <c r="AB227" s="300"/>
    </row>
    <row r="228" s="243" customFormat="true" ht="21" hidden="false" customHeight="true" outlineLevel="0" collapsed="false">
      <c r="A228" s="313"/>
      <c r="B228" s="305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303"/>
      <c r="AB228" s="300"/>
    </row>
    <row r="229" s="243" customFormat="true" ht="21" hidden="false" customHeight="true" outlineLevel="0" collapsed="false">
      <c r="A229" s="313"/>
      <c r="B229" s="305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  <c r="AA229" s="303"/>
      <c r="AB229" s="300"/>
    </row>
    <row r="230" s="243" customFormat="true" ht="21" hidden="false" customHeight="true" outlineLevel="0" collapsed="false">
      <c r="A230" s="313"/>
      <c r="B230" s="305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305"/>
      <c r="Z230" s="305"/>
      <c r="AA230" s="303"/>
      <c r="AB230" s="300"/>
    </row>
    <row r="231" s="243" customFormat="true" ht="21" hidden="false" customHeight="true" outlineLevel="0" collapsed="false">
      <c r="A231" s="313"/>
      <c r="B231" s="302" t="s">
        <v>1308</v>
      </c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303"/>
      <c r="AB231" s="300"/>
    </row>
    <row r="232" s="243" customFormat="true" ht="21" hidden="false" customHeight="true" outlineLevel="0" collapsed="false">
      <c r="A232" s="313"/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303"/>
      <c r="AB232" s="300"/>
    </row>
    <row r="233" customFormat="false" ht="21" hidden="false" customHeight="true" outlineLevel="0" collapsed="false">
      <c r="A233" s="313"/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303"/>
      <c r="AB233" s="300"/>
      <c r="AE233" s="296"/>
      <c r="AF233" s="296"/>
      <c r="AG233" s="296"/>
      <c r="AH233" s="296"/>
      <c r="AI233" s="296"/>
      <c r="AJ233" s="296"/>
      <c r="AK233" s="296"/>
      <c r="AL233" s="296"/>
      <c r="AM233" s="296"/>
      <c r="AN233" s="296"/>
      <c r="AO233" s="296"/>
      <c r="AP233" s="296"/>
      <c r="AQ233" s="296"/>
      <c r="AR233" s="296"/>
      <c r="AS233" s="296"/>
      <c r="AT233" s="296"/>
      <c r="AU233" s="296"/>
      <c r="AV233" s="296"/>
      <c r="AW233" s="296"/>
      <c r="AX233" s="296"/>
      <c r="AY233" s="296"/>
      <c r="AZ233" s="296"/>
      <c r="BA233" s="296"/>
      <c r="BB233" s="296"/>
      <c r="BC233" s="296"/>
      <c r="BD233" s="296"/>
      <c r="BE233" s="296"/>
      <c r="BF233" s="296"/>
      <c r="BG233" s="296"/>
      <c r="BH233" s="296"/>
      <c r="BI233" s="296"/>
      <c r="BJ233" s="296"/>
      <c r="BK233" s="296"/>
      <c r="BL233" s="296"/>
      <c r="BM233" s="296"/>
      <c r="BN233" s="296"/>
      <c r="BO233" s="296"/>
      <c r="BP233" s="296"/>
      <c r="BQ233" s="296"/>
      <c r="BR233" s="296"/>
      <c r="BS233" s="296"/>
      <c r="BT233" s="296"/>
      <c r="BU233" s="296"/>
      <c r="BV233" s="296"/>
      <c r="BW233" s="296"/>
      <c r="BX233" s="296"/>
      <c r="BY233" s="296"/>
      <c r="BZ233" s="296"/>
      <c r="CA233" s="296"/>
      <c r="CB233" s="296"/>
      <c r="CC233" s="296"/>
      <c r="CD233" s="296"/>
      <c r="CE233" s="296"/>
      <c r="CF233" s="296"/>
      <c r="CG233" s="296"/>
      <c r="CH233" s="296"/>
      <c r="CI233" s="296"/>
      <c r="CJ233" s="296"/>
      <c r="CK233" s="296"/>
      <c r="CL233" s="296"/>
      <c r="CM233" s="296"/>
      <c r="CN233" s="296"/>
      <c r="CO233" s="296"/>
      <c r="CP233" s="296"/>
      <c r="CQ233" s="296"/>
      <c r="CR233" s="296"/>
      <c r="CS233" s="296"/>
      <c r="CT233" s="296"/>
      <c r="CU233" s="296"/>
      <c r="CV233" s="296"/>
      <c r="CW233" s="296"/>
      <c r="CX233" s="296"/>
      <c r="CY233" s="296"/>
      <c r="CZ233" s="296"/>
      <c r="DA233" s="296"/>
      <c r="DB233" s="296"/>
      <c r="DC233" s="296"/>
      <c r="DD233" s="296"/>
      <c r="DE233" s="296"/>
      <c r="DF233" s="296"/>
      <c r="DG233" s="296"/>
      <c r="DH233" s="296"/>
      <c r="DI233" s="296"/>
      <c r="DJ233" s="296"/>
      <c r="DK233" s="296"/>
      <c r="DL233" s="296"/>
      <c r="DM233" s="296"/>
      <c r="DN233" s="296"/>
      <c r="DO233" s="296"/>
      <c r="DP233" s="296"/>
      <c r="DQ233" s="296"/>
      <c r="DR233" s="296"/>
      <c r="DS233" s="296"/>
      <c r="DT233" s="296"/>
      <c r="DU233" s="296"/>
      <c r="DV233" s="296"/>
      <c r="DW233" s="296"/>
      <c r="DX233" s="296"/>
      <c r="DY233" s="296"/>
      <c r="DZ233" s="296"/>
      <c r="EA233" s="296"/>
      <c r="EB233" s="296"/>
      <c r="EC233" s="296"/>
      <c r="ED233" s="296"/>
      <c r="EE233" s="296"/>
      <c r="EF233" s="296"/>
      <c r="EG233" s="296"/>
      <c r="EH233" s="296"/>
      <c r="EI233" s="296"/>
      <c r="EJ233" s="296"/>
      <c r="EK233" s="296"/>
      <c r="EL233" s="296"/>
      <c r="EM233" s="296"/>
      <c r="EN233" s="296"/>
      <c r="EO233" s="296"/>
      <c r="EP233" s="296"/>
      <c r="EQ233" s="296"/>
      <c r="ER233" s="296"/>
      <c r="ES233" s="296"/>
      <c r="ET233" s="296"/>
      <c r="EU233" s="296"/>
      <c r="EV233" s="296"/>
      <c r="EW233" s="296"/>
      <c r="EX233" s="296"/>
      <c r="EY233" s="296"/>
      <c r="EZ233" s="296"/>
      <c r="FA233" s="296"/>
      <c r="FB233" s="296"/>
      <c r="FC233" s="296"/>
      <c r="FD233" s="296"/>
      <c r="FE233" s="296"/>
      <c r="FF233" s="296"/>
      <c r="FG233" s="296"/>
      <c r="FH233" s="296"/>
      <c r="FI233" s="296"/>
      <c r="FJ233" s="296"/>
      <c r="FK233" s="296"/>
      <c r="FL233" s="296"/>
      <c r="FM233" s="296"/>
      <c r="FN233" s="296"/>
      <c r="FO233" s="296"/>
      <c r="FP233" s="296"/>
      <c r="FQ233" s="296"/>
      <c r="FR233" s="296"/>
      <c r="FS233" s="296"/>
      <c r="FT233" s="296"/>
      <c r="FU233" s="296"/>
      <c r="FV233" s="296"/>
      <c r="FW233" s="296"/>
      <c r="FX233" s="296"/>
      <c r="FY233" s="296"/>
      <c r="FZ233" s="296"/>
      <c r="GA233" s="296"/>
      <c r="GB233" s="296"/>
      <c r="GC233" s="296"/>
      <c r="GD233" s="296"/>
      <c r="GE233" s="296"/>
      <c r="GF233" s="296"/>
      <c r="GG233" s="296"/>
      <c r="GH233" s="296"/>
      <c r="GI233" s="296"/>
      <c r="GJ233" s="296"/>
      <c r="GK233" s="296"/>
      <c r="GL233" s="296"/>
      <c r="GM233" s="296"/>
      <c r="GN233" s="296"/>
      <c r="GO233" s="296"/>
      <c r="GP233" s="296"/>
      <c r="GQ233" s="296"/>
      <c r="GR233" s="296"/>
      <c r="GS233" s="296"/>
      <c r="GT233" s="296"/>
      <c r="GU233" s="296"/>
      <c r="GV233" s="296"/>
      <c r="GW233" s="296"/>
      <c r="GX233" s="296"/>
      <c r="GY233" s="296"/>
      <c r="GZ233" s="296"/>
      <c r="HA233" s="296"/>
      <c r="HB233" s="296"/>
      <c r="HC233" s="296"/>
      <c r="HD233" s="296"/>
      <c r="HE233" s="296"/>
      <c r="HF233" s="296"/>
      <c r="HG233" s="296"/>
      <c r="HH233" s="296"/>
      <c r="HI233" s="296"/>
      <c r="HJ233" s="296"/>
      <c r="HK233" s="296"/>
      <c r="HL233" s="296"/>
      <c r="HM233" s="296"/>
      <c r="HN233" s="296"/>
      <c r="HO233" s="296"/>
      <c r="HP233" s="296"/>
      <c r="HQ233" s="296"/>
      <c r="HR233" s="296"/>
      <c r="HS233" s="296"/>
      <c r="HT233" s="296"/>
      <c r="HU233" s="296"/>
      <c r="HV233" s="296"/>
      <c r="HW233" s="296"/>
      <c r="HX233" s="296"/>
      <c r="HY233" s="296"/>
      <c r="HZ233" s="296"/>
      <c r="IA233" s="296"/>
      <c r="IB233" s="296"/>
      <c r="IC233" s="296"/>
      <c r="ID233" s="296"/>
      <c r="IE233" s="296"/>
      <c r="IF233" s="296"/>
      <c r="IG233" s="296"/>
      <c r="IH233" s="296"/>
      <c r="II233" s="296"/>
      <c r="IJ233" s="296"/>
      <c r="IK233" s="296"/>
      <c r="IL233" s="296"/>
      <c r="IM233" s="296"/>
      <c r="IN233" s="296"/>
      <c r="IO233" s="296"/>
      <c r="IP233" s="296"/>
      <c r="IQ233" s="296"/>
      <c r="IR233" s="296"/>
      <c r="IS233" s="296"/>
      <c r="IT233" s="296"/>
      <c r="IU233" s="296"/>
      <c r="IV233" s="296"/>
      <c r="IW233" s="296"/>
      <c r="IX233" s="296"/>
      <c r="IY233" s="296"/>
      <c r="IZ233" s="296"/>
      <c r="JA233" s="296"/>
      <c r="JB233" s="296"/>
      <c r="JC233" s="296"/>
      <c r="JD233" s="296"/>
      <c r="JE233" s="296"/>
      <c r="JF233" s="296"/>
      <c r="JG233" s="296"/>
      <c r="JH233" s="296"/>
      <c r="JI233" s="296"/>
      <c r="JJ233" s="296"/>
      <c r="JK233" s="296"/>
      <c r="JL233" s="296"/>
      <c r="JM233" s="296"/>
      <c r="JN233" s="296"/>
      <c r="JO233" s="296"/>
      <c r="JP233" s="296"/>
      <c r="JQ233" s="296"/>
      <c r="JR233" s="296"/>
      <c r="JS233" s="296"/>
      <c r="JT233" s="296"/>
      <c r="JU233" s="296"/>
      <c r="JV233" s="296"/>
      <c r="JW233" s="296"/>
      <c r="JX233" s="296"/>
      <c r="JY233" s="296"/>
      <c r="JZ233" s="296"/>
      <c r="KA233" s="296"/>
      <c r="KB233" s="296"/>
      <c r="KC233" s="296"/>
      <c r="KD233" s="296"/>
      <c r="KE233" s="296"/>
      <c r="KF233" s="296"/>
      <c r="KG233" s="296"/>
      <c r="KH233" s="296"/>
      <c r="KI233" s="296"/>
      <c r="KJ233" s="296"/>
      <c r="KK233" s="296"/>
      <c r="KL233" s="296"/>
      <c r="KM233" s="296"/>
      <c r="KN233" s="296"/>
      <c r="KO233" s="296"/>
      <c r="KP233" s="296"/>
      <c r="KQ233" s="296"/>
      <c r="KR233" s="296"/>
      <c r="KS233" s="296"/>
      <c r="KT233" s="296"/>
      <c r="KU233" s="296"/>
      <c r="KV233" s="296"/>
      <c r="KW233" s="296"/>
      <c r="KX233" s="296"/>
      <c r="KY233" s="296"/>
      <c r="KZ233" s="296"/>
      <c r="LA233" s="296"/>
      <c r="LB233" s="296"/>
      <c r="LC233" s="296"/>
      <c r="LD233" s="296"/>
      <c r="LE233" s="296"/>
      <c r="LF233" s="296"/>
      <c r="LG233" s="296"/>
      <c r="LH233" s="296"/>
      <c r="LI233" s="296"/>
      <c r="LJ233" s="296"/>
      <c r="LK233" s="296"/>
      <c r="LL233" s="296"/>
      <c r="LM233" s="296"/>
      <c r="LN233" s="296"/>
      <c r="LO233" s="296"/>
      <c r="LP233" s="296"/>
      <c r="LQ233" s="296"/>
      <c r="LR233" s="296"/>
      <c r="LS233" s="296"/>
      <c r="LT233" s="296"/>
      <c r="LU233" s="296"/>
      <c r="LV233" s="296"/>
      <c r="LW233" s="296"/>
      <c r="LX233" s="296"/>
      <c r="LY233" s="296"/>
      <c r="LZ233" s="296"/>
      <c r="MA233" s="296"/>
      <c r="MB233" s="296"/>
      <c r="MC233" s="296"/>
      <c r="MD233" s="296"/>
      <c r="ME233" s="296"/>
      <c r="MF233" s="296"/>
      <c r="MG233" s="296"/>
      <c r="MH233" s="296"/>
      <c r="MI233" s="296"/>
      <c r="MJ233" s="296"/>
      <c r="MK233" s="296"/>
      <c r="ML233" s="296"/>
      <c r="MM233" s="296"/>
      <c r="MN233" s="296"/>
      <c r="MO233" s="296"/>
      <c r="MP233" s="296"/>
      <c r="MQ233" s="296"/>
      <c r="MR233" s="296"/>
      <c r="MS233" s="296"/>
      <c r="MT233" s="296"/>
      <c r="MU233" s="296"/>
      <c r="MV233" s="296"/>
      <c r="MW233" s="296"/>
      <c r="MX233" s="296"/>
      <c r="MY233" s="296"/>
      <c r="MZ233" s="296"/>
      <c r="NA233" s="296"/>
      <c r="NB233" s="296"/>
      <c r="NC233" s="296"/>
      <c r="ND233" s="296"/>
      <c r="NE233" s="296"/>
      <c r="NF233" s="296"/>
      <c r="NG233" s="296"/>
      <c r="NH233" s="296"/>
      <c r="NI233" s="296"/>
      <c r="NJ233" s="296"/>
      <c r="NK233" s="296"/>
      <c r="NL233" s="296"/>
      <c r="NM233" s="296"/>
      <c r="NN233" s="296"/>
      <c r="NO233" s="296"/>
      <c r="NP233" s="296"/>
      <c r="NQ233" s="296"/>
      <c r="NR233" s="296"/>
      <c r="NS233" s="296"/>
      <c r="NT233" s="296"/>
      <c r="NU233" s="296"/>
      <c r="NV233" s="296"/>
      <c r="NW233" s="296"/>
      <c r="NX233" s="296"/>
      <c r="NY233" s="296"/>
      <c r="NZ233" s="296"/>
      <c r="OA233" s="296"/>
      <c r="OB233" s="296"/>
      <c r="OC233" s="296"/>
      <c r="OD233" s="296"/>
      <c r="OE233" s="296"/>
      <c r="OF233" s="296"/>
      <c r="OG233" s="296"/>
      <c r="OH233" s="296"/>
      <c r="OI233" s="296"/>
      <c r="OJ233" s="296"/>
      <c r="OK233" s="296"/>
      <c r="OL233" s="296"/>
      <c r="OM233" s="296"/>
      <c r="ON233" s="296"/>
      <c r="OO233" s="296"/>
      <c r="OP233" s="296"/>
      <c r="OQ233" s="296"/>
      <c r="OR233" s="296"/>
      <c r="OS233" s="296"/>
      <c r="OT233" s="296"/>
      <c r="OU233" s="296"/>
      <c r="OV233" s="296"/>
      <c r="OW233" s="296"/>
      <c r="OX233" s="296"/>
      <c r="OY233" s="296"/>
      <c r="OZ233" s="296"/>
      <c r="PA233" s="296"/>
      <c r="PB233" s="296"/>
      <c r="PC233" s="296"/>
      <c r="PD233" s="296"/>
      <c r="PE233" s="296"/>
      <c r="PF233" s="296"/>
      <c r="PG233" s="296"/>
      <c r="PH233" s="296"/>
      <c r="PI233" s="296"/>
      <c r="PJ233" s="296"/>
      <c r="PK233" s="296"/>
      <c r="PL233" s="296"/>
      <c r="PM233" s="296"/>
      <c r="PN233" s="296"/>
      <c r="PO233" s="296"/>
      <c r="PP233" s="296"/>
      <c r="PQ233" s="296"/>
      <c r="PR233" s="296"/>
      <c r="PS233" s="296"/>
      <c r="PT233" s="296"/>
      <c r="PU233" s="296"/>
      <c r="PV233" s="296"/>
      <c r="PW233" s="296"/>
      <c r="PX233" s="296"/>
      <c r="PY233" s="296"/>
      <c r="PZ233" s="296"/>
      <c r="QA233" s="296"/>
      <c r="QB233" s="296"/>
      <c r="QC233" s="296"/>
      <c r="QD233" s="296"/>
      <c r="QE233" s="296"/>
      <c r="QF233" s="296"/>
      <c r="QG233" s="296"/>
      <c r="QH233" s="296"/>
      <c r="QI233" s="296"/>
      <c r="QJ233" s="296"/>
      <c r="QK233" s="296"/>
      <c r="QL233" s="296"/>
      <c r="QM233" s="296"/>
      <c r="QN233" s="296"/>
      <c r="QO233" s="296"/>
      <c r="QP233" s="296"/>
      <c r="QQ233" s="296"/>
      <c r="QR233" s="296"/>
      <c r="QS233" s="296"/>
      <c r="QT233" s="296"/>
      <c r="QU233" s="296"/>
      <c r="QV233" s="296"/>
      <c r="QW233" s="296"/>
      <c r="QX233" s="296"/>
    </row>
    <row r="234" customFormat="false" ht="21" hidden="false" customHeight="true" outlineLevel="0" collapsed="false">
      <c r="A234" s="313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303"/>
      <c r="AB234" s="300"/>
      <c r="AE234" s="296"/>
      <c r="AF234" s="296"/>
      <c r="AG234" s="296"/>
      <c r="AH234" s="296"/>
      <c r="AI234" s="296"/>
      <c r="AJ234" s="296"/>
      <c r="AK234" s="296"/>
      <c r="AL234" s="296"/>
      <c r="AM234" s="296"/>
      <c r="AN234" s="296"/>
      <c r="AO234" s="296"/>
      <c r="AP234" s="296"/>
      <c r="AQ234" s="296"/>
      <c r="AR234" s="296"/>
      <c r="AS234" s="296"/>
      <c r="AT234" s="296"/>
      <c r="AU234" s="296"/>
      <c r="AV234" s="296"/>
      <c r="AW234" s="296"/>
      <c r="AX234" s="296"/>
      <c r="AY234" s="296"/>
      <c r="AZ234" s="296"/>
      <c r="BA234" s="296"/>
      <c r="BB234" s="296"/>
      <c r="BC234" s="296"/>
      <c r="BD234" s="296"/>
      <c r="BE234" s="296"/>
      <c r="BF234" s="296"/>
      <c r="BG234" s="296"/>
      <c r="BH234" s="296"/>
      <c r="BI234" s="296"/>
      <c r="BJ234" s="296"/>
      <c r="BK234" s="296"/>
      <c r="BL234" s="296"/>
      <c r="BM234" s="296"/>
      <c r="BN234" s="296"/>
      <c r="BO234" s="296"/>
      <c r="BP234" s="296"/>
      <c r="BQ234" s="296"/>
      <c r="BR234" s="296"/>
      <c r="BS234" s="296"/>
      <c r="BT234" s="296"/>
      <c r="BU234" s="296"/>
      <c r="BV234" s="296"/>
      <c r="BW234" s="296"/>
      <c r="BX234" s="296"/>
      <c r="BY234" s="296"/>
      <c r="BZ234" s="296"/>
      <c r="CA234" s="296"/>
      <c r="CB234" s="296"/>
      <c r="CC234" s="296"/>
      <c r="CD234" s="296"/>
      <c r="CE234" s="296"/>
      <c r="CF234" s="296"/>
      <c r="CG234" s="296"/>
      <c r="CH234" s="296"/>
      <c r="CI234" s="296"/>
      <c r="CJ234" s="296"/>
      <c r="CK234" s="296"/>
      <c r="CL234" s="296"/>
      <c r="CM234" s="296"/>
      <c r="CN234" s="296"/>
      <c r="CO234" s="296"/>
      <c r="CP234" s="296"/>
      <c r="CQ234" s="296"/>
      <c r="CR234" s="296"/>
      <c r="CS234" s="296"/>
      <c r="CT234" s="296"/>
      <c r="CU234" s="296"/>
      <c r="CV234" s="296"/>
      <c r="CW234" s="296"/>
      <c r="CX234" s="296"/>
      <c r="CY234" s="296"/>
      <c r="CZ234" s="296"/>
      <c r="DA234" s="296"/>
      <c r="DB234" s="296"/>
      <c r="DC234" s="296"/>
      <c r="DD234" s="296"/>
      <c r="DE234" s="296"/>
      <c r="DF234" s="296"/>
      <c r="DG234" s="296"/>
      <c r="DH234" s="296"/>
      <c r="DI234" s="296"/>
      <c r="DJ234" s="296"/>
      <c r="DK234" s="296"/>
      <c r="DL234" s="296"/>
      <c r="DM234" s="296"/>
      <c r="DN234" s="296"/>
      <c r="DO234" s="296"/>
      <c r="DP234" s="296"/>
      <c r="DQ234" s="296"/>
      <c r="DR234" s="296"/>
      <c r="DS234" s="296"/>
      <c r="DT234" s="296"/>
      <c r="DU234" s="296"/>
      <c r="DV234" s="296"/>
      <c r="DW234" s="296"/>
      <c r="DX234" s="296"/>
      <c r="DY234" s="296"/>
      <c r="DZ234" s="296"/>
      <c r="EA234" s="296"/>
      <c r="EB234" s="296"/>
      <c r="EC234" s="296"/>
      <c r="ED234" s="296"/>
      <c r="EE234" s="296"/>
      <c r="EF234" s="296"/>
      <c r="EG234" s="296"/>
      <c r="EH234" s="296"/>
      <c r="EI234" s="296"/>
      <c r="EJ234" s="296"/>
      <c r="EK234" s="296"/>
      <c r="EL234" s="296"/>
      <c r="EM234" s="296"/>
      <c r="EN234" s="296"/>
      <c r="EO234" s="296"/>
      <c r="EP234" s="296"/>
      <c r="EQ234" s="296"/>
      <c r="ER234" s="296"/>
      <c r="ES234" s="296"/>
      <c r="ET234" s="296"/>
      <c r="EU234" s="296"/>
      <c r="EV234" s="296"/>
      <c r="EW234" s="296"/>
      <c r="EX234" s="296"/>
      <c r="EY234" s="296"/>
      <c r="EZ234" s="296"/>
      <c r="FA234" s="296"/>
      <c r="FB234" s="296"/>
      <c r="FC234" s="296"/>
      <c r="FD234" s="296"/>
      <c r="FE234" s="296"/>
      <c r="FF234" s="296"/>
      <c r="FG234" s="296"/>
      <c r="FH234" s="296"/>
      <c r="FI234" s="296"/>
      <c r="FJ234" s="296"/>
      <c r="FK234" s="296"/>
      <c r="FL234" s="296"/>
      <c r="FM234" s="296"/>
      <c r="FN234" s="296"/>
      <c r="FO234" s="296"/>
      <c r="FP234" s="296"/>
      <c r="FQ234" s="296"/>
      <c r="FR234" s="296"/>
      <c r="FS234" s="296"/>
      <c r="FT234" s="296"/>
      <c r="FU234" s="296"/>
      <c r="FV234" s="296"/>
      <c r="FW234" s="296"/>
      <c r="FX234" s="296"/>
      <c r="FY234" s="296"/>
      <c r="FZ234" s="296"/>
      <c r="GA234" s="296"/>
      <c r="GB234" s="296"/>
      <c r="GC234" s="296"/>
      <c r="GD234" s="296"/>
      <c r="GE234" s="296"/>
      <c r="GF234" s="296"/>
      <c r="GG234" s="296"/>
      <c r="GH234" s="296"/>
      <c r="GI234" s="296"/>
      <c r="GJ234" s="296"/>
      <c r="GK234" s="296"/>
      <c r="GL234" s="296"/>
      <c r="GM234" s="296"/>
      <c r="GN234" s="296"/>
      <c r="GO234" s="296"/>
      <c r="GP234" s="296"/>
      <c r="GQ234" s="296"/>
      <c r="GR234" s="296"/>
      <c r="GS234" s="296"/>
      <c r="GT234" s="296"/>
      <c r="GU234" s="296"/>
      <c r="GV234" s="296"/>
      <c r="GW234" s="296"/>
      <c r="GX234" s="296"/>
      <c r="GY234" s="296"/>
      <c r="GZ234" s="296"/>
      <c r="HA234" s="296"/>
      <c r="HB234" s="296"/>
      <c r="HC234" s="296"/>
      <c r="HD234" s="296"/>
      <c r="HE234" s="296"/>
      <c r="HF234" s="296"/>
      <c r="HG234" s="296"/>
      <c r="HH234" s="296"/>
      <c r="HI234" s="296"/>
      <c r="HJ234" s="296"/>
      <c r="HK234" s="296"/>
      <c r="HL234" s="296"/>
      <c r="HM234" s="296"/>
      <c r="HN234" s="296"/>
      <c r="HO234" s="296"/>
      <c r="HP234" s="296"/>
      <c r="HQ234" s="296"/>
      <c r="HR234" s="296"/>
      <c r="HS234" s="296"/>
      <c r="HT234" s="296"/>
      <c r="HU234" s="296"/>
      <c r="HV234" s="296"/>
      <c r="HW234" s="296"/>
      <c r="HX234" s="296"/>
      <c r="HY234" s="296"/>
      <c r="HZ234" s="296"/>
      <c r="IA234" s="296"/>
      <c r="IB234" s="296"/>
      <c r="IC234" s="296"/>
      <c r="ID234" s="296"/>
      <c r="IE234" s="296"/>
      <c r="IF234" s="296"/>
      <c r="IG234" s="296"/>
      <c r="IH234" s="296"/>
      <c r="II234" s="296"/>
      <c r="IJ234" s="296"/>
      <c r="IK234" s="296"/>
      <c r="IL234" s="296"/>
      <c r="IM234" s="296"/>
      <c r="IN234" s="296"/>
      <c r="IO234" s="296"/>
      <c r="IP234" s="296"/>
      <c r="IQ234" s="296"/>
      <c r="IR234" s="296"/>
      <c r="IS234" s="296"/>
      <c r="IT234" s="296"/>
      <c r="IU234" s="296"/>
      <c r="IV234" s="296"/>
      <c r="IW234" s="296"/>
      <c r="IX234" s="296"/>
      <c r="IY234" s="296"/>
      <c r="IZ234" s="296"/>
      <c r="JA234" s="296"/>
      <c r="JB234" s="296"/>
      <c r="JC234" s="296"/>
      <c r="JD234" s="296"/>
      <c r="JE234" s="296"/>
      <c r="JF234" s="296"/>
      <c r="JG234" s="296"/>
      <c r="JH234" s="296"/>
      <c r="JI234" s="296"/>
      <c r="JJ234" s="296"/>
      <c r="JK234" s="296"/>
      <c r="JL234" s="296"/>
      <c r="JM234" s="296"/>
      <c r="JN234" s="296"/>
      <c r="JO234" s="296"/>
      <c r="JP234" s="296"/>
      <c r="JQ234" s="296"/>
      <c r="JR234" s="296"/>
      <c r="JS234" s="296"/>
      <c r="JT234" s="296"/>
      <c r="JU234" s="296"/>
      <c r="JV234" s="296"/>
      <c r="JW234" s="296"/>
      <c r="JX234" s="296"/>
      <c r="JY234" s="296"/>
      <c r="JZ234" s="296"/>
      <c r="KA234" s="296"/>
      <c r="KB234" s="296"/>
      <c r="KC234" s="296"/>
      <c r="KD234" s="296"/>
      <c r="KE234" s="296"/>
      <c r="KF234" s="296"/>
      <c r="KG234" s="296"/>
      <c r="KH234" s="296"/>
      <c r="KI234" s="296"/>
      <c r="KJ234" s="296"/>
      <c r="KK234" s="296"/>
      <c r="KL234" s="296"/>
      <c r="KM234" s="296"/>
      <c r="KN234" s="296"/>
      <c r="KO234" s="296"/>
      <c r="KP234" s="296"/>
      <c r="KQ234" s="296"/>
      <c r="KR234" s="296"/>
      <c r="KS234" s="296"/>
      <c r="KT234" s="296"/>
      <c r="KU234" s="296"/>
      <c r="KV234" s="296"/>
      <c r="KW234" s="296"/>
      <c r="KX234" s="296"/>
      <c r="KY234" s="296"/>
      <c r="KZ234" s="296"/>
      <c r="LA234" s="296"/>
      <c r="LB234" s="296"/>
      <c r="LC234" s="296"/>
      <c r="LD234" s="296"/>
      <c r="LE234" s="296"/>
      <c r="LF234" s="296"/>
      <c r="LG234" s="296"/>
      <c r="LH234" s="296"/>
      <c r="LI234" s="296"/>
      <c r="LJ234" s="296"/>
      <c r="LK234" s="296"/>
      <c r="LL234" s="296"/>
      <c r="LM234" s="296"/>
      <c r="LN234" s="296"/>
      <c r="LO234" s="296"/>
      <c r="LP234" s="296"/>
      <c r="LQ234" s="296"/>
      <c r="LR234" s="296"/>
      <c r="LS234" s="296"/>
      <c r="LT234" s="296"/>
      <c r="LU234" s="296"/>
      <c r="LV234" s="296"/>
      <c r="LW234" s="296"/>
      <c r="LX234" s="296"/>
      <c r="LY234" s="296"/>
      <c r="LZ234" s="296"/>
      <c r="MA234" s="296"/>
      <c r="MB234" s="296"/>
      <c r="MC234" s="296"/>
      <c r="MD234" s="296"/>
      <c r="ME234" s="296"/>
      <c r="MF234" s="296"/>
      <c r="MG234" s="296"/>
      <c r="MH234" s="296"/>
      <c r="MI234" s="296"/>
      <c r="MJ234" s="296"/>
      <c r="MK234" s="296"/>
      <c r="ML234" s="296"/>
      <c r="MM234" s="296"/>
      <c r="MN234" s="296"/>
      <c r="MO234" s="296"/>
      <c r="MP234" s="296"/>
      <c r="MQ234" s="296"/>
      <c r="MR234" s="296"/>
      <c r="MS234" s="296"/>
      <c r="MT234" s="296"/>
      <c r="MU234" s="296"/>
      <c r="MV234" s="296"/>
      <c r="MW234" s="296"/>
      <c r="MX234" s="296"/>
      <c r="MY234" s="296"/>
      <c r="MZ234" s="296"/>
      <c r="NA234" s="296"/>
      <c r="NB234" s="296"/>
      <c r="NC234" s="296"/>
      <c r="ND234" s="296"/>
      <c r="NE234" s="296"/>
      <c r="NF234" s="296"/>
      <c r="NG234" s="296"/>
      <c r="NH234" s="296"/>
      <c r="NI234" s="296"/>
      <c r="NJ234" s="296"/>
      <c r="NK234" s="296"/>
      <c r="NL234" s="296"/>
      <c r="NM234" s="296"/>
      <c r="NN234" s="296"/>
      <c r="NO234" s="296"/>
      <c r="NP234" s="296"/>
      <c r="NQ234" s="296"/>
      <c r="NR234" s="296"/>
      <c r="NS234" s="296"/>
      <c r="NT234" s="296"/>
      <c r="NU234" s="296"/>
      <c r="NV234" s="296"/>
      <c r="NW234" s="296"/>
      <c r="NX234" s="296"/>
      <c r="NY234" s="296"/>
      <c r="NZ234" s="296"/>
      <c r="OA234" s="296"/>
      <c r="OB234" s="296"/>
      <c r="OC234" s="296"/>
      <c r="OD234" s="296"/>
      <c r="OE234" s="296"/>
      <c r="OF234" s="296"/>
      <c r="OG234" s="296"/>
      <c r="OH234" s="296"/>
      <c r="OI234" s="296"/>
      <c r="OJ234" s="296"/>
      <c r="OK234" s="296"/>
      <c r="OL234" s="296"/>
      <c r="OM234" s="296"/>
      <c r="ON234" s="296"/>
      <c r="OO234" s="296"/>
      <c r="OP234" s="296"/>
      <c r="OQ234" s="296"/>
      <c r="OR234" s="296"/>
      <c r="OS234" s="296"/>
      <c r="OT234" s="296"/>
      <c r="OU234" s="296"/>
      <c r="OV234" s="296"/>
      <c r="OW234" s="296"/>
      <c r="OX234" s="296"/>
      <c r="OY234" s="296"/>
      <c r="OZ234" s="296"/>
      <c r="PA234" s="296"/>
      <c r="PB234" s="296"/>
      <c r="PC234" s="296"/>
      <c r="PD234" s="296"/>
      <c r="PE234" s="296"/>
      <c r="PF234" s="296"/>
      <c r="PG234" s="296"/>
      <c r="PH234" s="296"/>
      <c r="PI234" s="296"/>
      <c r="PJ234" s="296"/>
      <c r="PK234" s="296"/>
      <c r="PL234" s="296"/>
      <c r="PM234" s="296"/>
      <c r="PN234" s="296"/>
      <c r="PO234" s="296"/>
      <c r="PP234" s="296"/>
      <c r="PQ234" s="296"/>
      <c r="PR234" s="296"/>
      <c r="PS234" s="296"/>
      <c r="PT234" s="296"/>
      <c r="PU234" s="296"/>
      <c r="PV234" s="296"/>
      <c r="PW234" s="296"/>
      <c r="PX234" s="296"/>
      <c r="PY234" s="296"/>
      <c r="PZ234" s="296"/>
      <c r="QA234" s="296"/>
      <c r="QB234" s="296"/>
      <c r="QC234" s="296"/>
      <c r="QD234" s="296"/>
      <c r="QE234" s="296"/>
      <c r="QF234" s="296"/>
      <c r="QG234" s="296"/>
      <c r="QH234" s="296"/>
      <c r="QI234" s="296"/>
      <c r="QJ234" s="296"/>
      <c r="QK234" s="296"/>
      <c r="QL234" s="296"/>
      <c r="QM234" s="296"/>
      <c r="QN234" s="296"/>
      <c r="QO234" s="296"/>
      <c r="QP234" s="296"/>
      <c r="QQ234" s="296"/>
      <c r="QR234" s="296"/>
      <c r="QS234" s="296"/>
      <c r="QT234" s="296"/>
      <c r="QU234" s="296"/>
      <c r="QV234" s="296"/>
      <c r="QW234" s="296"/>
      <c r="QX234" s="296"/>
    </row>
    <row r="235" customFormat="false" ht="21" hidden="false" customHeight="true" outlineLevel="0" collapsed="false">
      <c r="A235" s="313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303"/>
      <c r="AB235" s="300"/>
      <c r="AE235" s="296"/>
      <c r="AF235" s="296"/>
      <c r="AG235" s="296"/>
      <c r="AH235" s="296"/>
      <c r="AI235" s="296"/>
      <c r="AJ235" s="296"/>
      <c r="AK235" s="296"/>
      <c r="AL235" s="296"/>
      <c r="AM235" s="296"/>
      <c r="AN235" s="296"/>
      <c r="AO235" s="296"/>
      <c r="AP235" s="296"/>
      <c r="AQ235" s="296"/>
      <c r="AR235" s="296"/>
      <c r="AS235" s="296"/>
      <c r="AT235" s="296"/>
      <c r="AU235" s="296"/>
      <c r="AV235" s="296"/>
      <c r="AW235" s="296"/>
      <c r="AX235" s="296"/>
      <c r="AY235" s="296"/>
      <c r="AZ235" s="296"/>
      <c r="BA235" s="296"/>
      <c r="BB235" s="296"/>
      <c r="BC235" s="296"/>
      <c r="BD235" s="296"/>
      <c r="BE235" s="296"/>
      <c r="BF235" s="296"/>
      <c r="BG235" s="296"/>
      <c r="BH235" s="296"/>
      <c r="BI235" s="296"/>
      <c r="BJ235" s="296"/>
      <c r="BK235" s="296"/>
      <c r="BL235" s="296"/>
      <c r="BM235" s="296"/>
      <c r="BN235" s="296"/>
      <c r="BO235" s="296"/>
      <c r="BP235" s="296"/>
      <c r="BQ235" s="296"/>
      <c r="BR235" s="296"/>
      <c r="BS235" s="296"/>
      <c r="BT235" s="296"/>
      <c r="BU235" s="296"/>
      <c r="BV235" s="296"/>
      <c r="BW235" s="296"/>
      <c r="BX235" s="296"/>
      <c r="BY235" s="296"/>
      <c r="BZ235" s="296"/>
      <c r="CA235" s="296"/>
      <c r="CB235" s="296"/>
      <c r="CC235" s="296"/>
      <c r="CD235" s="296"/>
      <c r="CE235" s="296"/>
      <c r="CF235" s="296"/>
      <c r="CG235" s="296"/>
      <c r="CH235" s="296"/>
      <c r="CI235" s="296"/>
      <c r="CJ235" s="296"/>
      <c r="CK235" s="296"/>
      <c r="CL235" s="296"/>
      <c r="CM235" s="296"/>
      <c r="CN235" s="296"/>
      <c r="CO235" s="296"/>
      <c r="CP235" s="296"/>
      <c r="CQ235" s="296"/>
      <c r="CR235" s="296"/>
      <c r="CS235" s="296"/>
      <c r="CT235" s="296"/>
      <c r="CU235" s="296"/>
      <c r="CV235" s="296"/>
      <c r="CW235" s="296"/>
      <c r="CX235" s="296"/>
      <c r="CY235" s="296"/>
      <c r="CZ235" s="296"/>
      <c r="DA235" s="296"/>
      <c r="DB235" s="296"/>
      <c r="DC235" s="296"/>
      <c r="DD235" s="296"/>
      <c r="DE235" s="296"/>
      <c r="DF235" s="296"/>
      <c r="DG235" s="296"/>
      <c r="DH235" s="296"/>
      <c r="DI235" s="296"/>
      <c r="DJ235" s="296"/>
      <c r="DK235" s="296"/>
      <c r="DL235" s="296"/>
      <c r="DM235" s="296"/>
      <c r="DN235" s="296"/>
      <c r="DO235" s="296"/>
      <c r="DP235" s="296"/>
      <c r="DQ235" s="296"/>
      <c r="DR235" s="296"/>
      <c r="DS235" s="296"/>
      <c r="DT235" s="296"/>
      <c r="DU235" s="296"/>
      <c r="DV235" s="296"/>
      <c r="DW235" s="296"/>
      <c r="DX235" s="296"/>
      <c r="DY235" s="296"/>
      <c r="DZ235" s="296"/>
      <c r="EA235" s="296"/>
      <c r="EB235" s="296"/>
      <c r="EC235" s="296"/>
      <c r="ED235" s="296"/>
      <c r="EE235" s="296"/>
      <c r="EF235" s="296"/>
      <c r="EG235" s="296"/>
      <c r="EH235" s="296"/>
      <c r="EI235" s="296"/>
      <c r="EJ235" s="296"/>
      <c r="EK235" s="296"/>
      <c r="EL235" s="296"/>
      <c r="EM235" s="296"/>
      <c r="EN235" s="296"/>
      <c r="EO235" s="296"/>
      <c r="EP235" s="296"/>
      <c r="EQ235" s="296"/>
      <c r="ER235" s="296"/>
      <c r="ES235" s="296"/>
      <c r="ET235" s="296"/>
      <c r="EU235" s="296"/>
      <c r="EV235" s="296"/>
      <c r="EW235" s="296"/>
      <c r="EX235" s="296"/>
      <c r="EY235" s="296"/>
      <c r="EZ235" s="296"/>
      <c r="FA235" s="296"/>
      <c r="FB235" s="296"/>
      <c r="FC235" s="296"/>
      <c r="FD235" s="296"/>
      <c r="FE235" s="296"/>
      <c r="FF235" s="296"/>
      <c r="FG235" s="296"/>
      <c r="FH235" s="296"/>
      <c r="FI235" s="296"/>
      <c r="FJ235" s="296"/>
      <c r="FK235" s="296"/>
      <c r="FL235" s="296"/>
      <c r="FM235" s="296"/>
      <c r="FN235" s="296"/>
      <c r="FO235" s="296"/>
      <c r="FP235" s="296"/>
      <c r="FQ235" s="296"/>
      <c r="FR235" s="296"/>
      <c r="FS235" s="296"/>
      <c r="FT235" s="296"/>
      <c r="FU235" s="296"/>
      <c r="FV235" s="296"/>
      <c r="FW235" s="296"/>
      <c r="FX235" s="296"/>
      <c r="FY235" s="296"/>
      <c r="FZ235" s="296"/>
      <c r="GA235" s="296"/>
      <c r="GB235" s="296"/>
      <c r="GC235" s="296"/>
      <c r="GD235" s="296"/>
      <c r="GE235" s="296"/>
      <c r="GF235" s="296"/>
      <c r="GG235" s="296"/>
      <c r="GH235" s="296"/>
      <c r="GI235" s="296"/>
      <c r="GJ235" s="296"/>
      <c r="GK235" s="296"/>
      <c r="GL235" s="296"/>
      <c r="GM235" s="296"/>
      <c r="GN235" s="296"/>
      <c r="GO235" s="296"/>
      <c r="GP235" s="296"/>
      <c r="GQ235" s="296"/>
      <c r="GR235" s="296"/>
      <c r="GS235" s="296"/>
      <c r="GT235" s="296"/>
      <c r="GU235" s="296"/>
      <c r="GV235" s="296"/>
      <c r="GW235" s="296"/>
      <c r="GX235" s="296"/>
      <c r="GY235" s="296"/>
      <c r="GZ235" s="296"/>
      <c r="HA235" s="296"/>
      <c r="HB235" s="296"/>
      <c r="HC235" s="296"/>
      <c r="HD235" s="296"/>
      <c r="HE235" s="296"/>
      <c r="HF235" s="296"/>
      <c r="HG235" s="296"/>
      <c r="HH235" s="296"/>
      <c r="HI235" s="296"/>
      <c r="HJ235" s="296"/>
      <c r="HK235" s="296"/>
      <c r="HL235" s="296"/>
      <c r="HM235" s="296"/>
      <c r="HN235" s="296"/>
      <c r="HO235" s="296"/>
      <c r="HP235" s="296"/>
      <c r="HQ235" s="296"/>
      <c r="HR235" s="296"/>
      <c r="HS235" s="296"/>
      <c r="HT235" s="296"/>
      <c r="HU235" s="296"/>
      <c r="HV235" s="296"/>
      <c r="HW235" s="296"/>
      <c r="HX235" s="296"/>
      <c r="HY235" s="296"/>
      <c r="HZ235" s="296"/>
      <c r="IA235" s="296"/>
      <c r="IB235" s="296"/>
      <c r="IC235" s="296"/>
      <c r="ID235" s="296"/>
      <c r="IE235" s="296"/>
      <c r="IF235" s="296"/>
      <c r="IG235" s="296"/>
      <c r="IH235" s="296"/>
      <c r="II235" s="296"/>
      <c r="IJ235" s="296"/>
      <c r="IK235" s="296"/>
      <c r="IL235" s="296"/>
      <c r="IM235" s="296"/>
      <c r="IN235" s="296"/>
      <c r="IO235" s="296"/>
      <c r="IP235" s="296"/>
      <c r="IQ235" s="296"/>
      <c r="IR235" s="296"/>
      <c r="IS235" s="296"/>
      <c r="IT235" s="296"/>
      <c r="IU235" s="296"/>
      <c r="IV235" s="296"/>
      <c r="IW235" s="296"/>
      <c r="IX235" s="296"/>
      <c r="IY235" s="296"/>
      <c r="IZ235" s="296"/>
      <c r="JA235" s="296"/>
      <c r="JB235" s="296"/>
      <c r="JC235" s="296"/>
      <c r="JD235" s="296"/>
      <c r="JE235" s="296"/>
      <c r="JF235" s="296"/>
      <c r="JG235" s="296"/>
      <c r="JH235" s="296"/>
      <c r="JI235" s="296"/>
      <c r="JJ235" s="296"/>
      <c r="JK235" s="296"/>
      <c r="JL235" s="296"/>
      <c r="JM235" s="296"/>
      <c r="JN235" s="296"/>
      <c r="JO235" s="296"/>
      <c r="JP235" s="296"/>
      <c r="JQ235" s="296"/>
      <c r="JR235" s="296"/>
      <c r="JS235" s="296"/>
      <c r="JT235" s="296"/>
      <c r="JU235" s="296"/>
      <c r="JV235" s="296"/>
      <c r="JW235" s="296"/>
      <c r="JX235" s="296"/>
      <c r="JY235" s="296"/>
      <c r="JZ235" s="296"/>
      <c r="KA235" s="296"/>
      <c r="KB235" s="296"/>
      <c r="KC235" s="296"/>
      <c r="KD235" s="296"/>
      <c r="KE235" s="296"/>
      <c r="KF235" s="296"/>
      <c r="KG235" s="296"/>
      <c r="KH235" s="296"/>
      <c r="KI235" s="296"/>
      <c r="KJ235" s="296"/>
      <c r="KK235" s="296"/>
      <c r="KL235" s="296"/>
      <c r="KM235" s="296"/>
      <c r="KN235" s="296"/>
      <c r="KO235" s="296"/>
      <c r="KP235" s="296"/>
      <c r="KQ235" s="296"/>
      <c r="KR235" s="296"/>
      <c r="KS235" s="296"/>
      <c r="KT235" s="296"/>
      <c r="KU235" s="296"/>
      <c r="KV235" s="296"/>
      <c r="KW235" s="296"/>
      <c r="KX235" s="296"/>
      <c r="KY235" s="296"/>
      <c r="KZ235" s="296"/>
      <c r="LA235" s="296"/>
      <c r="LB235" s="296"/>
      <c r="LC235" s="296"/>
      <c r="LD235" s="296"/>
      <c r="LE235" s="296"/>
      <c r="LF235" s="296"/>
      <c r="LG235" s="296"/>
      <c r="LH235" s="296"/>
      <c r="LI235" s="296"/>
      <c r="LJ235" s="296"/>
      <c r="LK235" s="296"/>
      <c r="LL235" s="296"/>
      <c r="LM235" s="296"/>
      <c r="LN235" s="296"/>
      <c r="LO235" s="296"/>
      <c r="LP235" s="296"/>
      <c r="LQ235" s="296"/>
      <c r="LR235" s="296"/>
      <c r="LS235" s="296"/>
      <c r="LT235" s="296"/>
      <c r="LU235" s="296"/>
      <c r="LV235" s="296"/>
      <c r="LW235" s="296"/>
      <c r="LX235" s="296"/>
      <c r="LY235" s="296"/>
      <c r="LZ235" s="296"/>
      <c r="MA235" s="296"/>
      <c r="MB235" s="296"/>
      <c r="MC235" s="296"/>
      <c r="MD235" s="296"/>
      <c r="ME235" s="296"/>
      <c r="MF235" s="296"/>
      <c r="MG235" s="296"/>
      <c r="MH235" s="296"/>
      <c r="MI235" s="296"/>
      <c r="MJ235" s="296"/>
      <c r="MK235" s="296"/>
      <c r="ML235" s="296"/>
      <c r="MM235" s="296"/>
      <c r="MN235" s="296"/>
      <c r="MO235" s="296"/>
      <c r="MP235" s="296"/>
      <c r="MQ235" s="296"/>
      <c r="MR235" s="296"/>
      <c r="MS235" s="296"/>
      <c r="MT235" s="296"/>
      <c r="MU235" s="296"/>
      <c r="MV235" s="296"/>
      <c r="MW235" s="296"/>
      <c r="MX235" s="296"/>
      <c r="MY235" s="296"/>
      <c r="MZ235" s="296"/>
      <c r="NA235" s="296"/>
      <c r="NB235" s="296"/>
      <c r="NC235" s="296"/>
      <c r="ND235" s="296"/>
      <c r="NE235" s="296"/>
      <c r="NF235" s="296"/>
      <c r="NG235" s="296"/>
      <c r="NH235" s="296"/>
      <c r="NI235" s="296"/>
      <c r="NJ235" s="296"/>
      <c r="NK235" s="296"/>
      <c r="NL235" s="296"/>
      <c r="NM235" s="296"/>
      <c r="NN235" s="296"/>
      <c r="NO235" s="296"/>
      <c r="NP235" s="296"/>
      <c r="NQ235" s="296"/>
      <c r="NR235" s="296"/>
      <c r="NS235" s="296"/>
      <c r="NT235" s="296"/>
      <c r="NU235" s="296"/>
      <c r="NV235" s="296"/>
      <c r="NW235" s="296"/>
      <c r="NX235" s="296"/>
      <c r="NY235" s="296"/>
      <c r="NZ235" s="296"/>
      <c r="OA235" s="296"/>
      <c r="OB235" s="296"/>
      <c r="OC235" s="296"/>
      <c r="OD235" s="296"/>
      <c r="OE235" s="296"/>
      <c r="OF235" s="296"/>
      <c r="OG235" s="296"/>
      <c r="OH235" s="296"/>
      <c r="OI235" s="296"/>
      <c r="OJ235" s="296"/>
      <c r="OK235" s="296"/>
      <c r="OL235" s="296"/>
      <c r="OM235" s="296"/>
      <c r="ON235" s="296"/>
      <c r="OO235" s="296"/>
      <c r="OP235" s="296"/>
      <c r="OQ235" s="296"/>
      <c r="OR235" s="296"/>
      <c r="OS235" s="296"/>
      <c r="OT235" s="296"/>
      <c r="OU235" s="296"/>
      <c r="OV235" s="296"/>
      <c r="OW235" s="296"/>
      <c r="OX235" s="296"/>
      <c r="OY235" s="296"/>
      <c r="OZ235" s="296"/>
      <c r="PA235" s="296"/>
      <c r="PB235" s="296"/>
      <c r="PC235" s="296"/>
      <c r="PD235" s="296"/>
      <c r="PE235" s="296"/>
      <c r="PF235" s="296"/>
      <c r="PG235" s="296"/>
      <c r="PH235" s="296"/>
      <c r="PI235" s="296"/>
      <c r="PJ235" s="296"/>
      <c r="PK235" s="296"/>
      <c r="PL235" s="296"/>
      <c r="PM235" s="296"/>
      <c r="PN235" s="296"/>
      <c r="PO235" s="296"/>
      <c r="PP235" s="296"/>
      <c r="PQ235" s="296"/>
      <c r="PR235" s="296"/>
      <c r="PS235" s="296"/>
      <c r="PT235" s="296"/>
      <c r="PU235" s="296"/>
      <c r="PV235" s="296"/>
      <c r="PW235" s="296"/>
      <c r="PX235" s="296"/>
      <c r="PY235" s="296"/>
      <c r="PZ235" s="296"/>
      <c r="QA235" s="296"/>
      <c r="QB235" s="296"/>
      <c r="QC235" s="296"/>
      <c r="QD235" s="296"/>
      <c r="QE235" s="296"/>
      <c r="QF235" s="296"/>
      <c r="QG235" s="296"/>
      <c r="QH235" s="296"/>
      <c r="QI235" s="296"/>
      <c r="QJ235" s="296"/>
      <c r="QK235" s="296"/>
      <c r="QL235" s="296"/>
      <c r="QM235" s="296"/>
      <c r="QN235" s="296"/>
      <c r="QO235" s="296"/>
      <c r="QP235" s="296"/>
      <c r="QQ235" s="296"/>
      <c r="QR235" s="296"/>
      <c r="QS235" s="296"/>
      <c r="QT235" s="296"/>
      <c r="QU235" s="296"/>
      <c r="QV235" s="296"/>
      <c r="QW235" s="296"/>
      <c r="QX235" s="296"/>
    </row>
    <row r="236" customFormat="false" ht="21" hidden="false" customHeight="true" outlineLevel="0" collapsed="false">
      <c r="A236" s="31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  <c r="X236" s="302"/>
      <c r="Y236" s="302"/>
      <c r="Z236" s="302"/>
      <c r="AA236" s="303"/>
      <c r="AB236" s="300"/>
      <c r="AE236" s="296"/>
      <c r="AF236" s="296"/>
      <c r="AG236" s="296"/>
      <c r="AH236" s="296"/>
      <c r="AI236" s="296"/>
      <c r="AJ236" s="296"/>
      <c r="AK236" s="296"/>
      <c r="AL236" s="296"/>
      <c r="AM236" s="296"/>
      <c r="AN236" s="296"/>
      <c r="AO236" s="296"/>
      <c r="AP236" s="296"/>
      <c r="AQ236" s="296"/>
      <c r="AR236" s="296"/>
      <c r="AS236" s="296"/>
      <c r="AT236" s="296"/>
      <c r="AU236" s="296"/>
      <c r="AV236" s="296"/>
      <c r="AW236" s="296"/>
      <c r="AX236" s="296"/>
      <c r="AY236" s="296"/>
      <c r="AZ236" s="296"/>
      <c r="BA236" s="296"/>
      <c r="BB236" s="296"/>
      <c r="BC236" s="296"/>
      <c r="BD236" s="296"/>
      <c r="BE236" s="296"/>
      <c r="BF236" s="296"/>
      <c r="BG236" s="296"/>
      <c r="BH236" s="296"/>
      <c r="BI236" s="296"/>
      <c r="BJ236" s="296"/>
      <c r="BK236" s="296"/>
      <c r="BL236" s="296"/>
      <c r="BM236" s="296"/>
      <c r="BN236" s="296"/>
      <c r="BO236" s="296"/>
      <c r="BP236" s="296"/>
      <c r="BQ236" s="296"/>
      <c r="BR236" s="296"/>
      <c r="BS236" s="296"/>
      <c r="BT236" s="296"/>
      <c r="BU236" s="296"/>
      <c r="BV236" s="296"/>
      <c r="BW236" s="296"/>
      <c r="BX236" s="296"/>
      <c r="BY236" s="296"/>
      <c r="BZ236" s="296"/>
      <c r="CA236" s="296"/>
      <c r="CB236" s="296"/>
      <c r="CC236" s="296"/>
      <c r="CD236" s="296"/>
      <c r="CE236" s="296"/>
      <c r="CF236" s="296"/>
      <c r="CG236" s="296"/>
      <c r="CH236" s="296"/>
      <c r="CI236" s="296"/>
      <c r="CJ236" s="296"/>
      <c r="CK236" s="296"/>
      <c r="CL236" s="296"/>
      <c r="CM236" s="296"/>
      <c r="CN236" s="296"/>
      <c r="CO236" s="296"/>
      <c r="CP236" s="296"/>
      <c r="CQ236" s="296"/>
      <c r="CR236" s="296"/>
      <c r="CS236" s="296"/>
      <c r="CT236" s="296"/>
      <c r="CU236" s="296"/>
      <c r="CV236" s="296"/>
      <c r="CW236" s="296"/>
      <c r="CX236" s="296"/>
      <c r="CY236" s="296"/>
      <c r="CZ236" s="296"/>
      <c r="DA236" s="296"/>
      <c r="DB236" s="296"/>
      <c r="DC236" s="296"/>
      <c r="DD236" s="296"/>
      <c r="DE236" s="296"/>
      <c r="DF236" s="296"/>
      <c r="DG236" s="296"/>
      <c r="DH236" s="296"/>
      <c r="DI236" s="296"/>
      <c r="DJ236" s="296"/>
      <c r="DK236" s="296"/>
      <c r="DL236" s="296"/>
      <c r="DM236" s="296"/>
      <c r="DN236" s="296"/>
      <c r="DO236" s="296"/>
      <c r="DP236" s="296"/>
      <c r="DQ236" s="296"/>
      <c r="DR236" s="296"/>
      <c r="DS236" s="296"/>
      <c r="DT236" s="296"/>
      <c r="DU236" s="296"/>
      <c r="DV236" s="296"/>
      <c r="DW236" s="296"/>
      <c r="DX236" s="296"/>
      <c r="DY236" s="296"/>
      <c r="DZ236" s="296"/>
      <c r="EA236" s="296"/>
      <c r="EB236" s="296"/>
      <c r="EC236" s="296"/>
      <c r="ED236" s="296"/>
      <c r="EE236" s="296"/>
      <c r="EF236" s="296"/>
      <c r="EG236" s="296"/>
      <c r="EH236" s="296"/>
      <c r="EI236" s="296"/>
      <c r="EJ236" s="296"/>
      <c r="EK236" s="296"/>
      <c r="EL236" s="296"/>
      <c r="EM236" s="296"/>
      <c r="EN236" s="296"/>
      <c r="EO236" s="296"/>
      <c r="EP236" s="296"/>
      <c r="EQ236" s="296"/>
      <c r="ER236" s="296"/>
      <c r="ES236" s="296"/>
      <c r="ET236" s="296"/>
      <c r="EU236" s="296"/>
      <c r="EV236" s="296"/>
      <c r="EW236" s="296"/>
      <c r="EX236" s="296"/>
      <c r="EY236" s="296"/>
      <c r="EZ236" s="296"/>
      <c r="FA236" s="296"/>
      <c r="FB236" s="296"/>
      <c r="FC236" s="296"/>
      <c r="FD236" s="296"/>
      <c r="FE236" s="296"/>
      <c r="FF236" s="296"/>
      <c r="FG236" s="296"/>
      <c r="FH236" s="296"/>
      <c r="FI236" s="296"/>
      <c r="FJ236" s="296"/>
      <c r="FK236" s="296"/>
      <c r="FL236" s="296"/>
      <c r="FM236" s="296"/>
      <c r="FN236" s="296"/>
      <c r="FO236" s="296"/>
      <c r="FP236" s="296"/>
      <c r="FQ236" s="296"/>
      <c r="FR236" s="296"/>
      <c r="FS236" s="296"/>
      <c r="FT236" s="296"/>
      <c r="FU236" s="296"/>
      <c r="FV236" s="296"/>
      <c r="FW236" s="296"/>
      <c r="FX236" s="296"/>
      <c r="FY236" s="296"/>
      <c r="FZ236" s="296"/>
      <c r="GA236" s="296"/>
      <c r="GB236" s="296"/>
      <c r="GC236" s="296"/>
      <c r="GD236" s="296"/>
      <c r="GE236" s="296"/>
      <c r="GF236" s="296"/>
      <c r="GG236" s="296"/>
      <c r="GH236" s="296"/>
      <c r="GI236" s="296"/>
      <c r="GJ236" s="296"/>
      <c r="GK236" s="296"/>
      <c r="GL236" s="296"/>
      <c r="GM236" s="296"/>
      <c r="GN236" s="296"/>
      <c r="GO236" s="296"/>
      <c r="GP236" s="296"/>
      <c r="GQ236" s="296"/>
      <c r="GR236" s="296"/>
      <c r="GS236" s="296"/>
      <c r="GT236" s="296"/>
      <c r="GU236" s="296"/>
      <c r="GV236" s="296"/>
      <c r="GW236" s="296"/>
      <c r="GX236" s="296"/>
      <c r="GY236" s="296"/>
      <c r="GZ236" s="296"/>
      <c r="HA236" s="296"/>
      <c r="HB236" s="296"/>
      <c r="HC236" s="296"/>
      <c r="HD236" s="296"/>
      <c r="HE236" s="296"/>
      <c r="HF236" s="296"/>
      <c r="HG236" s="296"/>
      <c r="HH236" s="296"/>
      <c r="HI236" s="296"/>
      <c r="HJ236" s="296"/>
      <c r="HK236" s="296"/>
      <c r="HL236" s="296"/>
      <c r="HM236" s="296"/>
      <c r="HN236" s="296"/>
      <c r="HO236" s="296"/>
      <c r="HP236" s="296"/>
      <c r="HQ236" s="296"/>
      <c r="HR236" s="296"/>
      <c r="HS236" s="296"/>
      <c r="HT236" s="296"/>
      <c r="HU236" s="296"/>
      <c r="HV236" s="296"/>
      <c r="HW236" s="296"/>
      <c r="HX236" s="296"/>
      <c r="HY236" s="296"/>
      <c r="HZ236" s="296"/>
      <c r="IA236" s="296"/>
      <c r="IB236" s="296"/>
      <c r="IC236" s="296"/>
      <c r="ID236" s="296"/>
      <c r="IE236" s="296"/>
      <c r="IF236" s="296"/>
      <c r="IG236" s="296"/>
      <c r="IH236" s="296"/>
      <c r="II236" s="296"/>
      <c r="IJ236" s="296"/>
      <c r="IK236" s="296"/>
      <c r="IL236" s="296"/>
      <c r="IM236" s="296"/>
      <c r="IN236" s="296"/>
      <c r="IO236" s="296"/>
      <c r="IP236" s="296"/>
      <c r="IQ236" s="296"/>
      <c r="IR236" s="296"/>
      <c r="IS236" s="296"/>
      <c r="IT236" s="296"/>
      <c r="IU236" s="296"/>
      <c r="IV236" s="296"/>
      <c r="IW236" s="296"/>
      <c r="IX236" s="296"/>
      <c r="IY236" s="296"/>
      <c r="IZ236" s="296"/>
      <c r="JA236" s="296"/>
      <c r="JB236" s="296"/>
      <c r="JC236" s="296"/>
      <c r="JD236" s="296"/>
      <c r="JE236" s="296"/>
      <c r="JF236" s="296"/>
      <c r="JG236" s="296"/>
      <c r="JH236" s="296"/>
      <c r="JI236" s="296"/>
      <c r="JJ236" s="296"/>
      <c r="JK236" s="296"/>
      <c r="JL236" s="296"/>
      <c r="JM236" s="296"/>
      <c r="JN236" s="296"/>
      <c r="JO236" s="296"/>
      <c r="JP236" s="296"/>
      <c r="JQ236" s="296"/>
      <c r="JR236" s="296"/>
      <c r="JS236" s="296"/>
      <c r="JT236" s="296"/>
      <c r="JU236" s="296"/>
      <c r="JV236" s="296"/>
      <c r="JW236" s="296"/>
      <c r="JX236" s="296"/>
      <c r="JY236" s="296"/>
      <c r="JZ236" s="296"/>
      <c r="KA236" s="296"/>
      <c r="KB236" s="296"/>
      <c r="KC236" s="296"/>
      <c r="KD236" s="296"/>
      <c r="KE236" s="296"/>
      <c r="KF236" s="296"/>
      <c r="KG236" s="296"/>
      <c r="KH236" s="296"/>
      <c r="KI236" s="296"/>
      <c r="KJ236" s="296"/>
      <c r="KK236" s="296"/>
      <c r="KL236" s="296"/>
      <c r="KM236" s="296"/>
      <c r="KN236" s="296"/>
      <c r="KO236" s="296"/>
      <c r="KP236" s="296"/>
      <c r="KQ236" s="296"/>
      <c r="KR236" s="296"/>
      <c r="KS236" s="296"/>
      <c r="KT236" s="296"/>
      <c r="KU236" s="296"/>
      <c r="KV236" s="296"/>
      <c r="KW236" s="296"/>
      <c r="KX236" s="296"/>
      <c r="KY236" s="296"/>
      <c r="KZ236" s="296"/>
      <c r="LA236" s="296"/>
      <c r="LB236" s="296"/>
      <c r="LC236" s="296"/>
      <c r="LD236" s="296"/>
      <c r="LE236" s="296"/>
      <c r="LF236" s="296"/>
      <c r="LG236" s="296"/>
      <c r="LH236" s="296"/>
      <c r="LI236" s="296"/>
      <c r="LJ236" s="296"/>
      <c r="LK236" s="296"/>
      <c r="LL236" s="296"/>
      <c r="LM236" s="296"/>
      <c r="LN236" s="296"/>
      <c r="LO236" s="296"/>
      <c r="LP236" s="296"/>
      <c r="LQ236" s="296"/>
      <c r="LR236" s="296"/>
      <c r="LS236" s="296"/>
      <c r="LT236" s="296"/>
      <c r="LU236" s="296"/>
      <c r="LV236" s="296"/>
      <c r="LW236" s="296"/>
      <c r="LX236" s="296"/>
      <c r="LY236" s="296"/>
      <c r="LZ236" s="296"/>
      <c r="MA236" s="296"/>
      <c r="MB236" s="296"/>
      <c r="MC236" s="296"/>
      <c r="MD236" s="296"/>
      <c r="ME236" s="296"/>
      <c r="MF236" s="296"/>
      <c r="MG236" s="296"/>
      <c r="MH236" s="296"/>
      <c r="MI236" s="296"/>
      <c r="MJ236" s="296"/>
      <c r="MK236" s="296"/>
      <c r="ML236" s="296"/>
      <c r="MM236" s="296"/>
      <c r="MN236" s="296"/>
      <c r="MO236" s="296"/>
      <c r="MP236" s="296"/>
      <c r="MQ236" s="296"/>
      <c r="MR236" s="296"/>
      <c r="MS236" s="296"/>
      <c r="MT236" s="296"/>
      <c r="MU236" s="296"/>
      <c r="MV236" s="296"/>
      <c r="MW236" s="296"/>
      <c r="MX236" s="296"/>
      <c r="MY236" s="296"/>
      <c r="MZ236" s="296"/>
      <c r="NA236" s="296"/>
      <c r="NB236" s="296"/>
      <c r="NC236" s="296"/>
      <c r="ND236" s="296"/>
      <c r="NE236" s="296"/>
      <c r="NF236" s="296"/>
      <c r="NG236" s="296"/>
      <c r="NH236" s="296"/>
      <c r="NI236" s="296"/>
      <c r="NJ236" s="296"/>
      <c r="NK236" s="296"/>
      <c r="NL236" s="296"/>
      <c r="NM236" s="296"/>
      <c r="NN236" s="296"/>
      <c r="NO236" s="296"/>
      <c r="NP236" s="296"/>
      <c r="NQ236" s="296"/>
      <c r="NR236" s="296"/>
      <c r="NS236" s="296"/>
      <c r="NT236" s="296"/>
      <c r="NU236" s="296"/>
      <c r="NV236" s="296"/>
      <c r="NW236" s="296"/>
      <c r="NX236" s="296"/>
      <c r="NY236" s="296"/>
      <c r="NZ236" s="296"/>
      <c r="OA236" s="296"/>
      <c r="OB236" s="296"/>
      <c r="OC236" s="296"/>
      <c r="OD236" s="296"/>
      <c r="OE236" s="296"/>
      <c r="OF236" s="296"/>
      <c r="OG236" s="296"/>
      <c r="OH236" s="296"/>
      <c r="OI236" s="296"/>
      <c r="OJ236" s="296"/>
      <c r="OK236" s="296"/>
      <c r="OL236" s="296"/>
      <c r="OM236" s="296"/>
      <c r="ON236" s="296"/>
      <c r="OO236" s="296"/>
      <c r="OP236" s="296"/>
      <c r="OQ236" s="296"/>
      <c r="OR236" s="296"/>
      <c r="OS236" s="296"/>
      <c r="OT236" s="296"/>
      <c r="OU236" s="296"/>
      <c r="OV236" s="296"/>
      <c r="OW236" s="296"/>
      <c r="OX236" s="296"/>
      <c r="OY236" s="296"/>
      <c r="OZ236" s="296"/>
      <c r="PA236" s="296"/>
      <c r="PB236" s="296"/>
      <c r="PC236" s="296"/>
      <c r="PD236" s="296"/>
      <c r="PE236" s="296"/>
      <c r="PF236" s="296"/>
      <c r="PG236" s="296"/>
      <c r="PH236" s="296"/>
      <c r="PI236" s="296"/>
      <c r="PJ236" s="296"/>
      <c r="PK236" s="296"/>
      <c r="PL236" s="296"/>
      <c r="PM236" s="296"/>
      <c r="PN236" s="296"/>
      <c r="PO236" s="296"/>
      <c r="PP236" s="296"/>
      <c r="PQ236" s="296"/>
      <c r="PR236" s="296"/>
      <c r="PS236" s="296"/>
      <c r="PT236" s="296"/>
      <c r="PU236" s="296"/>
      <c r="PV236" s="296"/>
      <c r="PW236" s="296"/>
      <c r="PX236" s="296"/>
      <c r="PY236" s="296"/>
      <c r="PZ236" s="296"/>
      <c r="QA236" s="296"/>
      <c r="QB236" s="296"/>
      <c r="QC236" s="296"/>
      <c r="QD236" s="296"/>
      <c r="QE236" s="296"/>
      <c r="QF236" s="296"/>
      <c r="QG236" s="296"/>
      <c r="QH236" s="296"/>
      <c r="QI236" s="296"/>
      <c r="QJ236" s="296"/>
      <c r="QK236" s="296"/>
      <c r="QL236" s="296"/>
      <c r="QM236" s="296"/>
      <c r="QN236" s="296"/>
      <c r="QO236" s="296"/>
      <c r="QP236" s="296"/>
      <c r="QQ236" s="296"/>
      <c r="QR236" s="296"/>
      <c r="QS236" s="296"/>
      <c r="QT236" s="296"/>
      <c r="QU236" s="296"/>
      <c r="QV236" s="296"/>
      <c r="QW236" s="296"/>
      <c r="QX236" s="296"/>
    </row>
    <row r="237" customFormat="false" ht="21" hidden="false" customHeight="true" outlineLevel="0" collapsed="false">
      <c r="A237" s="313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303"/>
      <c r="AB237" s="300"/>
      <c r="AE237" s="296"/>
      <c r="AF237" s="296"/>
      <c r="AG237" s="296"/>
      <c r="AH237" s="296"/>
      <c r="AI237" s="296"/>
      <c r="AJ237" s="296"/>
      <c r="AK237" s="296"/>
      <c r="AL237" s="296"/>
      <c r="AM237" s="296"/>
      <c r="AN237" s="296"/>
      <c r="AO237" s="296"/>
      <c r="AP237" s="296"/>
      <c r="AQ237" s="296"/>
      <c r="AR237" s="296"/>
      <c r="AS237" s="296"/>
      <c r="AT237" s="296"/>
      <c r="AU237" s="296"/>
      <c r="AV237" s="296"/>
      <c r="AW237" s="296"/>
      <c r="AX237" s="296"/>
      <c r="AY237" s="296"/>
      <c r="AZ237" s="296"/>
      <c r="BA237" s="296"/>
      <c r="BB237" s="296"/>
      <c r="BC237" s="296"/>
      <c r="BD237" s="296"/>
      <c r="BE237" s="296"/>
      <c r="BF237" s="296"/>
      <c r="BG237" s="296"/>
      <c r="BH237" s="296"/>
      <c r="BI237" s="296"/>
      <c r="BJ237" s="296"/>
      <c r="BK237" s="296"/>
      <c r="BL237" s="296"/>
      <c r="BM237" s="296"/>
      <c r="BN237" s="296"/>
      <c r="BO237" s="296"/>
      <c r="BP237" s="296"/>
      <c r="BQ237" s="296"/>
      <c r="BR237" s="296"/>
      <c r="BS237" s="296"/>
      <c r="BT237" s="296"/>
      <c r="BU237" s="296"/>
      <c r="BV237" s="296"/>
      <c r="BW237" s="296"/>
      <c r="BX237" s="296"/>
      <c r="BY237" s="296"/>
      <c r="BZ237" s="296"/>
      <c r="CA237" s="296"/>
      <c r="CB237" s="296"/>
      <c r="CC237" s="296"/>
      <c r="CD237" s="296"/>
      <c r="CE237" s="296"/>
      <c r="CF237" s="296"/>
      <c r="CG237" s="296"/>
      <c r="CH237" s="296"/>
      <c r="CI237" s="296"/>
      <c r="CJ237" s="296"/>
      <c r="CK237" s="296"/>
      <c r="CL237" s="296"/>
      <c r="CM237" s="296"/>
      <c r="CN237" s="296"/>
      <c r="CO237" s="296"/>
      <c r="CP237" s="296"/>
      <c r="CQ237" s="296"/>
      <c r="CR237" s="296"/>
      <c r="CS237" s="296"/>
      <c r="CT237" s="296"/>
      <c r="CU237" s="296"/>
      <c r="CV237" s="296"/>
      <c r="CW237" s="296"/>
      <c r="CX237" s="296"/>
      <c r="CY237" s="296"/>
      <c r="CZ237" s="296"/>
      <c r="DA237" s="296"/>
      <c r="DB237" s="296"/>
      <c r="DC237" s="296"/>
      <c r="DD237" s="296"/>
      <c r="DE237" s="296"/>
      <c r="DF237" s="296"/>
      <c r="DG237" s="296"/>
      <c r="DH237" s="296"/>
      <c r="DI237" s="296"/>
      <c r="DJ237" s="296"/>
      <c r="DK237" s="296"/>
      <c r="DL237" s="296"/>
      <c r="DM237" s="296"/>
      <c r="DN237" s="296"/>
      <c r="DO237" s="296"/>
      <c r="DP237" s="296"/>
      <c r="DQ237" s="296"/>
      <c r="DR237" s="296"/>
      <c r="DS237" s="296"/>
      <c r="DT237" s="296"/>
      <c r="DU237" s="296"/>
      <c r="DV237" s="296"/>
      <c r="DW237" s="296"/>
      <c r="DX237" s="296"/>
      <c r="DY237" s="296"/>
      <c r="DZ237" s="296"/>
      <c r="EA237" s="296"/>
      <c r="EB237" s="296"/>
      <c r="EC237" s="296"/>
      <c r="ED237" s="296"/>
      <c r="EE237" s="296"/>
      <c r="EF237" s="296"/>
      <c r="EG237" s="296"/>
      <c r="EH237" s="296"/>
      <c r="EI237" s="296"/>
      <c r="EJ237" s="296"/>
      <c r="EK237" s="296"/>
      <c r="EL237" s="296"/>
      <c r="EM237" s="296"/>
      <c r="EN237" s="296"/>
      <c r="EO237" s="296"/>
      <c r="EP237" s="296"/>
      <c r="EQ237" s="296"/>
      <c r="ER237" s="296"/>
      <c r="ES237" s="296"/>
      <c r="ET237" s="296"/>
      <c r="EU237" s="296"/>
      <c r="EV237" s="296"/>
      <c r="EW237" s="296"/>
      <c r="EX237" s="296"/>
      <c r="EY237" s="296"/>
      <c r="EZ237" s="296"/>
      <c r="FA237" s="296"/>
      <c r="FB237" s="296"/>
      <c r="FC237" s="296"/>
      <c r="FD237" s="296"/>
      <c r="FE237" s="296"/>
      <c r="FF237" s="296"/>
      <c r="FG237" s="296"/>
      <c r="FH237" s="296"/>
      <c r="FI237" s="296"/>
      <c r="FJ237" s="296"/>
      <c r="FK237" s="296"/>
      <c r="FL237" s="296"/>
      <c r="FM237" s="296"/>
      <c r="FN237" s="296"/>
      <c r="FO237" s="296"/>
      <c r="FP237" s="296"/>
      <c r="FQ237" s="296"/>
      <c r="FR237" s="296"/>
      <c r="FS237" s="296"/>
      <c r="FT237" s="296"/>
      <c r="FU237" s="296"/>
      <c r="FV237" s="296"/>
      <c r="FW237" s="296"/>
      <c r="FX237" s="296"/>
      <c r="FY237" s="296"/>
      <c r="FZ237" s="296"/>
      <c r="GA237" s="296"/>
      <c r="GB237" s="296"/>
      <c r="GC237" s="296"/>
      <c r="GD237" s="296"/>
      <c r="GE237" s="296"/>
      <c r="GF237" s="296"/>
      <c r="GG237" s="296"/>
      <c r="GH237" s="296"/>
      <c r="GI237" s="296"/>
      <c r="GJ237" s="296"/>
      <c r="GK237" s="296"/>
      <c r="GL237" s="296"/>
      <c r="GM237" s="296"/>
      <c r="GN237" s="296"/>
      <c r="GO237" s="296"/>
      <c r="GP237" s="296"/>
      <c r="GQ237" s="296"/>
      <c r="GR237" s="296"/>
      <c r="GS237" s="296"/>
      <c r="GT237" s="296"/>
      <c r="GU237" s="296"/>
      <c r="GV237" s="296"/>
      <c r="GW237" s="296"/>
      <c r="GX237" s="296"/>
      <c r="GY237" s="296"/>
      <c r="GZ237" s="296"/>
      <c r="HA237" s="296"/>
      <c r="HB237" s="296"/>
      <c r="HC237" s="296"/>
      <c r="HD237" s="296"/>
      <c r="HE237" s="296"/>
      <c r="HF237" s="296"/>
      <c r="HG237" s="296"/>
      <c r="HH237" s="296"/>
      <c r="HI237" s="296"/>
      <c r="HJ237" s="296"/>
      <c r="HK237" s="296"/>
      <c r="HL237" s="296"/>
      <c r="HM237" s="296"/>
      <c r="HN237" s="296"/>
      <c r="HO237" s="296"/>
      <c r="HP237" s="296"/>
      <c r="HQ237" s="296"/>
      <c r="HR237" s="296"/>
      <c r="HS237" s="296"/>
      <c r="HT237" s="296"/>
      <c r="HU237" s="296"/>
      <c r="HV237" s="296"/>
      <c r="HW237" s="296"/>
      <c r="HX237" s="296"/>
      <c r="HY237" s="296"/>
      <c r="HZ237" s="296"/>
      <c r="IA237" s="296"/>
      <c r="IB237" s="296"/>
      <c r="IC237" s="296"/>
      <c r="ID237" s="296"/>
      <c r="IE237" s="296"/>
      <c r="IF237" s="296"/>
      <c r="IG237" s="296"/>
      <c r="IH237" s="296"/>
      <c r="II237" s="296"/>
      <c r="IJ237" s="296"/>
      <c r="IK237" s="296"/>
      <c r="IL237" s="296"/>
      <c r="IM237" s="296"/>
      <c r="IN237" s="296"/>
      <c r="IO237" s="296"/>
      <c r="IP237" s="296"/>
      <c r="IQ237" s="296"/>
      <c r="IR237" s="296"/>
      <c r="IS237" s="296"/>
      <c r="IT237" s="296"/>
      <c r="IU237" s="296"/>
      <c r="IV237" s="296"/>
      <c r="IW237" s="296"/>
      <c r="IX237" s="296"/>
      <c r="IY237" s="296"/>
      <c r="IZ237" s="296"/>
      <c r="JA237" s="296"/>
      <c r="JB237" s="296"/>
      <c r="JC237" s="296"/>
      <c r="JD237" s="296"/>
      <c r="JE237" s="296"/>
      <c r="JF237" s="296"/>
      <c r="JG237" s="296"/>
      <c r="JH237" s="296"/>
      <c r="JI237" s="296"/>
      <c r="JJ237" s="296"/>
      <c r="JK237" s="296"/>
      <c r="JL237" s="296"/>
      <c r="JM237" s="296"/>
      <c r="JN237" s="296"/>
      <c r="JO237" s="296"/>
      <c r="JP237" s="296"/>
      <c r="JQ237" s="296"/>
      <c r="JR237" s="296"/>
      <c r="JS237" s="296"/>
      <c r="JT237" s="296"/>
      <c r="JU237" s="296"/>
      <c r="JV237" s="296"/>
      <c r="JW237" s="296"/>
      <c r="JX237" s="296"/>
      <c r="JY237" s="296"/>
      <c r="JZ237" s="296"/>
      <c r="KA237" s="296"/>
      <c r="KB237" s="296"/>
      <c r="KC237" s="296"/>
      <c r="KD237" s="296"/>
      <c r="KE237" s="296"/>
      <c r="KF237" s="296"/>
      <c r="KG237" s="296"/>
      <c r="KH237" s="296"/>
      <c r="KI237" s="296"/>
      <c r="KJ237" s="296"/>
      <c r="KK237" s="296"/>
      <c r="KL237" s="296"/>
      <c r="KM237" s="296"/>
      <c r="KN237" s="296"/>
      <c r="KO237" s="296"/>
      <c r="KP237" s="296"/>
      <c r="KQ237" s="296"/>
      <c r="KR237" s="296"/>
      <c r="KS237" s="296"/>
      <c r="KT237" s="296"/>
      <c r="KU237" s="296"/>
      <c r="KV237" s="296"/>
      <c r="KW237" s="296"/>
      <c r="KX237" s="296"/>
      <c r="KY237" s="296"/>
      <c r="KZ237" s="296"/>
      <c r="LA237" s="296"/>
      <c r="LB237" s="296"/>
      <c r="LC237" s="296"/>
      <c r="LD237" s="296"/>
      <c r="LE237" s="296"/>
      <c r="LF237" s="296"/>
      <c r="LG237" s="296"/>
      <c r="LH237" s="296"/>
      <c r="LI237" s="296"/>
      <c r="LJ237" s="296"/>
      <c r="LK237" s="296"/>
      <c r="LL237" s="296"/>
      <c r="LM237" s="296"/>
      <c r="LN237" s="296"/>
      <c r="LO237" s="296"/>
      <c r="LP237" s="296"/>
      <c r="LQ237" s="296"/>
      <c r="LR237" s="296"/>
      <c r="LS237" s="296"/>
      <c r="LT237" s="296"/>
      <c r="LU237" s="296"/>
      <c r="LV237" s="296"/>
      <c r="LW237" s="296"/>
      <c r="LX237" s="296"/>
      <c r="LY237" s="296"/>
      <c r="LZ237" s="296"/>
      <c r="MA237" s="296"/>
      <c r="MB237" s="296"/>
      <c r="MC237" s="296"/>
      <c r="MD237" s="296"/>
      <c r="ME237" s="296"/>
      <c r="MF237" s="296"/>
      <c r="MG237" s="296"/>
      <c r="MH237" s="296"/>
      <c r="MI237" s="296"/>
      <c r="MJ237" s="296"/>
      <c r="MK237" s="296"/>
      <c r="ML237" s="296"/>
      <c r="MM237" s="296"/>
      <c r="MN237" s="296"/>
      <c r="MO237" s="296"/>
      <c r="MP237" s="296"/>
      <c r="MQ237" s="296"/>
      <c r="MR237" s="296"/>
      <c r="MS237" s="296"/>
      <c r="MT237" s="296"/>
      <c r="MU237" s="296"/>
      <c r="MV237" s="296"/>
      <c r="MW237" s="296"/>
      <c r="MX237" s="296"/>
      <c r="MY237" s="296"/>
      <c r="MZ237" s="296"/>
      <c r="NA237" s="296"/>
      <c r="NB237" s="296"/>
      <c r="NC237" s="296"/>
      <c r="ND237" s="296"/>
      <c r="NE237" s="296"/>
      <c r="NF237" s="296"/>
      <c r="NG237" s="296"/>
      <c r="NH237" s="296"/>
      <c r="NI237" s="296"/>
      <c r="NJ237" s="296"/>
      <c r="NK237" s="296"/>
      <c r="NL237" s="296"/>
      <c r="NM237" s="296"/>
      <c r="NN237" s="296"/>
      <c r="NO237" s="296"/>
      <c r="NP237" s="296"/>
      <c r="NQ237" s="296"/>
      <c r="NR237" s="296"/>
      <c r="NS237" s="296"/>
      <c r="NT237" s="296"/>
      <c r="NU237" s="296"/>
      <c r="NV237" s="296"/>
      <c r="NW237" s="296"/>
      <c r="NX237" s="296"/>
      <c r="NY237" s="296"/>
      <c r="NZ237" s="296"/>
      <c r="OA237" s="296"/>
      <c r="OB237" s="296"/>
      <c r="OC237" s="296"/>
      <c r="OD237" s="296"/>
      <c r="OE237" s="296"/>
      <c r="OF237" s="296"/>
      <c r="OG237" s="296"/>
      <c r="OH237" s="296"/>
      <c r="OI237" s="296"/>
      <c r="OJ237" s="296"/>
      <c r="OK237" s="296"/>
      <c r="OL237" s="296"/>
      <c r="OM237" s="296"/>
      <c r="ON237" s="296"/>
      <c r="OO237" s="296"/>
      <c r="OP237" s="296"/>
      <c r="OQ237" s="296"/>
      <c r="OR237" s="296"/>
      <c r="OS237" s="296"/>
      <c r="OT237" s="296"/>
      <c r="OU237" s="296"/>
      <c r="OV237" s="296"/>
      <c r="OW237" s="296"/>
      <c r="OX237" s="296"/>
      <c r="OY237" s="296"/>
      <c r="OZ237" s="296"/>
      <c r="PA237" s="296"/>
      <c r="PB237" s="296"/>
      <c r="PC237" s="296"/>
      <c r="PD237" s="296"/>
      <c r="PE237" s="296"/>
      <c r="PF237" s="296"/>
      <c r="PG237" s="296"/>
      <c r="PH237" s="296"/>
      <c r="PI237" s="296"/>
      <c r="PJ237" s="296"/>
      <c r="PK237" s="296"/>
      <c r="PL237" s="296"/>
      <c r="PM237" s="296"/>
      <c r="PN237" s="296"/>
      <c r="PO237" s="296"/>
      <c r="PP237" s="296"/>
      <c r="PQ237" s="296"/>
      <c r="PR237" s="296"/>
      <c r="PS237" s="296"/>
      <c r="PT237" s="296"/>
      <c r="PU237" s="296"/>
      <c r="PV237" s="296"/>
      <c r="PW237" s="296"/>
      <c r="PX237" s="296"/>
      <c r="PY237" s="296"/>
      <c r="PZ237" s="296"/>
      <c r="QA237" s="296"/>
      <c r="QB237" s="296"/>
      <c r="QC237" s="296"/>
      <c r="QD237" s="296"/>
      <c r="QE237" s="296"/>
      <c r="QF237" s="296"/>
      <c r="QG237" s="296"/>
      <c r="QH237" s="296"/>
      <c r="QI237" s="296"/>
      <c r="QJ237" s="296"/>
      <c r="QK237" s="296"/>
      <c r="QL237" s="296"/>
      <c r="QM237" s="296"/>
      <c r="QN237" s="296"/>
      <c r="QO237" s="296"/>
      <c r="QP237" s="296"/>
      <c r="QQ237" s="296"/>
      <c r="QR237" s="296"/>
      <c r="QS237" s="296"/>
      <c r="QT237" s="296"/>
      <c r="QU237" s="296"/>
      <c r="QV237" s="296"/>
      <c r="QW237" s="296"/>
      <c r="QX237" s="296"/>
    </row>
    <row r="238" customFormat="false" ht="21" hidden="false" customHeight="true" outlineLevel="0" collapsed="false">
      <c r="A238" s="313"/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303"/>
      <c r="AB238" s="300"/>
      <c r="AE238" s="296"/>
      <c r="AF238" s="296"/>
      <c r="AG238" s="296"/>
      <c r="AH238" s="296"/>
      <c r="AI238" s="296"/>
      <c r="AJ238" s="296"/>
      <c r="AK238" s="296"/>
      <c r="AL238" s="296"/>
      <c r="AM238" s="296"/>
      <c r="AN238" s="296"/>
      <c r="AO238" s="296"/>
      <c r="AP238" s="296"/>
      <c r="AQ238" s="296"/>
      <c r="AR238" s="296"/>
      <c r="AS238" s="296"/>
      <c r="AT238" s="296"/>
      <c r="AU238" s="296"/>
      <c r="AV238" s="296"/>
      <c r="AW238" s="296"/>
      <c r="AX238" s="296"/>
      <c r="AY238" s="296"/>
      <c r="AZ238" s="296"/>
      <c r="BA238" s="296"/>
      <c r="BB238" s="296"/>
      <c r="BC238" s="296"/>
      <c r="BD238" s="296"/>
      <c r="BE238" s="296"/>
      <c r="BF238" s="296"/>
      <c r="BG238" s="296"/>
      <c r="BH238" s="296"/>
      <c r="BI238" s="296"/>
      <c r="BJ238" s="296"/>
      <c r="BK238" s="296"/>
      <c r="BL238" s="296"/>
      <c r="BM238" s="296"/>
      <c r="BN238" s="296"/>
      <c r="BO238" s="296"/>
      <c r="BP238" s="296"/>
      <c r="BQ238" s="296"/>
      <c r="BR238" s="296"/>
      <c r="BS238" s="296"/>
      <c r="BT238" s="296"/>
      <c r="BU238" s="296"/>
      <c r="BV238" s="296"/>
      <c r="BW238" s="296"/>
      <c r="BX238" s="296"/>
      <c r="BY238" s="296"/>
      <c r="BZ238" s="296"/>
      <c r="CA238" s="296"/>
      <c r="CB238" s="296"/>
      <c r="CC238" s="296"/>
      <c r="CD238" s="296"/>
      <c r="CE238" s="296"/>
      <c r="CF238" s="296"/>
      <c r="CG238" s="296"/>
      <c r="CH238" s="296"/>
      <c r="CI238" s="296"/>
      <c r="CJ238" s="296"/>
      <c r="CK238" s="296"/>
      <c r="CL238" s="296"/>
      <c r="CM238" s="296"/>
      <c r="CN238" s="296"/>
      <c r="CO238" s="296"/>
      <c r="CP238" s="296"/>
      <c r="CQ238" s="296"/>
      <c r="CR238" s="296"/>
      <c r="CS238" s="296"/>
      <c r="CT238" s="296"/>
      <c r="CU238" s="296"/>
      <c r="CV238" s="296"/>
      <c r="CW238" s="296"/>
      <c r="CX238" s="296"/>
      <c r="CY238" s="296"/>
      <c r="CZ238" s="296"/>
      <c r="DA238" s="296"/>
      <c r="DB238" s="296"/>
      <c r="DC238" s="296"/>
      <c r="DD238" s="296"/>
      <c r="DE238" s="296"/>
      <c r="DF238" s="296"/>
      <c r="DG238" s="296"/>
      <c r="DH238" s="296"/>
      <c r="DI238" s="296"/>
      <c r="DJ238" s="296"/>
      <c r="DK238" s="296"/>
      <c r="DL238" s="296"/>
      <c r="DM238" s="296"/>
      <c r="DN238" s="296"/>
      <c r="DO238" s="296"/>
      <c r="DP238" s="296"/>
      <c r="DQ238" s="296"/>
      <c r="DR238" s="296"/>
      <c r="DS238" s="296"/>
      <c r="DT238" s="296"/>
      <c r="DU238" s="296"/>
      <c r="DV238" s="296"/>
      <c r="DW238" s="296"/>
      <c r="DX238" s="296"/>
      <c r="DY238" s="296"/>
      <c r="DZ238" s="296"/>
      <c r="EA238" s="296"/>
      <c r="EB238" s="296"/>
      <c r="EC238" s="296"/>
      <c r="ED238" s="296"/>
      <c r="EE238" s="296"/>
      <c r="EF238" s="296"/>
      <c r="EG238" s="296"/>
      <c r="EH238" s="296"/>
      <c r="EI238" s="296"/>
      <c r="EJ238" s="296"/>
      <c r="EK238" s="296"/>
      <c r="EL238" s="296"/>
      <c r="EM238" s="296"/>
      <c r="EN238" s="296"/>
      <c r="EO238" s="296"/>
      <c r="EP238" s="296"/>
      <c r="EQ238" s="296"/>
      <c r="ER238" s="296"/>
      <c r="ES238" s="296"/>
      <c r="ET238" s="296"/>
      <c r="EU238" s="296"/>
      <c r="EV238" s="296"/>
      <c r="EW238" s="296"/>
      <c r="EX238" s="296"/>
      <c r="EY238" s="296"/>
      <c r="EZ238" s="296"/>
      <c r="FA238" s="296"/>
      <c r="FB238" s="296"/>
      <c r="FC238" s="296"/>
      <c r="FD238" s="296"/>
      <c r="FE238" s="296"/>
      <c r="FF238" s="296"/>
      <c r="FG238" s="296"/>
      <c r="FH238" s="296"/>
      <c r="FI238" s="296"/>
      <c r="FJ238" s="296"/>
      <c r="FK238" s="296"/>
      <c r="FL238" s="296"/>
      <c r="FM238" s="296"/>
      <c r="FN238" s="296"/>
      <c r="FO238" s="296"/>
      <c r="FP238" s="296"/>
      <c r="FQ238" s="296"/>
      <c r="FR238" s="296"/>
      <c r="FS238" s="296"/>
      <c r="FT238" s="296"/>
      <c r="FU238" s="296"/>
      <c r="FV238" s="296"/>
      <c r="FW238" s="296"/>
      <c r="FX238" s="296"/>
      <c r="FY238" s="296"/>
      <c r="FZ238" s="296"/>
      <c r="GA238" s="296"/>
      <c r="GB238" s="296"/>
      <c r="GC238" s="296"/>
      <c r="GD238" s="296"/>
      <c r="GE238" s="296"/>
      <c r="GF238" s="296"/>
      <c r="GG238" s="296"/>
      <c r="GH238" s="296"/>
      <c r="GI238" s="296"/>
      <c r="GJ238" s="296"/>
      <c r="GK238" s="296"/>
      <c r="GL238" s="296"/>
      <c r="GM238" s="296"/>
      <c r="GN238" s="296"/>
      <c r="GO238" s="296"/>
      <c r="GP238" s="296"/>
      <c r="GQ238" s="296"/>
      <c r="GR238" s="296"/>
      <c r="GS238" s="296"/>
      <c r="GT238" s="296"/>
      <c r="GU238" s="296"/>
      <c r="GV238" s="296"/>
      <c r="GW238" s="296"/>
      <c r="GX238" s="296"/>
      <c r="GY238" s="296"/>
      <c r="GZ238" s="296"/>
      <c r="HA238" s="296"/>
      <c r="HB238" s="296"/>
      <c r="HC238" s="296"/>
      <c r="HD238" s="296"/>
      <c r="HE238" s="296"/>
      <c r="HF238" s="296"/>
      <c r="HG238" s="296"/>
      <c r="HH238" s="296"/>
      <c r="HI238" s="296"/>
      <c r="HJ238" s="296"/>
      <c r="HK238" s="296"/>
      <c r="HL238" s="296"/>
      <c r="HM238" s="296"/>
      <c r="HN238" s="296"/>
      <c r="HO238" s="296"/>
      <c r="HP238" s="296"/>
      <c r="HQ238" s="296"/>
      <c r="HR238" s="296"/>
      <c r="HS238" s="296"/>
      <c r="HT238" s="296"/>
      <c r="HU238" s="296"/>
      <c r="HV238" s="296"/>
      <c r="HW238" s="296"/>
      <c r="HX238" s="296"/>
      <c r="HY238" s="296"/>
      <c r="HZ238" s="296"/>
      <c r="IA238" s="296"/>
      <c r="IB238" s="296"/>
      <c r="IC238" s="296"/>
      <c r="ID238" s="296"/>
      <c r="IE238" s="296"/>
      <c r="IF238" s="296"/>
      <c r="IG238" s="296"/>
      <c r="IH238" s="296"/>
      <c r="II238" s="296"/>
      <c r="IJ238" s="296"/>
      <c r="IK238" s="296"/>
      <c r="IL238" s="296"/>
      <c r="IM238" s="296"/>
      <c r="IN238" s="296"/>
      <c r="IO238" s="296"/>
      <c r="IP238" s="296"/>
      <c r="IQ238" s="296"/>
      <c r="IR238" s="296"/>
      <c r="IS238" s="296"/>
      <c r="IT238" s="296"/>
      <c r="IU238" s="296"/>
      <c r="IV238" s="296"/>
      <c r="IW238" s="296"/>
      <c r="IX238" s="296"/>
      <c r="IY238" s="296"/>
      <c r="IZ238" s="296"/>
      <c r="JA238" s="296"/>
      <c r="JB238" s="296"/>
      <c r="JC238" s="296"/>
      <c r="JD238" s="296"/>
      <c r="JE238" s="296"/>
      <c r="JF238" s="296"/>
      <c r="JG238" s="296"/>
      <c r="JH238" s="296"/>
      <c r="JI238" s="296"/>
      <c r="JJ238" s="296"/>
      <c r="JK238" s="296"/>
      <c r="JL238" s="296"/>
      <c r="JM238" s="296"/>
      <c r="JN238" s="296"/>
      <c r="JO238" s="296"/>
      <c r="JP238" s="296"/>
      <c r="JQ238" s="296"/>
      <c r="JR238" s="296"/>
      <c r="JS238" s="296"/>
      <c r="JT238" s="296"/>
      <c r="JU238" s="296"/>
      <c r="JV238" s="296"/>
      <c r="JW238" s="296"/>
      <c r="JX238" s="296"/>
      <c r="JY238" s="296"/>
      <c r="JZ238" s="296"/>
      <c r="KA238" s="296"/>
      <c r="KB238" s="296"/>
      <c r="KC238" s="296"/>
      <c r="KD238" s="296"/>
      <c r="KE238" s="296"/>
      <c r="KF238" s="296"/>
      <c r="KG238" s="296"/>
      <c r="KH238" s="296"/>
      <c r="KI238" s="296"/>
      <c r="KJ238" s="296"/>
      <c r="KK238" s="296"/>
      <c r="KL238" s="296"/>
      <c r="KM238" s="296"/>
      <c r="KN238" s="296"/>
      <c r="KO238" s="296"/>
      <c r="KP238" s="296"/>
      <c r="KQ238" s="296"/>
      <c r="KR238" s="296"/>
      <c r="KS238" s="296"/>
      <c r="KT238" s="296"/>
      <c r="KU238" s="296"/>
      <c r="KV238" s="296"/>
      <c r="KW238" s="296"/>
      <c r="KX238" s="296"/>
      <c r="KY238" s="296"/>
      <c r="KZ238" s="296"/>
      <c r="LA238" s="296"/>
      <c r="LB238" s="296"/>
      <c r="LC238" s="296"/>
      <c r="LD238" s="296"/>
      <c r="LE238" s="296"/>
      <c r="LF238" s="296"/>
      <c r="LG238" s="296"/>
      <c r="LH238" s="296"/>
      <c r="LI238" s="296"/>
      <c r="LJ238" s="296"/>
      <c r="LK238" s="296"/>
      <c r="LL238" s="296"/>
      <c r="LM238" s="296"/>
      <c r="LN238" s="296"/>
      <c r="LO238" s="296"/>
      <c r="LP238" s="296"/>
      <c r="LQ238" s="296"/>
      <c r="LR238" s="296"/>
      <c r="LS238" s="296"/>
      <c r="LT238" s="296"/>
      <c r="LU238" s="296"/>
      <c r="LV238" s="296"/>
      <c r="LW238" s="296"/>
      <c r="LX238" s="296"/>
      <c r="LY238" s="296"/>
      <c r="LZ238" s="296"/>
      <c r="MA238" s="296"/>
      <c r="MB238" s="296"/>
      <c r="MC238" s="296"/>
      <c r="MD238" s="296"/>
      <c r="ME238" s="296"/>
      <c r="MF238" s="296"/>
      <c r="MG238" s="296"/>
      <c r="MH238" s="296"/>
      <c r="MI238" s="296"/>
      <c r="MJ238" s="296"/>
      <c r="MK238" s="296"/>
      <c r="ML238" s="296"/>
      <c r="MM238" s="296"/>
      <c r="MN238" s="296"/>
      <c r="MO238" s="296"/>
      <c r="MP238" s="296"/>
      <c r="MQ238" s="296"/>
      <c r="MR238" s="296"/>
      <c r="MS238" s="296"/>
      <c r="MT238" s="296"/>
      <c r="MU238" s="296"/>
      <c r="MV238" s="296"/>
      <c r="MW238" s="296"/>
      <c r="MX238" s="296"/>
      <c r="MY238" s="296"/>
      <c r="MZ238" s="296"/>
      <c r="NA238" s="296"/>
      <c r="NB238" s="296"/>
      <c r="NC238" s="296"/>
      <c r="ND238" s="296"/>
      <c r="NE238" s="296"/>
      <c r="NF238" s="296"/>
      <c r="NG238" s="296"/>
      <c r="NH238" s="296"/>
      <c r="NI238" s="296"/>
      <c r="NJ238" s="296"/>
      <c r="NK238" s="296"/>
      <c r="NL238" s="296"/>
      <c r="NM238" s="296"/>
      <c r="NN238" s="296"/>
      <c r="NO238" s="296"/>
      <c r="NP238" s="296"/>
      <c r="NQ238" s="296"/>
      <c r="NR238" s="296"/>
      <c r="NS238" s="296"/>
      <c r="NT238" s="296"/>
      <c r="NU238" s="296"/>
      <c r="NV238" s="296"/>
      <c r="NW238" s="296"/>
      <c r="NX238" s="296"/>
      <c r="NY238" s="296"/>
      <c r="NZ238" s="296"/>
      <c r="OA238" s="296"/>
      <c r="OB238" s="296"/>
      <c r="OC238" s="296"/>
      <c r="OD238" s="296"/>
      <c r="OE238" s="296"/>
      <c r="OF238" s="296"/>
      <c r="OG238" s="296"/>
      <c r="OH238" s="296"/>
      <c r="OI238" s="296"/>
      <c r="OJ238" s="296"/>
      <c r="OK238" s="296"/>
      <c r="OL238" s="296"/>
      <c r="OM238" s="296"/>
      <c r="ON238" s="296"/>
      <c r="OO238" s="296"/>
      <c r="OP238" s="296"/>
      <c r="OQ238" s="296"/>
      <c r="OR238" s="296"/>
      <c r="OS238" s="296"/>
      <c r="OT238" s="296"/>
      <c r="OU238" s="296"/>
      <c r="OV238" s="296"/>
      <c r="OW238" s="296"/>
      <c r="OX238" s="296"/>
      <c r="OY238" s="296"/>
      <c r="OZ238" s="296"/>
      <c r="PA238" s="296"/>
      <c r="PB238" s="296"/>
      <c r="PC238" s="296"/>
      <c r="PD238" s="296"/>
      <c r="PE238" s="296"/>
      <c r="PF238" s="296"/>
      <c r="PG238" s="296"/>
      <c r="PH238" s="296"/>
      <c r="PI238" s="296"/>
      <c r="PJ238" s="296"/>
      <c r="PK238" s="296"/>
      <c r="PL238" s="296"/>
      <c r="PM238" s="296"/>
      <c r="PN238" s="296"/>
      <c r="PO238" s="296"/>
      <c r="PP238" s="296"/>
      <c r="PQ238" s="296"/>
      <c r="PR238" s="296"/>
      <c r="PS238" s="296"/>
      <c r="PT238" s="296"/>
      <c r="PU238" s="296"/>
      <c r="PV238" s="296"/>
      <c r="PW238" s="296"/>
      <c r="PX238" s="296"/>
      <c r="PY238" s="296"/>
      <c r="PZ238" s="296"/>
      <c r="QA238" s="296"/>
      <c r="QB238" s="296"/>
      <c r="QC238" s="296"/>
      <c r="QD238" s="296"/>
      <c r="QE238" s="296"/>
      <c r="QF238" s="296"/>
      <c r="QG238" s="296"/>
      <c r="QH238" s="296"/>
      <c r="QI238" s="296"/>
      <c r="QJ238" s="296"/>
      <c r="QK238" s="296"/>
      <c r="QL238" s="296"/>
      <c r="QM238" s="296"/>
      <c r="QN238" s="296"/>
      <c r="QO238" s="296"/>
      <c r="QP238" s="296"/>
      <c r="QQ238" s="296"/>
      <c r="QR238" s="296"/>
      <c r="QS238" s="296"/>
      <c r="QT238" s="296"/>
      <c r="QU238" s="296"/>
      <c r="QV238" s="296"/>
      <c r="QW238" s="296"/>
      <c r="QX238" s="296"/>
    </row>
    <row r="239" customFormat="false" ht="21" hidden="false" customHeight="true" outlineLevel="0" collapsed="false">
      <c r="A239" s="313"/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303"/>
      <c r="AB239" s="300"/>
      <c r="AE239" s="296"/>
      <c r="AF239" s="296"/>
      <c r="AG239" s="296"/>
      <c r="AH239" s="296"/>
      <c r="AI239" s="296"/>
      <c r="AJ239" s="296"/>
      <c r="AK239" s="296"/>
      <c r="AL239" s="296"/>
      <c r="AM239" s="296"/>
      <c r="AN239" s="296"/>
      <c r="AO239" s="296"/>
      <c r="AP239" s="296"/>
      <c r="AQ239" s="296"/>
      <c r="AR239" s="296"/>
      <c r="AS239" s="296"/>
      <c r="AT239" s="296"/>
      <c r="AU239" s="296"/>
      <c r="AV239" s="296"/>
      <c r="AW239" s="296"/>
      <c r="AX239" s="296"/>
      <c r="AY239" s="296"/>
      <c r="AZ239" s="296"/>
      <c r="BA239" s="296"/>
      <c r="BB239" s="296"/>
      <c r="BC239" s="296"/>
      <c r="BD239" s="296"/>
      <c r="BE239" s="296"/>
      <c r="BF239" s="296"/>
      <c r="BG239" s="296"/>
      <c r="BH239" s="296"/>
      <c r="BI239" s="296"/>
      <c r="BJ239" s="296"/>
      <c r="BK239" s="296"/>
      <c r="BL239" s="296"/>
      <c r="BM239" s="296"/>
      <c r="BN239" s="296"/>
      <c r="BO239" s="296"/>
      <c r="BP239" s="296"/>
      <c r="BQ239" s="296"/>
      <c r="BR239" s="296"/>
      <c r="BS239" s="296"/>
      <c r="BT239" s="296"/>
      <c r="BU239" s="296"/>
      <c r="BV239" s="296"/>
      <c r="BW239" s="296"/>
      <c r="BX239" s="296"/>
      <c r="BY239" s="296"/>
      <c r="BZ239" s="296"/>
      <c r="CA239" s="296"/>
      <c r="CB239" s="296"/>
      <c r="CC239" s="296"/>
      <c r="CD239" s="296"/>
      <c r="CE239" s="296"/>
      <c r="CF239" s="296"/>
      <c r="CG239" s="296"/>
      <c r="CH239" s="296"/>
      <c r="CI239" s="296"/>
      <c r="CJ239" s="296"/>
      <c r="CK239" s="296"/>
      <c r="CL239" s="296"/>
      <c r="CM239" s="296"/>
      <c r="CN239" s="296"/>
      <c r="CO239" s="296"/>
      <c r="CP239" s="296"/>
      <c r="CQ239" s="296"/>
      <c r="CR239" s="296"/>
      <c r="CS239" s="296"/>
      <c r="CT239" s="296"/>
      <c r="CU239" s="296"/>
      <c r="CV239" s="296"/>
      <c r="CW239" s="296"/>
      <c r="CX239" s="296"/>
      <c r="CY239" s="296"/>
      <c r="CZ239" s="296"/>
      <c r="DA239" s="296"/>
      <c r="DB239" s="296"/>
      <c r="DC239" s="296"/>
      <c r="DD239" s="296"/>
      <c r="DE239" s="296"/>
      <c r="DF239" s="296"/>
      <c r="DG239" s="296"/>
      <c r="DH239" s="296"/>
      <c r="DI239" s="296"/>
      <c r="DJ239" s="296"/>
      <c r="DK239" s="296"/>
      <c r="DL239" s="296"/>
      <c r="DM239" s="296"/>
      <c r="DN239" s="296"/>
      <c r="DO239" s="296"/>
      <c r="DP239" s="296"/>
      <c r="DQ239" s="296"/>
      <c r="DR239" s="296"/>
      <c r="DS239" s="296"/>
      <c r="DT239" s="296"/>
      <c r="DU239" s="296"/>
      <c r="DV239" s="296"/>
      <c r="DW239" s="296"/>
      <c r="DX239" s="296"/>
      <c r="DY239" s="296"/>
      <c r="DZ239" s="296"/>
      <c r="EA239" s="296"/>
      <c r="EB239" s="296"/>
      <c r="EC239" s="296"/>
      <c r="ED239" s="296"/>
      <c r="EE239" s="296"/>
      <c r="EF239" s="296"/>
      <c r="EG239" s="296"/>
      <c r="EH239" s="296"/>
      <c r="EI239" s="296"/>
      <c r="EJ239" s="296"/>
      <c r="EK239" s="296"/>
      <c r="EL239" s="296"/>
      <c r="EM239" s="296"/>
      <c r="EN239" s="296"/>
      <c r="EO239" s="296"/>
      <c r="EP239" s="296"/>
      <c r="EQ239" s="296"/>
      <c r="ER239" s="296"/>
      <c r="ES239" s="296"/>
      <c r="ET239" s="296"/>
      <c r="EU239" s="296"/>
      <c r="EV239" s="296"/>
      <c r="EW239" s="296"/>
      <c r="EX239" s="296"/>
      <c r="EY239" s="296"/>
      <c r="EZ239" s="296"/>
      <c r="FA239" s="296"/>
      <c r="FB239" s="296"/>
      <c r="FC239" s="296"/>
      <c r="FD239" s="296"/>
      <c r="FE239" s="296"/>
      <c r="FF239" s="296"/>
      <c r="FG239" s="296"/>
      <c r="FH239" s="296"/>
      <c r="FI239" s="296"/>
      <c r="FJ239" s="296"/>
      <c r="FK239" s="296"/>
      <c r="FL239" s="296"/>
      <c r="FM239" s="296"/>
      <c r="FN239" s="296"/>
      <c r="FO239" s="296"/>
      <c r="FP239" s="296"/>
      <c r="FQ239" s="296"/>
      <c r="FR239" s="296"/>
      <c r="FS239" s="296"/>
      <c r="FT239" s="296"/>
      <c r="FU239" s="296"/>
      <c r="FV239" s="296"/>
      <c r="FW239" s="296"/>
      <c r="FX239" s="296"/>
      <c r="FY239" s="296"/>
      <c r="FZ239" s="296"/>
      <c r="GA239" s="296"/>
      <c r="GB239" s="296"/>
      <c r="GC239" s="296"/>
      <c r="GD239" s="296"/>
      <c r="GE239" s="296"/>
      <c r="GF239" s="296"/>
      <c r="GG239" s="296"/>
      <c r="GH239" s="296"/>
      <c r="GI239" s="296"/>
      <c r="GJ239" s="296"/>
      <c r="GK239" s="296"/>
      <c r="GL239" s="296"/>
      <c r="GM239" s="296"/>
      <c r="GN239" s="296"/>
      <c r="GO239" s="296"/>
      <c r="GP239" s="296"/>
      <c r="GQ239" s="296"/>
      <c r="GR239" s="296"/>
      <c r="GS239" s="296"/>
      <c r="GT239" s="296"/>
      <c r="GU239" s="296"/>
      <c r="GV239" s="296"/>
      <c r="GW239" s="296"/>
      <c r="GX239" s="296"/>
      <c r="GY239" s="296"/>
      <c r="GZ239" s="296"/>
      <c r="HA239" s="296"/>
      <c r="HB239" s="296"/>
      <c r="HC239" s="296"/>
      <c r="HD239" s="296"/>
      <c r="HE239" s="296"/>
      <c r="HF239" s="296"/>
      <c r="HG239" s="296"/>
      <c r="HH239" s="296"/>
      <c r="HI239" s="296"/>
      <c r="HJ239" s="296"/>
      <c r="HK239" s="296"/>
      <c r="HL239" s="296"/>
      <c r="HM239" s="296"/>
      <c r="HN239" s="296"/>
      <c r="HO239" s="296"/>
      <c r="HP239" s="296"/>
      <c r="HQ239" s="296"/>
      <c r="HR239" s="296"/>
      <c r="HS239" s="296"/>
      <c r="HT239" s="296"/>
      <c r="HU239" s="296"/>
      <c r="HV239" s="296"/>
      <c r="HW239" s="296"/>
      <c r="HX239" s="296"/>
      <c r="HY239" s="296"/>
      <c r="HZ239" s="296"/>
      <c r="IA239" s="296"/>
      <c r="IB239" s="296"/>
      <c r="IC239" s="296"/>
      <c r="ID239" s="296"/>
      <c r="IE239" s="296"/>
      <c r="IF239" s="296"/>
      <c r="IG239" s="296"/>
      <c r="IH239" s="296"/>
      <c r="II239" s="296"/>
      <c r="IJ239" s="296"/>
      <c r="IK239" s="296"/>
      <c r="IL239" s="296"/>
      <c r="IM239" s="296"/>
      <c r="IN239" s="296"/>
      <c r="IO239" s="296"/>
      <c r="IP239" s="296"/>
      <c r="IQ239" s="296"/>
      <c r="IR239" s="296"/>
      <c r="IS239" s="296"/>
      <c r="IT239" s="296"/>
      <c r="IU239" s="296"/>
      <c r="IV239" s="296"/>
      <c r="IW239" s="296"/>
      <c r="IX239" s="296"/>
      <c r="IY239" s="296"/>
      <c r="IZ239" s="296"/>
      <c r="JA239" s="296"/>
      <c r="JB239" s="296"/>
      <c r="JC239" s="296"/>
      <c r="JD239" s="296"/>
      <c r="JE239" s="296"/>
      <c r="JF239" s="296"/>
      <c r="JG239" s="296"/>
      <c r="JH239" s="296"/>
      <c r="JI239" s="296"/>
      <c r="JJ239" s="296"/>
      <c r="JK239" s="296"/>
      <c r="JL239" s="296"/>
      <c r="JM239" s="296"/>
      <c r="JN239" s="296"/>
      <c r="JO239" s="296"/>
      <c r="JP239" s="296"/>
      <c r="JQ239" s="296"/>
      <c r="JR239" s="296"/>
      <c r="JS239" s="296"/>
      <c r="JT239" s="296"/>
      <c r="JU239" s="296"/>
      <c r="JV239" s="296"/>
      <c r="JW239" s="296"/>
      <c r="JX239" s="296"/>
      <c r="JY239" s="296"/>
      <c r="JZ239" s="296"/>
      <c r="KA239" s="296"/>
      <c r="KB239" s="296"/>
      <c r="KC239" s="296"/>
      <c r="KD239" s="296"/>
      <c r="KE239" s="296"/>
      <c r="KF239" s="296"/>
      <c r="KG239" s="296"/>
      <c r="KH239" s="296"/>
      <c r="KI239" s="296"/>
      <c r="KJ239" s="296"/>
      <c r="KK239" s="296"/>
      <c r="KL239" s="296"/>
      <c r="KM239" s="296"/>
      <c r="KN239" s="296"/>
      <c r="KO239" s="296"/>
      <c r="KP239" s="296"/>
      <c r="KQ239" s="296"/>
      <c r="KR239" s="296"/>
      <c r="KS239" s="296"/>
      <c r="KT239" s="296"/>
      <c r="KU239" s="296"/>
      <c r="KV239" s="296"/>
      <c r="KW239" s="296"/>
      <c r="KX239" s="296"/>
      <c r="KY239" s="296"/>
      <c r="KZ239" s="296"/>
      <c r="LA239" s="296"/>
      <c r="LB239" s="296"/>
      <c r="LC239" s="296"/>
      <c r="LD239" s="296"/>
      <c r="LE239" s="296"/>
      <c r="LF239" s="296"/>
      <c r="LG239" s="296"/>
      <c r="LH239" s="296"/>
      <c r="LI239" s="296"/>
      <c r="LJ239" s="296"/>
      <c r="LK239" s="296"/>
      <c r="LL239" s="296"/>
      <c r="LM239" s="296"/>
      <c r="LN239" s="296"/>
      <c r="LO239" s="296"/>
      <c r="LP239" s="296"/>
      <c r="LQ239" s="296"/>
      <c r="LR239" s="296"/>
      <c r="LS239" s="296"/>
      <c r="LT239" s="296"/>
      <c r="LU239" s="296"/>
      <c r="LV239" s="296"/>
      <c r="LW239" s="296"/>
      <c r="LX239" s="296"/>
      <c r="LY239" s="296"/>
      <c r="LZ239" s="296"/>
      <c r="MA239" s="296"/>
      <c r="MB239" s="296"/>
      <c r="MC239" s="296"/>
      <c r="MD239" s="296"/>
      <c r="ME239" s="296"/>
      <c r="MF239" s="296"/>
      <c r="MG239" s="296"/>
      <c r="MH239" s="296"/>
      <c r="MI239" s="296"/>
      <c r="MJ239" s="296"/>
      <c r="MK239" s="296"/>
      <c r="ML239" s="296"/>
      <c r="MM239" s="296"/>
      <c r="MN239" s="296"/>
      <c r="MO239" s="296"/>
      <c r="MP239" s="296"/>
      <c r="MQ239" s="296"/>
      <c r="MR239" s="296"/>
      <c r="MS239" s="296"/>
      <c r="MT239" s="296"/>
      <c r="MU239" s="296"/>
      <c r="MV239" s="296"/>
      <c r="MW239" s="296"/>
      <c r="MX239" s="296"/>
      <c r="MY239" s="296"/>
      <c r="MZ239" s="296"/>
      <c r="NA239" s="296"/>
      <c r="NB239" s="296"/>
      <c r="NC239" s="296"/>
      <c r="ND239" s="296"/>
      <c r="NE239" s="296"/>
      <c r="NF239" s="296"/>
      <c r="NG239" s="296"/>
      <c r="NH239" s="296"/>
      <c r="NI239" s="296"/>
      <c r="NJ239" s="296"/>
      <c r="NK239" s="296"/>
      <c r="NL239" s="296"/>
      <c r="NM239" s="296"/>
      <c r="NN239" s="296"/>
      <c r="NO239" s="296"/>
      <c r="NP239" s="296"/>
      <c r="NQ239" s="296"/>
      <c r="NR239" s="296"/>
      <c r="NS239" s="296"/>
      <c r="NT239" s="296"/>
      <c r="NU239" s="296"/>
      <c r="NV239" s="296"/>
      <c r="NW239" s="296"/>
      <c r="NX239" s="296"/>
      <c r="NY239" s="296"/>
      <c r="NZ239" s="296"/>
      <c r="OA239" s="296"/>
      <c r="OB239" s="296"/>
      <c r="OC239" s="296"/>
      <c r="OD239" s="296"/>
      <c r="OE239" s="296"/>
      <c r="OF239" s="296"/>
      <c r="OG239" s="296"/>
      <c r="OH239" s="296"/>
      <c r="OI239" s="296"/>
      <c r="OJ239" s="296"/>
      <c r="OK239" s="296"/>
      <c r="OL239" s="296"/>
      <c r="OM239" s="296"/>
      <c r="ON239" s="296"/>
      <c r="OO239" s="296"/>
      <c r="OP239" s="296"/>
      <c r="OQ239" s="296"/>
      <c r="OR239" s="296"/>
      <c r="OS239" s="296"/>
      <c r="OT239" s="296"/>
      <c r="OU239" s="296"/>
      <c r="OV239" s="296"/>
      <c r="OW239" s="296"/>
      <c r="OX239" s="296"/>
      <c r="OY239" s="296"/>
      <c r="OZ239" s="296"/>
      <c r="PA239" s="296"/>
      <c r="PB239" s="296"/>
      <c r="PC239" s="296"/>
      <c r="PD239" s="296"/>
      <c r="PE239" s="296"/>
      <c r="PF239" s="296"/>
      <c r="PG239" s="296"/>
      <c r="PH239" s="296"/>
      <c r="PI239" s="296"/>
      <c r="PJ239" s="296"/>
      <c r="PK239" s="296"/>
      <c r="PL239" s="296"/>
      <c r="PM239" s="296"/>
      <c r="PN239" s="296"/>
      <c r="PO239" s="296"/>
      <c r="PP239" s="296"/>
      <c r="PQ239" s="296"/>
      <c r="PR239" s="296"/>
      <c r="PS239" s="296"/>
      <c r="PT239" s="296"/>
      <c r="PU239" s="296"/>
      <c r="PV239" s="296"/>
      <c r="PW239" s="296"/>
      <c r="PX239" s="296"/>
      <c r="PY239" s="296"/>
      <c r="PZ239" s="296"/>
      <c r="QA239" s="296"/>
      <c r="QB239" s="296"/>
      <c r="QC239" s="296"/>
      <c r="QD239" s="296"/>
      <c r="QE239" s="296"/>
      <c r="QF239" s="296"/>
      <c r="QG239" s="296"/>
      <c r="QH239" s="296"/>
      <c r="QI239" s="296"/>
      <c r="QJ239" s="296"/>
      <c r="QK239" s="296"/>
      <c r="QL239" s="296"/>
      <c r="QM239" s="296"/>
      <c r="QN239" s="296"/>
      <c r="QO239" s="296"/>
      <c r="QP239" s="296"/>
      <c r="QQ239" s="296"/>
      <c r="QR239" s="296"/>
      <c r="QS239" s="296"/>
      <c r="QT239" s="296"/>
      <c r="QU239" s="296"/>
      <c r="QV239" s="296"/>
      <c r="QW239" s="296"/>
      <c r="QX239" s="296"/>
    </row>
    <row r="240" customFormat="false" ht="21" hidden="false" customHeight="true" outlineLevel="0" collapsed="false">
      <c r="A240" s="313"/>
      <c r="B240" s="302" t="s">
        <v>1309</v>
      </c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303"/>
      <c r="AB240" s="300"/>
      <c r="AE240" s="296"/>
      <c r="AF240" s="296"/>
      <c r="AG240" s="296"/>
      <c r="AH240" s="296"/>
      <c r="AI240" s="296"/>
      <c r="AJ240" s="296"/>
      <c r="AK240" s="296"/>
      <c r="AL240" s="296"/>
      <c r="AM240" s="296"/>
      <c r="AN240" s="296"/>
      <c r="AO240" s="296"/>
      <c r="AP240" s="296"/>
      <c r="AQ240" s="296"/>
      <c r="AR240" s="296"/>
      <c r="AS240" s="296"/>
      <c r="AT240" s="296"/>
      <c r="AU240" s="296"/>
      <c r="AV240" s="296"/>
      <c r="AW240" s="296"/>
      <c r="AX240" s="296"/>
      <c r="AY240" s="296"/>
      <c r="AZ240" s="296"/>
      <c r="BA240" s="296"/>
      <c r="BB240" s="296"/>
      <c r="BC240" s="296"/>
      <c r="BD240" s="296"/>
      <c r="BE240" s="296"/>
      <c r="BF240" s="296"/>
      <c r="BG240" s="296"/>
      <c r="BH240" s="296"/>
      <c r="BI240" s="296"/>
      <c r="BJ240" s="296"/>
      <c r="BK240" s="296"/>
      <c r="BL240" s="296"/>
      <c r="BM240" s="296"/>
      <c r="BN240" s="296"/>
      <c r="BO240" s="296"/>
      <c r="BP240" s="296"/>
      <c r="BQ240" s="296"/>
      <c r="BR240" s="296"/>
      <c r="BS240" s="296"/>
      <c r="BT240" s="296"/>
      <c r="BU240" s="296"/>
      <c r="BV240" s="296"/>
      <c r="BW240" s="296"/>
      <c r="BX240" s="296"/>
      <c r="BY240" s="296"/>
      <c r="BZ240" s="296"/>
      <c r="CA240" s="296"/>
      <c r="CB240" s="296"/>
      <c r="CC240" s="296"/>
      <c r="CD240" s="296"/>
      <c r="CE240" s="296"/>
      <c r="CF240" s="296"/>
      <c r="CG240" s="296"/>
      <c r="CH240" s="296"/>
      <c r="CI240" s="296"/>
      <c r="CJ240" s="296"/>
      <c r="CK240" s="296"/>
      <c r="CL240" s="296"/>
      <c r="CM240" s="296"/>
      <c r="CN240" s="296"/>
      <c r="CO240" s="296"/>
      <c r="CP240" s="296"/>
      <c r="CQ240" s="296"/>
      <c r="CR240" s="296"/>
      <c r="CS240" s="296"/>
      <c r="CT240" s="296"/>
      <c r="CU240" s="296"/>
      <c r="CV240" s="296"/>
      <c r="CW240" s="296"/>
      <c r="CX240" s="296"/>
      <c r="CY240" s="296"/>
      <c r="CZ240" s="296"/>
      <c r="DA240" s="296"/>
      <c r="DB240" s="296"/>
      <c r="DC240" s="296"/>
      <c r="DD240" s="296"/>
      <c r="DE240" s="296"/>
      <c r="DF240" s="296"/>
      <c r="DG240" s="296"/>
      <c r="DH240" s="296"/>
      <c r="DI240" s="296"/>
      <c r="DJ240" s="296"/>
      <c r="DK240" s="296"/>
      <c r="DL240" s="296"/>
      <c r="DM240" s="296"/>
      <c r="DN240" s="296"/>
      <c r="DO240" s="296"/>
      <c r="DP240" s="296"/>
      <c r="DQ240" s="296"/>
      <c r="DR240" s="296"/>
      <c r="DS240" s="296"/>
      <c r="DT240" s="296"/>
      <c r="DU240" s="296"/>
      <c r="DV240" s="296"/>
      <c r="DW240" s="296"/>
      <c r="DX240" s="296"/>
      <c r="DY240" s="296"/>
      <c r="DZ240" s="296"/>
      <c r="EA240" s="296"/>
      <c r="EB240" s="296"/>
      <c r="EC240" s="296"/>
      <c r="ED240" s="296"/>
      <c r="EE240" s="296"/>
      <c r="EF240" s="296"/>
      <c r="EG240" s="296"/>
      <c r="EH240" s="296"/>
      <c r="EI240" s="296"/>
      <c r="EJ240" s="296"/>
      <c r="EK240" s="296"/>
      <c r="EL240" s="296"/>
      <c r="EM240" s="296"/>
      <c r="EN240" s="296"/>
      <c r="EO240" s="296"/>
      <c r="EP240" s="296"/>
      <c r="EQ240" s="296"/>
      <c r="ER240" s="296"/>
      <c r="ES240" s="296"/>
      <c r="ET240" s="296"/>
      <c r="EU240" s="296"/>
      <c r="EV240" s="296"/>
      <c r="EW240" s="296"/>
      <c r="EX240" s="296"/>
      <c r="EY240" s="296"/>
      <c r="EZ240" s="296"/>
      <c r="FA240" s="296"/>
      <c r="FB240" s="296"/>
      <c r="FC240" s="296"/>
      <c r="FD240" s="296"/>
      <c r="FE240" s="296"/>
      <c r="FF240" s="296"/>
      <c r="FG240" s="296"/>
      <c r="FH240" s="296"/>
      <c r="FI240" s="296"/>
      <c r="FJ240" s="296"/>
      <c r="FK240" s="296"/>
      <c r="FL240" s="296"/>
      <c r="FM240" s="296"/>
      <c r="FN240" s="296"/>
      <c r="FO240" s="296"/>
      <c r="FP240" s="296"/>
      <c r="FQ240" s="296"/>
      <c r="FR240" s="296"/>
      <c r="FS240" s="296"/>
      <c r="FT240" s="296"/>
      <c r="FU240" s="296"/>
      <c r="FV240" s="296"/>
      <c r="FW240" s="296"/>
      <c r="FX240" s="296"/>
      <c r="FY240" s="296"/>
      <c r="FZ240" s="296"/>
      <c r="GA240" s="296"/>
      <c r="GB240" s="296"/>
      <c r="GC240" s="296"/>
      <c r="GD240" s="296"/>
      <c r="GE240" s="296"/>
      <c r="GF240" s="296"/>
      <c r="GG240" s="296"/>
      <c r="GH240" s="296"/>
      <c r="GI240" s="296"/>
      <c r="GJ240" s="296"/>
      <c r="GK240" s="296"/>
      <c r="GL240" s="296"/>
      <c r="GM240" s="296"/>
      <c r="GN240" s="296"/>
      <c r="GO240" s="296"/>
      <c r="GP240" s="296"/>
      <c r="GQ240" s="296"/>
      <c r="GR240" s="296"/>
      <c r="GS240" s="296"/>
      <c r="GT240" s="296"/>
      <c r="GU240" s="296"/>
      <c r="GV240" s="296"/>
      <c r="GW240" s="296"/>
      <c r="GX240" s="296"/>
      <c r="GY240" s="296"/>
      <c r="GZ240" s="296"/>
      <c r="HA240" s="296"/>
      <c r="HB240" s="296"/>
      <c r="HC240" s="296"/>
      <c r="HD240" s="296"/>
      <c r="HE240" s="296"/>
      <c r="HF240" s="296"/>
      <c r="HG240" s="296"/>
      <c r="HH240" s="296"/>
      <c r="HI240" s="296"/>
      <c r="HJ240" s="296"/>
      <c r="HK240" s="296"/>
      <c r="HL240" s="296"/>
      <c r="HM240" s="296"/>
      <c r="HN240" s="296"/>
      <c r="HO240" s="296"/>
      <c r="HP240" s="296"/>
      <c r="HQ240" s="296"/>
      <c r="HR240" s="296"/>
      <c r="HS240" s="296"/>
      <c r="HT240" s="296"/>
      <c r="HU240" s="296"/>
      <c r="HV240" s="296"/>
      <c r="HW240" s="296"/>
      <c r="HX240" s="296"/>
      <c r="HY240" s="296"/>
      <c r="HZ240" s="296"/>
      <c r="IA240" s="296"/>
      <c r="IB240" s="296"/>
      <c r="IC240" s="296"/>
      <c r="ID240" s="296"/>
      <c r="IE240" s="296"/>
      <c r="IF240" s="296"/>
      <c r="IG240" s="296"/>
      <c r="IH240" s="296"/>
      <c r="II240" s="296"/>
      <c r="IJ240" s="296"/>
      <c r="IK240" s="296"/>
      <c r="IL240" s="296"/>
      <c r="IM240" s="296"/>
      <c r="IN240" s="296"/>
      <c r="IO240" s="296"/>
      <c r="IP240" s="296"/>
      <c r="IQ240" s="296"/>
      <c r="IR240" s="296"/>
      <c r="IS240" s="296"/>
      <c r="IT240" s="296"/>
      <c r="IU240" s="296"/>
      <c r="IV240" s="296"/>
      <c r="IW240" s="296"/>
      <c r="IX240" s="296"/>
      <c r="IY240" s="296"/>
      <c r="IZ240" s="296"/>
      <c r="JA240" s="296"/>
      <c r="JB240" s="296"/>
      <c r="JC240" s="296"/>
      <c r="JD240" s="296"/>
      <c r="JE240" s="296"/>
      <c r="JF240" s="296"/>
      <c r="JG240" s="296"/>
      <c r="JH240" s="296"/>
      <c r="JI240" s="296"/>
      <c r="JJ240" s="296"/>
      <c r="JK240" s="296"/>
      <c r="JL240" s="296"/>
      <c r="JM240" s="296"/>
      <c r="JN240" s="296"/>
      <c r="JO240" s="296"/>
      <c r="JP240" s="296"/>
      <c r="JQ240" s="296"/>
      <c r="JR240" s="296"/>
      <c r="JS240" s="296"/>
      <c r="JT240" s="296"/>
      <c r="JU240" s="296"/>
      <c r="JV240" s="296"/>
      <c r="JW240" s="296"/>
      <c r="JX240" s="296"/>
      <c r="JY240" s="296"/>
      <c r="JZ240" s="296"/>
      <c r="KA240" s="296"/>
      <c r="KB240" s="296"/>
      <c r="KC240" s="296"/>
      <c r="KD240" s="296"/>
      <c r="KE240" s="296"/>
      <c r="KF240" s="296"/>
      <c r="KG240" s="296"/>
      <c r="KH240" s="296"/>
      <c r="KI240" s="296"/>
      <c r="KJ240" s="296"/>
      <c r="KK240" s="296"/>
      <c r="KL240" s="296"/>
      <c r="KM240" s="296"/>
      <c r="KN240" s="296"/>
      <c r="KO240" s="296"/>
      <c r="KP240" s="296"/>
      <c r="KQ240" s="296"/>
      <c r="KR240" s="296"/>
      <c r="KS240" s="296"/>
      <c r="KT240" s="296"/>
      <c r="KU240" s="296"/>
      <c r="KV240" s="296"/>
      <c r="KW240" s="296"/>
      <c r="KX240" s="296"/>
      <c r="KY240" s="296"/>
      <c r="KZ240" s="296"/>
      <c r="LA240" s="296"/>
      <c r="LB240" s="296"/>
      <c r="LC240" s="296"/>
      <c r="LD240" s="296"/>
      <c r="LE240" s="296"/>
      <c r="LF240" s="296"/>
      <c r="LG240" s="296"/>
      <c r="LH240" s="296"/>
      <c r="LI240" s="296"/>
      <c r="LJ240" s="296"/>
      <c r="LK240" s="296"/>
      <c r="LL240" s="296"/>
      <c r="LM240" s="296"/>
      <c r="LN240" s="296"/>
      <c r="LO240" s="296"/>
      <c r="LP240" s="296"/>
      <c r="LQ240" s="296"/>
      <c r="LR240" s="296"/>
      <c r="LS240" s="296"/>
      <c r="LT240" s="296"/>
      <c r="LU240" s="296"/>
      <c r="LV240" s="296"/>
      <c r="LW240" s="296"/>
      <c r="LX240" s="296"/>
      <c r="LY240" s="296"/>
      <c r="LZ240" s="296"/>
      <c r="MA240" s="296"/>
      <c r="MB240" s="296"/>
      <c r="MC240" s="296"/>
      <c r="MD240" s="296"/>
      <c r="ME240" s="296"/>
      <c r="MF240" s="296"/>
      <c r="MG240" s="296"/>
      <c r="MH240" s="296"/>
      <c r="MI240" s="296"/>
      <c r="MJ240" s="296"/>
      <c r="MK240" s="296"/>
      <c r="ML240" s="296"/>
      <c r="MM240" s="296"/>
      <c r="MN240" s="296"/>
      <c r="MO240" s="296"/>
      <c r="MP240" s="296"/>
      <c r="MQ240" s="296"/>
      <c r="MR240" s="296"/>
      <c r="MS240" s="296"/>
      <c r="MT240" s="296"/>
      <c r="MU240" s="296"/>
      <c r="MV240" s="296"/>
      <c r="MW240" s="296"/>
      <c r="MX240" s="296"/>
      <c r="MY240" s="296"/>
      <c r="MZ240" s="296"/>
      <c r="NA240" s="296"/>
      <c r="NB240" s="296"/>
      <c r="NC240" s="296"/>
      <c r="ND240" s="296"/>
      <c r="NE240" s="296"/>
      <c r="NF240" s="296"/>
      <c r="NG240" s="296"/>
      <c r="NH240" s="296"/>
      <c r="NI240" s="296"/>
      <c r="NJ240" s="296"/>
      <c r="NK240" s="296"/>
      <c r="NL240" s="296"/>
      <c r="NM240" s="296"/>
      <c r="NN240" s="296"/>
      <c r="NO240" s="296"/>
      <c r="NP240" s="296"/>
      <c r="NQ240" s="296"/>
      <c r="NR240" s="296"/>
      <c r="NS240" s="296"/>
      <c r="NT240" s="296"/>
      <c r="NU240" s="296"/>
      <c r="NV240" s="296"/>
      <c r="NW240" s="296"/>
      <c r="NX240" s="296"/>
      <c r="NY240" s="296"/>
      <c r="NZ240" s="296"/>
      <c r="OA240" s="296"/>
      <c r="OB240" s="296"/>
      <c r="OC240" s="296"/>
      <c r="OD240" s="296"/>
      <c r="OE240" s="296"/>
      <c r="OF240" s="296"/>
      <c r="OG240" s="296"/>
      <c r="OH240" s="296"/>
      <c r="OI240" s="296"/>
      <c r="OJ240" s="296"/>
      <c r="OK240" s="296"/>
      <c r="OL240" s="296"/>
      <c r="OM240" s="296"/>
      <c r="ON240" s="296"/>
      <c r="OO240" s="296"/>
      <c r="OP240" s="296"/>
      <c r="OQ240" s="296"/>
      <c r="OR240" s="296"/>
      <c r="OS240" s="296"/>
      <c r="OT240" s="296"/>
      <c r="OU240" s="296"/>
      <c r="OV240" s="296"/>
      <c r="OW240" s="296"/>
      <c r="OX240" s="296"/>
      <c r="OY240" s="296"/>
      <c r="OZ240" s="296"/>
      <c r="PA240" s="296"/>
      <c r="PB240" s="296"/>
      <c r="PC240" s="296"/>
      <c r="PD240" s="296"/>
      <c r="PE240" s="296"/>
      <c r="PF240" s="296"/>
      <c r="PG240" s="296"/>
      <c r="PH240" s="296"/>
      <c r="PI240" s="296"/>
      <c r="PJ240" s="296"/>
      <c r="PK240" s="296"/>
      <c r="PL240" s="296"/>
      <c r="PM240" s="296"/>
      <c r="PN240" s="296"/>
      <c r="PO240" s="296"/>
      <c r="PP240" s="296"/>
      <c r="PQ240" s="296"/>
      <c r="PR240" s="296"/>
      <c r="PS240" s="296"/>
      <c r="PT240" s="296"/>
      <c r="PU240" s="296"/>
      <c r="PV240" s="296"/>
      <c r="PW240" s="296"/>
      <c r="PX240" s="296"/>
      <c r="PY240" s="296"/>
      <c r="PZ240" s="296"/>
      <c r="QA240" s="296"/>
      <c r="QB240" s="296"/>
      <c r="QC240" s="296"/>
      <c r="QD240" s="296"/>
      <c r="QE240" s="296"/>
      <c r="QF240" s="296"/>
      <c r="QG240" s="296"/>
      <c r="QH240" s="296"/>
      <c r="QI240" s="296"/>
      <c r="QJ240" s="296"/>
      <c r="QK240" s="296"/>
      <c r="QL240" s="296"/>
      <c r="QM240" s="296"/>
      <c r="QN240" s="296"/>
      <c r="QO240" s="296"/>
      <c r="QP240" s="296"/>
      <c r="QQ240" s="296"/>
      <c r="QR240" s="296"/>
      <c r="QS240" s="296"/>
      <c r="QT240" s="296"/>
      <c r="QU240" s="296"/>
      <c r="QV240" s="296"/>
      <c r="QW240" s="296"/>
      <c r="QX240" s="296"/>
    </row>
    <row r="241" customFormat="false" ht="21" hidden="false" customHeight="true" outlineLevel="0" collapsed="false">
      <c r="A241" s="313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2"/>
      <c r="P241" s="302"/>
      <c r="Q241" s="302"/>
      <c r="R241" s="302"/>
      <c r="S241" s="302"/>
      <c r="T241" s="302"/>
      <c r="U241" s="302"/>
      <c r="V241" s="302"/>
      <c r="W241" s="302"/>
      <c r="X241" s="302"/>
      <c r="Y241" s="302"/>
      <c r="Z241" s="302"/>
      <c r="AA241" s="303"/>
      <c r="AB241" s="300"/>
      <c r="AE241" s="296"/>
      <c r="AF241" s="296"/>
      <c r="AG241" s="296"/>
      <c r="AH241" s="296"/>
      <c r="AI241" s="296"/>
      <c r="AJ241" s="296"/>
      <c r="AK241" s="296"/>
      <c r="AL241" s="296"/>
      <c r="AM241" s="296"/>
      <c r="AN241" s="296"/>
      <c r="AO241" s="296"/>
      <c r="AP241" s="296"/>
      <c r="AQ241" s="296"/>
      <c r="AR241" s="296"/>
      <c r="AS241" s="296"/>
      <c r="AT241" s="296"/>
      <c r="AU241" s="296"/>
      <c r="AV241" s="296"/>
      <c r="AW241" s="296"/>
      <c r="AX241" s="296"/>
      <c r="AY241" s="296"/>
      <c r="AZ241" s="296"/>
      <c r="BA241" s="296"/>
      <c r="BB241" s="296"/>
      <c r="BC241" s="296"/>
      <c r="BD241" s="296"/>
      <c r="BE241" s="296"/>
      <c r="BF241" s="296"/>
      <c r="BG241" s="296"/>
      <c r="BH241" s="296"/>
      <c r="BI241" s="296"/>
      <c r="BJ241" s="296"/>
      <c r="BK241" s="296"/>
      <c r="BL241" s="296"/>
      <c r="BM241" s="296"/>
      <c r="BN241" s="296"/>
      <c r="BO241" s="296"/>
      <c r="BP241" s="296"/>
      <c r="BQ241" s="296"/>
      <c r="BR241" s="296"/>
      <c r="BS241" s="296"/>
      <c r="BT241" s="296"/>
      <c r="BU241" s="296"/>
      <c r="BV241" s="296"/>
      <c r="BW241" s="296"/>
      <c r="BX241" s="296"/>
      <c r="BY241" s="296"/>
      <c r="BZ241" s="296"/>
      <c r="CA241" s="296"/>
      <c r="CB241" s="296"/>
      <c r="CC241" s="296"/>
      <c r="CD241" s="296"/>
      <c r="CE241" s="296"/>
      <c r="CF241" s="296"/>
      <c r="CG241" s="296"/>
      <c r="CH241" s="296"/>
      <c r="CI241" s="296"/>
      <c r="CJ241" s="296"/>
      <c r="CK241" s="296"/>
      <c r="CL241" s="296"/>
      <c r="CM241" s="296"/>
      <c r="CN241" s="296"/>
      <c r="CO241" s="296"/>
      <c r="CP241" s="296"/>
      <c r="CQ241" s="296"/>
      <c r="CR241" s="296"/>
      <c r="CS241" s="296"/>
      <c r="CT241" s="296"/>
      <c r="CU241" s="296"/>
      <c r="CV241" s="296"/>
      <c r="CW241" s="296"/>
      <c r="CX241" s="296"/>
      <c r="CY241" s="296"/>
      <c r="CZ241" s="296"/>
      <c r="DA241" s="296"/>
      <c r="DB241" s="296"/>
      <c r="DC241" s="296"/>
      <c r="DD241" s="296"/>
      <c r="DE241" s="296"/>
      <c r="DF241" s="296"/>
      <c r="DG241" s="296"/>
      <c r="DH241" s="296"/>
      <c r="DI241" s="296"/>
      <c r="DJ241" s="296"/>
      <c r="DK241" s="296"/>
      <c r="DL241" s="296"/>
      <c r="DM241" s="296"/>
      <c r="DN241" s="296"/>
      <c r="DO241" s="296"/>
      <c r="DP241" s="296"/>
      <c r="DQ241" s="296"/>
      <c r="DR241" s="296"/>
      <c r="DS241" s="296"/>
      <c r="DT241" s="296"/>
      <c r="DU241" s="296"/>
      <c r="DV241" s="296"/>
      <c r="DW241" s="296"/>
      <c r="DX241" s="296"/>
      <c r="DY241" s="296"/>
      <c r="DZ241" s="296"/>
      <c r="EA241" s="296"/>
      <c r="EB241" s="296"/>
      <c r="EC241" s="296"/>
      <c r="ED241" s="296"/>
      <c r="EE241" s="296"/>
      <c r="EF241" s="296"/>
      <c r="EG241" s="296"/>
      <c r="EH241" s="296"/>
      <c r="EI241" s="296"/>
      <c r="EJ241" s="296"/>
      <c r="EK241" s="296"/>
      <c r="EL241" s="296"/>
      <c r="EM241" s="296"/>
      <c r="EN241" s="296"/>
      <c r="EO241" s="296"/>
      <c r="EP241" s="296"/>
      <c r="EQ241" s="296"/>
      <c r="ER241" s="296"/>
      <c r="ES241" s="296"/>
      <c r="ET241" s="296"/>
      <c r="EU241" s="296"/>
      <c r="EV241" s="296"/>
      <c r="EW241" s="296"/>
      <c r="EX241" s="296"/>
      <c r="EY241" s="296"/>
      <c r="EZ241" s="296"/>
      <c r="FA241" s="296"/>
      <c r="FB241" s="296"/>
      <c r="FC241" s="296"/>
      <c r="FD241" s="296"/>
      <c r="FE241" s="296"/>
      <c r="FF241" s="296"/>
      <c r="FG241" s="296"/>
      <c r="FH241" s="296"/>
      <c r="FI241" s="296"/>
      <c r="FJ241" s="296"/>
      <c r="FK241" s="296"/>
      <c r="FL241" s="296"/>
      <c r="FM241" s="296"/>
      <c r="FN241" s="296"/>
      <c r="FO241" s="296"/>
      <c r="FP241" s="296"/>
      <c r="FQ241" s="296"/>
      <c r="FR241" s="296"/>
      <c r="FS241" s="296"/>
      <c r="FT241" s="296"/>
      <c r="FU241" s="296"/>
      <c r="FV241" s="296"/>
      <c r="FW241" s="296"/>
      <c r="FX241" s="296"/>
      <c r="FY241" s="296"/>
      <c r="FZ241" s="296"/>
      <c r="GA241" s="296"/>
      <c r="GB241" s="296"/>
      <c r="GC241" s="296"/>
      <c r="GD241" s="296"/>
      <c r="GE241" s="296"/>
      <c r="GF241" s="296"/>
      <c r="GG241" s="296"/>
      <c r="GH241" s="296"/>
      <c r="GI241" s="296"/>
      <c r="GJ241" s="296"/>
      <c r="GK241" s="296"/>
      <c r="GL241" s="296"/>
      <c r="GM241" s="296"/>
      <c r="GN241" s="296"/>
      <c r="GO241" s="296"/>
      <c r="GP241" s="296"/>
      <c r="GQ241" s="296"/>
      <c r="GR241" s="296"/>
      <c r="GS241" s="296"/>
      <c r="GT241" s="296"/>
      <c r="GU241" s="296"/>
      <c r="GV241" s="296"/>
      <c r="GW241" s="296"/>
      <c r="GX241" s="296"/>
      <c r="GY241" s="296"/>
      <c r="GZ241" s="296"/>
      <c r="HA241" s="296"/>
      <c r="HB241" s="296"/>
      <c r="HC241" s="296"/>
      <c r="HD241" s="296"/>
      <c r="HE241" s="296"/>
      <c r="HF241" s="296"/>
      <c r="HG241" s="296"/>
      <c r="HH241" s="296"/>
      <c r="HI241" s="296"/>
      <c r="HJ241" s="296"/>
      <c r="HK241" s="296"/>
      <c r="HL241" s="296"/>
      <c r="HM241" s="296"/>
      <c r="HN241" s="296"/>
      <c r="HO241" s="296"/>
      <c r="HP241" s="296"/>
      <c r="HQ241" s="296"/>
      <c r="HR241" s="296"/>
      <c r="HS241" s="296"/>
      <c r="HT241" s="296"/>
      <c r="HU241" s="296"/>
      <c r="HV241" s="296"/>
      <c r="HW241" s="296"/>
      <c r="HX241" s="296"/>
      <c r="HY241" s="296"/>
      <c r="HZ241" s="296"/>
      <c r="IA241" s="296"/>
      <c r="IB241" s="296"/>
      <c r="IC241" s="296"/>
      <c r="ID241" s="296"/>
      <c r="IE241" s="296"/>
      <c r="IF241" s="296"/>
      <c r="IG241" s="296"/>
      <c r="IH241" s="296"/>
      <c r="II241" s="296"/>
      <c r="IJ241" s="296"/>
      <c r="IK241" s="296"/>
      <c r="IL241" s="296"/>
      <c r="IM241" s="296"/>
      <c r="IN241" s="296"/>
      <c r="IO241" s="296"/>
      <c r="IP241" s="296"/>
      <c r="IQ241" s="296"/>
      <c r="IR241" s="296"/>
      <c r="IS241" s="296"/>
      <c r="IT241" s="296"/>
      <c r="IU241" s="296"/>
      <c r="IV241" s="296"/>
      <c r="IW241" s="296"/>
      <c r="IX241" s="296"/>
      <c r="IY241" s="296"/>
      <c r="IZ241" s="296"/>
      <c r="JA241" s="296"/>
      <c r="JB241" s="296"/>
      <c r="JC241" s="296"/>
      <c r="JD241" s="296"/>
      <c r="JE241" s="296"/>
      <c r="JF241" s="296"/>
      <c r="JG241" s="296"/>
      <c r="JH241" s="296"/>
      <c r="JI241" s="296"/>
      <c r="JJ241" s="296"/>
      <c r="JK241" s="296"/>
      <c r="JL241" s="296"/>
      <c r="JM241" s="296"/>
      <c r="JN241" s="296"/>
      <c r="JO241" s="296"/>
      <c r="JP241" s="296"/>
      <c r="JQ241" s="296"/>
      <c r="JR241" s="296"/>
      <c r="JS241" s="296"/>
      <c r="JT241" s="296"/>
      <c r="JU241" s="296"/>
      <c r="JV241" s="296"/>
      <c r="JW241" s="296"/>
      <c r="JX241" s="296"/>
      <c r="JY241" s="296"/>
      <c r="JZ241" s="296"/>
      <c r="KA241" s="296"/>
      <c r="KB241" s="296"/>
      <c r="KC241" s="296"/>
      <c r="KD241" s="296"/>
      <c r="KE241" s="296"/>
      <c r="KF241" s="296"/>
      <c r="KG241" s="296"/>
      <c r="KH241" s="296"/>
      <c r="KI241" s="296"/>
      <c r="KJ241" s="296"/>
      <c r="KK241" s="296"/>
      <c r="KL241" s="296"/>
      <c r="KM241" s="296"/>
      <c r="KN241" s="296"/>
      <c r="KO241" s="296"/>
      <c r="KP241" s="296"/>
      <c r="KQ241" s="296"/>
      <c r="KR241" s="296"/>
      <c r="KS241" s="296"/>
      <c r="KT241" s="296"/>
      <c r="KU241" s="296"/>
      <c r="KV241" s="296"/>
      <c r="KW241" s="296"/>
      <c r="KX241" s="296"/>
      <c r="KY241" s="296"/>
      <c r="KZ241" s="296"/>
      <c r="LA241" s="296"/>
      <c r="LB241" s="296"/>
      <c r="LC241" s="296"/>
      <c r="LD241" s="296"/>
      <c r="LE241" s="296"/>
      <c r="LF241" s="296"/>
      <c r="LG241" s="296"/>
      <c r="LH241" s="296"/>
      <c r="LI241" s="296"/>
      <c r="LJ241" s="296"/>
      <c r="LK241" s="296"/>
      <c r="LL241" s="296"/>
      <c r="LM241" s="296"/>
      <c r="LN241" s="296"/>
      <c r="LO241" s="296"/>
      <c r="LP241" s="296"/>
      <c r="LQ241" s="296"/>
      <c r="LR241" s="296"/>
      <c r="LS241" s="296"/>
      <c r="LT241" s="296"/>
      <c r="LU241" s="296"/>
      <c r="LV241" s="296"/>
      <c r="LW241" s="296"/>
      <c r="LX241" s="296"/>
      <c r="LY241" s="296"/>
      <c r="LZ241" s="296"/>
      <c r="MA241" s="296"/>
      <c r="MB241" s="296"/>
      <c r="MC241" s="296"/>
      <c r="MD241" s="296"/>
      <c r="ME241" s="296"/>
      <c r="MF241" s="296"/>
      <c r="MG241" s="296"/>
      <c r="MH241" s="296"/>
      <c r="MI241" s="296"/>
      <c r="MJ241" s="296"/>
      <c r="MK241" s="296"/>
      <c r="ML241" s="296"/>
      <c r="MM241" s="296"/>
      <c r="MN241" s="296"/>
      <c r="MO241" s="296"/>
      <c r="MP241" s="296"/>
      <c r="MQ241" s="296"/>
      <c r="MR241" s="296"/>
      <c r="MS241" s="296"/>
      <c r="MT241" s="296"/>
      <c r="MU241" s="296"/>
      <c r="MV241" s="296"/>
      <c r="MW241" s="296"/>
      <c r="MX241" s="296"/>
      <c r="MY241" s="296"/>
      <c r="MZ241" s="296"/>
      <c r="NA241" s="296"/>
      <c r="NB241" s="296"/>
      <c r="NC241" s="296"/>
      <c r="ND241" s="296"/>
      <c r="NE241" s="296"/>
      <c r="NF241" s="296"/>
      <c r="NG241" s="296"/>
      <c r="NH241" s="296"/>
      <c r="NI241" s="296"/>
      <c r="NJ241" s="296"/>
      <c r="NK241" s="296"/>
      <c r="NL241" s="296"/>
      <c r="NM241" s="296"/>
      <c r="NN241" s="296"/>
      <c r="NO241" s="296"/>
      <c r="NP241" s="296"/>
      <c r="NQ241" s="296"/>
      <c r="NR241" s="296"/>
      <c r="NS241" s="296"/>
      <c r="NT241" s="296"/>
      <c r="NU241" s="296"/>
      <c r="NV241" s="296"/>
      <c r="NW241" s="296"/>
      <c r="NX241" s="296"/>
      <c r="NY241" s="296"/>
      <c r="NZ241" s="296"/>
      <c r="OA241" s="296"/>
      <c r="OB241" s="296"/>
      <c r="OC241" s="296"/>
      <c r="OD241" s="296"/>
      <c r="OE241" s="296"/>
      <c r="OF241" s="296"/>
      <c r="OG241" s="296"/>
      <c r="OH241" s="296"/>
      <c r="OI241" s="296"/>
      <c r="OJ241" s="296"/>
      <c r="OK241" s="296"/>
      <c r="OL241" s="296"/>
      <c r="OM241" s="296"/>
      <c r="ON241" s="296"/>
      <c r="OO241" s="296"/>
      <c r="OP241" s="296"/>
      <c r="OQ241" s="296"/>
      <c r="OR241" s="296"/>
      <c r="OS241" s="296"/>
      <c r="OT241" s="296"/>
      <c r="OU241" s="296"/>
      <c r="OV241" s="296"/>
      <c r="OW241" s="296"/>
      <c r="OX241" s="296"/>
      <c r="OY241" s="296"/>
      <c r="OZ241" s="296"/>
      <c r="PA241" s="296"/>
      <c r="PB241" s="296"/>
      <c r="PC241" s="296"/>
      <c r="PD241" s="296"/>
      <c r="PE241" s="296"/>
      <c r="PF241" s="296"/>
      <c r="PG241" s="296"/>
      <c r="PH241" s="296"/>
      <c r="PI241" s="296"/>
      <c r="PJ241" s="296"/>
      <c r="PK241" s="296"/>
      <c r="PL241" s="296"/>
      <c r="PM241" s="296"/>
      <c r="PN241" s="296"/>
      <c r="PO241" s="296"/>
      <c r="PP241" s="296"/>
      <c r="PQ241" s="296"/>
      <c r="PR241" s="296"/>
      <c r="PS241" s="296"/>
      <c r="PT241" s="296"/>
      <c r="PU241" s="296"/>
      <c r="PV241" s="296"/>
      <c r="PW241" s="296"/>
      <c r="PX241" s="296"/>
      <c r="PY241" s="296"/>
      <c r="PZ241" s="296"/>
      <c r="QA241" s="296"/>
      <c r="QB241" s="296"/>
      <c r="QC241" s="296"/>
      <c r="QD241" s="296"/>
      <c r="QE241" s="296"/>
      <c r="QF241" s="296"/>
      <c r="QG241" s="296"/>
      <c r="QH241" s="296"/>
      <c r="QI241" s="296"/>
      <c r="QJ241" s="296"/>
      <c r="QK241" s="296"/>
      <c r="QL241" s="296"/>
      <c r="QM241" s="296"/>
      <c r="QN241" s="296"/>
      <c r="QO241" s="296"/>
      <c r="QP241" s="296"/>
      <c r="QQ241" s="296"/>
      <c r="QR241" s="296"/>
      <c r="QS241" s="296"/>
      <c r="QT241" s="296"/>
      <c r="QU241" s="296"/>
      <c r="QV241" s="296"/>
      <c r="QW241" s="296"/>
      <c r="QX241" s="296"/>
    </row>
    <row r="242" customFormat="false" ht="21" hidden="false" customHeight="true" outlineLevel="0" collapsed="false">
      <c r="A242" s="31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2"/>
      <c r="P242" s="302"/>
      <c r="Q242" s="302"/>
      <c r="R242" s="302"/>
      <c r="S242" s="302"/>
      <c r="T242" s="302"/>
      <c r="U242" s="302"/>
      <c r="V242" s="302"/>
      <c r="W242" s="302"/>
      <c r="X242" s="302"/>
      <c r="Y242" s="302"/>
      <c r="Z242" s="302"/>
      <c r="AA242" s="303"/>
      <c r="AB242" s="300"/>
      <c r="AE242" s="296"/>
      <c r="AF242" s="296"/>
      <c r="AG242" s="296"/>
      <c r="AH242" s="296"/>
      <c r="AI242" s="296"/>
      <c r="AJ242" s="296"/>
      <c r="AK242" s="296"/>
      <c r="AL242" s="296"/>
      <c r="AM242" s="296"/>
      <c r="AN242" s="296"/>
      <c r="AO242" s="296"/>
      <c r="AP242" s="296"/>
      <c r="AQ242" s="296"/>
      <c r="AR242" s="296"/>
      <c r="AS242" s="296"/>
      <c r="AT242" s="296"/>
      <c r="AU242" s="296"/>
      <c r="AV242" s="296"/>
      <c r="AW242" s="296"/>
      <c r="AX242" s="296"/>
      <c r="AY242" s="296"/>
      <c r="AZ242" s="296"/>
      <c r="BA242" s="296"/>
      <c r="BB242" s="296"/>
      <c r="BC242" s="296"/>
      <c r="BD242" s="296"/>
      <c r="BE242" s="296"/>
      <c r="BF242" s="296"/>
      <c r="BG242" s="296"/>
      <c r="BH242" s="296"/>
      <c r="BI242" s="296"/>
      <c r="BJ242" s="296"/>
      <c r="BK242" s="296"/>
      <c r="BL242" s="296"/>
      <c r="BM242" s="296"/>
      <c r="BN242" s="296"/>
      <c r="BO242" s="296"/>
      <c r="BP242" s="296"/>
      <c r="BQ242" s="296"/>
      <c r="BR242" s="296"/>
      <c r="BS242" s="296"/>
      <c r="BT242" s="296"/>
      <c r="BU242" s="296"/>
      <c r="BV242" s="296"/>
      <c r="BW242" s="296"/>
      <c r="BX242" s="296"/>
      <c r="BY242" s="296"/>
      <c r="BZ242" s="296"/>
      <c r="CA242" s="296"/>
      <c r="CB242" s="296"/>
      <c r="CC242" s="296"/>
      <c r="CD242" s="296"/>
      <c r="CE242" s="296"/>
      <c r="CF242" s="296"/>
      <c r="CG242" s="296"/>
      <c r="CH242" s="296"/>
      <c r="CI242" s="296"/>
      <c r="CJ242" s="296"/>
      <c r="CK242" s="296"/>
      <c r="CL242" s="296"/>
      <c r="CM242" s="296"/>
      <c r="CN242" s="296"/>
      <c r="CO242" s="296"/>
      <c r="CP242" s="296"/>
      <c r="CQ242" s="296"/>
      <c r="CR242" s="296"/>
      <c r="CS242" s="296"/>
      <c r="CT242" s="296"/>
      <c r="CU242" s="296"/>
      <c r="CV242" s="296"/>
      <c r="CW242" s="296"/>
      <c r="CX242" s="296"/>
      <c r="CY242" s="296"/>
      <c r="CZ242" s="296"/>
      <c r="DA242" s="296"/>
      <c r="DB242" s="296"/>
      <c r="DC242" s="296"/>
      <c r="DD242" s="296"/>
      <c r="DE242" s="296"/>
      <c r="DF242" s="296"/>
      <c r="DG242" s="296"/>
      <c r="DH242" s="296"/>
      <c r="DI242" s="296"/>
      <c r="DJ242" s="296"/>
      <c r="DK242" s="296"/>
      <c r="DL242" s="296"/>
      <c r="DM242" s="296"/>
      <c r="DN242" s="296"/>
      <c r="DO242" s="296"/>
      <c r="DP242" s="296"/>
      <c r="DQ242" s="296"/>
      <c r="DR242" s="296"/>
      <c r="DS242" s="296"/>
      <c r="DT242" s="296"/>
      <c r="DU242" s="296"/>
      <c r="DV242" s="296"/>
      <c r="DW242" s="296"/>
      <c r="DX242" s="296"/>
      <c r="DY242" s="296"/>
      <c r="DZ242" s="296"/>
      <c r="EA242" s="296"/>
      <c r="EB242" s="296"/>
      <c r="EC242" s="296"/>
      <c r="ED242" s="296"/>
      <c r="EE242" s="296"/>
      <c r="EF242" s="296"/>
      <c r="EG242" s="296"/>
      <c r="EH242" s="296"/>
      <c r="EI242" s="296"/>
      <c r="EJ242" s="296"/>
      <c r="EK242" s="296"/>
      <c r="EL242" s="296"/>
      <c r="EM242" s="296"/>
      <c r="EN242" s="296"/>
      <c r="EO242" s="296"/>
      <c r="EP242" s="296"/>
      <c r="EQ242" s="296"/>
      <c r="ER242" s="296"/>
      <c r="ES242" s="296"/>
      <c r="ET242" s="296"/>
      <c r="EU242" s="296"/>
      <c r="EV242" s="296"/>
      <c r="EW242" s="296"/>
      <c r="EX242" s="296"/>
      <c r="EY242" s="296"/>
      <c r="EZ242" s="296"/>
      <c r="FA242" s="296"/>
      <c r="FB242" s="296"/>
      <c r="FC242" s="296"/>
      <c r="FD242" s="296"/>
      <c r="FE242" s="296"/>
      <c r="FF242" s="296"/>
      <c r="FG242" s="296"/>
      <c r="FH242" s="296"/>
      <c r="FI242" s="296"/>
      <c r="FJ242" s="296"/>
      <c r="FK242" s="296"/>
      <c r="FL242" s="296"/>
      <c r="FM242" s="296"/>
      <c r="FN242" s="296"/>
      <c r="FO242" s="296"/>
      <c r="FP242" s="296"/>
      <c r="FQ242" s="296"/>
      <c r="FR242" s="296"/>
      <c r="FS242" s="296"/>
      <c r="FT242" s="296"/>
      <c r="FU242" s="296"/>
      <c r="FV242" s="296"/>
      <c r="FW242" s="296"/>
      <c r="FX242" s="296"/>
      <c r="FY242" s="296"/>
      <c r="FZ242" s="296"/>
      <c r="GA242" s="296"/>
      <c r="GB242" s="296"/>
      <c r="GC242" s="296"/>
      <c r="GD242" s="296"/>
      <c r="GE242" s="296"/>
      <c r="GF242" s="296"/>
      <c r="GG242" s="296"/>
      <c r="GH242" s="296"/>
      <c r="GI242" s="296"/>
      <c r="GJ242" s="296"/>
      <c r="GK242" s="296"/>
      <c r="GL242" s="296"/>
      <c r="GM242" s="296"/>
      <c r="GN242" s="296"/>
      <c r="GO242" s="296"/>
      <c r="GP242" s="296"/>
      <c r="GQ242" s="296"/>
      <c r="GR242" s="296"/>
      <c r="GS242" s="296"/>
      <c r="GT242" s="296"/>
      <c r="GU242" s="296"/>
      <c r="GV242" s="296"/>
      <c r="GW242" s="296"/>
      <c r="GX242" s="296"/>
      <c r="GY242" s="296"/>
      <c r="GZ242" s="296"/>
      <c r="HA242" s="296"/>
      <c r="HB242" s="296"/>
      <c r="HC242" s="296"/>
      <c r="HD242" s="296"/>
      <c r="HE242" s="296"/>
      <c r="HF242" s="296"/>
      <c r="HG242" s="296"/>
      <c r="HH242" s="296"/>
      <c r="HI242" s="296"/>
      <c r="HJ242" s="296"/>
      <c r="HK242" s="296"/>
      <c r="HL242" s="296"/>
      <c r="HM242" s="296"/>
      <c r="HN242" s="296"/>
      <c r="HO242" s="296"/>
      <c r="HP242" s="296"/>
      <c r="HQ242" s="296"/>
      <c r="HR242" s="296"/>
      <c r="HS242" s="296"/>
      <c r="HT242" s="296"/>
      <c r="HU242" s="296"/>
      <c r="HV242" s="296"/>
      <c r="HW242" s="296"/>
      <c r="HX242" s="296"/>
      <c r="HY242" s="296"/>
      <c r="HZ242" s="296"/>
      <c r="IA242" s="296"/>
      <c r="IB242" s="296"/>
      <c r="IC242" s="296"/>
      <c r="ID242" s="296"/>
      <c r="IE242" s="296"/>
      <c r="IF242" s="296"/>
      <c r="IG242" s="296"/>
      <c r="IH242" s="296"/>
      <c r="II242" s="296"/>
      <c r="IJ242" s="296"/>
      <c r="IK242" s="296"/>
      <c r="IL242" s="296"/>
      <c r="IM242" s="296"/>
      <c r="IN242" s="296"/>
      <c r="IO242" s="296"/>
      <c r="IP242" s="296"/>
      <c r="IQ242" s="296"/>
      <c r="IR242" s="296"/>
      <c r="IS242" s="296"/>
      <c r="IT242" s="296"/>
      <c r="IU242" s="296"/>
      <c r="IV242" s="296"/>
      <c r="IW242" s="296"/>
      <c r="IX242" s="296"/>
      <c r="IY242" s="296"/>
      <c r="IZ242" s="296"/>
      <c r="JA242" s="296"/>
      <c r="JB242" s="296"/>
      <c r="JC242" s="296"/>
      <c r="JD242" s="296"/>
      <c r="JE242" s="296"/>
      <c r="JF242" s="296"/>
      <c r="JG242" s="296"/>
      <c r="JH242" s="296"/>
      <c r="JI242" s="296"/>
      <c r="JJ242" s="296"/>
      <c r="JK242" s="296"/>
      <c r="JL242" s="296"/>
      <c r="JM242" s="296"/>
      <c r="JN242" s="296"/>
      <c r="JO242" s="296"/>
      <c r="JP242" s="296"/>
      <c r="JQ242" s="296"/>
      <c r="JR242" s="296"/>
      <c r="JS242" s="296"/>
      <c r="JT242" s="296"/>
      <c r="JU242" s="296"/>
      <c r="JV242" s="296"/>
      <c r="JW242" s="296"/>
      <c r="JX242" s="296"/>
      <c r="JY242" s="296"/>
      <c r="JZ242" s="296"/>
      <c r="KA242" s="296"/>
      <c r="KB242" s="296"/>
      <c r="KC242" s="296"/>
      <c r="KD242" s="296"/>
      <c r="KE242" s="296"/>
      <c r="KF242" s="296"/>
      <c r="KG242" s="296"/>
      <c r="KH242" s="296"/>
      <c r="KI242" s="296"/>
      <c r="KJ242" s="296"/>
      <c r="KK242" s="296"/>
      <c r="KL242" s="296"/>
      <c r="KM242" s="296"/>
      <c r="KN242" s="296"/>
      <c r="KO242" s="296"/>
      <c r="KP242" s="296"/>
      <c r="KQ242" s="296"/>
      <c r="KR242" s="296"/>
      <c r="KS242" s="296"/>
      <c r="KT242" s="296"/>
      <c r="KU242" s="296"/>
      <c r="KV242" s="296"/>
      <c r="KW242" s="296"/>
      <c r="KX242" s="296"/>
      <c r="KY242" s="296"/>
      <c r="KZ242" s="296"/>
      <c r="LA242" s="296"/>
      <c r="LB242" s="296"/>
      <c r="LC242" s="296"/>
      <c r="LD242" s="296"/>
      <c r="LE242" s="296"/>
      <c r="LF242" s="296"/>
      <c r="LG242" s="296"/>
      <c r="LH242" s="296"/>
      <c r="LI242" s="296"/>
      <c r="LJ242" s="296"/>
      <c r="LK242" s="296"/>
      <c r="LL242" s="296"/>
      <c r="LM242" s="296"/>
      <c r="LN242" s="296"/>
      <c r="LO242" s="296"/>
      <c r="LP242" s="296"/>
      <c r="LQ242" s="296"/>
      <c r="LR242" s="296"/>
      <c r="LS242" s="296"/>
      <c r="LT242" s="296"/>
      <c r="LU242" s="296"/>
      <c r="LV242" s="296"/>
      <c r="LW242" s="296"/>
      <c r="LX242" s="296"/>
      <c r="LY242" s="296"/>
      <c r="LZ242" s="296"/>
      <c r="MA242" s="296"/>
      <c r="MB242" s="296"/>
      <c r="MC242" s="296"/>
      <c r="MD242" s="296"/>
      <c r="ME242" s="296"/>
      <c r="MF242" s="296"/>
      <c r="MG242" s="296"/>
      <c r="MH242" s="296"/>
      <c r="MI242" s="296"/>
      <c r="MJ242" s="296"/>
      <c r="MK242" s="296"/>
      <c r="ML242" s="296"/>
      <c r="MM242" s="296"/>
      <c r="MN242" s="296"/>
      <c r="MO242" s="296"/>
      <c r="MP242" s="296"/>
      <c r="MQ242" s="296"/>
      <c r="MR242" s="296"/>
      <c r="MS242" s="296"/>
      <c r="MT242" s="296"/>
      <c r="MU242" s="296"/>
      <c r="MV242" s="296"/>
      <c r="MW242" s="296"/>
      <c r="MX242" s="296"/>
      <c r="MY242" s="296"/>
      <c r="MZ242" s="296"/>
      <c r="NA242" s="296"/>
      <c r="NB242" s="296"/>
      <c r="NC242" s="296"/>
      <c r="ND242" s="296"/>
      <c r="NE242" s="296"/>
      <c r="NF242" s="296"/>
      <c r="NG242" s="296"/>
      <c r="NH242" s="296"/>
      <c r="NI242" s="296"/>
      <c r="NJ242" s="296"/>
      <c r="NK242" s="296"/>
      <c r="NL242" s="296"/>
      <c r="NM242" s="296"/>
      <c r="NN242" s="296"/>
      <c r="NO242" s="296"/>
      <c r="NP242" s="296"/>
      <c r="NQ242" s="296"/>
      <c r="NR242" s="296"/>
      <c r="NS242" s="296"/>
      <c r="NT242" s="296"/>
      <c r="NU242" s="296"/>
      <c r="NV242" s="296"/>
      <c r="NW242" s="296"/>
      <c r="NX242" s="296"/>
      <c r="NY242" s="296"/>
      <c r="NZ242" s="296"/>
      <c r="OA242" s="296"/>
      <c r="OB242" s="296"/>
      <c r="OC242" s="296"/>
      <c r="OD242" s="296"/>
      <c r="OE242" s="296"/>
      <c r="OF242" s="296"/>
      <c r="OG242" s="296"/>
      <c r="OH242" s="296"/>
      <c r="OI242" s="296"/>
      <c r="OJ242" s="296"/>
      <c r="OK242" s="296"/>
      <c r="OL242" s="296"/>
      <c r="OM242" s="296"/>
      <c r="ON242" s="296"/>
      <c r="OO242" s="296"/>
      <c r="OP242" s="296"/>
      <c r="OQ242" s="296"/>
      <c r="OR242" s="296"/>
      <c r="OS242" s="296"/>
      <c r="OT242" s="296"/>
      <c r="OU242" s="296"/>
      <c r="OV242" s="296"/>
      <c r="OW242" s="296"/>
      <c r="OX242" s="296"/>
      <c r="OY242" s="296"/>
      <c r="OZ242" s="296"/>
      <c r="PA242" s="296"/>
      <c r="PB242" s="296"/>
      <c r="PC242" s="296"/>
      <c r="PD242" s="296"/>
      <c r="PE242" s="296"/>
      <c r="PF242" s="296"/>
      <c r="PG242" s="296"/>
      <c r="PH242" s="296"/>
      <c r="PI242" s="296"/>
      <c r="PJ242" s="296"/>
      <c r="PK242" s="296"/>
      <c r="PL242" s="296"/>
      <c r="PM242" s="296"/>
      <c r="PN242" s="296"/>
      <c r="PO242" s="296"/>
      <c r="PP242" s="296"/>
      <c r="PQ242" s="296"/>
      <c r="PR242" s="296"/>
      <c r="PS242" s="296"/>
      <c r="PT242" s="296"/>
      <c r="PU242" s="296"/>
      <c r="PV242" s="296"/>
      <c r="PW242" s="296"/>
      <c r="PX242" s="296"/>
      <c r="PY242" s="296"/>
      <c r="PZ242" s="296"/>
      <c r="QA242" s="296"/>
      <c r="QB242" s="296"/>
      <c r="QC242" s="296"/>
      <c r="QD242" s="296"/>
      <c r="QE242" s="296"/>
      <c r="QF242" s="296"/>
      <c r="QG242" s="296"/>
      <c r="QH242" s="296"/>
      <c r="QI242" s="296"/>
      <c r="QJ242" s="296"/>
      <c r="QK242" s="296"/>
      <c r="QL242" s="296"/>
      <c r="QM242" s="296"/>
      <c r="QN242" s="296"/>
      <c r="QO242" s="296"/>
      <c r="QP242" s="296"/>
      <c r="QQ242" s="296"/>
      <c r="QR242" s="296"/>
      <c r="QS242" s="296"/>
      <c r="QT242" s="296"/>
      <c r="QU242" s="296"/>
      <c r="QV242" s="296"/>
      <c r="QW242" s="296"/>
      <c r="QX242" s="296"/>
    </row>
    <row r="243" customFormat="false" ht="21" hidden="false" customHeight="true" outlineLevel="0" collapsed="false">
      <c r="A243" s="313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303"/>
      <c r="AB243" s="300"/>
      <c r="AE243" s="296"/>
      <c r="AF243" s="296"/>
      <c r="AG243" s="296"/>
      <c r="AH243" s="296"/>
      <c r="AI243" s="296"/>
      <c r="AJ243" s="296"/>
      <c r="AK243" s="296"/>
      <c r="AL243" s="296"/>
      <c r="AM243" s="296"/>
      <c r="AN243" s="296"/>
      <c r="AO243" s="296"/>
      <c r="AP243" s="296"/>
      <c r="AQ243" s="296"/>
      <c r="AR243" s="296"/>
      <c r="AS243" s="296"/>
      <c r="AT243" s="296"/>
      <c r="AU243" s="296"/>
      <c r="AV243" s="296"/>
      <c r="AW243" s="296"/>
      <c r="AX243" s="296"/>
      <c r="AY243" s="296"/>
      <c r="AZ243" s="296"/>
      <c r="BA243" s="296"/>
      <c r="BB243" s="296"/>
      <c r="BC243" s="296"/>
      <c r="BD243" s="296"/>
      <c r="BE243" s="296"/>
      <c r="BF243" s="296"/>
      <c r="BG243" s="296"/>
      <c r="BH243" s="296"/>
      <c r="BI243" s="296"/>
      <c r="BJ243" s="296"/>
      <c r="BK243" s="296"/>
      <c r="BL243" s="296"/>
      <c r="BM243" s="296"/>
      <c r="BN243" s="296"/>
      <c r="BO243" s="296"/>
      <c r="BP243" s="296"/>
      <c r="BQ243" s="296"/>
      <c r="BR243" s="296"/>
      <c r="BS243" s="296"/>
      <c r="BT243" s="296"/>
      <c r="BU243" s="296"/>
      <c r="BV243" s="296"/>
      <c r="BW243" s="296"/>
      <c r="BX243" s="296"/>
      <c r="BY243" s="296"/>
      <c r="BZ243" s="296"/>
      <c r="CA243" s="296"/>
      <c r="CB243" s="296"/>
      <c r="CC243" s="296"/>
      <c r="CD243" s="296"/>
      <c r="CE243" s="296"/>
      <c r="CF243" s="296"/>
      <c r="CG243" s="296"/>
      <c r="CH243" s="296"/>
      <c r="CI243" s="296"/>
      <c r="CJ243" s="296"/>
      <c r="CK243" s="296"/>
      <c r="CL243" s="296"/>
      <c r="CM243" s="296"/>
      <c r="CN243" s="296"/>
      <c r="CO243" s="296"/>
      <c r="CP243" s="296"/>
      <c r="CQ243" s="296"/>
      <c r="CR243" s="296"/>
      <c r="CS243" s="296"/>
      <c r="CT243" s="296"/>
      <c r="CU243" s="296"/>
      <c r="CV243" s="296"/>
      <c r="CW243" s="296"/>
      <c r="CX243" s="296"/>
      <c r="CY243" s="296"/>
      <c r="CZ243" s="296"/>
      <c r="DA243" s="296"/>
      <c r="DB243" s="296"/>
      <c r="DC243" s="296"/>
      <c r="DD243" s="296"/>
      <c r="DE243" s="296"/>
      <c r="DF243" s="296"/>
      <c r="DG243" s="296"/>
      <c r="DH243" s="296"/>
      <c r="DI243" s="296"/>
      <c r="DJ243" s="296"/>
      <c r="DK243" s="296"/>
      <c r="DL243" s="296"/>
      <c r="DM243" s="296"/>
      <c r="DN243" s="296"/>
      <c r="DO243" s="296"/>
      <c r="DP243" s="296"/>
      <c r="DQ243" s="296"/>
      <c r="DR243" s="296"/>
      <c r="DS243" s="296"/>
      <c r="DT243" s="296"/>
      <c r="DU243" s="296"/>
      <c r="DV243" s="296"/>
      <c r="DW243" s="296"/>
      <c r="DX243" s="296"/>
      <c r="DY243" s="296"/>
      <c r="DZ243" s="296"/>
      <c r="EA243" s="296"/>
      <c r="EB243" s="296"/>
      <c r="EC243" s="296"/>
      <c r="ED243" s="296"/>
      <c r="EE243" s="296"/>
      <c r="EF243" s="296"/>
      <c r="EG243" s="296"/>
      <c r="EH243" s="296"/>
      <c r="EI243" s="296"/>
      <c r="EJ243" s="296"/>
      <c r="EK243" s="296"/>
      <c r="EL243" s="296"/>
      <c r="EM243" s="296"/>
      <c r="EN243" s="296"/>
      <c r="EO243" s="296"/>
      <c r="EP243" s="296"/>
      <c r="EQ243" s="296"/>
      <c r="ER243" s="296"/>
      <c r="ES243" s="296"/>
      <c r="ET243" s="296"/>
      <c r="EU243" s="296"/>
      <c r="EV243" s="296"/>
      <c r="EW243" s="296"/>
      <c r="EX243" s="296"/>
      <c r="EY243" s="296"/>
      <c r="EZ243" s="296"/>
      <c r="FA243" s="296"/>
      <c r="FB243" s="296"/>
      <c r="FC243" s="296"/>
      <c r="FD243" s="296"/>
      <c r="FE243" s="296"/>
      <c r="FF243" s="296"/>
      <c r="FG243" s="296"/>
      <c r="FH243" s="296"/>
      <c r="FI243" s="296"/>
      <c r="FJ243" s="296"/>
      <c r="FK243" s="296"/>
      <c r="FL243" s="296"/>
      <c r="FM243" s="296"/>
      <c r="FN243" s="296"/>
      <c r="FO243" s="296"/>
      <c r="FP243" s="296"/>
      <c r="FQ243" s="296"/>
      <c r="FR243" s="296"/>
      <c r="FS243" s="296"/>
      <c r="FT243" s="296"/>
      <c r="FU243" s="296"/>
      <c r="FV243" s="296"/>
      <c r="FW243" s="296"/>
      <c r="FX243" s="296"/>
      <c r="FY243" s="296"/>
      <c r="FZ243" s="296"/>
      <c r="GA243" s="296"/>
      <c r="GB243" s="296"/>
      <c r="GC243" s="296"/>
      <c r="GD243" s="296"/>
      <c r="GE243" s="296"/>
      <c r="GF243" s="296"/>
      <c r="GG243" s="296"/>
      <c r="GH243" s="296"/>
      <c r="GI243" s="296"/>
      <c r="GJ243" s="296"/>
      <c r="GK243" s="296"/>
      <c r="GL243" s="296"/>
      <c r="GM243" s="296"/>
      <c r="GN243" s="296"/>
      <c r="GO243" s="296"/>
      <c r="GP243" s="296"/>
      <c r="GQ243" s="296"/>
      <c r="GR243" s="296"/>
      <c r="GS243" s="296"/>
      <c r="GT243" s="296"/>
      <c r="GU243" s="296"/>
      <c r="GV243" s="296"/>
      <c r="GW243" s="296"/>
      <c r="GX243" s="296"/>
      <c r="GY243" s="296"/>
      <c r="GZ243" s="296"/>
      <c r="HA243" s="296"/>
      <c r="HB243" s="296"/>
      <c r="HC243" s="296"/>
      <c r="HD243" s="296"/>
      <c r="HE243" s="296"/>
      <c r="HF243" s="296"/>
      <c r="HG243" s="296"/>
      <c r="HH243" s="296"/>
      <c r="HI243" s="296"/>
      <c r="HJ243" s="296"/>
      <c r="HK243" s="296"/>
      <c r="HL243" s="296"/>
      <c r="HM243" s="296"/>
      <c r="HN243" s="296"/>
      <c r="HO243" s="296"/>
      <c r="HP243" s="296"/>
      <c r="HQ243" s="296"/>
      <c r="HR243" s="296"/>
      <c r="HS243" s="296"/>
      <c r="HT243" s="296"/>
      <c r="HU243" s="296"/>
      <c r="HV243" s="296"/>
      <c r="HW243" s="296"/>
      <c r="HX243" s="296"/>
      <c r="HY243" s="296"/>
      <c r="HZ243" s="296"/>
      <c r="IA243" s="296"/>
      <c r="IB243" s="296"/>
      <c r="IC243" s="296"/>
      <c r="ID243" s="296"/>
      <c r="IE243" s="296"/>
      <c r="IF243" s="296"/>
      <c r="IG243" s="296"/>
      <c r="IH243" s="296"/>
      <c r="II243" s="296"/>
      <c r="IJ243" s="296"/>
      <c r="IK243" s="296"/>
      <c r="IL243" s="296"/>
      <c r="IM243" s="296"/>
      <c r="IN243" s="296"/>
      <c r="IO243" s="296"/>
      <c r="IP243" s="296"/>
      <c r="IQ243" s="296"/>
      <c r="IR243" s="296"/>
      <c r="IS243" s="296"/>
      <c r="IT243" s="296"/>
      <c r="IU243" s="296"/>
      <c r="IV243" s="296"/>
      <c r="IW243" s="296"/>
      <c r="IX243" s="296"/>
      <c r="IY243" s="296"/>
      <c r="IZ243" s="296"/>
      <c r="JA243" s="296"/>
      <c r="JB243" s="296"/>
      <c r="JC243" s="296"/>
      <c r="JD243" s="296"/>
      <c r="JE243" s="296"/>
      <c r="JF243" s="296"/>
      <c r="JG243" s="296"/>
      <c r="JH243" s="296"/>
      <c r="JI243" s="296"/>
      <c r="JJ243" s="296"/>
      <c r="JK243" s="296"/>
      <c r="JL243" s="296"/>
      <c r="JM243" s="296"/>
      <c r="JN243" s="296"/>
      <c r="JO243" s="296"/>
      <c r="JP243" s="296"/>
      <c r="JQ243" s="296"/>
      <c r="JR243" s="296"/>
      <c r="JS243" s="296"/>
      <c r="JT243" s="296"/>
      <c r="JU243" s="296"/>
      <c r="JV243" s="296"/>
      <c r="JW243" s="296"/>
      <c r="JX243" s="296"/>
      <c r="JY243" s="296"/>
      <c r="JZ243" s="296"/>
      <c r="KA243" s="296"/>
      <c r="KB243" s="296"/>
      <c r="KC243" s="296"/>
      <c r="KD243" s="296"/>
      <c r="KE243" s="296"/>
      <c r="KF243" s="296"/>
      <c r="KG243" s="296"/>
      <c r="KH243" s="296"/>
      <c r="KI243" s="296"/>
      <c r="KJ243" s="296"/>
      <c r="KK243" s="296"/>
      <c r="KL243" s="296"/>
      <c r="KM243" s="296"/>
      <c r="KN243" s="296"/>
      <c r="KO243" s="296"/>
      <c r="KP243" s="296"/>
      <c r="KQ243" s="296"/>
      <c r="KR243" s="296"/>
      <c r="KS243" s="296"/>
      <c r="KT243" s="296"/>
      <c r="KU243" s="296"/>
      <c r="KV243" s="296"/>
      <c r="KW243" s="296"/>
      <c r="KX243" s="296"/>
      <c r="KY243" s="296"/>
      <c r="KZ243" s="296"/>
      <c r="LA243" s="296"/>
      <c r="LB243" s="296"/>
      <c r="LC243" s="296"/>
      <c r="LD243" s="296"/>
      <c r="LE243" s="296"/>
      <c r="LF243" s="296"/>
      <c r="LG243" s="296"/>
      <c r="LH243" s="296"/>
      <c r="LI243" s="296"/>
      <c r="LJ243" s="296"/>
      <c r="LK243" s="296"/>
      <c r="LL243" s="296"/>
      <c r="LM243" s="296"/>
      <c r="LN243" s="296"/>
      <c r="LO243" s="296"/>
      <c r="LP243" s="296"/>
      <c r="LQ243" s="296"/>
      <c r="LR243" s="296"/>
      <c r="LS243" s="296"/>
      <c r="LT243" s="296"/>
      <c r="LU243" s="296"/>
      <c r="LV243" s="296"/>
      <c r="LW243" s="296"/>
      <c r="LX243" s="296"/>
      <c r="LY243" s="296"/>
      <c r="LZ243" s="296"/>
      <c r="MA243" s="296"/>
      <c r="MB243" s="296"/>
      <c r="MC243" s="296"/>
      <c r="MD243" s="296"/>
      <c r="ME243" s="296"/>
      <c r="MF243" s="296"/>
      <c r="MG243" s="296"/>
      <c r="MH243" s="296"/>
      <c r="MI243" s="296"/>
      <c r="MJ243" s="296"/>
      <c r="MK243" s="296"/>
      <c r="ML243" s="296"/>
      <c r="MM243" s="296"/>
      <c r="MN243" s="296"/>
      <c r="MO243" s="296"/>
      <c r="MP243" s="296"/>
      <c r="MQ243" s="296"/>
      <c r="MR243" s="296"/>
      <c r="MS243" s="296"/>
      <c r="MT243" s="296"/>
      <c r="MU243" s="296"/>
      <c r="MV243" s="296"/>
      <c r="MW243" s="296"/>
      <c r="MX243" s="296"/>
      <c r="MY243" s="296"/>
      <c r="MZ243" s="296"/>
      <c r="NA243" s="296"/>
      <c r="NB243" s="296"/>
      <c r="NC243" s="296"/>
      <c r="ND243" s="296"/>
      <c r="NE243" s="296"/>
      <c r="NF243" s="296"/>
      <c r="NG243" s="296"/>
      <c r="NH243" s="296"/>
      <c r="NI243" s="296"/>
      <c r="NJ243" s="296"/>
      <c r="NK243" s="296"/>
      <c r="NL243" s="296"/>
      <c r="NM243" s="296"/>
      <c r="NN243" s="296"/>
      <c r="NO243" s="296"/>
      <c r="NP243" s="296"/>
      <c r="NQ243" s="296"/>
      <c r="NR243" s="296"/>
      <c r="NS243" s="296"/>
      <c r="NT243" s="296"/>
      <c r="NU243" s="296"/>
      <c r="NV243" s="296"/>
      <c r="NW243" s="296"/>
      <c r="NX243" s="296"/>
      <c r="NY243" s="296"/>
      <c r="NZ243" s="296"/>
      <c r="OA243" s="296"/>
      <c r="OB243" s="296"/>
      <c r="OC243" s="296"/>
      <c r="OD243" s="296"/>
      <c r="OE243" s="296"/>
      <c r="OF243" s="296"/>
      <c r="OG243" s="296"/>
      <c r="OH243" s="296"/>
      <c r="OI243" s="296"/>
      <c r="OJ243" s="296"/>
      <c r="OK243" s="296"/>
      <c r="OL243" s="296"/>
      <c r="OM243" s="296"/>
      <c r="ON243" s="296"/>
      <c r="OO243" s="296"/>
      <c r="OP243" s="296"/>
      <c r="OQ243" s="296"/>
      <c r="OR243" s="296"/>
      <c r="OS243" s="296"/>
      <c r="OT243" s="296"/>
      <c r="OU243" s="296"/>
      <c r="OV243" s="296"/>
      <c r="OW243" s="296"/>
      <c r="OX243" s="296"/>
      <c r="OY243" s="296"/>
      <c r="OZ243" s="296"/>
      <c r="PA243" s="296"/>
      <c r="PB243" s="296"/>
      <c r="PC243" s="296"/>
      <c r="PD243" s="296"/>
      <c r="PE243" s="296"/>
      <c r="PF243" s="296"/>
      <c r="PG243" s="296"/>
      <c r="PH243" s="296"/>
      <c r="PI243" s="296"/>
      <c r="PJ243" s="296"/>
      <c r="PK243" s="296"/>
      <c r="PL243" s="296"/>
      <c r="PM243" s="296"/>
      <c r="PN243" s="296"/>
      <c r="PO243" s="296"/>
      <c r="PP243" s="296"/>
      <c r="PQ243" s="296"/>
      <c r="PR243" s="296"/>
      <c r="PS243" s="296"/>
      <c r="PT243" s="296"/>
      <c r="PU243" s="296"/>
      <c r="PV243" s="296"/>
      <c r="PW243" s="296"/>
      <c r="PX243" s="296"/>
      <c r="PY243" s="296"/>
      <c r="PZ243" s="296"/>
      <c r="QA243" s="296"/>
      <c r="QB243" s="296"/>
      <c r="QC243" s="296"/>
      <c r="QD243" s="296"/>
      <c r="QE243" s="296"/>
      <c r="QF243" s="296"/>
      <c r="QG243" s="296"/>
      <c r="QH243" s="296"/>
      <c r="QI243" s="296"/>
      <c r="QJ243" s="296"/>
      <c r="QK243" s="296"/>
      <c r="QL243" s="296"/>
      <c r="QM243" s="296"/>
      <c r="QN243" s="296"/>
      <c r="QO243" s="296"/>
      <c r="QP243" s="296"/>
      <c r="QQ243" s="296"/>
      <c r="QR243" s="296"/>
      <c r="QS243" s="296"/>
      <c r="QT243" s="296"/>
      <c r="QU243" s="296"/>
      <c r="QV243" s="296"/>
      <c r="QW243" s="296"/>
      <c r="QX243" s="296"/>
    </row>
    <row r="244" customFormat="false" ht="21" hidden="false" customHeight="true" outlineLevel="0" collapsed="false">
      <c r="A244" s="313"/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303"/>
      <c r="AB244" s="300"/>
      <c r="AE244" s="296"/>
      <c r="AF244" s="296"/>
      <c r="AG244" s="296"/>
      <c r="AH244" s="296"/>
      <c r="AI244" s="296"/>
      <c r="AJ244" s="296"/>
      <c r="AK244" s="296"/>
      <c r="AL244" s="296"/>
      <c r="AM244" s="296"/>
      <c r="AN244" s="296"/>
      <c r="AO244" s="296"/>
      <c r="AP244" s="296"/>
      <c r="AQ244" s="296"/>
      <c r="AR244" s="296"/>
      <c r="AS244" s="296"/>
      <c r="AT244" s="296"/>
      <c r="AU244" s="296"/>
      <c r="AV244" s="296"/>
      <c r="AW244" s="296"/>
      <c r="AX244" s="296"/>
      <c r="AY244" s="296"/>
      <c r="AZ244" s="296"/>
      <c r="BA244" s="296"/>
      <c r="BB244" s="296"/>
      <c r="BC244" s="296"/>
      <c r="BD244" s="296"/>
      <c r="BE244" s="296"/>
      <c r="BF244" s="296"/>
      <c r="BG244" s="296"/>
      <c r="BH244" s="296"/>
      <c r="BI244" s="296"/>
      <c r="BJ244" s="296"/>
      <c r="BK244" s="296"/>
      <c r="BL244" s="296"/>
      <c r="BM244" s="296"/>
      <c r="BN244" s="296"/>
      <c r="BO244" s="296"/>
      <c r="BP244" s="296"/>
      <c r="BQ244" s="296"/>
      <c r="BR244" s="296"/>
      <c r="BS244" s="296"/>
      <c r="BT244" s="296"/>
      <c r="BU244" s="296"/>
      <c r="BV244" s="296"/>
      <c r="BW244" s="296"/>
      <c r="BX244" s="296"/>
      <c r="BY244" s="296"/>
      <c r="BZ244" s="296"/>
      <c r="CA244" s="296"/>
      <c r="CB244" s="296"/>
      <c r="CC244" s="296"/>
      <c r="CD244" s="296"/>
      <c r="CE244" s="296"/>
      <c r="CF244" s="296"/>
      <c r="CG244" s="296"/>
      <c r="CH244" s="296"/>
      <c r="CI244" s="296"/>
      <c r="CJ244" s="296"/>
      <c r="CK244" s="296"/>
      <c r="CL244" s="296"/>
      <c r="CM244" s="296"/>
      <c r="CN244" s="296"/>
      <c r="CO244" s="296"/>
      <c r="CP244" s="296"/>
      <c r="CQ244" s="296"/>
      <c r="CR244" s="296"/>
      <c r="CS244" s="296"/>
      <c r="CT244" s="296"/>
      <c r="CU244" s="296"/>
      <c r="CV244" s="296"/>
      <c r="CW244" s="296"/>
      <c r="CX244" s="296"/>
      <c r="CY244" s="296"/>
      <c r="CZ244" s="296"/>
      <c r="DA244" s="296"/>
      <c r="DB244" s="296"/>
      <c r="DC244" s="296"/>
      <c r="DD244" s="296"/>
      <c r="DE244" s="296"/>
      <c r="DF244" s="296"/>
      <c r="DG244" s="296"/>
      <c r="DH244" s="296"/>
      <c r="DI244" s="296"/>
      <c r="DJ244" s="296"/>
      <c r="DK244" s="296"/>
      <c r="DL244" s="296"/>
      <c r="DM244" s="296"/>
      <c r="DN244" s="296"/>
      <c r="DO244" s="296"/>
      <c r="DP244" s="296"/>
      <c r="DQ244" s="296"/>
      <c r="DR244" s="296"/>
      <c r="DS244" s="296"/>
      <c r="DT244" s="296"/>
      <c r="DU244" s="296"/>
      <c r="DV244" s="296"/>
      <c r="DW244" s="296"/>
      <c r="DX244" s="296"/>
      <c r="DY244" s="296"/>
      <c r="DZ244" s="296"/>
      <c r="EA244" s="296"/>
      <c r="EB244" s="296"/>
      <c r="EC244" s="296"/>
      <c r="ED244" s="296"/>
      <c r="EE244" s="296"/>
      <c r="EF244" s="296"/>
      <c r="EG244" s="296"/>
      <c r="EH244" s="296"/>
      <c r="EI244" s="296"/>
      <c r="EJ244" s="296"/>
      <c r="EK244" s="296"/>
      <c r="EL244" s="296"/>
      <c r="EM244" s="296"/>
      <c r="EN244" s="296"/>
      <c r="EO244" s="296"/>
      <c r="EP244" s="296"/>
      <c r="EQ244" s="296"/>
      <c r="ER244" s="296"/>
      <c r="ES244" s="296"/>
      <c r="ET244" s="296"/>
      <c r="EU244" s="296"/>
      <c r="EV244" s="296"/>
      <c r="EW244" s="296"/>
      <c r="EX244" s="296"/>
      <c r="EY244" s="296"/>
      <c r="EZ244" s="296"/>
      <c r="FA244" s="296"/>
      <c r="FB244" s="296"/>
      <c r="FC244" s="296"/>
      <c r="FD244" s="296"/>
      <c r="FE244" s="296"/>
      <c r="FF244" s="296"/>
      <c r="FG244" s="296"/>
      <c r="FH244" s="296"/>
      <c r="FI244" s="296"/>
      <c r="FJ244" s="296"/>
      <c r="FK244" s="296"/>
      <c r="FL244" s="296"/>
      <c r="FM244" s="296"/>
      <c r="FN244" s="296"/>
      <c r="FO244" s="296"/>
      <c r="FP244" s="296"/>
      <c r="FQ244" s="296"/>
      <c r="FR244" s="296"/>
      <c r="FS244" s="296"/>
      <c r="FT244" s="296"/>
      <c r="FU244" s="296"/>
      <c r="FV244" s="296"/>
      <c r="FW244" s="296"/>
      <c r="FX244" s="296"/>
      <c r="FY244" s="296"/>
      <c r="FZ244" s="296"/>
      <c r="GA244" s="296"/>
      <c r="GB244" s="296"/>
      <c r="GC244" s="296"/>
      <c r="GD244" s="296"/>
      <c r="GE244" s="296"/>
      <c r="GF244" s="296"/>
      <c r="GG244" s="296"/>
      <c r="GH244" s="296"/>
      <c r="GI244" s="296"/>
      <c r="GJ244" s="296"/>
      <c r="GK244" s="296"/>
      <c r="GL244" s="296"/>
      <c r="GM244" s="296"/>
      <c r="GN244" s="296"/>
      <c r="GO244" s="296"/>
      <c r="GP244" s="296"/>
      <c r="GQ244" s="296"/>
      <c r="GR244" s="296"/>
      <c r="GS244" s="296"/>
      <c r="GT244" s="296"/>
      <c r="GU244" s="296"/>
      <c r="GV244" s="296"/>
      <c r="GW244" s="296"/>
      <c r="GX244" s="296"/>
      <c r="GY244" s="296"/>
      <c r="GZ244" s="296"/>
      <c r="HA244" s="296"/>
      <c r="HB244" s="296"/>
      <c r="HC244" s="296"/>
      <c r="HD244" s="296"/>
      <c r="HE244" s="296"/>
      <c r="HF244" s="296"/>
      <c r="HG244" s="296"/>
      <c r="HH244" s="296"/>
      <c r="HI244" s="296"/>
      <c r="HJ244" s="296"/>
      <c r="HK244" s="296"/>
      <c r="HL244" s="296"/>
      <c r="HM244" s="296"/>
      <c r="HN244" s="296"/>
      <c r="HO244" s="296"/>
      <c r="HP244" s="296"/>
      <c r="HQ244" s="296"/>
      <c r="HR244" s="296"/>
      <c r="HS244" s="296"/>
      <c r="HT244" s="296"/>
      <c r="HU244" s="296"/>
      <c r="HV244" s="296"/>
      <c r="HW244" s="296"/>
      <c r="HX244" s="296"/>
      <c r="HY244" s="296"/>
      <c r="HZ244" s="296"/>
      <c r="IA244" s="296"/>
      <c r="IB244" s="296"/>
      <c r="IC244" s="296"/>
      <c r="ID244" s="296"/>
      <c r="IE244" s="296"/>
      <c r="IF244" s="296"/>
      <c r="IG244" s="296"/>
      <c r="IH244" s="296"/>
      <c r="II244" s="296"/>
      <c r="IJ244" s="296"/>
      <c r="IK244" s="296"/>
      <c r="IL244" s="296"/>
      <c r="IM244" s="296"/>
      <c r="IN244" s="296"/>
      <c r="IO244" s="296"/>
      <c r="IP244" s="296"/>
      <c r="IQ244" s="296"/>
      <c r="IR244" s="296"/>
      <c r="IS244" s="296"/>
      <c r="IT244" s="296"/>
      <c r="IU244" s="296"/>
      <c r="IV244" s="296"/>
      <c r="IW244" s="296"/>
      <c r="IX244" s="296"/>
      <c r="IY244" s="296"/>
      <c r="IZ244" s="296"/>
      <c r="JA244" s="296"/>
      <c r="JB244" s="296"/>
      <c r="JC244" s="296"/>
      <c r="JD244" s="296"/>
      <c r="JE244" s="296"/>
      <c r="JF244" s="296"/>
      <c r="JG244" s="296"/>
      <c r="JH244" s="296"/>
      <c r="JI244" s="296"/>
      <c r="JJ244" s="296"/>
      <c r="JK244" s="296"/>
      <c r="JL244" s="296"/>
      <c r="JM244" s="296"/>
      <c r="JN244" s="296"/>
      <c r="JO244" s="296"/>
      <c r="JP244" s="296"/>
      <c r="JQ244" s="296"/>
      <c r="JR244" s="296"/>
      <c r="JS244" s="296"/>
      <c r="JT244" s="296"/>
      <c r="JU244" s="296"/>
      <c r="JV244" s="296"/>
      <c r="JW244" s="296"/>
      <c r="JX244" s="296"/>
      <c r="JY244" s="296"/>
      <c r="JZ244" s="296"/>
      <c r="KA244" s="296"/>
      <c r="KB244" s="296"/>
      <c r="KC244" s="296"/>
      <c r="KD244" s="296"/>
      <c r="KE244" s="296"/>
      <c r="KF244" s="296"/>
      <c r="KG244" s="296"/>
      <c r="KH244" s="296"/>
      <c r="KI244" s="296"/>
      <c r="KJ244" s="296"/>
      <c r="KK244" s="296"/>
      <c r="KL244" s="296"/>
      <c r="KM244" s="296"/>
      <c r="KN244" s="296"/>
      <c r="KO244" s="296"/>
      <c r="KP244" s="296"/>
      <c r="KQ244" s="296"/>
      <c r="KR244" s="296"/>
      <c r="KS244" s="296"/>
      <c r="KT244" s="296"/>
      <c r="KU244" s="296"/>
      <c r="KV244" s="296"/>
      <c r="KW244" s="296"/>
      <c r="KX244" s="296"/>
      <c r="KY244" s="296"/>
      <c r="KZ244" s="296"/>
      <c r="LA244" s="296"/>
      <c r="LB244" s="296"/>
      <c r="LC244" s="296"/>
      <c r="LD244" s="296"/>
      <c r="LE244" s="296"/>
      <c r="LF244" s="296"/>
      <c r="LG244" s="296"/>
      <c r="LH244" s="296"/>
      <c r="LI244" s="296"/>
      <c r="LJ244" s="296"/>
      <c r="LK244" s="296"/>
      <c r="LL244" s="296"/>
      <c r="LM244" s="296"/>
      <c r="LN244" s="296"/>
      <c r="LO244" s="296"/>
      <c r="LP244" s="296"/>
      <c r="LQ244" s="296"/>
      <c r="LR244" s="296"/>
      <c r="LS244" s="296"/>
      <c r="LT244" s="296"/>
      <c r="LU244" s="296"/>
      <c r="LV244" s="296"/>
      <c r="LW244" s="296"/>
      <c r="LX244" s="296"/>
      <c r="LY244" s="296"/>
      <c r="LZ244" s="296"/>
      <c r="MA244" s="296"/>
      <c r="MB244" s="296"/>
      <c r="MC244" s="296"/>
      <c r="MD244" s="296"/>
      <c r="ME244" s="296"/>
      <c r="MF244" s="296"/>
      <c r="MG244" s="296"/>
      <c r="MH244" s="296"/>
      <c r="MI244" s="296"/>
      <c r="MJ244" s="296"/>
      <c r="MK244" s="296"/>
      <c r="ML244" s="296"/>
      <c r="MM244" s="296"/>
      <c r="MN244" s="296"/>
      <c r="MO244" s="296"/>
      <c r="MP244" s="296"/>
      <c r="MQ244" s="296"/>
      <c r="MR244" s="296"/>
      <c r="MS244" s="296"/>
      <c r="MT244" s="296"/>
      <c r="MU244" s="296"/>
      <c r="MV244" s="296"/>
      <c r="MW244" s="296"/>
      <c r="MX244" s="296"/>
      <c r="MY244" s="296"/>
      <c r="MZ244" s="296"/>
      <c r="NA244" s="296"/>
      <c r="NB244" s="296"/>
      <c r="NC244" s="296"/>
      <c r="ND244" s="296"/>
      <c r="NE244" s="296"/>
      <c r="NF244" s="296"/>
      <c r="NG244" s="296"/>
      <c r="NH244" s="296"/>
      <c r="NI244" s="296"/>
      <c r="NJ244" s="296"/>
      <c r="NK244" s="296"/>
      <c r="NL244" s="296"/>
      <c r="NM244" s="296"/>
      <c r="NN244" s="296"/>
      <c r="NO244" s="296"/>
      <c r="NP244" s="296"/>
      <c r="NQ244" s="296"/>
      <c r="NR244" s="296"/>
      <c r="NS244" s="296"/>
      <c r="NT244" s="296"/>
      <c r="NU244" s="296"/>
      <c r="NV244" s="296"/>
      <c r="NW244" s="296"/>
      <c r="NX244" s="296"/>
      <c r="NY244" s="296"/>
      <c r="NZ244" s="296"/>
      <c r="OA244" s="296"/>
      <c r="OB244" s="296"/>
      <c r="OC244" s="296"/>
      <c r="OD244" s="296"/>
      <c r="OE244" s="296"/>
      <c r="OF244" s="296"/>
      <c r="OG244" s="296"/>
      <c r="OH244" s="296"/>
      <c r="OI244" s="296"/>
      <c r="OJ244" s="296"/>
      <c r="OK244" s="296"/>
      <c r="OL244" s="296"/>
      <c r="OM244" s="296"/>
      <c r="ON244" s="296"/>
      <c r="OO244" s="296"/>
      <c r="OP244" s="296"/>
      <c r="OQ244" s="296"/>
      <c r="OR244" s="296"/>
      <c r="OS244" s="296"/>
      <c r="OT244" s="296"/>
      <c r="OU244" s="296"/>
      <c r="OV244" s="296"/>
      <c r="OW244" s="296"/>
      <c r="OX244" s="296"/>
      <c r="OY244" s="296"/>
      <c r="OZ244" s="296"/>
      <c r="PA244" s="296"/>
      <c r="PB244" s="296"/>
      <c r="PC244" s="296"/>
      <c r="PD244" s="296"/>
      <c r="PE244" s="296"/>
      <c r="PF244" s="296"/>
      <c r="PG244" s="296"/>
      <c r="PH244" s="296"/>
      <c r="PI244" s="296"/>
      <c r="PJ244" s="296"/>
      <c r="PK244" s="296"/>
      <c r="PL244" s="296"/>
      <c r="PM244" s="296"/>
      <c r="PN244" s="296"/>
      <c r="PO244" s="296"/>
      <c r="PP244" s="296"/>
      <c r="PQ244" s="296"/>
      <c r="PR244" s="296"/>
      <c r="PS244" s="296"/>
      <c r="PT244" s="296"/>
      <c r="PU244" s="296"/>
      <c r="PV244" s="296"/>
      <c r="PW244" s="296"/>
      <c r="PX244" s="296"/>
      <c r="PY244" s="296"/>
      <c r="PZ244" s="296"/>
      <c r="QA244" s="296"/>
      <c r="QB244" s="296"/>
      <c r="QC244" s="296"/>
      <c r="QD244" s="296"/>
      <c r="QE244" s="296"/>
      <c r="QF244" s="296"/>
      <c r="QG244" s="296"/>
      <c r="QH244" s="296"/>
      <c r="QI244" s="296"/>
      <c r="QJ244" s="296"/>
      <c r="QK244" s="296"/>
      <c r="QL244" s="296"/>
      <c r="QM244" s="296"/>
      <c r="QN244" s="296"/>
      <c r="QO244" s="296"/>
      <c r="QP244" s="296"/>
      <c r="QQ244" s="296"/>
      <c r="QR244" s="296"/>
      <c r="QS244" s="296"/>
      <c r="QT244" s="296"/>
      <c r="QU244" s="296"/>
      <c r="QV244" s="296"/>
      <c r="QW244" s="296"/>
      <c r="QX244" s="296"/>
    </row>
    <row r="245" customFormat="false" ht="21" hidden="false" customHeight="true" outlineLevel="0" collapsed="false">
      <c r="A245" s="313"/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303"/>
      <c r="AB245" s="300"/>
      <c r="AE245" s="296"/>
      <c r="AF245" s="296"/>
      <c r="AG245" s="296"/>
      <c r="AH245" s="296"/>
      <c r="AI245" s="296"/>
      <c r="AJ245" s="296"/>
      <c r="AK245" s="296"/>
      <c r="AL245" s="296"/>
      <c r="AM245" s="296"/>
      <c r="AN245" s="296"/>
      <c r="AO245" s="296"/>
      <c r="AP245" s="296"/>
      <c r="AQ245" s="296"/>
      <c r="AR245" s="296"/>
      <c r="AS245" s="296"/>
      <c r="AT245" s="296"/>
      <c r="AU245" s="296"/>
      <c r="AV245" s="296"/>
      <c r="AW245" s="296"/>
      <c r="AX245" s="296"/>
      <c r="AY245" s="296"/>
      <c r="AZ245" s="296"/>
      <c r="BA245" s="296"/>
      <c r="BB245" s="296"/>
      <c r="BC245" s="296"/>
      <c r="BD245" s="296"/>
      <c r="BE245" s="296"/>
      <c r="BF245" s="296"/>
      <c r="BG245" s="296"/>
      <c r="BH245" s="296"/>
      <c r="BI245" s="296"/>
      <c r="BJ245" s="296"/>
      <c r="BK245" s="296"/>
      <c r="BL245" s="296"/>
      <c r="BM245" s="296"/>
      <c r="BN245" s="296"/>
      <c r="BO245" s="296"/>
      <c r="BP245" s="296"/>
      <c r="BQ245" s="296"/>
      <c r="BR245" s="296"/>
      <c r="BS245" s="296"/>
      <c r="BT245" s="296"/>
      <c r="BU245" s="296"/>
      <c r="BV245" s="296"/>
      <c r="BW245" s="296"/>
      <c r="BX245" s="296"/>
      <c r="BY245" s="296"/>
      <c r="BZ245" s="296"/>
      <c r="CA245" s="296"/>
      <c r="CB245" s="296"/>
      <c r="CC245" s="296"/>
      <c r="CD245" s="296"/>
      <c r="CE245" s="296"/>
      <c r="CF245" s="296"/>
      <c r="CG245" s="296"/>
      <c r="CH245" s="296"/>
      <c r="CI245" s="296"/>
      <c r="CJ245" s="296"/>
      <c r="CK245" s="296"/>
      <c r="CL245" s="296"/>
      <c r="CM245" s="296"/>
      <c r="CN245" s="296"/>
      <c r="CO245" s="296"/>
      <c r="CP245" s="296"/>
      <c r="CQ245" s="296"/>
      <c r="CR245" s="296"/>
      <c r="CS245" s="296"/>
      <c r="CT245" s="296"/>
      <c r="CU245" s="296"/>
      <c r="CV245" s="296"/>
      <c r="CW245" s="296"/>
      <c r="CX245" s="296"/>
      <c r="CY245" s="296"/>
      <c r="CZ245" s="296"/>
      <c r="DA245" s="296"/>
      <c r="DB245" s="296"/>
      <c r="DC245" s="296"/>
      <c r="DD245" s="296"/>
      <c r="DE245" s="296"/>
      <c r="DF245" s="296"/>
      <c r="DG245" s="296"/>
      <c r="DH245" s="296"/>
      <c r="DI245" s="296"/>
      <c r="DJ245" s="296"/>
      <c r="DK245" s="296"/>
      <c r="DL245" s="296"/>
      <c r="DM245" s="296"/>
      <c r="DN245" s="296"/>
      <c r="DO245" s="296"/>
      <c r="DP245" s="296"/>
      <c r="DQ245" s="296"/>
      <c r="DR245" s="296"/>
      <c r="DS245" s="296"/>
      <c r="DT245" s="296"/>
      <c r="DU245" s="296"/>
      <c r="DV245" s="296"/>
      <c r="DW245" s="296"/>
      <c r="DX245" s="296"/>
      <c r="DY245" s="296"/>
      <c r="DZ245" s="296"/>
      <c r="EA245" s="296"/>
      <c r="EB245" s="296"/>
      <c r="EC245" s="296"/>
      <c r="ED245" s="296"/>
      <c r="EE245" s="296"/>
      <c r="EF245" s="296"/>
      <c r="EG245" s="296"/>
      <c r="EH245" s="296"/>
      <c r="EI245" s="296"/>
      <c r="EJ245" s="296"/>
      <c r="EK245" s="296"/>
      <c r="EL245" s="296"/>
      <c r="EM245" s="296"/>
      <c r="EN245" s="296"/>
      <c r="EO245" s="296"/>
      <c r="EP245" s="296"/>
      <c r="EQ245" s="296"/>
      <c r="ER245" s="296"/>
      <c r="ES245" s="296"/>
      <c r="ET245" s="296"/>
      <c r="EU245" s="296"/>
      <c r="EV245" s="296"/>
      <c r="EW245" s="296"/>
      <c r="EX245" s="296"/>
      <c r="EY245" s="296"/>
      <c r="EZ245" s="296"/>
      <c r="FA245" s="296"/>
      <c r="FB245" s="296"/>
      <c r="FC245" s="296"/>
      <c r="FD245" s="296"/>
      <c r="FE245" s="296"/>
      <c r="FF245" s="296"/>
      <c r="FG245" s="296"/>
      <c r="FH245" s="296"/>
      <c r="FI245" s="296"/>
      <c r="FJ245" s="296"/>
      <c r="FK245" s="296"/>
      <c r="FL245" s="296"/>
      <c r="FM245" s="296"/>
      <c r="FN245" s="296"/>
      <c r="FO245" s="296"/>
      <c r="FP245" s="296"/>
      <c r="FQ245" s="296"/>
      <c r="FR245" s="296"/>
      <c r="FS245" s="296"/>
      <c r="FT245" s="296"/>
      <c r="FU245" s="296"/>
      <c r="FV245" s="296"/>
      <c r="FW245" s="296"/>
      <c r="FX245" s="296"/>
      <c r="FY245" s="296"/>
      <c r="FZ245" s="296"/>
      <c r="GA245" s="296"/>
      <c r="GB245" s="296"/>
      <c r="GC245" s="296"/>
      <c r="GD245" s="296"/>
      <c r="GE245" s="296"/>
      <c r="GF245" s="296"/>
      <c r="GG245" s="296"/>
      <c r="GH245" s="296"/>
      <c r="GI245" s="296"/>
      <c r="GJ245" s="296"/>
      <c r="GK245" s="296"/>
      <c r="GL245" s="296"/>
      <c r="GM245" s="296"/>
      <c r="GN245" s="296"/>
      <c r="GO245" s="296"/>
      <c r="GP245" s="296"/>
      <c r="GQ245" s="296"/>
      <c r="GR245" s="296"/>
      <c r="GS245" s="296"/>
      <c r="GT245" s="296"/>
      <c r="GU245" s="296"/>
      <c r="GV245" s="296"/>
      <c r="GW245" s="296"/>
      <c r="GX245" s="296"/>
      <c r="GY245" s="296"/>
      <c r="GZ245" s="296"/>
      <c r="HA245" s="296"/>
      <c r="HB245" s="296"/>
      <c r="HC245" s="296"/>
      <c r="HD245" s="296"/>
      <c r="HE245" s="296"/>
      <c r="HF245" s="296"/>
      <c r="HG245" s="296"/>
      <c r="HH245" s="296"/>
      <c r="HI245" s="296"/>
      <c r="HJ245" s="296"/>
      <c r="HK245" s="296"/>
      <c r="HL245" s="296"/>
      <c r="HM245" s="296"/>
      <c r="HN245" s="296"/>
      <c r="HO245" s="296"/>
      <c r="HP245" s="296"/>
      <c r="HQ245" s="296"/>
      <c r="HR245" s="296"/>
      <c r="HS245" s="296"/>
      <c r="HT245" s="296"/>
      <c r="HU245" s="296"/>
      <c r="HV245" s="296"/>
      <c r="HW245" s="296"/>
      <c r="HX245" s="296"/>
      <c r="HY245" s="296"/>
      <c r="HZ245" s="296"/>
      <c r="IA245" s="296"/>
      <c r="IB245" s="296"/>
      <c r="IC245" s="296"/>
      <c r="ID245" s="296"/>
      <c r="IE245" s="296"/>
      <c r="IF245" s="296"/>
      <c r="IG245" s="296"/>
      <c r="IH245" s="296"/>
      <c r="II245" s="296"/>
      <c r="IJ245" s="296"/>
      <c r="IK245" s="296"/>
      <c r="IL245" s="296"/>
      <c r="IM245" s="296"/>
      <c r="IN245" s="296"/>
      <c r="IO245" s="296"/>
      <c r="IP245" s="296"/>
      <c r="IQ245" s="296"/>
      <c r="IR245" s="296"/>
      <c r="IS245" s="296"/>
      <c r="IT245" s="296"/>
      <c r="IU245" s="296"/>
      <c r="IV245" s="296"/>
      <c r="IW245" s="296"/>
      <c r="IX245" s="296"/>
      <c r="IY245" s="296"/>
      <c r="IZ245" s="296"/>
      <c r="JA245" s="296"/>
      <c r="JB245" s="296"/>
      <c r="JC245" s="296"/>
      <c r="JD245" s="296"/>
      <c r="JE245" s="296"/>
      <c r="JF245" s="296"/>
      <c r="JG245" s="296"/>
      <c r="JH245" s="296"/>
      <c r="JI245" s="296"/>
      <c r="JJ245" s="296"/>
      <c r="JK245" s="296"/>
      <c r="JL245" s="296"/>
      <c r="JM245" s="296"/>
      <c r="JN245" s="296"/>
      <c r="JO245" s="296"/>
      <c r="JP245" s="296"/>
      <c r="JQ245" s="296"/>
      <c r="JR245" s="296"/>
      <c r="JS245" s="296"/>
      <c r="JT245" s="296"/>
      <c r="JU245" s="296"/>
      <c r="JV245" s="296"/>
      <c r="JW245" s="296"/>
      <c r="JX245" s="296"/>
      <c r="JY245" s="296"/>
      <c r="JZ245" s="296"/>
      <c r="KA245" s="296"/>
      <c r="KB245" s="296"/>
      <c r="KC245" s="296"/>
      <c r="KD245" s="296"/>
      <c r="KE245" s="296"/>
      <c r="KF245" s="296"/>
      <c r="KG245" s="296"/>
      <c r="KH245" s="296"/>
      <c r="KI245" s="296"/>
      <c r="KJ245" s="296"/>
      <c r="KK245" s="296"/>
      <c r="KL245" s="296"/>
      <c r="KM245" s="296"/>
      <c r="KN245" s="296"/>
      <c r="KO245" s="296"/>
      <c r="KP245" s="296"/>
      <c r="KQ245" s="296"/>
      <c r="KR245" s="296"/>
      <c r="KS245" s="296"/>
      <c r="KT245" s="296"/>
      <c r="KU245" s="296"/>
      <c r="KV245" s="296"/>
      <c r="KW245" s="296"/>
      <c r="KX245" s="296"/>
      <c r="KY245" s="296"/>
      <c r="KZ245" s="296"/>
      <c r="LA245" s="296"/>
      <c r="LB245" s="296"/>
      <c r="LC245" s="296"/>
      <c r="LD245" s="296"/>
      <c r="LE245" s="296"/>
      <c r="LF245" s="296"/>
      <c r="LG245" s="296"/>
      <c r="LH245" s="296"/>
      <c r="LI245" s="296"/>
      <c r="LJ245" s="296"/>
      <c r="LK245" s="296"/>
      <c r="LL245" s="296"/>
      <c r="LM245" s="296"/>
      <c r="LN245" s="296"/>
      <c r="LO245" s="296"/>
      <c r="LP245" s="296"/>
      <c r="LQ245" s="296"/>
      <c r="LR245" s="296"/>
      <c r="LS245" s="296"/>
      <c r="LT245" s="296"/>
      <c r="LU245" s="296"/>
      <c r="LV245" s="296"/>
      <c r="LW245" s="296"/>
      <c r="LX245" s="296"/>
      <c r="LY245" s="296"/>
      <c r="LZ245" s="296"/>
      <c r="MA245" s="296"/>
      <c r="MB245" s="296"/>
      <c r="MC245" s="296"/>
      <c r="MD245" s="296"/>
      <c r="ME245" s="296"/>
      <c r="MF245" s="296"/>
      <c r="MG245" s="296"/>
      <c r="MH245" s="296"/>
      <c r="MI245" s="296"/>
      <c r="MJ245" s="296"/>
      <c r="MK245" s="296"/>
      <c r="ML245" s="296"/>
      <c r="MM245" s="296"/>
      <c r="MN245" s="296"/>
      <c r="MO245" s="296"/>
      <c r="MP245" s="296"/>
      <c r="MQ245" s="296"/>
      <c r="MR245" s="296"/>
      <c r="MS245" s="296"/>
      <c r="MT245" s="296"/>
      <c r="MU245" s="296"/>
      <c r="MV245" s="296"/>
      <c r="MW245" s="296"/>
      <c r="MX245" s="296"/>
      <c r="MY245" s="296"/>
      <c r="MZ245" s="296"/>
      <c r="NA245" s="296"/>
      <c r="NB245" s="296"/>
      <c r="NC245" s="296"/>
      <c r="ND245" s="296"/>
      <c r="NE245" s="296"/>
      <c r="NF245" s="296"/>
      <c r="NG245" s="296"/>
      <c r="NH245" s="296"/>
      <c r="NI245" s="296"/>
      <c r="NJ245" s="296"/>
      <c r="NK245" s="296"/>
      <c r="NL245" s="296"/>
      <c r="NM245" s="296"/>
      <c r="NN245" s="296"/>
      <c r="NO245" s="296"/>
      <c r="NP245" s="296"/>
      <c r="NQ245" s="296"/>
      <c r="NR245" s="296"/>
      <c r="NS245" s="296"/>
      <c r="NT245" s="296"/>
      <c r="NU245" s="296"/>
      <c r="NV245" s="296"/>
      <c r="NW245" s="296"/>
      <c r="NX245" s="296"/>
      <c r="NY245" s="296"/>
      <c r="NZ245" s="296"/>
      <c r="OA245" s="296"/>
      <c r="OB245" s="296"/>
      <c r="OC245" s="296"/>
      <c r="OD245" s="296"/>
      <c r="OE245" s="296"/>
      <c r="OF245" s="296"/>
      <c r="OG245" s="296"/>
      <c r="OH245" s="296"/>
      <c r="OI245" s="296"/>
      <c r="OJ245" s="296"/>
      <c r="OK245" s="296"/>
      <c r="OL245" s="296"/>
      <c r="OM245" s="296"/>
      <c r="ON245" s="296"/>
      <c r="OO245" s="296"/>
      <c r="OP245" s="296"/>
      <c r="OQ245" s="296"/>
      <c r="OR245" s="296"/>
      <c r="OS245" s="296"/>
      <c r="OT245" s="296"/>
      <c r="OU245" s="296"/>
      <c r="OV245" s="296"/>
      <c r="OW245" s="296"/>
      <c r="OX245" s="296"/>
      <c r="OY245" s="296"/>
      <c r="OZ245" s="296"/>
      <c r="PA245" s="296"/>
      <c r="PB245" s="296"/>
      <c r="PC245" s="296"/>
      <c r="PD245" s="296"/>
      <c r="PE245" s="296"/>
      <c r="PF245" s="296"/>
      <c r="PG245" s="296"/>
      <c r="PH245" s="296"/>
      <c r="PI245" s="296"/>
      <c r="PJ245" s="296"/>
      <c r="PK245" s="296"/>
      <c r="PL245" s="296"/>
      <c r="PM245" s="296"/>
      <c r="PN245" s="296"/>
      <c r="PO245" s="296"/>
      <c r="PP245" s="296"/>
      <c r="PQ245" s="296"/>
      <c r="PR245" s="296"/>
      <c r="PS245" s="296"/>
      <c r="PT245" s="296"/>
      <c r="PU245" s="296"/>
      <c r="PV245" s="296"/>
      <c r="PW245" s="296"/>
      <c r="PX245" s="296"/>
      <c r="PY245" s="296"/>
      <c r="PZ245" s="296"/>
      <c r="QA245" s="296"/>
      <c r="QB245" s="296"/>
      <c r="QC245" s="296"/>
      <c r="QD245" s="296"/>
      <c r="QE245" s="296"/>
      <c r="QF245" s="296"/>
      <c r="QG245" s="296"/>
      <c r="QH245" s="296"/>
      <c r="QI245" s="296"/>
      <c r="QJ245" s="296"/>
      <c r="QK245" s="296"/>
      <c r="QL245" s="296"/>
      <c r="QM245" s="296"/>
      <c r="QN245" s="296"/>
      <c r="QO245" s="296"/>
      <c r="QP245" s="296"/>
      <c r="QQ245" s="296"/>
      <c r="QR245" s="296"/>
      <c r="QS245" s="296"/>
      <c r="QT245" s="296"/>
      <c r="QU245" s="296"/>
      <c r="QV245" s="296"/>
      <c r="QW245" s="296"/>
      <c r="QX245" s="296"/>
    </row>
    <row r="246" customFormat="false" ht="21" hidden="false" customHeight="true" outlineLevel="0" collapsed="false">
      <c r="A246" s="313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303"/>
      <c r="AB246" s="300"/>
      <c r="AE246" s="296"/>
      <c r="AF246" s="296"/>
      <c r="AG246" s="296"/>
      <c r="AH246" s="296"/>
      <c r="AI246" s="296"/>
      <c r="AJ246" s="296"/>
      <c r="AK246" s="296"/>
      <c r="AL246" s="296"/>
      <c r="AM246" s="296"/>
      <c r="AN246" s="296"/>
      <c r="AO246" s="296"/>
      <c r="AP246" s="296"/>
      <c r="AQ246" s="296"/>
      <c r="AR246" s="296"/>
      <c r="AS246" s="296"/>
      <c r="AT246" s="296"/>
      <c r="AU246" s="296"/>
      <c r="AV246" s="296"/>
      <c r="AW246" s="296"/>
      <c r="AX246" s="296"/>
      <c r="AY246" s="296"/>
      <c r="AZ246" s="296"/>
      <c r="BA246" s="296"/>
      <c r="BB246" s="296"/>
      <c r="BC246" s="296"/>
      <c r="BD246" s="296"/>
      <c r="BE246" s="296"/>
      <c r="BF246" s="296"/>
      <c r="BG246" s="296"/>
      <c r="BH246" s="296"/>
      <c r="BI246" s="296"/>
      <c r="BJ246" s="296"/>
      <c r="BK246" s="296"/>
      <c r="BL246" s="296"/>
      <c r="BM246" s="296"/>
      <c r="BN246" s="296"/>
      <c r="BO246" s="296"/>
      <c r="BP246" s="296"/>
      <c r="BQ246" s="296"/>
      <c r="BR246" s="296"/>
      <c r="BS246" s="296"/>
      <c r="BT246" s="296"/>
      <c r="BU246" s="296"/>
      <c r="BV246" s="296"/>
      <c r="BW246" s="296"/>
      <c r="BX246" s="296"/>
      <c r="BY246" s="296"/>
      <c r="BZ246" s="296"/>
      <c r="CA246" s="296"/>
      <c r="CB246" s="296"/>
      <c r="CC246" s="296"/>
      <c r="CD246" s="296"/>
      <c r="CE246" s="296"/>
      <c r="CF246" s="296"/>
      <c r="CG246" s="296"/>
      <c r="CH246" s="296"/>
      <c r="CI246" s="296"/>
      <c r="CJ246" s="296"/>
      <c r="CK246" s="296"/>
      <c r="CL246" s="296"/>
      <c r="CM246" s="296"/>
      <c r="CN246" s="296"/>
      <c r="CO246" s="296"/>
      <c r="CP246" s="296"/>
      <c r="CQ246" s="296"/>
      <c r="CR246" s="296"/>
      <c r="CS246" s="296"/>
      <c r="CT246" s="296"/>
      <c r="CU246" s="296"/>
      <c r="CV246" s="296"/>
      <c r="CW246" s="296"/>
      <c r="CX246" s="296"/>
      <c r="CY246" s="296"/>
      <c r="CZ246" s="296"/>
      <c r="DA246" s="296"/>
      <c r="DB246" s="296"/>
      <c r="DC246" s="296"/>
      <c r="DD246" s="296"/>
      <c r="DE246" s="296"/>
      <c r="DF246" s="296"/>
      <c r="DG246" s="296"/>
      <c r="DH246" s="296"/>
      <c r="DI246" s="296"/>
      <c r="DJ246" s="296"/>
      <c r="DK246" s="296"/>
      <c r="DL246" s="296"/>
      <c r="DM246" s="296"/>
      <c r="DN246" s="296"/>
      <c r="DO246" s="296"/>
      <c r="DP246" s="296"/>
      <c r="DQ246" s="296"/>
      <c r="DR246" s="296"/>
      <c r="DS246" s="296"/>
      <c r="DT246" s="296"/>
      <c r="DU246" s="296"/>
      <c r="DV246" s="296"/>
      <c r="DW246" s="296"/>
      <c r="DX246" s="296"/>
      <c r="DY246" s="296"/>
      <c r="DZ246" s="296"/>
      <c r="EA246" s="296"/>
      <c r="EB246" s="296"/>
      <c r="EC246" s="296"/>
      <c r="ED246" s="296"/>
      <c r="EE246" s="296"/>
      <c r="EF246" s="296"/>
      <c r="EG246" s="296"/>
      <c r="EH246" s="296"/>
      <c r="EI246" s="296"/>
      <c r="EJ246" s="296"/>
      <c r="EK246" s="296"/>
      <c r="EL246" s="296"/>
      <c r="EM246" s="296"/>
      <c r="EN246" s="296"/>
      <c r="EO246" s="296"/>
      <c r="EP246" s="296"/>
      <c r="EQ246" s="296"/>
      <c r="ER246" s="296"/>
      <c r="ES246" s="296"/>
      <c r="ET246" s="296"/>
      <c r="EU246" s="296"/>
      <c r="EV246" s="296"/>
      <c r="EW246" s="296"/>
      <c r="EX246" s="296"/>
      <c r="EY246" s="296"/>
      <c r="EZ246" s="296"/>
      <c r="FA246" s="296"/>
      <c r="FB246" s="296"/>
      <c r="FC246" s="296"/>
      <c r="FD246" s="296"/>
      <c r="FE246" s="296"/>
      <c r="FF246" s="296"/>
      <c r="FG246" s="296"/>
      <c r="FH246" s="296"/>
      <c r="FI246" s="296"/>
      <c r="FJ246" s="296"/>
      <c r="FK246" s="296"/>
      <c r="FL246" s="296"/>
      <c r="FM246" s="296"/>
      <c r="FN246" s="296"/>
      <c r="FO246" s="296"/>
      <c r="FP246" s="296"/>
      <c r="FQ246" s="296"/>
      <c r="FR246" s="296"/>
      <c r="FS246" s="296"/>
      <c r="FT246" s="296"/>
      <c r="FU246" s="296"/>
      <c r="FV246" s="296"/>
      <c r="FW246" s="296"/>
      <c r="FX246" s="296"/>
      <c r="FY246" s="296"/>
      <c r="FZ246" s="296"/>
      <c r="GA246" s="296"/>
      <c r="GB246" s="296"/>
      <c r="GC246" s="296"/>
      <c r="GD246" s="296"/>
      <c r="GE246" s="296"/>
      <c r="GF246" s="296"/>
      <c r="GG246" s="296"/>
      <c r="GH246" s="296"/>
      <c r="GI246" s="296"/>
      <c r="GJ246" s="296"/>
      <c r="GK246" s="296"/>
      <c r="GL246" s="296"/>
      <c r="GM246" s="296"/>
      <c r="GN246" s="296"/>
      <c r="GO246" s="296"/>
      <c r="GP246" s="296"/>
      <c r="GQ246" s="296"/>
      <c r="GR246" s="296"/>
      <c r="GS246" s="296"/>
      <c r="GT246" s="296"/>
      <c r="GU246" s="296"/>
      <c r="GV246" s="296"/>
      <c r="GW246" s="296"/>
      <c r="GX246" s="296"/>
      <c r="GY246" s="296"/>
      <c r="GZ246" s="296"/>
      <c r="HA246" s="296"/>
      <c r="HB246" s="296"/>
      <c r="HC246" s="296"/>
      <c r="HD246" s="296"/>
      <c r="HE246" s="296"/>
      <c r="HF246" s="296"/>
      <c r="HG246" s="296"/>
      <c r="HH246" s="296"/>
      <c r="HI246" s="296"/>
      <c r="HJ246" s="296"/>
      <c r="HK246" s="296"/>
      <c r="HL246" s="296"/>
      <c r="HM246" s="296"/>
      <c r="HN246" s="296"/>
      <c r="HO246" s="296"/>
      <c r="HP246" s="296"/>
      <c r="HQ246" s="296"/>
      <c r="HR246" s="296"/>
      <c r="HS246" s="296"/>
      <c r="HT246" s="296"/>
      <c r="HU246" s="296"/>
      <c r="HV246" s="296"/>
      <c r="HW246" s="296"/>
      <c r="HX246" s="296"/>
      <c r="HY246" s="296"/>
      <c r="HZ246" s="296"/>
      <c r="IA246" s="296"/>
      <c r="IB246" s="296"/>
      <c r="IC246" s="296"/>
      <c r="ID246" s="296"/>
      <c r="IE246" s="296"/>
      <c r="IF246" s="296"/>
      <c r="IG246" s="296"/>
      <c r="IH246" s="296"/>
      <c r="II246" s="296"/>
      <c r="IJ246" s="296"/>
      <c r="IK246" s="296"/>
      <c r="IL246" s="296"/>
      <c r="IM246" s="296"/>
      <c r="IN246" s="296"/>
      <c r="IO246" s="296"/>
      <c r="IP246" s="296"/>
      <c r="IQ246" s="296"/>
      <c r="IR246" s="296"/>
      <c r="IS246" s="296"/>
      <c r="IT246" s="296"/>
      <c r="IU246" s="296"/>
      <c r="IV246" s="296"/>
      <c r="IW246" s="296"/>
      <c r="IX246" s="296"/>
      <c r="IY246" s="296"/>
      <c r="IZ246" s="296"/>
      <c r="JA246" s="296"/>
      <c r="JB246" s="296"/>
      <c r="JC246" s="296"/>
      <c r="JD246" s="296"/>
      <c r="JE246" s="296"/>
      <c r="JF246" s="296"/>
      <c r="JG246" s="296"/>
      <c r="JH246" s="296"/>
      <c r="JI246" s="296"/>
      <c r="JJ246" s="296"/>
      <c r="JK246" s="296"/>
      <c r="JL246" s="296"/>
      <c r="JM246" s="296"/>
      <c r="JN246" s="296"/>
      <c r="JO246" s="296"/>
      <c r="JP246" s="296"/>
      <c r="JQ246" s="296"/>
      <c r="JR246" s="296"/>
      <c r="JS246" s="296"/>
      <c r="JT246" s="296"/>
      <c r="JU246" s="296"/>
      <c r="JV246" s="296"/>
      <c r="JW246" s="296"/>
      <c r="JX246" s="296"/>
      <c r="JY246" s="296"/>
      <c r="JZ246" s="296"/>
      <c r="KA246" s="296"/>
      <c r="KB246" s="296"/>
      <c r="KC246" s="296"/>
      <c r="KD246" s="296"/>
      <c r="KE246" s="296"/>
      <c r="KF246" s="296"/>
      <c r="KG246" s="296"/>
      <c r="KH246" s="296"/>
      <c r="KI246" s="296"/>
      <c r="KJ246" s="296"/>
      <c r="KK246" s="296"/>
      <c r="KL246" s="296"/>
      <c r="KM246" s="296"/>
      <c r="KN246" s="296"/>
      <c r="KO246" s="296"/>
      <c r="KP246" s="296"/>
      <c r="KQ246" s="296"/>
      <c r="KR246" s="296"/>
      <c r="KS246" s="296"/>
      <c r="KT246" s="296"/>
      <c r="KU246" s="296"/>
      <c r="KV246" s="296"/>
      <c r="KW246" s="296"/>
      <c r="KX246" s="296"/>
      <c r="KY246" s="296"/>
      <c r="KZ246" s="296"/>
      <c r="LA246" s="296"/>
      <c r="LB246" s="296"/>
      <c r="LC246" s="296"/>
      <c r="LD246" s="296"/>
      <c r="LE246" s="296"/>
      <c r="LF246" s="296"/>
      <c r="LG246" s="296"/>
      <c r="LH246" s="296"/>
      <c r="LI246" s="296"/>
      <c r="LJ246" s="296"/>
      <c r="LK246" s="296"/>
      <c r="LL246" s="296"/>
      <c r="LM246" s="296"/>
      <c r="LN246" s="296"/>
      <c r="LO246" s="296"/>
      <c r="LP246" s="296"/>
      <c r="LQ246" s="296"/>
      <c r="LR246" s="296"/>
      <c r="LS246" s="296"/>
      <c r="LT246" s="296"/>
      <c r="LU246" s="296"/>
      <c r="LV246" s="296"/>
      <c r="LW246" s="296"/>
      <c r="LX246" s="296"/>
      <c r="LY246" s="296"/>
      <c r="LZ246" s="296"/>
      <c r="MA246" s="296"/>
      <c r="MB246" s="296"/>
      <c r="MC246" s="296"/>
      <c r="MD246" s="296"/>
      <c r="ME246" s="296"/>
      <c r="MF246" s="296"/>
      <c r="MG246" s="296"/>
      <c r="MH246" s="296"/>
      <c r="MI246" s="296"/>
      <c r="MJ246" s="296"/>
      <c r="MK246" s="296"/>
      <c r="ML246" s="296"/>
      <c r="MM246" s="296"/>
      <c r="MN246" s="296"/>
      <c r="MO246" s="296"/>
      <c r="MP246" s="296"/>
      <c r="MQ246" s="296"/>
      <c r="MR246" s="296"/>
      <c r="MS246" s="296"/>
      <c r="MT246" s="296"/>
      <c r="MU246" s="296"/>
      <c r="MV246" s="296"/>
      <c r="MW246" s="296"/>
      <c r="MX246" s="296"/>
      <c r="MY246" s="296"/>
      <c r="MZ246" s="296"/>
      <c r="NA246" s="296"/>
      <c r="NB246" s="296"/>
      <c r="NC246" s="296"/>
      <c r="ND246" s="296"/>
      <c r="NE246" s="296"/>
      <c r="NF246" s="296"/>
      <c r="NG246" s="296"/>
      <c r="NH246" s="296"/>
      <c r="NI246" s="296"/>
      <c r="NJ246" s="296"/>
      <c r="NK246" s="296"/>
      <c r="NL246" s="296"/>
      <c r="NM246" s="296"/>
      <c r="NN246" s="296"/>
      <c r="NO246" s="296"/>
      <c r="NP246" s="296"/>
      <c r="NQ246" s="296"/>
      <c r="NR246" s="296"/>
      <c r="NS246" s="296"/>
      <c r="NT246" s="296"/>
      <c r="NU246" s="296"/>
      <c r="NV246" s="296"/>
      <c r="NW246" s="296"/>
      <c r="NX246" s="296"/>
      <c r="NY246" s="296"/>
      <c r="NZ246" s="296"/>
      <c r="OA246" s="296"/>
      <c r="OB246" s="296"/>
      <c r="OC246" s="296"/>
      <c r="OD246" s="296"/>
      <c r="OE246" s="296"/>
      <c r="OF246" s="296"/>
      <c r="OG246" s="296"/>
      <c r="OH246" s="296"/>
      <c r="OI246" s="296"/>
      <c r="OJ246" s="296"/>
      <c r="OK246" s="296"/>
      <c r="OL246" s="296"/>
      <c r="OM246" s="296"/>
      <c r="ON246" s="296"/>
      <c r="OO246" s="296"/>
      <c r="OP246" s="296"/>
      <c r="OQ246" s="296"/>
      <c r="OR246" s="296"/>
      <c r="OS246" s="296"/>
      <c r="OT246" s="296"/>
      <c r="OU246" s="296"/>
      <c r="OV246" s="296"/>
      <c r="OW246" s="296"/>
      <c r="OX246" s="296"/>
      <c r="OY246" s="296"/>
      <c r="OZ246" s="296"/>
      <c r="PA246" s="296"/>
      <c r="PB246" s="296"/>
      <c r="PC246" s="296"/>
      <c r="PD246" s="296"/>
      <c r="PE246" s="296"/>
      <c r="PF246" s="296"/>
      <c r="PG246" s="296"/>
      <c r="PH246" s="296"/>
      <c r="PI246" s="296"/>
      <c r="PJ246" s="296"/>
      <c r="PK246" s="296"/>
      <c r="PL246" s="296"/>
      <c r="PM246" s="296"/>
      <c r="PN246" s="296"/>
      <c r="PO246" s="296"/>
      <c r="PP246" s="296"/>
      <c r="PQ246" s="296"/>
      <c r="PR246" s="296"/>
      <c r="PS246" s="296"/>
      <c r="PT246" s="296"/>
      <c r="PU246" s="296"/>
      <c r="PV246" s="296"/>
      <c r="PW246" s="296"/>
      <c r="PX246" s="296"/>
      <c r="PY246" s="296"/>
      <c r="PZ246" s="296"/>
      <c r="QA246" s="296"/>
      <c r="QB246" s="296"/>
      <c r="QC246" s="296"/>
      <c r="QD246" s="296"/>
      <c r="QE246" s="296"/>
      <c r="QF246" s="296"/>
      <c r="QG246" s="296"/>
      <c r="QH246" s="296"/>
      <c r="QI246" s="296"/>
      <c r="QJ246" s="296"/>
      <c r="QK246" s="296"/>
      <c r="QL246" s="296"/>
      <c r="QM246" s="296"/>
      <c r="QN246" s="296"/>
      <c r="QO246" s="296"/>
      <c r="QP246" s="296"/>
      <c r="QQ246" s="296"/>
      <c r="QR246" s="296"/>
      <c r="QS246" s="296"/>
      <c r="QT246" s="296"/>
      <c r="QU246" s="296"/>
      <c r="QV246" s="296"/>
      <c r="QW246" s="296"/>
      <c r="QX246" s="296"/>
    </row>
    <row r="247" customFormat="false" ht="21" hidden="false" customHeight="true" outlineLevel="0" collapsed="false">
      <c r="A247" s="313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2"/>
      <c r="P247" s="302"/>
      <c r="Q247" s="302"/>
      <c r="R247" s="302"/>
      <c r="S247" s="302"/>
      <c r="T247" s="302"/>
      <c r="U247" s="302"/>
      <c r="V247" s="302"/>
      <c r="W247" s="302"/>
      <c r="X247" s="302"/>
      <c r="Y247" s="302"/>
      <c r="Z247" s="302"/>
      <c r="AA247" s="303"/>
      <c r="AB247" s="300"/>
      <c r="AE247" s="296"/>
      <c r="AF247" s="296"/>
      <c r="AG247" s="296"/>
      <c r="AH247" s="296"/>
      <c r="AI247" s="296"/>
      <c r="AJ247" s="296"/>
      <c r="AK247" s="296"/>
      <c r="AL247" s="296"/>
      <c r="AM247" s="296"/>
      <c r="AN247" s="296"/>
      <c r="AO247" s="296"/>
      <c r="AP247" s="296"/>
      <c r="AQ247" s="296"/>
      <c r="AR247" s="296"/>
      <c r="AS247" s="296"/>
      <c r="AT247" s="296"/>
      <c r="AU247" s="296"/>
      <c r="AV247" s="296"/>
      <c r="AW247" s="296"/>
      <c r="AX247" s="296"/>
      <c r="AY247" s="296"/>
      <c r="AZ247" s="296"/>
      <c r="BA247" s="296"/>
      <c r="BB247" s="296"/>
      <c r="BC247" s="296"/>
      <c r="BD247" s="296"/>
      <c r="BE247" s="296"/>
      <c r="BF247" s="296"/>
      <c r="BG247" s="296"/>
      <c r="BH247" s="296"/>
      <c r="BI247" s="296"/>
      <c r="BJ247" s="296"/>
      <c r="BK247" s="296"/>
      <c r="BL247" s="296"/>
      <c r="BM247" s="296"/>
      <c r="BN247" s="296"/>
      <c r="BO247" s="296"/>
      <c r="BP247" s="296"/>
      <c r="BQ247" s="296"/>
      <c r="BR247" s="296"/>
      <c r="BS247" s="296"/>
      <c r="BT247" s="296"/>
      <c r="BU247" s="296"/>
      <c r="BV247" s="296"/>
      <c r="BW247" s="296"/>
      <c r="BX247" s="296"/>
      <c r="BY247" s="296"/>
      <c r="BZ247" s="296"/>
      <c r="CA247" s="296"/>
      <c r="CB247" s="296"/>
      <c r="CC247" s="296"/>
      <c r="CD247" s="296"/>
      <c r="CE247" s="296"/>
      <c r="CF247" s="296"/>
      <c r="CG247" s="296"/>
      <c r="CH247" s="296"/>
      <c r="CI247" s="296"/>
      <c r="CJ247" s="296"/>
      <c r="CK247" s="296"/>
      <c r="CL247" s="296"/>
      <c r="CM247" s="296"/>
      <c r="CN247" s="296"/>
      <c r="CO247" s="296"/>
      <c r="CP247" s="296"/>
      <c r="CQ247" s="296"/>
      <c r="CR247" s="296"/>
      <c r="CS247" s="296"/>
      <c r="CT247" s="296"/>
      <c r="CU247" s="296"/>
      <c r="CV247" s="296"/>
      <c r="CW247" s="296"/>
      <c r="CX247" s="296"/>
      <c r="CY247" s="296"/>
      <c r="CZ247" s="296"/>
      <c r="DA247" s="296"/>
      <c r="DB247" s="296"/>
      <c r="DC247" s="296"/>
      <c r="DD247" s="296"/>
      <c r="DE247" s="296"/>
      <c r="DF247" s="296"/>
      <c r="DG247" s="296"/>
      <c r="DH247" s="296"/>
      <c r="DI247" s="296"/>
      <c r="DJ247" s="296"/>
      <c r="DK247" s="296"/>
      <c r="DL247" s="296"/>
      <c r="DM247" s="296"/>
      <c r="DN247" s="296"/>
      <c r="DO247" s="296"/>
      <c r="DP247" s="296"/>
      <c r="DQ247" s="296"/>
      <c r="DR247" s="296"/>
      <c r="DS247" s="296"/>
      <c r="DT247" s="296"/>
      <c r="DU247" s="296"/>
      <c r="DV247" s="296"/>
      <c r="DW247" s="296"/>
      <c r="DX247" s="296"/>
      <c r="DY247" s="296"/>
      <c r="DZ247" s="296"/>
      <c r="EA247" s="296"/>
      <c r="EB247" s="296"/>
      <c r="EC247" s="296"/>
      <c r="ED247" s="296"/>
      <c r="EE247" s="296"/>
      <c r="EF247" s="296"/>
      <c r="EG247" s="296"/>
      <c r="EH247" s="296"/>
      <c r="EI247" s="296"/>
      <c r="EJ247" s="296"/>
      <c r="EK247" s="296"/>
      <c r="EL247" s="296"/>
      <c r="EM247" s="296"/>
      <c r="EN247" s="296"/>
      <c r="EO247" s="296"/>
      <c r="EP247" s="296"/>
      <c r="EQ247" s="296"/>
      <c r="ER247" s="296"/>
      <c r="ES247" s="296"/>
      <c r="ET247" s="296"/>
      <c r="EU247" s="296"/>
      <c r="EV247" s="296"/>
      <c r="EW247" s="296"/>
      <c r="EX247" s="296"/>
      <c r="EY247" s="296"/>
      <c r="EZ247" s="296"/>
      <c r="FA247" s="296"/>
      <c r="FB247" s="296"/>
      <c r="FC247" s="296"/>
      <c r="FD247" s="296"/>
      <c r="FE247" s="296"/>
      <c r="FF247" s="296"/>
      <c r="FG247" s="296"/>
      <c r="FH247" s="296"/>
      <c r="FI247" s="296"/>
      <c r="FJ247" s="296"/>
      <c r="FK247" s="296"/>
      <c r="FL247" s="296"/>
      <c r="FM247" s="296"/>
      <c r="FN247" s="296"/>
      <c r="FO247" s="296"/>
      <c r="FP247" s="296"/>
      <c r="FQ247" s="296"/>
      <c r="FR247" s="296"/>
      <c r="FS247" s="296"/>
      <c r="FT247" s="296"/>
      <c r="FU247" s="296"/>
      <c r="FV247" s="296"/>
      <c r="FW247" s="296"/>
      <c r="FX247" s="296"/>
      <c r="FY247" s="296"/>
      <c r="FZ247" s="296"/>
      <c r="GA247" s="296"/>
      <c r="GB247" s="296"/>
      <c r="GC247" s="296"/>
      <c r="GD247" s="296"/>
      <c r="GE247" s="296"/>
      <c r="GF247" s="296"/>
      <c r="GG247" s="296"/>
      <c r="GH247" s="296"/>
      <c r="GI247" s="296"/>
      <c r="GJ247" s="296"/>
      <c r="GK247" s="296"/>
      <c r="GL247" s="296"/>
      <c r="GM247" s="296"/>
      <c r="GN247" s="296"/>
      <c r="GO247" s="296"/>
      <c r="GP247" s="296"/>
      <c r="GQ247" s="296"/>
      <c r="GR247" s="296"/>
      <c r="GS247" s="296"/>
      <c r="GT247" s="296"/>
      <c r="GU247" s="296"/>
      <c r="GV247" s="296"/>
      <c r="GW247" s="296"/>
      <c r="GX247" s="296"/>
      <c r="GY247" s="296"/>
      <c r="GZ247" s="296"/>
      <c r="HA247" s="296"/>
      <c r="HB247" s="296"/>
      <c r="HC247" s="296"/>
      <c r="HD247" s="296"/>
      <c r="HE247" s="296"/>
      <c r="HF247" s="296"/>
      <c r="HG247" s="296"/>
      <c r="HH247" s="296"/>
      <c r="HI247" s="296"/>
      <c r="HJ247" s="296"/>
      <c r="HK247" s="296"/>
      <c r="HL247" s="296"/>
      <c r="HM247" s="296"/>
      <c r="HN247" s="296"/>
      <c r="HO247" s="296"/>
      <c r="HP247" s="296"/>
      <c r="HQ247" s="296"/>
      <c r="HR247" s="296"/>
      <c r="HS247" s="296"/>
      <c r="HT247" s="296"/>
      <c r="HU247" s="296"/>
      <c r="HV247" s="296"/>
      <c r="HW247" s="296"/>
      <c r="HX247" s="296"/>
      <c r="HY247" s="296"/>
      <c r="HZ247" s="296"/>
      <c r="IA247" s="296"/>
      <c r="IB247" s="296"/>
      <c r="IC247" s="296"/>
      <c r="ID247" s="296"/>
      <c r="IE247" s="296"/>
      <c r="IF247" s="296"/>
      <c r="IG247" s="296"/>
      <c r="IH247" s="296"/>
      <c r="II247" s="296"/>
      <c r="IJ247" s="296"/>
      <c r="IK247" s="296"/>
      <c r="IL247" s="296"/>
      <c r="IM247" s="296"/>
      <c r="IN247" s="296"/>
      <c r="IO247" s="296"/>
      <c r="IP247" s="296"/>
      <c r="IQ247" s="296"/>
      <c r="IR247" s="296"/>
      <c r="IS247" s="296"/>
      <c r="IT247" s="296"/>
      <c r="IU247" s="296"/>
      <c r="IV247" s="296"/>
      <c r="IW247" s="296"/>
      <c r="IX247" s="296"/>
      <c r="IY247" s="296"/>
      <c r="IZ247" s="296"/>
      <c r="JA247" s="296"/>
      <c r="JB247" s="296"/>
      <c r="JC247" s="296"/>
      <c r="JD247" s="296"/>
      <c r="JE247" s="296"/>
      <c r="JF247" s="296"/>
      <c r="JG247" s="296"/>
      <c r="JH247" s="296"/>
      <c r="JI247" s="296"/>
      <c r="JJ247" s="296"/>
      <c r="JK247" s="296"/>
      <c r="JL247" s="296"/>
      <c r="JM247" s="296"/>
      <c r="JN247" s="296"/>
      <c r="JO247" s="296"/>
      <c r="JP247" s="296"/>
      <c r="JQ247" s="296"/>
      <c r="JR247" s="296"/>
      <c r="JS247" s="296"/>
      <c r="JT247" s="296"/>
      <c r="JU247" s="296"/>
      <c r="JV247" s="296"/>
      <c r="JW247" s="296"/>
      <c r="JX247" s="296"/>
      <c r="JY247" s="296"/>
      <c r="JZ247" s="296"/>
      <c r="KA247" s="296"/>
      <c r="KB247" s="296"/>
      <c r="KC247" s="296"/>
      <c r="KD247" s="296"/>
      <c r="KE247" s="296"/>
      <c r="KF247" s="296"/>
      <c r="KG247" s="296"/>
      <c r="KH247" s="296"/>
      <c r="KI247" s="296"/>
      <c r="KJ247" s="296"/>
      <c r="KK247" s="296"/>
      <c r="KL247" s="296"/>
      <c r="KM247" s="296"/>
      <c r="KN247" s="296"/>
      <c r="KO247" s="296"/>
      <c r="KP247" s="296"/>
      <c r="KQ247" s="296"/>
      <c r="KR247" s="296"/>
      <c r="KS247" s="296"/>
      <c r="KT247" s="296"/>
      <c r="KU247" s="296"/>
      <c r="KV247" s="296"/>
      <c r="KW247" s="296"/>
      <c r="KX247" s="296"/>
      <c r="KY247" s="296"/>
      <c r="KZ247" s="296"/>
      <c r="LA247" s="296"/>
      <c r="LB247" s="296"/>
      <c r="LC247" s="296"/>
      <c r="LD247" s="296"/>
      <c r="LE247" s="296"/>
      <c r="LF247" s="296"/>
      <c r="LG247" s="296"/>
      <c r="LH247" s="296"/>
      <c r="LI247" s="296"/>
      <c r="LJ247" s="296"/>
      <c r="LK247" s="296"/>
      <c r="LL247" s="296"/>
      <c r="LM247" s="296"/>
      <c r="LN247" s="296"/>
      <c r="LO247" s="296"/>
      <c r="LP247" s="296"/>
      <c r="LQ247" s="296"/>
      <c r="LR247" s="296"/>
      <c r="LS247" s="296"/>
      <c r="LT247" s="296"/>
      <c r="LU247" s="296"/>
      <c r="LV247" s="296"/>
      <c r="LW247" s="296"/>
      <c r="LX247" s="296"/>
      <c r="LY247" s="296"/>
      <c r="LZ247" s="296"/>
      <c r="MA247" s="296"/>
      <c r="MB247" s="296"/>
      <c r="MC247" s="296"/>
      <c r="MD247" s="296"/>
      <c r="ME247" s="296"/>
      <c r="MF247" s="296"/>
      <c r="MG247" s="296"/>
      <c r="MH247" s="296"/>
      <c r="MI247" s="296"/>
      <c r="MJ247" s="296"/>
      <c r="MK247" s="296"/>
      <c r="ML247" s="296"/>
      <c r="MM247" s="296"/>
      <c r="MN247" s="296"/>
      <c r="MO247" s="296"/>
      <c r="MP247" s="296"/>
      <c r="MQ247" s="296"/>
      <c r="MR247" s="296"/>
      <c r="MS247" s="296"/>
      <c r="MT247" s="296"/>
      <c r="MU247" s="296"/>
      <c r="MV247" s="296"/>
      <c r="MW247" s="296"/>
      <c r="MX247" s="296"/>
      <c r="MY247" s="296"/>
      <c r="MZ247" s="296"/>
      <c r="NA247" s="296"/>
      <c r="NB247" s="296"/>
      <c r="NC247" s="296"/>
      <c r="ND247" s="296"/>
      <c r="NE247" s="296"/>
      <c r="NF247" s="296"/>
      <c r="NG247" s="296"/>
      <c r="NH247" s="296"/>
      <c r="NI247" s="296"/>
      <c r="NJ247" s="296"/>
      <c r="NK247" s="296"/>
      <c r="NL247" s="296"/>
      <c r="NM247" s="296"/>
      <c r="NN247" s="296"/>
      <c r="NO247" s="296"/>
      <c r="NP247" s="296"/>
      <c r="NQ247" s="296"/>
      <c r="NR247" s="296"/>
      <c r="NS247" s="296"/>
      <c r="NT247" s="296"/>
      <c r="NU247" s="296"/>
      <c r="NV247" s="296"/>
      <c r="NW247" s="296"/>
      <c r="NX247" s="296"/>
      <c r="NY247" s="296"/>
      <c r="NZ247" s="296"/>
      <c r="OA247" s="296"/>
      <c r="OB247" s="296"/>
      <c r="OC247" s="296"/>
      <c r="OD247" s="296"/>
      <c r="OE247" s="296"/>
      <c r="OF247" s="296"/>
      <c r="OG247" s="296"/>
      <c r="OH247" s="296"/>
      <c r="OI247" s="296"/>
      <c r="OJ247" s="296"/>
      <c r="OK247" s="296"/>
      <c r="OL247" s="296"/>
      <c r="OM247" s="296"/>
      <c r="ON247" s="296"/>
      <c r="OO247" s="296"/>
      <c r="OP247" s="296"/>
      <c r="OQ247" s="296"/>
      <c r="OR247" s="296"/>
      <c r="OS247" s="296"/>
      <c r="OT247" s="296"/>
      <c r="OU247" s="296"/>
      <c r="OV247" s="296"/>
      <c r="OW247" s="296"/>
      <c r="OX247" s="296"/>
      <c r="OY247" s="296"/>
      <c r="OZ247" s="296"/>
      <c r="PA247" s="296"/>
      <c r="PB247" s="296"/>
      <c r="PC247" s="296"/>
      <c r="PD247" s="296"/>
      <c r="PE247" s="296"/>
      <c r="PF247" s="296"/>
      <c r="PG247" s="296"/>
      <c r="PH247" s="296"/>
      <c r="PI247" s="296"/>
      <c r="PJ247" s="296"/>
      <c r="PK247" s="296"/>
      <c r="PL247" s="296"/>
      <c r="PM247" s="296"/>
      <c r="PN247" s="296"/>
      <c r="PO247" s="296"/>
      <c r="PP247" s="296"/>
      <c r="PQ247" s="296"/>
      <c r="PR247" s="296"/>
      <c r="PS247" s="296"/>
      <c r="PT247" s="296"/>
      <c r="PU247" s="296"/>
      <c r="PV247" s="296"/>
      <c r="PW247" s="296"/>
      <c r="PX247" s="296"/>
      <c r="PY247" s="296"/>
      <c r="PZ247" s="296"/>
      <c r="QA247" s="296"/>
      <c r="QB247" s="296"/>
      <c r="QC247" s="296"/>
      <c r="QD247" s="296"/>
      <c r="QE247" s="296"/>
      <c r="QF247" s="296"/>
      <c r="QG247" s="296"/>
      <c r="QH247" s="296"/>
      <c r="QI247" s="296"/>
      <c r="QJ247" s="296"/>
      <c r="QK247" s="296"/>
      <c r="QL247" s="296"/>
      <c r="QM247" s="296"/>
      <c r="QN247" s="296"/>
      <c r="QO247" s="296"/>
      <c r="QP247" s="296"/>
      <c r="QQ247" s="296"/>
      <c r="QR247" s="296"/>
      <c r="QS247" s="296"/>
      <c r="QT247" s="296"/>
      <c r="QU247" s="296"/>
      <c r="QV247" s="296"/>
      <c r="QW247" s="296"/>
      <c r="QX247" s="296"/>
    </row>
    <row r="248" s="243" customFormat="true" ht="21" hidden="false" customHeight="true" outlineLevel="0" collapsed="false">
      <c r="A248" s="31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  <c r="AA248" s="303"/>
      <c r="AB248" s="300"/>
    </row>
    <row r="249" s="243" customFormat="true" ht="21" hidden="false" customHeight="true" outlineLevel="0" collapsed="false">
      <c r="A249" s="313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303"/>
      <c r="AB249" s="300"/>
    </row>
    <row r="250" s="243" customFormat="true" ht="21" hidden="false" customHeight="true" outlineLevel="0" collapsed="false">
      <c r="A250" s="313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303"/>
      <c r="AB250" s="300"/>
    </row>
    <row r="251" s="243" customFormat="true" ht="21" hidden="false" customHeight="true" outlineLevel="0" collapsed="false">
      <c r="A251" s="313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  <c r="X251" s="302"/>
      <c r="Y251" s="302"/>
      <c r="Z251" s="302"/>
      <c r="AA251" s="303"/>
      <c r="AB251" s="300"/>
    </row>
    <row r="252" s="243" customFormat="true" ht="21" hidden="false" customHeight="true" outlineLevel="0" collapsed="false">
      <c r="A252" s="31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2"/>
      <c r="P252" s="302"/>
      <c r="Q252" s="302"/>
      <c r="R252" s="302"/>
      <c r="S252" s="302"/>
      <c r="T252" s="302"/>
      <c r="U252" s="302"/>
      <c r="V252" s="302"/>
      <c r="W252" s="302"/>
      <c r="X252" s="302"/>
      <c r="Y252" s="302"/>
      <c r="Z252" s="302"/>
      <c r="AA252" s="303"/>
      <c r="AB252" s="300"/>
    </row>
    <row r="253" s="243" customFormat="true" ht="21" hidden="false" customHeight="true" outlineLevel="0" collapsed="false">
      <c r="A253" s="313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  <c r="AA253" s="303"/>
      <c r="AB253" s="300"/>
    </row>
    <row r="254" s="243" customFormat="true" ht="21" hidden="false" customHeight="true" outlineLevel="0" collapsed="false">
      <c r="A254" s="313"/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303"/>
      <c r="AB254" s="300"/>
    </row>
    <row r="255" s="243" customFormat="true" ht="21" hidden="false" customHeight="true" outlineLevel="0" collapsed="false">
      <c r="A255" s="313"/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303"/>
      <c r="AB255" s="300"/>
    </row>
    <row r="256" s="243" customFormat="true" ht="21" hidden="false" customHeight="true" outlineLevel="0" collapsed="false">
      <c r="A256" s="313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303"/>
      <c r="AB256" s="300"/>
    </row>
    <row r="257" s="243" customFormat="true" ht="21" hidden="false" customHeight="true" outlineLevel="0" collapsed="false">
      <c r="A257" s="313"/>
      <c r="B257" s="302" t="s">
        <v>1310</v>
      </c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2"/>
      <c r="P257" s="302"/>
      <c r="Q257" s="302"/>
      <c r="R257" s="302"/>
      <c r="S257" s="302"/>
      <c r="T257" s="302"/>
      <c r="U257" s="302"/>
      <c r="V257" s="302"/>
      <c r="W257" s="302"/>
      <c r="X257" s="302"/>
      <c r="Y257" s="302"/>
      <c r="Z257" s="302"/>
      <c r="AA257" s="303"/>
      <c r="AB257" s="300"/>
      <c r="AC257" s="296"/>
      <c r="AD257" s="296"/>
    </row>
    <row r="258" s="243" customFormat="true" ht="21" hidden="false" customHeight="true" outlineLevel="0" collapsed="false">
      <c r="A258" s="313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2"/>
      <c r="P258" s="302"/>
      <c r="Q258" s="302"/>
      <c r="R258" s="302"/>
      <c r="S258" s="302"/>
      <c r="T258" s="302"/>
      <c r="U258" s="302"/>
      <c r="V258" s="302"/>
      <c r="W258" s="302"/>
      <c r="X258" s="302"/>
      <c r="Y258" s="302"/>
      <c r="Z258" s="302"/>
      <c r="AA258" s="303"/>
      <c r="AB258" s="300"/>
      <c r="AC258" s="296"/>
      <c r="AD258" s="296"/>
    </row>
    <row r="259" s="243" customFormat="true" ht="21" hidden="false" customHeight="true" outlineLevel="0" collapsed="false">
      <c r="A259" s="313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303"/>
      <c r="AB259" s="300"/>
      <c r="AC259" s="296"/>
      <c r="AD259" s="296"/>
    </row>
    <row r="260" s="243" customFormat="true" ht="21" hidden="false" customHeight="true" outlineLevel="0" collapsed="false">
      <c r="A260" s="31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303"/>
      <c r="AB260" s="300"/>
      <c r="AC260" s="296"/>
      <c r="AD260" s="296"/>
    </row>
    <row r="261" s="243" customFormat="true" ht="21" hidden="false" customHeight="true" outlineLevel="0" collapsed="false">
      <c r="A261" s="313"/>
      <c r="B261" s="305" t="s">
        <v>1311</v>
      </c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305"/>
      <c r="Z261" s="305"/>
      <c r="AA261" s="303"/>
      <c r="AB261" s="300"/>
      <c r="AC261" s="296"/>
      <c r="AD261" s="296"/>
    </row>
    <row r="262" s="243" customFormat="true" ht="21" hidden="false" customHeight="true" outlineLevel="0" collapsed="false">
      <c r="A262" s="313"/>
      <c r="B262" s="305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  <c r="AA262" s="303"/>
      <c r="AB262" s="300"/>
      <c r="AC262" s="296"/>
      <c r="AD262" s="296"/>
    </row>
    <row r="263" s="243" customFormat="true" ht="21" hidden="false" customHeight="true" outlineLevel="0" collapsed="false">
      <c r="A263" s="313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303"/>
      <c r="AB263" s="300"/>
      <c r="AC263" s="296"/>
      <c r="AD263" s="296"/>
    </row>
    <row r="264" s="243" customFormat="true" ht="21" hidden="false" customHeight="true" outlineLevel="0" collapsed="false">
      <c r="A264" s="313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303"/>
      <c r="AB264" s="300"/>
      <c r="AC264" s="296"/>
      <c r="AD264" s="296"/>
    </row>
    <row r="265" s="243" customFormat="true" ht="21" hidden="false" customHeight="true" outlineLevel="0" collapsed="false">
      <c r="A265" s="313"/>
      <c r="B265" s="305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  <c r="AA265" s="303"/>
      <c r="AB265" s="300"/>
      <c r="AC265" s="296"/>
      <c r="AD265" s="296"/>
    </row>
    <row r="266" s="243" customFormat="true" ht="21" hidden="false" customHeight="true" outlineLevel="0" collapsed="false">
      <c r="A266" s="313"/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  <c r="AA266" s="303"/>
      <c r="AB266" s="300"/>
      <c r="AC266" s="296"/>
      <c r="AD266" s="296"/>
    </row>
    <row r="267" s="243" customFormat="true" ht="21" hidden="false" customHeight="true" outlineLevel="0" collapsed="false">
      <c r="A267" s="313"/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  <c r="AA267" s="303"/>
      <c r="AB267" s="300"/>
      <c r="AC267" s="296"/>
      <c r="AD267" s="296"/>
    </row>
    <row r="268" s="243" customFormat="true" ht="21" hidden="false" customHeight="true" outlineLevel="0" collapsed="false">
      <c r="A268" s="313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  <c r="AA268" s="303"/>
      <c r="AB268" s="300"/>
      <c r="AC268" s="296"/>
      <c r="AD268" s="296"/>
    </row>
    <row r="269" s="243" customFormat="true" ht="21" hidden="false" customHeight="true" outlineLevel="0" collapsed="false">
      <c r="A269" s="313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305"/>
      <c r="Z269" s="305"/>
      <c r="AA269" s="303"/>
      <c r="AB269" s="300"/>
      <c r="AC269" s="296"/>
      <c r="AD269" s="296"/>
    </row>
    <row r="270" s="243" customFormat="true" ht="21" hidden="false" customHeight="true" outlineLevel="0" collapsed="false">
      <c r="A270" s="313"/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303"/>
      <c r="AB270" s="300"/>
      <c r="AC270" s="296"/>
      <c r="AD270" s="296"/>
    </row>
    <row r="271" s="243" customFormat="true" ht="21" hidden="false" customHeight="true" outlineLevel="0" collapsed="false">
      <c r="A271" s="313"/>
      <c r="B271" s="302" t="s">
        <v>1312</v>
      </c>
      <c r="C271" s="302"/>
      <c r="D271" s="274"/>
      <c r="E271" s="274"/>
      <c r="F271" s="274"/>
      <c r="G271" s="274"/>
      <c r="H271" s="274"/>
      <c r="I271" s="274"/>
      <c r="J271" s="274"/>
      <c r="K271" s="274"/>
      <c r="L271" s="274"/>
      <c r="M271" s="274"/>
      <c r="N271" s="274"/>
      <c r="O271" s="274"/>
      <c r="P271" s="274"/>
      <c r="Q271" s="274"/>
      <c r="R271" s="274"/>
      <c r="S271" s="274"/>
      <c r="T271" s="274"/>
      <c r="U271" s="274"/>
      <c r="V271" s="274"/>
      <c r="W271" s="274"/>
      <c r="X271" s="274"/>
      <c r="Y271" s="274"/>
      <c r="Z271" s="274"/>
      <c r="AA271" s="303"/>
      <c r="AB271" s="300"/>
      <c r="AC271" s="296"/>
      <c r="AD271" s="296"/>
    </row>
    <row r="272" s="243" customFormat="true" ht="21" hidden="false" customHeight="true" outlineLevel="0" collapsed="false">
      <c r="A272" s="313"/>
      <c r="B272" s="302"/>
      <c r="C272" s="302"/>
      <c r="D272" s="274"/>
      <c r="E272" s="274"/>
      <c r="F272" s="274"/>
      <c r="G272" s="274"/>
      <c r="H272" s="274"/>
      <c r="I272" s="274"/>
      <c r="J272" s="274"/>
      <c r="K272" s="274"/>
      <c r="L272" s="274"/>
      <c r="M272" s="274"/>
      <c r="N272" s="274"/>
      <c r="O272" s="274"/>
      <c r="P272" s="274"/>
      <c r="Q272" s="274"/>
      <c r="R272" s="274"/>
      <c r="S272" s="274"/>
      <c r="T272" s="274"/>
      <c r="U272" s="274"/>
      <c r="V272" s="274"/>
      <c r="W272" s="274"/>
      <c r="X272" s="274"/>
      <c r="Y272" s="274"/>
      <c r="Z272" s="274"/>
      <c r="AA272" s="303"/>
      <c r="AB272" s="300"/>
      <c r="AC272" s="296"/>
      <c r="AD272" s="296"/>
    </row>
    <row r="273" s="243" customFormat="true" ht="21" hidden="false" customHeight="true" outlineLevel="0" collapsed="false">
      <c r="A273" s="313"/>
      <c r="B273" s="302"/>
      <c r="C273" s="302"/>
      <c r="D273" s="274"/>
      <c r="E273" s="274"/>
      <c r="F273" s="274"/>
      <c r="G273" s="274"/>
      <c r="H273" s="274"/>
      <c r="I273" s="274"/>
      <c r="J273" s="274"/>
      <c r="K273" s="274"/>
      <c r="L273" s="274"/>
      <c r="M273" s="274"/>
      <c r="N273" s="274"/>
      <c r="O273" s="274"/>
      <c r="P273" s="274"/>
      <c r="Q273" s="274"/>
      <c r="R273" s="274"/>
      <c r="S273" s="274"/>
      <c r="T273" s="274"/>
      <c r="U273" s="274"/>
      <c r="V273" s="274"/>
      <c r="W273" s="274"/>
      <c r="X273" s="274"/>
      <c r="Y273" s="274"/>
      <c r="Z273" s="274"/>
      <c r="AA273" s="303"/>
      <c r="AB273" s="300"/>
      <c r="AC273" s="296"/>
      <c r="AD273" s="296"/>
    </row>
    <row r="274" s="243" customFormat="true" ht="21" hidden="false" customHeight="true" outlineLevel="0" collapsed="false">
      <c r="A274" s="313"/>
      <c r="B274" s="302"/>
      <c r="C274" s="302"/>
      <c r="D274" s="274"/>
      <c r="E274" s="274"/>
      <c r="F274" s="274"/>
      <c r="G274" s="274"/>
      <c r="H274" s="274"/>
      <c r="I274" s="274"/>
      <c r="J274" s="274"/>
      <c r="K274" s="274"/>
      <c r="L274" s="274"/>
      <c r="M274" s="274"/>
      <c r="N274" s="274"/>
      <c r="O274" s="274"/>
      <c r="P274" s="274"/>
      <c r="Q274" s="274"/>
      <c r="R274" s="274"/>
      <c r="S274" s="274"/>
      <c r="T274" s="274"/>
      <c r="U274" s="274"/>
      <c r="V274" s="274"/>
      <c r="W274" s="274"/>
      <c r="X274" s="274"/>
      <c r="Y274" s="274"/>
      <c r="Z274" s="274"/>
      <c r="AA274" s="303"/>
      <c r="AB274" s="300"/>
      <c r="AC274" s="296"/>
      <c r="AD274" s="296"/>
    </row>
    <row r="275" s="243" customFormat="true" ht="21" hidden="false" customHeight="true" outlineLevel="0" collapsed="false">
      <c r="A275" s="313"/>
      <c r="B275" s="327"/>
      <c r="C275" s="327"/>
      <c r="D275" s="270"/>
      <c r="E275" s="270"/>
      <c r="F275" s="270"/>
      <c r="G275" s="270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  <c r="R275" s="270"/>
      <c r="S275" s="270"/>
      <c r="T275" s="270"/>
      <c r="U275" s="270"/>
      <c r="V275" s="270"/>
      <c r="W275" s="270"/>
      <c r="X275" s="270"/>
      <c r="Y275" s="270"/>
      <c r="Z275" s="270"/>
      <c r="AA275" s="299"/>
      <c r="AB275" s="300"/>
      <c r="AC275" s="296"/>
      <c r="AD275" s="296"/>
    </row>
    <row r="276" s="243" customFormat="true" ht="21" hidden="false" customHeight="true" outlineLevel="0" collapsed="false">
      <c r="Q276" s="296"/>
    </row>
    <row r="277" s="243" customFormat="true" ht="21" hidden="false" customHeight="true" outlineLevel="0" collapsed="false"/>
    <row r="278" s="243" customFormat="true" ht="21" hidden="false" customHeight="true" outlineLevel="0" collapsed="false"/>
    <row r="279" s="243" customFormat="true" ht="21" hidden="false" customHeight="true" outlineLevel="0" collapsed="false"/>
    <row r="280" s="243" customFormat="true" ht="21" hidden="false" customHeight="true" outlineLevel="0" collapsed="false"/>
    <row r="281" s="243" customFormat="true" ht="21" hidden="false" customHeight="true" outlineLevel="0" collapsed="false"/>
    <row r="282" s="243" customFormat="true" ht="21" hidden="false" customHeight="true" outlineLevel="0" collapsed="false"/>
    <row r="283" s="243" customFormat="true" ht="21" hidden="false" customHeight="true" outlineLevel="0" collapsed="false"/>
    <row r="284" s="243" customFormat="true" ht="21" hidden="false" customHeight="true" outlineLevel="0" collapsed="false"/>
    <row r="285" s="243" customFormat="true" ht="21" hidden="false" customHeight="true" outlineLevel="0" collapsed="false"/>
    <row r="286" s="243" customFormat="true" ht="21" hidden="false" customHeight="true" outlineLevel="0" collapsed="false"/>
    <row r="287" s="243" customFormat="true" ht="21" hidden="false" customHeight="true" outlineLevel="0" collapsed="false"/>
    <row r="288" s="243" customFormat="true" ht="21" hidden="false" customHeight="true" outlineLevel="0" collapsed="false">
      <c r="A288" s="296"/>
      <c r="B288" s="296"/>
      <c r="C288" s="296"/>
      <c r="D288" s="296"/>
      <c r="E288" s="296"/>
      <c r="F288" s="296"/>
      <c r="G288" s="296"/>
      <c r="H288" s="296"/>
      <c r="K288" s="296"/>
      <c r="L288" s="296"/>
      <c r="M288" s="296"/>
      <c r="N288" s="296"/>
      <c r="O288" s="296"/>
      <c r="P288" s="296"/>
    </row>
    <row r="289" s="243" customFormat="true" ht="21" hidden="false" customHeight="true" outlineLevel="0" collapsed="false">
      <c r="A289" s="296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296"/>
      <c r="M289" s="296"/>
      <c r="N289" s="296"/>
      <c r="O289" s="296"/>
      <c r="P289" s="296"/>
    </row>
    <row r="290" s="243" customFormat="true" ht="21" hidden="false" customHeight="true" outlineLevel="0" collapsed="false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296"/>
      <c r="M290" s="296"/>
      <c r="N290" s="296"/>
      <c r="O290" s="296"/>
      <c r="P290" s="296"/>
    </row>
    <row r="291" s="243" customFormat="true" ht="21" hidden="false" customHeight="true" outlineLevel="0" collapsed="false">
      <c r="A291" s="296"/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</row>
    <row r="292" s="243" customFormat="true" ht="21" hidden="false" customHeight="true" outlineLevel="0" collapsed="false">
      <c r="A292" s="296"/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</row>
    <row r="293" s="243" customFormat="true" ht="21" hidden="false" customHeight="true" outlineLevel="0" collapsed="false">
      <c r="A293" s="296"/>
      <c r="B293" s="296"/>
      <c r="C293" s="296"/>
      <c r="D293" s="296"/>
      <c r="E293" s="296"/>
      <c r="F293" s="296"/>
      <c r="G293" s="296"/>
      <c r="H293" s="296"/>
      <c r="I293" s="296"/>
      <c r="J293" s="296"/>
      <c r="K293" s="296"/>
      <c r="L293" s="296"/>
      <c r="M293" s="296"/>
      <c r="N293" s="296"/>
      <c r="O293" s="296"/>
      <c r="P293" s="296"/>
    </row>
    <row r="294" s="243" customFormat="true" ht="21" hidden="false" customHeight="true" outlineLevel="0" collapsed="false">
      <c r="A294" s="296"/>
      <c r="B294" s="296"/>
      <c r="C294" s="296"/>
      <c r="D294" s="296"/>
      <c r="E294" s="296"/>
      <c r="F294" s="296"/>
      <c r="G294" s="296"/>
      <c r="H294" s="296"/>
      <c r="I294" s="296"/>
      <c r="J294" s="296"/>
      <c r="K294" s="296"/>
      <c r="L294" s="296"/>
      <c r="M294" s="296"/>
      <c r="N294" s="296"/>
      <c r="O294" s="296"/>
      <c r="P294" s="296"/>
    </row>
    <row r="295" s="243" customFormat="true" ht="21" hidden="false" customHeight="true" outlineLevel="0" collapsed="false">
      <c r="A295" s="296"/>
      <c r="B295" s="296"/>
      <c r="C295" s="296"/>
      <c r="D295" s="296"/>
      <c r="E295" s="296"/>
      <c r="F295" s="296"/>
      <c r="G295" s="296"/>
      <c r="H295" s="296"/>
      <c r="I295" s="296"/>
      <c r="J295" s="296"/>
      <c r="K295" s="296"/>
      <c r="L295" s="296"/>
      <c r="M295" s="296"/>
      <c r="N295" s="296"/>
      <c r="O295" s="296"/>
      <c r="P295" s="296"/>
    </row>
    <row r="296" s="243" customFormat="true" ht="21" hidden="false" customHeight="true" outlineLevel="0" collapsed="false">
      <c r="A296" s="296"/>
      <c r="B296" s="296"/>
      <c r="C296" s="296"/>
      <c r="D296" s="296"/>
      <c r="E296" s="296"/>
      <c r="F296" s="296"/>
      <c r="G296" s="296"/>
      <c r="H296" s="296"/>
      <c r="I296" s="296"/>
      <c r="J296" s="296"/>
      <c r="K296" s="296"/>
      <c r="L296" s="296"/>
      <c r="M296" s="296"/>
      <c r="N296" s="296"/>
      <c r="O296" s="296"/>
      <c r="P296" s="296"/>
    </row>
    <row r="297" s="243" customFormat="true" ht="21" hidden="false" customHeight="true" outlineLevel="0" collapsed="false">
      <c r="A297" s="296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296"/>
      <c r="M297" s="296"/>
      <c r="N297" s="296"/>
      <c r="O297" s="296"/>
      <c r="P297" s="296"/>
    </row>
    <row r="298" s="243" customFormat="true" ht="21" hidden="false" customHeight="true" outlineLevel="0" collapsed="false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296"/>
      <c r="M298" s="296"/>
      <c r="N298" s="296"/>
      <c r="O298" s="296"/>
      <c r="P298" s="296"/>
    </row>
    <row r="299" s="243" customFormat="true" ht="21" hidden="false" customHeight="true" outlineLevel="0" collapsed="false">
      <c r="A299" s="296"/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</row>
    <row r="300" s="243" customFormat="true" ht="21" hidden="false" customHeight="true" outlineLevel="0" collapsed="false">
      <c r="A300" s="296"/>
      <c r="B300" s="296"/>
      <c r="C300" s="296"/>
      <c r="D300" s="296"/>
      <c r="E300" s="296"/>
      <c r="F300" s="296"/>
      <c r="G300" s="296"/>
      <c r="H300" s="296"/>
      <c r="I300" s="296"/>
      <c r="J300" s="296"/>
      <c r="K300" s="296"/>
      <c r="L300" s="296"/>
      <c r="M300" s="296"/>
      <c r="N300" s="296"/>
      <c r="O300" s="296"/>
      <c r="P300" s="296"/>
    </row>
    <row r="301" s="243" customFormat="true" ht="21" hidden="false" customHeight="true" outlineLevel="0" collapsed="false">
      <c r="A301" s="296"/>
      <c r="B301" s="296"/>
      <c r="C301" s="296"/>
      <c r="D301" s="296"/>
      <c r="E301" s="296"/>
      <c r="F301" s="296"/>
      <c r="G301" s="296"/>
      <c r="H301" s="296"/>
      <c r="I301" s="296"/>
      <c r="J301" s="296"/>
      <c r="K301" s="296"/>
      <c r="L301" s="296"/>
      <c r="M301" s="296"/>
      <c r="N301" s="296"/>
      <c r="O301" s="296"/>
      <c r="P301" s="296"/>
    </row>
    <row r="302" s="243" customFormat="true" ht="21" hidden="false" customHeight="true" outlineLevel="0" collapsed="false">
      <c r="A302" s="296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296"/>
      <c r="M302" s="296"/>
      <c r="N302" s="296"/>
      <c r="O302" s="296"/>
      <c r="P302" s="296"/>
    </row>
    <row r="303" s="243" customFormat="true" ht="21" hidden="false" customHeight="true" outlineLevel="0" collapsed="false">
      <c r="I303" s="296"/>
      <c r="J303" s="296"/>
    </row>
    <row r="304" s="243" customFormat="true" ht="21" hidden="false" customHeight="true" outlineLevel="0" collapsed="false"/>
    <row r="305" s="243" customFormat="true" ht="21" hidden="false" customHeight="true" outlineLevel="0" collapsed="false"/>
    <row r="306" s="243" customFormat="true" ht="21" hidden="false" customHeight="true" outlineLevel="0" collapsed="false"/>
    <row r="307" s="243" customFormat="true" ht="21" hidden="false" customHeight="true" outlineLevel="0" collapsed="false"/>
    <row r="308" s="243" customFormat="true" ht="21" hidden="false" customHeight="true" outlineLevel="0" collapsed="false"/>
    <row r="309" s="243" customFormat="true" ht="13.5" hidden="false" customHeight="true" outlineLevel="0" collapsed="false"/>
    <row r="310" s="243" customFormat="true" ht="32.25" hidden="false" customHeight="true" outlineLevel="0" collapsed="false"/>
    <row r="311" s="243" customFormat="true" ht="14.25" hidden="false" customHeight="false" outlineLevel="0" collapsed="false"/>
    <row r="312" s="243" customFormat="true" ht="14.25" hidden="false" customHeight="false" outlineLevel="0" collapsed="false"/>
    <row r="313" s="243" customFormat="true" ht="14.25" hidden="false" customHeight="false" outlineLevel="0" collapsed="false"/>
    <row r="314" s="243" customFormat="true" ht="14.25" hidden="false" customHeight="false" outlineLevel="0" collapsed="false"/>
    <row r="315" s="243" customFormat="true" ht="15.75" hidden="false" customHeight="true" outlineLevel="0" collapsed="false"/>
    <row r="316" s="243" customFormat="true" ht="36.75" hidden="false" customHeight="true" outlineLevel="0" collapsed="false"/>
    <row r="317" s="243" customFormat="true" ht="14.25" hidden="false" customHeight="true" outlineLevel="0" collapsed="false"/>
    <row r="318" s="243" customFormat="true" ht="14.25" hidden="false" customHeight="true" outlineLevel="0" collapsed="false"/>
    <row r="319" s="243" customFormat="true" ht="14.25" hidden="false" customHeight="true" outlineLevel="0" collapsed="false"/>
    <row r="320" s="243" customFormat="true" ht="14.25" hidden="false" customHeight="true" outlineLevel="0" collapsed="false"/>
    <row r="321" s="243" customFormat="true" ht="14.25" hidden="false" customHeight="true" outlineLevel="0" collapsed="false"/>
    <row r="322" s="243" customFormat="true" ht="14.25" hidden="false" customHeight="true" outlineLevel="0" collapsed="false"/>
    <row r="323" s="243" customFormat="true" ht="14.25" hidden="false" customHeight="true" outlineLevel="0" collapsed="false"/>
    <row r="324" s="243" customFormat="true" ht="14.25" hidden="false" customHeight="true" outlineLevel="0" collapsed="false"/>
    <row r="325" s="243" customFormat="true" ht="14.25" hidden="false" customHeight="true" outlineLevel="0" collapsed="false"/>
    <row r="326" s="243" customFormat="true" ht="14.25" hidden="false" customHeight="true" outlineLevel="0" collapsed="false"/>
    <row r="327" s="243" customFormat="true" ht="14.25" hidden="false" customHeight="true" outlineLevel="0" collapsed="false"/>
    <row r="328" s="243" customFormat="true" ht="14.25" hidden="false" customHeight="true" outlineLevel="0" collapsed="false"/>
    <row r="329" s="243" customFormat="true" ht="14.25" hidden="false" customHeight="true" outlineLevel="0" collapsed="false"/>
    <row r="330" s="243" customFormat="true" ht="14.25" hidden="false" customHeight="true" outlineLevel="0" collapsed="false"/>
    <row r="331" s="243" customFormat="true" ht="14.25" hidden="false" customHeight="true" outlineLevel="0" collapsed="false"/>
    <row r="332" s="243" customFormat="true" ht="14.25" hidden="false" customHeight="true" outlineLevel="0" collapsed="false"/>
    <row r="333" s="243" customFormat="true" ht="14.25" hidden="false" customHeight="true" outlineLevel="0" collapsed="false"/>
    <row r="334" s="243" customFormat="true" ht="14.25" hidden="false" customHeight="true" outlineLevel="0" collapsed="false"/>
    <row r="335" s="243" customFormat="true" ht="14.25" hidden="false" customHeight="true" outlineLevel="0" collapsed="false"/>
    <row r="336" s="243" customFormat="true" ht="14.25" hidden="false" customHeight="true" outlineLevel="0" collapsed="false"/>
    <row r="337" s="243" customFormat="true" ht="14.25" hidden="false" customHeight="true" outlineLevel="0" collapsed="false"/>
    <row r="338" s="243" customFormat="true" ht="14.25" hidden="false" customHeight="true" outlineLevel="0" collapsed="false"/>
    <row r="339" s="243" customFormat="true" ht="14.25" hidden="false" customHeight="true" outlineLevel="0" collapsed="false"/>
    <row r="340" s="243" customFormat="true" ht="14.25" hidden="false" customHeight="true" outlineLevel="0" collapsed="false"/>
    <row r="341" s="243" customFormat="true" ht="14.25" hidden="false" customHeight="true" outlineLevel="0" collapsed="false"/>
    <row r="342" s="243" customFormat="true" ht="14.25" hidden="false" customHeight="true" outlineLevel="0" collapsed="false"/>
    <row r="343" s="243" customFormat="true" ht="14.25" hidden="false" customHeight="true" outlineLevel="0" collapsed="false"/>
    <row r="344" s="243" customFormat="true" ht="14.25" hidden="false" customHeight="true" outlineLevel="0" collapsed="false"/>
    <row r="345" s="243" customFormat="true" ht="14.25" hidden="false" customHeight="true" outlineLevel="0" collapsed="false"/>
    <row r="346" s="243" customFormat="true" ht="14.25" hidden="false" customHeight="true" outlineLevel="0" collapsed="false"/>
    <row r="347" s="243" customFormat="true" ht="14.25" hidden="false" customHeight="true" outlineLevel="0" collapsed="false"/>
    <row r="348" s="243" customFormat="true" ht="14.25" hidden="false" customHeight="true" outlineLevel="0" collapsed="false"/>
    <row r="349" s="243" customFormat="true" ht="14.25" hidden="false" customHeight="true" outlineLevel="0" collapsed="false"/>
    <row r="350" s="243" customFormat="true" ht="14.25" hidden="false" customHeight="true" outlineLevel="0" collapsed="false"/>
    <row r="351" s="243" customFormat="true" ht="14.25" hidden="false" customHeight="true" outlineLevel="0" collapsed="false"/>
    <row r="352" s="243" customFormat="true" ht="14.25" hidden="false" customHeight="true" outlineLevel="0" collapsed="false"/>
    <row r="353" s="243" customFormat="true" ht="14.25" hidden="false" customHeight="true" outlineLevel="0" collapsed="false"/>
    <row r="354" s="243" customFormat="true" ht="14.25" hidden="false" customHeight="true" outlineLevel="0" collapsed="false"/>
    <row r="355" s="243" customFormat="true" ht="14.25" hidden="false" customHeight="true" outlineLevel="0" collapsed="false"/>
    <row r="356" s="243" customFormat="true" ht="14.25" hidden="false" customHeight="true" outlineLevel="0" collapsed="false"/>
    <row r="357" s="243" customFormat="true" ht="14.25" hidden="false" customHeight="true" outlineLevel="0" collapsed="false"/>
    <row r="358" s="243" customFormat="true" ht="14.25" hidden="false" customHeight="true" outlineLevel="0" collapsed="false"/>
    <row r="359" customFormat="false" ht="14.25" hidden="false" customHeight="false" outlineLevel="0" collapsed="false">
      <c r="M359" s="243"/>
      <c r="N359" s="243"/>
      <c r="O359" s="243"/>
      <c r="P359" s="243"/>
    </row>
    <row r="360" customFormat="false" ht="14.25" hidden="false" customHeight="false" outlineLevel="0" collapsed="false">
      <c r="M360" s="243"/>
      <c r="N360" s="243"/>
      <c r="O360" s="243"/>
      <c r="P360" s="243"/>
    </row>
    <row r="361" customFormat="false" ht="14.25" hidden="false" customHeight="false" outlineLevel="0" collapsed="false">
      <c r="M361" s="243"/>
      <c r="N361" s="243"/>
      <c r="O361" s="243"/>
      <c r="P361" s="243"/>
    </row>
    <row r="362" customFormat="false" ht="14.25" hidden="false" customHeight="false" outlineLevel="0" collapsed="false">
      <c r="M362" s="243"/>
      <c r="N362" s="243"/>
      <c r="O362" s="243"/>
      <c r="P362" s="243"/>
    </row>
    <row r="363" customFormat="false" ht="14.25" hidden="false" customHeight="false" outlineLevel="0" collapsed="false">
      <c r="M363" s="243"/>
      <c r="N363" s="243"/>
      <c r="O363" s="243"/>
      <c r="P363" s="243"/>
    </row>
    <row r="364" customFormat="false" ht="14.25" hidden="false" customHeight="false" outlineLevel="0" collapsed="false">
      <c r="M364" s="243"/>
      <c r="N364" s="243"/>
      <c r="O364" s="243"/>
      <c r="P364" s="243"/>
    </row>
    <row r="365" customFormat="false" ht="14.25" hidden="false" customHeight="false" outlineLevel="0" collapsed="false">
      <c r="M365" s="243"/>
      <c r="N365" s="243"/>
      <c r="O365" s="243"/>
      <c r="P365" s="243"/>
    </row>
    <row r="366" customFormat="false" ht="14.25" hidden="false" customHeight="false" outlineLevel="0" collapsed="false">
      <c r="M366" s="243"/>
      <c r="N366" s="243"/>
      <c r="O366" s="243"/>
      <c r="P366" s="243"/>
    </row>
    <row r="367" customFormat="false" ht="14.25" hidden="false" customHeight="false" outlineLevel="0" collapsed="false">
      <c r="M367" s="243"/>
      <c r="N367" s="243"/>
      <c r="O367" s="243"/>
      <c r="P367" s="243"/>
    </row>
    <row r="368" customFormat="false" ht="14.25" hidden="false" customHeight="false" outlineLevel="0" collapsed="false">
      <c r="M368" s="243"/>
      <c r="N368" s="243"/>
      <c r="O368" s="243"/>
      <c r="P368" s="243"/>
    </row>
    <row r="369" customFormat="false" ht="14.25" hidden="false" customHeight="false" outlineLevel="0" collapsed="false">
      <c r="M369" s="243"/>
      <c r="N369" s="243"/>
      <c r="O369" s="243"/>
      <c r="P369" s="243"/>
    </row>
    <row r="370" customFormat="false" ht="14.25" hidden="false" customHeight="false" outlineLevel="0" collapsed="false">
      <c r="M370" s="243"/>
      <c r="N370" s="243"/>
      <c r="O370" s="243"/>
      <c r="P370" s="243"/>
    </row>
    <row r="371" customFormat="false" ht="14.25" hidden="false" customHeight="false" outlineLevel="0" collapsed="false">
      <c r="M371" s="243"/>
      <c r="N371" s="243"/>
      <c r="O371" s="243"/>
      <c r="P371" s="243"/>
    </row>
    <row r="372" customFormat="false" ht="14.25" hidden="false" customHeight="false" outlineLevel="0" collapsed="false">
      <c r="M372" s="243"/>
      <c r="N372" s="243"/>
      <c r="O372" s="243"/>
      <c r="P372" s="243"/>
    </row>
    <row r="373" customFormat="false" ht="14.25" hidden="false" customHeight="false" outlineLevel="0" collapsed="false">
      <c r="M373" s="243"/>
      <c r="N373" s="243"/>
      <c r="O373" s="243"/>
      <c r="P373" s="243"/>
    </row>
    <row r="374" customFormat="false" ht="14.25" hidden="false" customHeight="false" outlineLevel="0" collapsed="false">
      <c r="M374" s="243"/>
      <c r="N374" s="243"/>
      <c r="O374" s="243"/>
      <c r="P374" s="243"/>
    </row>
    <row r="375" customFormat="false" ht="14.25" hidden="false" customHeight="false" outlineLevel="0" collapsed="false">
      <c r="M375" s="243"/>
      <c r="N375" s="243"/>
      <c r="O375" s="243"/>
      <c r="P375" s="243"/>
    </row>
    <row r="376" customFormat="false" ht="14.25" hidden="false" customHeight="false" outlineLevel="0" collapsed="false">
      <c r="M376" s="243"/>
      <c r="N376" s="243"/>
      <c r="O376" s="243"/>
      <c r="P376" s="243"/>
    </row>
    <row r="377" customFormat="false" ht="14.25" hidden="false" customHeight="false" outlineLevel="0" collapsed="false">
      <c r="M377" s="243"/>
      <c r="N377" s="243"/>
      <c r="O377" s="243"/>
      <c r="P377" s="243"/>
    </row>
    <row r="378" customFormat="false" ht="14.25" hidden="false" customHeight="false" outlineLevel="0" collapsed="false">
      <c r="M378" s="243"/>
      <c r="N378" s="243"/>
      <c r="O378" s="243"/>
      <c r="P378" s="243"/>
    </row>
    <row r="379" customFormat="false" ht="14.25" hidden="false" customHeight="false" outlineLevel="0" collapsed="false">
      <c r="M379" s="243"/>
      <c r="N379" s="243"/>
      <c r="O379" s="243"/>
      <c r="P379" s="243"/>
    </row>
    <row r="380" customFormat="false" ht="14.25" hidden="false" customHeight="false" outlineLevel="0" collapsed="false">
      <c r="M380" s="243"/>
      <c r="N380" s="243"/>
      <c r="O380" s="243"/>
      <c r="P380" s="243"/>
    </row>
    <row r="381" customFormat="false" ht="14.25" hidden="false" customHeight="false" outlineLevel="0" collapsed="false">
      <c r="M381" s="243"/>
      <c r="N381" s="243"/>
      <c r="O381" s="243"/>
      <c r="P381" s="243"/>
    </row>
    <row r="382" customFormat="false" ht="14.25" hidden="false" customHeight="false" outlineLevel="0" collapsed="false">
      <c r="M382" s="243"/>
      <c r="N382" s="243"/>
      <c r="O382" s="243"/>
      <c r="P382" s="243"/>
    </row>
    <row r="383" customFormat="false" ht="14.25" hidden="false" customHeight="false" outlineLevel="0" collapsed="false">
      <c r="M383" s="243"/>
      <c r="N383" s="243"/>
      <c r="O383" s="243"/>
      <c r="P383" s="243"/>
    </row>
    <row r="384" customFormat="false" ht="14.25" hidden="false" customHeight="false" outlineLevel="0" collapsed="false">
      <c r="M384" s="243"/>
      <c r="N384" s="243"/>
      <c r="O384" s="243"/>
      <c r="P384" s="243"/>
    </row>
    <row r="385" customFormat="false" ht="14.25" hidden="false" customHeight="false" outlineLevel="0" collapsed="false">
      <c r="M385" s="243"/>
      <c r="N385" s="243"/>
      <c r="O385" s="243"/>
      <c r="P385" s="243"/>
    </row>
    <row r="386" customFormat="false" ht="14.25" hidden="false" customHeight="false" outlineLevel="0" collapsed="false">
      <c r="M386" s="243"/>
      <c r="N386" s="243"/>
      <c r="O386" s="243"/>
      <c r="P386" s="243"/>
    </row>
    <row r="387" customFormat="false" ht="14.25" hidden="false" customHeight="false" outlineLevel="0" collapsed="false">
      <c r="M387" s="243"/>
      <c r="N387" s="243"/>
      <c r="O387" s="243"/>
      <c r="P387" s="243"/>
    </row>
    <row r="388" customFormat="false" ht="14.25" hidden="false" customHeight="false" outlineLevel="0" collapsed="false">
      <c r="M388" s="243"/>
      <c r="N388" s="243"/>
      <c r="O388" s="243"/>
      <c r="P388" s="243"/>
    </row>
    <row r="389" customFormat="false" ht="14.25" hidden="false" customHeight="false" outlineLevel="0" collapsed="false">
      <c r="M389" s="243"/>
      <c r="N389" s="243"/>
      <c r="O389" s="243"/>
      <c r="P389" s="243"/>
    </row>
    <row r="390" customFormat="false" ht="14.25" hidden="false" customHeight="false" outlineLevel="0" collapsed="false">
      <c r="M390" s="243"/>
      <c r="N390" s="243"/>
      <c r="O390" s="243"/>
      <c r="P390" s="243"/>
    </row>
    <row r="391" customFormat="false" ht="14.25" hidden="false" customHeight="false" outlineLevel="0" collapsed="false">
      <c r="M391" s="243"/>
      <c r="N391" s="243"/>
      <c r="O391" s="243"/>
      <c r="P391" s="243"/>
    </row>
    <row r="392" customFormat="false" ht="14.25" hidden="false" customHeight="false" outlineLevel="0" collapsed="false">
      <c r="M392" s="243"/>
      <c r="N392" s="243"/>
      <c r="O392" s="243"/>
      <c r="P392" s="243"/>
    </row>
    <row r="393" customFormat="false" ht="14.25" hidden="false" customHeight="false" outlineLevel="0" collapsed="false">
      <c r="M393" s="243"/>
      <c r="N393" s="243"/>
      <c r="O393" s="243"/>
      <c r="P393" s="243"/>
    </row>
    <row r="394" customFormat="false" ht="14.25" hidden="false" customHeight="false" outlineLevel="0" collapsed="false">
      <c r="M394" s="243"/>
      <c r="N394" s="243"/>
      <c r="O394" s="243"/>
      <c r="P394" s="243"/>
    </row>
    <row r="395" customFormat="false" ht="14.25" hidden="false" customHeight="false" outlineLevel="0" collapsed="false">
      <c r="M395" s="243"/>
      <c r="N395" s="243"/>
      <c r="O395" s="243"/>
      <c r="P395" s="243"/>
    </row>
    <row r="396" customFormat="false" ht="14.25" hidden="false" customHeight="false" outlineLevel="0" collapsed="false">
      <c r="M396" s="243"/>
      <c r="N396" s="243"/>
      <c r="O396" s="243"/>
      <c r="P396" s="243"/>
    </row>
    <row r="397" customFormat="false" ht="14.25" hidden="false" customHeight="false" outlineLevel="0" collapsed="false">
      <c r="M397" s="243"/>
      <c r="N397" s="243"/>
      <c r="O397" s="243"/>
      <c r="P397" s="243"/>
    </row>
    <row r="398" customFormat="false" ht="14.25" hidden="false" customHeight="false" outlineLevel="0" collapsed="false">
      <c r="M398" s="243"/>
      <c r="N398" s="243"/>
      <c r="O398" s="243"/>
      <c r="P398" s="243"/>
    </row>
    <row r="399" customFormat="false" ht="14.25" hidden="false" customHeight="false" outlineLevel="0" collapsed="false">
      <c r="M399" s="243"/>
      <c r="N399" s="243"/>
      <c r="O399" s="243"/>
      <c r="P399" s="243"/>
    </row>
    <row r="400" customFormat="false" ht="14.25" hidden="false" customHeight="false" outlineLevel="0" collapsed="false">
      <c r="M400" s="243"/>
      <c r="N400" s="243"/>
      <c r="O400" s="243"/>
      <c r="P400" s="243"/>
    </row>
    <row r="401" customFormat="false" ht="14.25" hidden="false" customHeight="false" outlineLevel="0" collapsed="false">
      <c r="M401" s="243"/>
      <c r="N401" s="243"/>
      <c r="O401" s="243"/>
      <c r="P401" s="243"/>
    </row>
  </sheetData>
  <mergeCells count="900">
    <mergeCell ref="A1:F1"/>
    <mergeCell ref="G1:I1"/>
    <mergeCell ref="I1:J1"/>
    <mergeCell ref="N1:O1"/>
    <mergeCell ref="A3:AA3"/>
    <mergeCell ref="A4:N4"/>
    <mergeCell ref="O4:Z4"/>
    <mergeCell ref="A5:N5"/>
    <mergeCell ref="H5:I6"/>
    <mergeCell ref="O5:Z5"/>
    <mergeCell ref="A6:H6"/>
    <mergeCell ref="A8:E8"/>
    <mergeCell ref="F8:Z8"/>
    <mergeCell ref="A9:D9"/>
    <mergeCell ref="E9:Z9"/>
    <mergeCell ref="A10:D10"/>
    <mergeCell ref="E10:Z10"/>
    <mergeCell ref="A11:G11"/>
    <mergeCell ref="H11:Z11"/>
    <mergeCell ref="J12:Z12"/>
    <mergeCell ref="AG12:AK12"/>
    <mergeCell ref="A13:D13"/>
    <mergeCell ref="E13:Z13"/>
    <mergeCell ref="A14:E14"/>
    <mergeCell ref="F14:Z14"/>
    <mergeCell ref="L14:M15"/>
    <mergeCell ref="A15:L15"/>
    <mergeCell ref="A16:I16"/>
    <mergeCell ref="K16:Z16"/>
    <mergeCell ref="A17:E17"/>
    <mergeCell ref="F17:Z17"/>
    <mergeCell ref="A18:Z18"/>
    <mergeCell ref="A19:J19"/>
    <mergeCell ref="J19:K20"/>
    <mergeCell ref="K19:Z19"/>
    <mergeCell ref="A20:J20"/>
    <mergeCell ref="AD20:AT20"/>
    <mergeCell ref="A21:Z21"/>
    <mergeCell ref="A22:D22"/>
    <mergeCell ref="F22:Z22"/>
    <mergeCell ref="F23:Z23"/>
    <mergeCell ref="A25:Z25"/>
    <mergeCell ref="A26:C28"/>
    <mergeCell ref="D26:G28"/>
    <mergeCell ref="H26:K28"/>
    <mergeCell ref="L26:O28"/>
    <mergeCell ref="P26:AA26"/>
    <mergeCell ref="P27:U27"/>
    <mergeCell ref="V27:AA27"/>
    <mergeCell ref="P28:S28"/>
    <mergeCell ref="T28:U28"/>
    <mergeCell ref="V28:Y28"/>
    <mergeCell ref="Z28:AA28"/>
    <mergeCell ref="A29:C29"/>
    <mergeCell ref="D29:G29"/>
    <mergeCell ref="H29:K29"/>
    <mergeCell ref="L29:O29"/>
    <mergeCell ref="P29:S29"/>
    <mergeCell ref="T29:U29"/>
    <mergeCell ref="V29:Y29"/>
    <mergeCell ref="Z29:AA29"/>
    <mergeCell ref="A30:C30"/>
    <mergeCell ref="D30:G30"/>
    <mergeCell ref="H30:K30"/>
    <mergeCell ref="L30:O30"/>
    <mergeCell ref="P30:S30"/>
    <mergeCell ref="T30:U30"/>
    <mergeCell ref="V30:Y30"/>
    <mergeCell ref="Z30:AA30"/>
    <mergeCell ref="A31:C31"/>
    <mergeCell ref="D31:G31"/>
    <mergeCell ref="H31:K31"/>
    <mergeCell ref="L31:O31"/>
    <mergeCell ref="P31:S31"/>
    <mergeCell ref="T31:U31"/>
    <mergeCell ref="V31:Y31"/>
    <mergeCell ref="Z31:AA31"/>
    <mergeCell ref="A32:C32"/>
    <mergeCell ref="D32:G32"/>
    <mergeCell ref="H32:K32"/>
    <mergeCell ref="L32:O32"/>
    <mergeCell ref="P32:S32"/>
    <mergeCell ref="T32:U32"/>
    <mergeCell ref="V32:Y32"/>
    <mergeCell ref="Z32:AA32"/>
    <mergeCell ref="A33:C33"/>
    <mergeCell ref="D33:G33"/>
    <mergeCell ref="H33:K33"/>
    <mergeCell ref="L33:O33"/>
    <mergeCell ref="P33:S33"/>
    <mergeCell ref="T33:U33"/>
    <mergeCell ref="V33:Y33"/>
    <mergeCell ref="Z33:AA33"/>
    <mergeCell ref="A34:C34"/>
    <mergeCell ref="D34:G34"/>
    <mergeCell ref="H34:K34"/>
    <mergeCell ref="L34:O34"/>
    <mergeCell ref="P34:S34"/>
    <mergeCell ref="T34:U34"/>
    <mergeCell ref="V34:Y34"/>
    <mergeCell ref="Z34:AA34"/>
    <mergeCell ref="A35:C35"/>
    <mergeCell ref="D35:G35"/>
    <mergeCell ref="H35:K35"/>
    <mergeCell ref="L35:O35"/>
    <mergeCell ref="P35:S35"/>
    <mergeCell ref="T35:U35"/>
    <mergeCell ref="V35:Y35"/>
    <mergeCell ref="Z35:AA35"/>
    <mergeCell ref="A36:C36"/>
    <mergeCell ref="D36:G36"/>
    <mergeCell ref="H36:K36"/>
    <mergeCell ref="L36:O36"/>
    <mergeCell ref="P36:S36"/>
    <mergeCell ref="T36:U36"/>
    <mergeCell ref="V36:Y36"/>
    <mergeCell ref="Z36:AA36"/>
    <mergeCell ref="A37:C37"/>
    <mergeCell ref="D37:G37"/>
    <mergeCell ref="H37:K37"/>
    <mergeCell ref="L37:O37"/>
    <mergeCell ref="P37:S37"/>
    <mergeCell ref="T37:U37"/>
    <mergeCell ref="V37:Y37"/>
    <mergeCell ref="Z37:AA37"/>
    <mergeCell ref="A38:C38"/>
    <mergeCell ref="D38:G38"/>
    <mergeCell ref="H38:K38"/>
    <mergeCell ref="L38:O38"/>
    <mergeCell ref="P38:S38"/>
    <mergeCell ref="T38:U38"/>
    <mergeCell ref="V38:Y38"/>
    <mergeCell ref="Z38:AA38"/>
    <mergeCell ref="A39:C39"/>
    <mergeCell ref="D39:G39"/>
    <mergeCell ref="H39:K39"/>
    <mergeCell ref="L39:O39"/>
    <mergeCell ref="P39:S39"/>
    <mergeCell ref="T39:U39"/>
    <mergeCell ref="V39:Y39"/>
    <mergeCell ref="Z39:AA39"/>
    <mergeCell ref="A40:C40"/>
    <mergeCell ref="D40:G40"/>
    <mergeCell ref="H40:K40"/>
    <mergeCell ref="L40:O40"/>
    <mergeCell ref="P40:S40"/>
    <mergeCell ref="T40:U40"/>
    <mergeCell ref="V40:Y40"/>
    <mergeCell ref="Z40:AA40"/>
    <mergeCell ref="A41:C41"/>
    <mergeCell ref="D41:G41"/>
    <mergeCell ref="H41:K41"/>
    <mergeCell ref="L41:O41"/>
    <mergeCell ref="P41:S41"/>
    <mergeCell ref="T41:U41"/>
    <mergeCell ref="V41:Y41"/>
    <mergeCell ref="Z41:AA41"/>
    <mergeCell ref="A42:C42"/>
    <mergeCell ref="D42:G42"/>
    <mergeCell ref="H42:K42"/>
    <mergeCell ref="L42:O42"/>
    <mergeCell ref="P42:S42"/>
    <mergeCell ref="T42:U42"/>
    <mergeCell ref="V42:Y42"/>
    <mergeCell ref="Z42:AA42"/>
    <mergeCell ref="A43:C43"/>
    <mergeCell ref="D43:G43"/>
    <mergeCell ref="H43:K43"/>
    <mergeCell ref="L43:O43"/>
    <mergeCell ref="P43:S43"/>
    <mergeCell ref="T43:U43"/>
    <mergeCell ref="V43:Y43"/>
    <mergeCell ref="Z43:AA43"/>
    <mergeCell ref="A44:C44"/>
    <mergeCell ref="D44:G44"/>
    <mergeCell ref="H44:K44"/>
    <mergeCell ref="L44:O44"/>
    <mergeCell ref="P44:S44"/>
    <mergeCell ref="T44:U44"/>
    <mergeCell ref="V44:Y44"/>
    <mergeCell ref="Z44:AA44"/>
    <mergeCell ref="A45:C45"/>
    <mergeCell ref="D45:G45"/>
    <mergeCell ref="H45:K45"/>
    <mergeCell ref="L45:O45"/>
    <mergeCell ref="P45:S45"/>
    <mergeCell ref="T45:U45"/>
    <mergeCell ref="V45:Y45"/>
    <mergeCell ref="Z45:AA45"/>
    <mergeCell ref="A46:AA46"/>
    <mergeCell ref="A48:A102"/>
    <mergeCell ref="B48:B67"/>
    <mergeCell ref="C48:C57"/>
    <mergeCell ref="D48:D50"/>
    <mergeCell ref="E48:E50"/>
    <mergeCell ref="F48:F50"/>
    <mergeCell ref="G48:G50"/>
    <mergeCell ref="H48:H50"/>
    <mergeCell ref="I48:I50"/>
    <mergeCell ref="J48:J50"/>
    <mergeCell ref="K48:K50"/>
    <mergeCell ref="L48:L50"/>
    <mergeCell ref="M48:M50"/>
    <mergeCell ref="N48:N50"/>
    <mergeCell ref="O48:O50"/>
    <mergeCell ref="P48:P50"/>
    <mergeCell ref="Q48:Q50"/>
    <mergeCell ref="R48:R50"/>
    <mergeCell ref="S48:S50"/>
    <mergeCell ref="T48:T50"/>
    <mergeCell ref="U48:U50"/>
    <mergeCell ref="V48:V50"/>
    <mergeCell ref="W48:W50"/>
    <mergeCell ref="X48:X50"/>
    <mergeCell ref="Y48:Y50"/>
    <mergeCell ref="Z48:Z50"/>
    <mergeCell ref="AA48:AA102"/>
    <mergeCell ref="D51:D57"/>
    <mergeCell ref="E51:E57"/>
    <mergeCell ref="F51:F57"/>
    <mergeCell ref="G51:G57"/>
    <mergeCell ref="H51:H57"/>
    <mergeCell ref="I51:I57"/>
    <mergeCell ref="J51:J57"/>
    <mergeCell ref="K51:K57"/>
    <mergeCell ref="L51:L57"/>
    <mergeCell ref="M51:M57"/>
    <mergeCell ref="N51:N57"/>
    <mergeCell ref="O51:O57"/>
    <mergeCell ref="P51:P57"/>
    <mergeCell ref="Q51:Q57"/>
    <mergeCell ref="R51:R57"/>
    <mergeCell ref="S51:S57"/>
    <mergeCell ref="T51:T57"/>
    <mergeCell ref="U51:U57"/>
    <mergeCell ref="V51:V57"/>
    <mergeCell ref="W51:W57"/>
    <mergeCell ref="X51:X57"/>
    <mergeCell ref="Y51:Y57"/>
    <mergeCell ref="Z51:Z57"/>
    <mergeCell ref="C58:C67"/>
    <mergeCell ref="D58:D60"/>
    <mergeCell ref="E58:E60"/>
    <mergeCell ref="F58:F60"/>
    <mergeCell ref="G58:G60"/>
    <mergeCell ref="H58:H60"/>
    <mergeCell ref="I58:I60"/>
    <mergeCell ref="J58:J60"/>
    <mergeCell ref="K58:K60"/>
    <mergeCell ref="L58:L60"/>
    <mergeCell ref="M58:M60"/>
    <mergeCell ref="N58:N60"/>
    <mergeCell ref="O58:O60"/>
    <mergeCell ref="P58:P60"/>
    <mergeCell ref="Q58:Q60"/>
    <mergeCell ref="R58:R60"/>
    <mergeCell ref="S58:S60"/>
    <mergeCell ref="T58:T60"/>
    <mergeCell ref="U58:U60"/>
    <mergeCell ref="V58:V60"/>
    <mergeCell ref="W58:W60"/>
    <mergeCell ref="X58:X60"/>
    <mergeCell ref="Y58:Y60"/>
    <mergeCell ref="Z58:Z60"/>
    <mergeCell ref="D61:D67"/>
    <mergeCell ref="E61:E67"/>
    <mergeCell ref="F61:F67"/>
    <mergeCell ref="G61:G67"/>
    <mergeCell ref="H61:H67"/>
    <mergeCell ref="I61:I67"/>
    <mergeCell ref="J61:J67"/>
    <mergeCell ref="K61:K67"/>
    <mergeCell ref="L61:L67"/>
    <mergeCell ref="M61:M67"/>
    <mergeCell ref="N61:N67"/>
    <mergeCell ref="O61:O67"/>
    <mergeCell ref="P61:P67"/>
    <mergeCell ref="Q61:Q67"/>
    <mergeCell ref="R61:R67"/>
    <mergeCell ref="S61:S67"/>
    <mergeCell ref="T61:T67"/>
    <mergeCell ref="U61:U67"/>
    <mergeCell ref="V61:V67"/>
    <mergeCell ref="W61:W67"/>
    <mergeCell ref="X61:X67"/>
    <mergeCell ref="Y61:Y67"/>
    <mergeCell ref="Z61:Z67"/>
    <mergeCell ref="B68:D71"/>
    <mergeCell ref="E68:E71"/>
    <mergeCell ref="F68:F71"/>
    <mergeCell ref="G68:G71"/>
    <mergeCell ref="H68:H71"/>
    <mergeCell ref="I68:I71"/>
    <mergeCell ref="J68:J71"/>
    <mergeCell ref="K68:K71"/>
    <mergeCell ref="L68:L71"/>
    <mergeCell ref="M68:M71"/>
    <mergeCell ref="N68:N71"/>
    <mergeCell ref="O68:O71"/>
    <mergeCell ref="P68:P71"/>
    <mergeCell ref="Q68:Q71"/>
    <mergeCell ref="R68:R71"/>
    <mergeCell ref="S68:S71"/>
    <mergeCell ref="T68:T71"/>
    <mergeCell ref="U68:U71"/>
    <mergeCell ref="V68:V71"/>
    <mergeCell ref="W68:W71"/>
    <mergeCell ref="X68:X71"/>
    <mergeCell ref="Y68:Y71"/>
    <mergeCell ref="Z68:Z71"/>
    <mergeCell ref="B72:D75"/>
    <mergeCell ref="E72:E75"/>
    <mergeCell ref="F72:F75"/>
    <mergeCell ref="G72:G75"/>
    <mergeCell ref="H72:H75"/>
    <mergeCell ref="I72:I75"/>
    <mergeCell ref="J72:J75"/>
    <mergeCell ref="K72:K75"/>
    <mergeCell ref="L72:L75"/>
    <mergeCell ref="M72:M75"/>
    <mergeCell ref="N72:N75"/>
    <mergeCell ref="O72:O75"/>
    <mergeCell ref="P72:P75"/>
    <mergeCell ref="Q72:Q75"/>
    <mergeCell ref="R72:R75"/>
    <mergeCell ref="S72:S75"/>
    <mergeCell ref="T72:T75"/>
    <mergeCell ref="U72:U75"/>
    <mergeCell ref="V72:V75"/>
    <mergeCell ref="W72:W75"/>
    <mergeCell ref="X72:X75"/>
    <mergeCell ref="Y72:Y75"/>
    <mergeCell ref="Z72:Z75"/>
    <mergeCell ref="B76:D85"/>
    <mergeCell ref="E76:E85"/>
    <mergeCell ref="F76:F85"/>
    <mergeCell ref="G76:G85"/>
    <mergeCell ref="H76:H85"/>
    <mergeCell ref="I76:I85"/>
    <mergeCell ref="J76:J85"/>
    <mergeCell ref="K76:K85"/>
    <mergeCell ref="L76:L85"/>
    <mergeCell ref="M76:M85"/>
    <mergeCell ref="N76:N85"/>
    <mergeCell ref="O76:O85"/>
    <mergeCell ref="P76:P85"/>
    <mergeCell ref="Q76:Q85"/>
    <mergeCell ref="R76:R85"/>
    <mergeCell ref="S76:S85"/>
    <mergeCell ref="T76:T85"/>
    <mergeCell ref="U76:U85"/>
    <mergeCell ref="V76:V85"/>
    <mergeCell ref="W76:W85"/>
    <mergeCell ref="X76:X85"/>
    <mergeCell ref="Y76:Y85"/>
    <mergeCell ref="Z76:Z85"/>
    <mergeCell ref="B86:D93"/>
    <mergeCell ref="E86:E93"/>
    <mergeCell ref="F86:F93"/>
    <mergeCell ref="G86:G93"/>
    <mergeCell ref="H86:H93"/>
    <mergeCell ref="I86:I93"/>
    <mergeCell ref="J86:J93"/>
    <mergeCell ref="K86:K93"/>
    <mergeCell ref="L86:L93"/>
    <mergeCell ref="M86:M93"/>
    <mergeCell ref="N86:N93"/>
    <mergeCell ref="O86:O93"/>
    <mergeCell ref="P86:P93"/>
    <mergeCell ref="Q86:Q93"/>
    <mergeCell ref="R86:R93"/>
    <mergeCell ref="S86:S93"/>
    <mergeCell ref="T86:T93"/>
    <mergeCell ref="U86:U93"/>
    <mergeCell ref="V86:V93"/>
    <mergeCell ref="W86:W93"/>
    <mergeCell ref="X86:X93"/>
    <mergeCell ref="Y86:Y93"/>
    <mergeCell ref="Z86:Z93"/>
    <mergeCell ref="B94:D98"/>
    <mergeCell ref="E94:E98"/>
    <mergeCell ref="F94:F98"/>
    <mergeCell ref="G94:G98"/>
    <mergeCell ref="H94:H98"/>
    <mergeCell ref="I94:I98"/>
    <mergeCell ref="J94:J98"/>
    <mergeCell ref="K94:K98"/>
    <mergeCell ref="L94:L98"/>
    <mergeCell ref="M94:M98"/>
    <mergeCell ref="N94:N98"/>
    <mergeCell ref="O94:O98"/>
    <mergeCell ref="P94:P98"/>
    <mergeCell ref="Q94:Q98"/>
    <mergeCell ref="R94:R98"/>
    <mergeCell ref="S94:S98"/>
    <mergeCell ref="T94:T98"/>
    <mergeCell ref="U94:U98"/>
    <mergeCell ref="V94:V98"/>
    <mergeCell ref="W94:W98"/>
    <mergeCell ref="X94:X98"/>
    <mergeCell ref="Y94:Y98"/>
    <mergeCell ref="Z94:Z98"/>
    <mergeCell ref="B99:D102"/>
    <mergeCell ref="E99:E102"/>
    <mergeCell ref="F99:F102"/>
    <mergeCell ref="G99:G102"/>
    <mergeCell ref="H99:H102"/>
    <mergeCell ref="I99:I102"/>
    <mergeCell ref="J99:J102"/>
    <mergeCell ref="K99:K102"/>
    <mergeCell ref="L99:L102"/>
    <mergeCell ref="M99:M102"/>
    <mergeCell ref="N99:N102"/>
    <mergeCell ref="O99:O102"/>
    <mergeCell ref="P99:P102"/>
    <mergeCell ref="Q99:Q102"/>
    <mergeCell ref="R99:R102"/>
    <mergeCell ref="S99:S102"/>
    <mergeCell ref="T99:T102"/>
    <mergeCell ref="U99:U102"/>
    <mergeCell ref="V99:V102"/>
    <mergeCell ref="W99:W102"/>
    <mergeCell ref="X99:X102"/>
    <mergeCell ref="Y99:Y102"/>
    <mergeCell ref="Z99:Z102"/>
    <mergeCell ref="A104:A160"/>
    <mergeCell ref="B105:B121"/>
    <mergeCell ref="C105:C108"/>
    <mergeCell ref="D105:D108"/>
    <mergeCell ref="E105:E108"/>
    <mergeCell ref="F105:F108"/>
    <mergeCell ref="G105:G108"/>
    <mergeCell ref="H105:H108"/>
    <mergeCell ref="I105:I108"/>
    <mergeCell ref="J105:J108"/>
    <mergeCell ref="K105:K108"/>
    <mergeCell ref="L105:L108"/>
    <mergeCell ref="M105:M108"/>
    <mergeCell ref="N105:N108"/>
    <mergeCell ref="O105:O108"/>
    <mergeCell ref="P105:P108"/>
    <mergeCell ref="Q105:Q108"/>
    <mergeCell ref="R105:R108"/>
    <mergeCell ref="S105:S108"/>
    <mergeCell ref="T105:T108"/>
    <mergeCell ref="U105:U108"/>
    <mergeCell ref="V105:V108"/>
    <mergeCell ref="W105:W108"/>
    <mergeCell ref="X105:X108"/>
    <mergeCell ref="Y105:Y108"/>
    <mergeCell ref="Z105:Z108"/>
    <mergeCell ref="AA105:AA159"/>
    <mergeCell ref="C109:C121"/>
    <mergeCell ref="D109:D121"/>
    <mergeCell ref="E109:E121"/>
    <mergeCell ref="F109:F121"/>
    <mergeCell ref="G109:G121"/>
    <mergeCell ref="H109:H121"/>
    <mergeCell ref="I109:I121"/>
    <mergeCell ref="J109:J121"/>
    <mergeCell ref="K109:K121"/>
    <mergeCell ref="L109:L121"/>
    <mergeCell ref="M109:M121"/>
    <mergeCell ref="N109:N121"/>
    <mergeCell ref="O109:O121"/>
    <mergeCell ref="P109:P121"/>
    <mergeCell ref="Q109:Q121"/>
    <mergeCell ref="R109:R121"/>
    <mergeCell ref="S109:S121"/>
    <mergeCell ref="T109:T121"/>
    <mergeCell ref="U109:U121"/>
    <mergeCell ref="V109:V121"/>
    <mergeCell ref="W109:W121"/>
    <mergeCell ref="X109:X121"/>
    <mergeCell ref="Y109:Y121"/>
    <mergeCell ref="Z109:Z121"/>
    <mergeCell ref="B122:C143"/>
    <mergeCell ref="D122:D143"/>
    <mergeCell ref="E122:E143"/>
    <mergeCell ref="F122:F143"/>
    <mergeCell ref="G122:G143"/>
    <mergeCell ref="H122:H143"/>
    <mergeCell ref="I122:I143"/>
    <mergeCell ref="J122:J143"/>
    <mergeCell ref="K122:K143"/>
    <mergeCell ref="L122:L143"/>
    <mergeCell ref="M122:M143"/>
    <mergeCell ref="N122:N143"/>
    <mergeCell ref="O122:O143"/>
    <mergeCell ref="P122:P143"/>
    <mergeCell ref="Q122:Q143"/>
    <mergeCell ref="R122:R143"/>
    <mergeCell ref="S122:S143"/>
    <mergeCell ref="T122:T143"/>
    <mergeCell ref="U122:U143"/>
    <mergeCell ref="V122:V143"/>
    <mergeCell ref="W122:W143"/>
    <mergeCell ref="X122:X143"/>
    <mergeCell ref="Y122:Y143"/>
    <mergeCell ref="Z122:Z143"/>
    <mergeCell ref="AE126:AG126"/>
    <mergeCell ref="AE127:AG129"/>
    <mergeCell ref="AE130:AG132"/>
    <mergeCell ref="AE133:AG135"/>
    <mergeCell ref="AE136:AG138"/>
    <mergeCell ref="AE139:AG141"/>
    <mergeCell ref="AE142:AG144"/>
    <mergeCell ref="B144:C154"/>
    <mergeCell ref="D144:D154"/>
    <mergeCell ref="E144:E154"/>
    <mergeCell ref="F144:F154"/>
    <mergeCell ref="G144:G154"/>
    <mergeCell ref="H144:H154"/>
    <mergeCell ref="I144:I154"/>
    <mergeCell ref="J144:J154"/>
    <mergeCell ref="K144:K154"/>
    <mergeCell ref="L144:L154"/>
    <mergeCell ref="M144:M154"/>
    <mergeCell ref="N144:N154"/>
    <mergeCell ref="O144:O154"/>
    <mergeCell ref="P144:P154"/>
    <mergeCell ref="Q144:Q154"/>
    <mergeCell ref="R144:R154"/>
    <mergeCell ref="S144:S154"/>
    <mergeCell ref="T144:T154"/>
    <mergeCell ref="U144:U154"/>
    <mergeCell ref="V144:V154"/>
    <mergeCell ref="W144:W154"/>
    <mergeCell ref="X144:X154"/>
    <mergeCell ref="Y144:Y154"/>
    <mergeCell ref="Z144:Z154"/>
    <mergeCell ref="AE145:AG147"/>
    <mergeCell ref="B155:C159"/>
    <mergeCell ref="D155:D159"/>
    <mergeCell ref="E155:E159"/>
    <mergeCell ref="F155:F159"/>
    <mergeCell ref="G155:G159"/>
    <mergeCell ref="H155:H159"/>
    <mergeCell ref="I155:I159"/>
    <mergeCell ref="J155:J159"/>
    <mergeCell ref="K155:K159"/>
    <mergeCell ref="L155:L159"/>
    <mergeCell ref="M155:M159"/>
    <mergeCell ref="N155:N159"/>
    <mergeCell ref="O155:O159"/>
    <mergeCell ref="P155:P159"/>
    <mergeCell ref="Q155:Q159"/>
    <mergeCell ref="R155:R159"/>
    <mergeCell ref="S155:S159"/>
    <mergeCell ref="T155:T159"/>
    <mergeCell ref="U155:U159"/>
    <mergeCell ref="V155:V159"/>
    <mergeCell ref="W155:W159"/>
    <mergeCell ref="X155:X159"/>
    <mergeCell ref="Y155:Y159"/>
    <mergeCell ref="Z155:Z159"/>
    <mergeCell ref="AE161:AG162"/>
    <mergeCell ref="A162:A216"/>
    <mergeCell ref="B162:B199"/>
    <mergeCell ref="C162:C175"/>
    <mergeCell ref="D162:D165"/>
    <mergeCell ref="E162:E165"/>
    <mergeCell ref="F162:F165"/>
    <mergeCell ref="G162:G165"/>
    <mergeCell ref="H162:H165"/>
    <mergeCell ref="I162:I165"/>
    <mergeCell ref="J162:J165"/>
    <mergeCell ref="K162:K165"/>
    <mergeCell ref="L162:L165"/>
    <mergeCell ref="M162:M165"/>
    <mergeCell ref="N162:N165"/>
    <mergeCell ref="O162:O165"/>
    <mergeCell ref="P162:P165"/>
    <mergeCell ref="Q162:Q165"/>
    <mergeCell ref="R162:R165"/>
    <mergeCell ref="S162:S165"/>
    <mergeCell ref="T162:T165"/>
    <mergeCell ref="U162:U165"/>
    <mergeCell ref="V162:V165"/>
    <mergeCell ref="W162:W165"/>
    <mergeCell ref="X162:X165"/>
    <mergeCell ref="Y162:Y165"/>
    <mergeCell ref="Z162:Z165"/>
    <mergeCell ref="AA162:AA216"/>
    <mergeCell ref="AE163:AG165"/>
    <mergeCell ref="D166:D175"/>
    <mergeCell ref="E166:E175"/>
    <mergeCell ref="F166:F175"/>
    <mergeCell ref="G166:G175"/>
    <mergeCell ref="H166:H175"/>
    <mergeCell ref="I166:I175"/>
    <mergeCell ref="J166:J175"/>
    <mergeCell ref="K166:K175"/>
    <mergeCell ref="L166:L175"/>
    <mergeCell ref="M166:M175"/>
    <mergeCell ref="N166:N175"/>
    <mergeCell ref="O166:O175"/>
    <mergeCell ref="P166:P175"/>
    <mergeCell ref="Q166:Q175"/>
    <mergeCell ref="R166:R175"/>
    <mergeCell ref="S166:S175"/>
    <mergeCell ref="T166:T175"/>
    <mergeCell ref="U166:U175"/>
    <mergeCell ref="V166:V175"/>
    <mergeCell ref="W166:W175"/>
    <mergeCell ref="X166:X175"/>
    <mergeCell ref="Y166:Y175"/>
    <mergeCell ref="Z166:Z175"/>
    <mergeCell ref="AE166:AG168"/>
    <mergeCell ref="AE169:AG171"/>
    <mergeCell ref="AE172:AG174"/>
    <mergeCell ref="AE175:AG177"/>
    <mergeCell ref="C176:D182"/>
    <mergeCell ref="E176:E182"/>
    <mergeCell ref="F176:F182"/>
    <mergeCell ref="G176:G182"/>
    <mergeCell ref="H176:H182"/>
    <mergeCell ref="I176:I182"/>
    <mergeCell ref="J176:J182"/>
    <mergeCell ref="K176:K182"/>
    <mergeCell ref="L176:L182"/>
    <mergeCell ref="M176:M182"/>
    <mergeCell ref="N176:N182"/>
    <mergeCell ref="O176:O182"/>
    <mergeCell ref="P176:P182"/>
    <mergeCell ref="Q176:Q182"/>
    <mergeCell ref="R176:R182"/>
    <mergeCell ref="S176:S182"/>
    <mergeCell ref="T176:T182"/>
    <mergeCell ref="U176:U182"/>
    <mergeCell ref="V176:V182"/>
    <mergeCell ref="W176:W182"/>
    <mergeCell ref="X176:X182"/>
    <mergeCell ref="Y176:Y182"/>
    <mergeCell ref="Z176:Z182"/>
    <mergeCell ref="AE178:AG180"/>
    <mergeCell ref="C183:D195"/>
    <mergeCell ref="E183:E195"/>
    <mergeCell ref="F183:F195"/>
    <mergeCell ref="G183:G195"/>
    <mergeCell ref="H183:H195"/>
    <mergeCell ref="I183:I195"/>
    <mergeCell ref="J183:J195"/>
    <mergeCell ref="K183:K195"/>
    <mergeCell ref="L183:L195"/>
    <mergeCell ref="M183:M195"/>
    <mergeCell ref="N183:N195"/>
    <mergeCell ref="O183:O195"/>
    <mergeCell ref="P183:P195"/>
    <mergeCell ref="Q183:Q195"/>
    <mergeCell ref="R183:R195"/>
    <mergeCell ref="S183:S195"/>
    <mergeCell ref="T183:T195"/>
    <mergeCell ref="U183:U195"/>
    <mergeCell ref="V183:V195"/>
    <mergeCell ref="W183:W195"/>
    <mergeCell ref="X183:X195"/>
    <mergeCell ref="Y183:Y195"/>
    <mergeCell ref="Z183:Z195"/>
    <mergeCell ref="C196:D201"/>
    <mergeCell ref="E196:E201"/>
    <mergeCell ref="F196:F201"/>
    <mergeCell ref="G196:G201"/>
    <mergeCell ref="H196:H201"/>
    <mergeCell ref="I196:I201"/>
    <mergeCell ref="J196:J201"/>
    <mergeCell ref="K196:K201"/>
    <mergeCell ref="L196:L201"/>
    <mergeCell ref="M196:M201"/>
    <mergeCell ref="N196:N201"/>
    <mergeCell ref="O196:O201"/>
    <mergeCell ref="P196:P201"/>
    <mergeCell ref="Q196:Q201"/>
    <mergeCell ref="R196:R201"/>
    <mergeCell ref="S196:S201"/>
    <mergeCell ref="T196:T201"/>
    <mergeCell ref="U196:U201"/>
    <mergeCell ref="V196:V201"/>
    <mergeCell ref="W196:W201"/>
    <mergeCell ref="X196:X201"/>
    <mergeCell ref="Y196:Y201"/>
    <mergeCell ref="Z196:Z201"/>
    <mergeCell ref="B200:B216"/>
    <mergeCell ref="C202:D212"/>
    <mergeCell ref="E202:E212"/>
    <mergeCell ref="F202:F212"/>
    <mergeCell ref="G202:G212"/>
    <mergeCell ref="H202:H212"/>
    <mergeCell ref="I202:I212"/>
    <mergeCell ref="J202:J212"/>
    <mergeCell ref="K202:K212"/>
    <mergeCell ref="L202:L212"/>
    <mergeCell ref="M202:M212"/>
    <mergeCell ref="N202:N212"/>
    <mergeCell ref="O202:O212"/>
    <mergeCell ref="P202:P212"/>
    <mergeCell ref="Q202:Q212"/>
    <mergeCell ref="R202:R212"/>
    <mergeCell ref="S202:S212"/>
    <mergeCell ref="T202:T212"/>
    <mergeCell ref="U202:U212"/>
    <mergeCell ref="V202:V212"/>
    <mergeCell ref="W202:W212"/>
    <mergeCell ref="X202:X212"/>
    <mergeCell ref="Y202:Y212"/>
    <mergeCell ref="Z202:Z212"/>
    <mergeCell ref="C213:D216"/>
    <mergeCell ref="E213:E216"/>
    <mergeCell ref="F213:F216"/>
    <mergeCell ref="G213:G216"/>
    <mergeCell ref="H213:H216"/>
    <mergeCell ref="I213:I216"/>
    <mergeCell ref="J213:J216"/>
    <mergeCell ref="K213:K216"/>
    <mergeCell ref="L213:L216"/>
    <mergeCell ref="M213:M216"/>
    <mergeCell ref="N213:N216"/>
    <mergeCell ref="O213:O216"/>
    <mergeCell ref="P213:P216"/>
    <mergeCell ref="Q213:Q216"/>
    <mergeCell ref="R213:R216"/>
    <mergeCell ref="S213:S216"/>
    <mergeCell ref="T213:T216"/>
    <mergeCell ref="U213:U216"/>
    <mergeCell ref="V213:V216"/>
    <mergeCell ref="W213:W216"/>
    <mergeCell ref="X213:X216"/>
    <mergeCell ref="Y213:Y216"/>
    <mergeCell ref="Z213:Z216"/>
    <mergeCell ref="A218:A275"/>
    <mergeCell ref="B220:B230"/>
    <mergeCell ref="C220:C223"/>
    <mergeCell ref="D220:D223"/>
    <mergeCell ref="E220:E223"/>
    <mergeCell ref="F220:F223"/>
    <mergeCell ref="G220:G223"/>
    <mergeCell ref="H220:H223"/>
    <mergeCell ref="I220:I223"/>
    <mergeCell ref="J220:J223"/>
    <mergeCell ref="K220:K223"/>
    <mergeCell ref="L220:L223"/>
    <mergeCell ref="M220:M223"/>
    <mergeCell ref="N220:N223"/>
    <mergeCell ref="O220:O223"/>
    <mergeCell ref="P220:P223"/>
    <mergeCell ref="Q220:Q223"/>
    <mergeCell ref="R220:R223"/>
    <mergeCell ref="S220:S223"/>
    <mergeCell ref="T220:T223"/>
    <mergeCell ref="U220:U223"/>
    <mergeCell ref="V220:V223"/>
    <mergeCell ref="W220:W223"/>
    <mergeCell ref="X220:X223"/>
    <mergeCell ref="Y220:Y223"/>
    <mergeCell ref="Z220:Z223"/>
    <mergeCell ref="AA220:AA274"/>
    <mergeCell ref="C224:C230"/>
    <mergeCell ref="D224:D230"/>
    <mergeCell ref="E224:E230"/>
    <mergeCell ref="F224:F230"/>
    <mergeCell ref="G224:G230"/>
    <mergeCell ref="H224:H230"/>
    <mergeCell ref="I224:I230"/>
    <mergeCell ref="J224:J230"/>
    <mergeCell ref="K224:K230"/>
    <mergeCell ref="L224:L230"/>
    <mergeCell ref="M224:M230"/>
    <mergeCell ref="N224:N230"/>
    <mergeCell ref="O224:O230"/>
    <mergeCell ref="P224:P230"/>
    <mergeCell ref="Q224:Q230"/>
    <mergeCell ref="R224:R230"/>
    <mergeCell ref="S224:S230"/>
    <mergeCell ref="T224:T230"/>
    <mergeCell ref="U224:U230"/>
    <mergeCell ref="V224:V230"/>
    <mergeCell ref="W224:W230"/>
    <mergeCell ref="X224:X230"/>
    <mergeCell ref="Y224:Y230"/>
    <mergeCell ref="Z224:Z230"/>
    <mergeCell ref="B231:C239"/>
    <mergeCell ref="D231:D239"/>
    <mergeCell ref="E231:E239"/>
    <mergeCell ref="F231:F239"/>
    <mergeCell ref="G231:G239"/>
    <mergeCell ref="H231:H239"/>
    <mergeCell ref="I231:I239"/>
    <mergeCell ref="J231:J239"/>
    <mergeCell ref="K231:K239"/>
    <mergeCell ref="L231:L239"/>
    <mergeCell ref="M231:M239"/>
    <mergeCell ref="N231:N239"/>
    <mergeCell ref="O231:O239"/>
    <mergeCell ref="P231:P239"/>
    <mergeCell ref="Q231:Q239"/>
    <mergeCell ref="R231:R239"/>
    <mergeCell ref="S231:S239"/>
    <mergeCell ref="T231:T239"/>
    <mergeCell ref="U231:U239"/>
    <mergeCell ref="V231:V239"/>
    <mergeCell ref="W231:W239"/>
    <mergeCell ref="X231:X239"/>
    <mergeCell ref="Y231:Y239"/>
    <mergeCell ref="Z231:Z239"/>
    <mergeCell ref="B240:C256"/>
    <mergeCell ref="D240:D256"/>
    <mergeCell ref="E240:E256"/>
    <mergeCell ref="F240:F256"/>
    <mergeCell ref="G240:G256"/>
    <mergeCell ref="H240:H256"/>
    <mergeCell ref="I240:I256"/>
    <mergeCell ref="J240:J256"/>
    <mergeCell ref="K240:K256"/>
    <mergeCell ref="L240:L256"/>
    <mergeCell ref="M240:M256"/>
    <mergeCell ref="N240:N256"/>
    <mergeCell ref="O240:O256"/>
    <mergeCell ref="P240:P256"/>
    <mergeCell ref="Q240:Q256"/>
    <mergeCell ref="R240:R256"/>
    <mergeCell ref="S240:S256"/>
    <mergeCell ref="T240:T256"/>
    <mergeCell ref="U240:U256"/>
    <mergeCell ref="V240:V256"/>
    <mergeCell ref="W240:W256"/>
    <mergeCell ref="X240:X256"/>
    <mergeCell ref="Y240:Y256"/>
    <mergeCell ref="Z240:Z256"/>
    <mergeCell ref="B257:C260"/>
    <mergeCell ref="D257:D260"/>
    <mergeCell ref="E257:E260"/>
    <mergeCell ref="F257:F260"/>
    <mergeCell ref="G257:G260"/>
    <mergeCell ref="H257:H260"/>
    <mergeCell ref="I257:I260"/>
    <mergeCell ref="J257:J260"/>
    <mergeCell ref="K257:K260"/>
    <mergeCell ref="L257:L260"/>
    <mergeCell ref="M257:M260"/>
    <mergeCell ref="N257:N260"/>
    <mergeCell ref="O257:O260"/>
    <mergeCell ref="P257:P260"/>
    <mergeCell ref="Q257:Q260"/>
    <mergeCell ref="R257:R260"/>
    <mergeCell ref="S257:S260"/>
    <mergeCell ref="T257:T260"/>
    <mergeCell ref="U257:U260"/>
    <mergeCell ref="V257:V260"/>
    <mergeCell ref="W257:W260"/>
    <mergeCell ref="X257:X260"/>
    <mergeCell ref="Y257:Y260"/>
    <mergeCell ref="Z257:Z260"/>
    <mergeCell ref="B261:C270"/>
    <mergeCell ref="D261:D270"/>
    <mergeCell ref="E261:E270"/>
    <mergeCell ref="F261:F270"/>
    <mergeCell ref="G261:G270"/>
    <mergeCell ref="H261:H270"/>
    <mergeCell ref="I261:I270"/>
    <mergeCell ref="J261:J270"/>
    <mergeCell ref="K261:K270"/>
    <mergeCell ref="L261:L270"/>
    <mergeCell ref="M261:M270"/>
    <mergeCell ref="N261:N270"/>
    <mergeCell ref="O261:O270"/>
    <mergeCell ref="P261:P270"/>
    <mergeCell ref="Q261:Q270"/>
    <mergeCell ref="R261:R270"/>
    <mergeCell ref="S261:S270"/>
    <mergeCell ref="T261:T270"/>
    <mergeCell ref="U261:U270"/>
    <mergeCell ref="V261:V270"/>
    <mergeCell ref="W261:W270"/>
    <mergeCell ref="X261:X270"/>
    <mergeCell ref="Y261:Y270"/>
    <mergeCell ref="Z261:Z270"/>
    <mergeCell ref="B271:C274"/>
    <mergeCell ref="D271:D274"/>
    <mergeCell ref="E271:E274"/>
    <mergeCell ref="F271:F274"/>
    <mergeCell ref="G271:G274"/>
    <mergeCell ref="H271:H274"/>
    <mergeCell ref="I271:I274"/>
    <mergeCell ref="J271:J274"/>
    <mergeCell ref="K271:K274"/>
    <mergeCell ref="L271:L274"/>
    <mergeCell ref="M271:M274"/>
    <mergeCell ref="N271:N274"/>
    <mergeCell ref="O271:O274"/>
    <mergeCell ref="P271:P274"/>
    <mergeCell ref="Q271:Q274"/>
    <mergeCell ref="R271:R274"/>
    <mergeCell ref="S271:S274"/>
    <mergeCell ref="T271:T274"/>
    <mergeCell ref="U271:U274"/>
    <mergeCell ref="V271:V274"/>
    <mergeCell ref="W271:W274"/>
    <mergeCell ref="X271:X274"/>
    <mergeCell ref="Y271:Y274"/>
    <mergeCell ref="Z271:Z274"/>
  </mergeCells>
  <dataValidations count="2">
    <dataValidation allowBlank="true" errorStyle="stop" operator="between" showDropDown="false" showErrorMessage="true" showInputMessage="true" sqref="AG12:AK12" type="list">
      <formula1>$AW$4:$AW$12</formula1>
      <formula2>0</formula2>
    </dataValidation>
    <dataValidation allowBlank="true" errorStyle="stop" operator="between" showDropDown="false" showErrorMessage="true" showInputMessage="true" sqref="AD20:AT20" type="list">
      <formula1>$AD$15:$AD$17</formula1>
      <formula2>0</formula2>
    </dataValidation>
  </dataValidations>
  <printOptions headings="false" gridLines="false" gridLinesSet="true" horizontalCentered="false" verticalCentered="false"/>
  <pageMargins left="1.18125" right="0" top="0.39375" bottom="0.39375" header="0.511811023622047" footer="0"/>
  <pageSetup paperSize="9" scale="100" fitToWidth="5" fitToHeight="5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&amp;L&amp;P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V1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484375" defaultRowHeight="14.25" customHeight="true" zeroHeight="false" outlineLevelRow="0" outlineLevelCol="0"/>
  <cols>
    <col collapsed="false" customWidth="true" hidden="false" outlineLevel="0" max="1" min="1" style="330" width="8.57"/>
    <col collapsed="false" customWidth="true" hidden="false" outlineLevel="0" max="2" min="2" style="330" width="9.71"/>
    <col collapsed="false" customWidth="true" hidden="false" outlineLevel="0" max="3" min="3" style="330" width="10.14"/>
    <col collapsed="false" customWidth="false" hidden="false" outlineLevel="0" max="4" min="4" style="330" width="9.14"/>
    <col collapsed="false" customWidth="true" hidden="false" outlineLevel="0" max="5" min="5" style="330" width="9.29"/>
    <col collapsed="false" customWidth="true" hidden="false" outlineLevel="0" max="6" min="6" style="330" width="21"/>
    <col collapsed="false" customWidth="true" hidden="false" outlineLevel="0" max="7" min="7" style="330" width="19.86"/>
    <col collapsed="false" customWidth="true" hidden="false" outlineLevel="0" max="8" min="8" style="330" width="16.14"/>
    <col collapsed="false" customWidth="true" hidden="false" outlineLevel="0" max="9" min="9" style="330" width="11.85"/>
    <col collapsed="false" customWidth="true" hidden="false" outlineLevel="0" max="10" min="10" style="330" width="19.71"/>
    <col collapsed="false" customWidth="true" hidden="false" outlineLevel="0" max="12" min="11" style="330" width="19"/>
    <col collapsed="false" customWidth="true" hidden="false" outlineLevel="0" max="13" min="13" style="330" width="21"/>
    <col collapsed="false" customWidth="true" hidden="false" outlineLevel="0" max="14" min="14" style="330" width="15.42"/>
    <col collapsed="false" customWidth="true" hidden="false" outlineLevel="0" max="15" min="15" style="330" width="18"/>
    <col collapsed="false" customWidth="false" hidden="false" outlineLevel="0" max="17" min="16" style="330" width="9.14"/>
    <col collapsed="false" customWidth="true" hidden="false" outlineLevel="0" max="18" min="18" style="330" width="13.71"/>
    <col collapsed="false" customWidth="false" hidden="false" outlineLevel="0" max="19" min="19" style="330" width="9.14"/>
    <col collapsed="false" customWidth="true" hidden="false" outlineLevel="0" max="21" min="20" style="330" width="9.29"/>
    <col collapsed="false" customWidth="false" hidden="false" outlineLevel="0" max="23" min="22" style="330" width="9.14"/>
    <col collapsed="false" customWidth="true" hidden="false" outlineLevel="0" max="24" min="24" style="330" width="9.29"/>
    <col collapsed="false" customWidth="false" hidden="false" outlineLevel="0" max="29" min="25" style="330" width="9.14"/>
    <col collapsed="false" customWidth="true" hidden="false" outlineLevel="0" max="30" min="30" style="330" width="9.29"/>
    <col collapsed="false" customWidth="true" hidden="false" outlineLevel="0" max="32" min="31" style="330" width="11.57"/>
    <col collapsed="false" customWidth="false" hidden="false" outlineLevel="0" max="34" min="33" style="330" width="9.14"/>
    <col collapsed="false" customWidth="true" hidden="false" outlineLevel="0" max="35" min="35" style="330" width="25.85"/>
    <col collapsed="false" customWidth="true" hidden="false" outlineLevel="0" max="36" min="36" style="330" width="12.71"/>
    <col collapsed="false" customWidth="true" hidden="false" outlineLevel="0" max="37" min="37" style="330" width="11"/>
    <col collapsed="false" customWidth="false" hidden="false" outlineLevel="0" max="39" min="38" style="330" width="9.14"/>
    <col collapsed="false" customWidth="true" hidden="false" outlineLevel="0" max="40" min="40" style="330" width="12.28"/>
    <col collapsed="false" customWidth="false" hidden="false" outlineLevel="0" max="41" min="41" style="330" width="9.14"/>
    <col collapsed="false" customWidth="true" hidden="false" outlineLevel="0" max="42" min="42" style="330" width="17.42"/>
    <col collapsed="false" customWidth="true" hidden="false" outlineLevel="0" max="43" min="43" style="330" width="11.57"/>
    <col collapsed="false" customWidth="false" hidden="false" outlineLevel="0" max="45" min="44" style="330" width="9.14"/>
    <col collapsed="false" customWidth="true" hidden="false" outlineLevel="0" max="47" min="46" style="330" width="9.29"/>
    <col collapsed="false" customWidth="true" hidden="false" outlineLevel="0" max="48" min="48" style="330" width="11.57"/>
    <col collapsed="false" customWidth="false" hidden="false" outlineLevel="0" max="54" min="49" style="330" width="9.14"/>
    <col collapsed="false" customWidth="true" hidden="false" outlineLevel="0" max="55" min="55" style="330" width="18.71"/>
    <col collapsed="false" customWidth="false" hidden="false" outlineLevel="0" max="56" min="56" style="330" width="9.14"/>
    <col collapsed="false" customWidth="true" hidden="false" outlineLevel="0" max="57" min="57" style="330" width="14"/>
    <col collapsed="false" customWidth="true" hidden="false" outlineLevel="0" max="58" min="58" style="330" width="9.29"/>
    <col collapsed="false" customWidth="true" hidden="false" outlineLevel="0" max="59" min="59" style="330" width="48.71"/>
    <col collapsed="false" customWidth="true" hidden="false" outlineLevel="0" max="60" min="60" style="330" width="12.42"/>
    <col collapsed="false" customWidth="true" hidden="false" outlineLevel="0" max="61" min="61" style="330" width="18.42"/>
    <col collapsed="false" customWidth="true" hidden="false" outlineLevel="0" max="62" min="62" style="330" width="17.29"/>
    <col collapsed="false" customWidth="true" hidden="false" outlineLevel="0" max="63" min="63" style="330" width="20.29"/>
    <col collapsed="false" customWidth="false" hidden="false" outlineLevel="0" max="16384" min="64" style="330" width="9.14"/>
  </cols>
  <sheetData>
    <row r="1" customFormat="false" ht="171" hidden="false" customHeight="true" outlineLevel="0" collapsed="false">
      <c r="A1" s="331" t="s">
        <v>0</v>
      </c>
      <c r="B1" s="331" t="s">
        <v>1</v>
      </c>
      <c r="C1" s="331" t="s">
        <v>2</v>
      </c>
      <c r="D1" s="332" t="s">
        <v>3</v>
      </c>
      <c r="E1" s="332" t="s">
        <v>4</v>
      </c>
      <c r="F1" s="333" t="s">
        <v>5</v>
      </c>
      <c r="G1" s="334" t="s">
        <v>6</v>
      </c>
      <c r="H1" s="335" t="s">
        <v>7</v>
      </c>
      <c r="I1" s="336" t="s">
        <v>8</v>
      </c>
      <c r="J1" s="337" t="s">
        <v>9</v>
      </c>
      <c r="K1" s="332" t="s">
        <v>10</v>
      </c>
      <c r="L1" s="332" t="s">
        <v>11</v>
      </c>
      <c r="M1" s="338" t="s">
        <v>12</v>
      </c>
      <c r="N1" s="339" t="s">
        <v>13</v>
      </c>
      <c r="O1" s="335" t="s">
        <v>14</v>
      </c>
      <c r="P1" s="333" t="s">
        <v>15</v>
      </c>
      <c r="Q1" s="340" t="s">
        <v>16</v>
      </c>
      <c r="R1" s="341" t="s">
        <v>17</v>
      </c>
      <c r="S1" s="342" t="s">
        <v>18</v>
      </c>
      <c r="T1" s="343" t="s">
        <v>19</v>
      </c>
      <c r="U1" s="332" t="s">
        <v>20</v>
      </c>
      <c r="V1" s="340" t="s">
        <v>21</v>
      </c>
      <c r="W1" s="344" t="s">
        <v>22</v>
      </c>
      <c r="X1" s="345" t="s">
        <v>23</v>
      </c>
      <c r="Y1" s="340" t="s">
        <v>24</v>
      </c>
      <c r="Z1" s="337" t="s">
        <v>25</v>
      </c>
      <c r="AA1" s="332" t="s">
        <v>26</v>
      </c>
      <c r="AB1" s="340" t="s">
        <v>27</v>
      </c>
      <c r="AC1" s="337" t="s">
        <v>28</v>
      </c>
      <c r="AD1" s="332" t="s">
        <v>29</v>
      </c>
      <c r="AE1" s="346" t="s">
        <v>30</v>
      </c>
      <c r="AF1" s="347" t="s">
        <v>31</v>
      </c>
      <c r="AG1" s="347" t="s">
        <v>32</v>
      </c>
      <c r="AH1" s="347" t="s">
        <v>33</v>
      </c>
      <c r="AI1" s="333" t="s">
        <v>34</v>
      </c>
      <c r="AJ1" s="347" t="s">
        <v>35</v>
      </c>
      <c r="AK1" s="347" t="s">
        <v>36</v>
      </c>
      <c r="AL1" s="337" t="s">
        <v>37</v>
      </c>
      <c r="AM1" s="337" t="s">
        <v>38</v>
      </c>
      <c r="AN1" s="337" t="s">
        <v>39</v>
      </c>
      <c r="AO1" s="337" t="s">
        <v>40</v>
      </c>
      <c r="AP1" s="335" t="s">
        <v>41</v>
      </c>
      <c r="AQ1" s="335" t="s">
        <v>42</v>
      </c>
      <c r="AR1" s="333" t="s">
        <v>43</v>
      </c>
      <c r="AS1" s="337" t="s">
        <v>44</v>
      </c>
      <c r="AT1" s="333" t="s">
        <v>45</v>
      </c>
      <c r="AU1" s="335" t="s">
        <v>46</v>
      </c>
      <c r="AV1" s="348" t="s">
        <v>47</v>
      </c>
      <c r="AW1" s="348" t="s">
        <v>48</v>
      </c>
      <c r="AX1" s="349" t="s">
        <v>49</v>
      </c>
      <c r="AY1" s="349" t="s">
        <v>50</v>
      </c>
      <c r="AZ1" s="349" t="s">
        <v>51</v>
      </c>
      <c r="BA1" s="348" t="s">
        <v>52</v>
      </c>
      <c r="BB1" s="348" t="s">
        <v>53</v>
      </c>
      <c r="BC1" s="348" t="s">
        <v>54</v>
      </c>
      <c r="BD1" s="348" t="s">
        <v>55</v>
      </c>
      <c r="BE1" s="348" t="s">
        <v>56</v>
      </c>
      <c r="BF1" s="350" t="s">
        <v>57</v>
      </c>
      <c r="BG1" s="348" t="s">
        <v>58</v>
      </c>
      <c r="BH1" s="351"/>
      <c r="BI1" s="352" t="s">
        <v>59</v>
      </c>
      <c r="BJ1" s="352" t="s">
        <v>60</v>
      </c>
      <c r="BK1" s="352" t="s">
        <v>61</v>
      </c>
    </row>
    <row r="2" customFormat="false" ht="54.95" hidden="false" customHeight="true" outlineLevel="0" collapsed="false">
      <c r="A2" s="353"/>
      <c r="B2" s="353"/>
      <c r="C2" s="353"/>
      <c r="D2" s="135" t="s">
        <v>64</v>
      </c>
      <c r="E2" s="135" t="s">
        <v>1313</v>
      </c>
      <c r="F2" s="136" t="s">
        <v>1314</v>
      </c>
      <c r="G2" s="136" t="s">
        <v>1315</v>
      </c>
      <c r="H2" s="135" t="s">
        <v>1316</v>
      </c>
      <c r="I2" s="137" t="s">
        <v>756</v>
      </c>
      <c r="J2" s="136" t="s">
        <v>757</v>
      </c>
      <c r="K2" s="138" t="s">
        <v>758</v>
      </c>
      <c r="L2" s="138" t="s">
        <v>759</v>
      </c>
      <c r="M2" s="138" t="s">
        <v>1317</v>
      </c>
      <c r="N2" s="138" t="s">
        <v>1318</v>
      </c>
      <c r="O2" s="134" t="s">
        <v>761</v>
      </c>
      <c r="P2" s="134" t="s">
        <v>76</v>
      </c>
      <c r="Q2" s="139"/>
      <c r="R2" s="158" t="n">
        <v>42412</v>
      </c>
      <c r="S2" s="137" t="n">
        <v>14</v>
      </c>
      <c r="T2" s="135" t="s">
        <v>762</v>
      </c>
      <c r="U2" s="135" t="s">
        <v>762</v>
      </c>
      <c r="V2" s="354"/>
      <c r="W2" s="354" t="s">
        <v>325</v>
      </c>
      <c r="X2" s="137" t="s">
        <v>1319</v>
      </c>
      <c r="Y2" s="137"/>
      <c r="Z2" s="139" t="s">
        <v>325</v>
      </c>
      <c r="AA2" s="135" t="s">
        <v>326</v>
      </c>
      <c r="AB2" s="137" t="s">
        <v>325</v>
      </c>
      <c r="AC2" s="139" t="s">
        <v>325</v>
      </c>
      <c r="AD2" s="138" t="n">
        <v>24</v>
      </c>
      <c r="AE2" s="355" t="n">
        <v>43601</v>
      </c>
      <c r="AF2" s="143" t="n">
        <f aca="false">IF(AD2=0,0,IF(AE2="","",EDATE(AE2,AD2)-DAY(1)))</f>
        <v>44301</v>
      </c>
      <c r="AG2" s="143" t="s">
        <v>764</v>
      </c>
      <c r="AH2" s="143" t="s">
        <v>83</v>
      </c>
      <c r="AI2" s="139" t="s">
        <v>1320</v>
      </c>
      <c r="AJ2" s="136" t="s">
        <v>1321</v>
      </c>
      <c r="AK2" s="143" t="s">
        <v>438</v>
      </c>
      <c r="AL2" s="139" t="s">
        <v>86</v>
      </c>
      <c r="AM2" s="139" t="s">
        <v>87</v>
      </c>
      <c r="AN2" s="139" t="s">
        <v>88</v>
      </c>
      <c r="AO2" s="137"/>
      <c r="AP2" s="150"/>
      <c r="AQ2" s="143"/>
      <c r="AR2" s="139" t="s">
        <v>91</v>
      </c>
      <c r="AS2" s="134" t="s">
        <v>385</v>
      </c>
      <c r="AT2" s="134" t="n">
        <v>3412</v>
      </c>
      <c r="AU2" s="136"/>
      <c r="AV2" s="136"/>
      <c r="AW2" s="134"/>
      <c r="AX2" s="134"/>
      <c r="AY2" s="134"/>
      <c r="AZ2" s="136" t="s">
        <v>221</v>
      </c>
      <c r="BA2" s="136"/>
      <c r="BB2" s="136"/>
      <c r="BC2" s="136"/>
      <c r="BD2" s="136"/>
      <c r="BE2" s="136"/>
      <c r="BF2" s="162"/>
      <c r="BG2" s="162" t="s">
        <v>1322</v>
      </c>
      <c r="BH2" s="354"/>
      <c r="BI2" s="354"/>
      <c r="BJ2" s="108"/>
      <c r="BK2" s="162"/>
    </row>
    <row r="3" customFormat="false" ht="54.95" hidden="false" customHeight="true" outlineLevel="0" collapsed="false">
      <c r="A3" s="353"/>
      <c r="B3" s="353"/>
      <c r="C3" s="353"/>
      <c r="D3" s="135" t="s">
        <v>64</v>
      </c>
      <c r="E3" s="135" t="s">
        <v>752</v>
      </c>
      <c r="F3" s="136" t="s">
        <v>753</v>
      </c>
      <c r="G3" s="136" t="s">
        <v>1323</v>
      </c>
      <c r="H3" s="135" t="s">
        <v>755</v>
      </c>
      <c r="I3" s="137" t="s">
        <v>756</v>
      </c>
      <c r="J3" s="136" t="s">
        <v>757</v>
      </c>
      <c r="K3" s="138" t="s">
        <v>758</v>
      </c>
      <c r="L3" s="138" t="s">
        <v>759</v>
      </c>
      <c r="M3" s="136" t="s">
        <v>1324</v>
      </c>
      <c r="N3" s="138" t="n">
        <v>487</v>
      </c>
      <c r="O3" s="134" t="s">
        <v>761</v>
      </c>
      <c r="P3" s="134" t="s">
        <v>76</v>
      </c>
      <c r="Q3" s="139"/>
      <c r="R3" s="158" t="n">
        <v>42413</v>
      </c>
      <c r="S3" s="137" t="n">
        <v>14</v>
      </c>
      <c r="T3" s="135" t="s">
        <v>762</v>
      </c>
      <c r="U3" s="135" t="s">
        <v>762</v>
      </c>
      <c r="V3" s="354"/>
      <c r="W3" s="354" t="s">
        <v>325</v>
      </c>
      <c r="X3" s="137" t="s">
        <v>1325</v>
      </c>
      <c r="Y3" s="137"/>
      <c r="Z3" s="139" t="s">
        <v>325</v>
      </c>
      <c r="AA3" s="135" t="s">
        <v>326</v>
      </c>
      <c r="AB3" s="137" t="s">
        <v>325</v>
      </c>
      <c r="AC3" s="139" t="s">
        <v>325</v>
      </c>
      <c r="AD3" s="138" t="n">
        <v>24</v>
      </c>
      <c r="AE3" s="355" t="n">
        <v>43601</v>
      </c>
      <c r="AF3" s="143" t="n">
        <f aca="false">IF(AD3=0,0,IF(AE3="","",EDATE(AE3,AD3)-DAY(1)))</f>
        <v>44301</v>
      </c>
      <c r="AG3" s="143" t="s">
        <v>764</v>
      </c>
      <c r="AH3" s="143" t="s">
        <v>83</v>
      </c>
      <c r="AI3" s="139" t="s">
        <v>1326</v>
      </c>
      <c r="AJ3" s="136" t="s">
        <v>1321</v>
      </c>
      <c r="AK3" s="143" t="s">
        <v>438</v>
      </c>
      <c r="AL3" s="139" t="s">
        <v>86</v>
      </c>
      <c r="AM3" s="139" t="s">
        <v>87</v>
      </c>
      <c r="AN3" s="139" t="s">
        <v>88</v>
      </c>
      <c r="AO3" s="137"/>
      <c r="AP3" s="150"/>
      <c r="AQ3" s="143"/>
      <c r="AR3" s="139" t="s">
        <v>91</v>
      </c>
      <c r="AS3" s="134" t="s">
        <v>385</v>
      </c>
      <c r="AT3" s="134" t="n">
        <v>3016</v>
      </c>
      <c r="AU3" s="136"/>
      <c r="AV3" s="136"/>
      <c r="AW3" s="134"/>
      <c r="AX3" s="134"/>
      <c r="AY3" s="134"/>
      <c r="AZ3" s="136" t="s">
        <v>221</v>
      </c>
      <c r="BA3" s="136"/>
      <c r="BB3" s="136"/>
      <c r="BC3" s="136"/>
      <c r="BD3" s="136"/>
      <c r="BE3" s="136"/>
      <c r="BF3" s="353"/>
      <c r="BG3" s="353"/>
      <c r="BH3" s="354"/>
      <c r="BI3" s="354"/>
      <c r="BJ3" s="108"/>
      <c r="BK3" s="162"/>
    </row>
    <row r="4" customFormat="false" ht="54.95" hidden="false" customHeight="true" outlineLevel="0" collapsed="false">
      <c r="A4" s="353"/>
      <c r="B4" s="353"/>
      <c r="C4" s="353"/>
      <c r="D4" s="135" t="s">
        <v>64</v>
      </c>
      <c r="E4" s="135" t="n">
        <v>235.3</v>
      </c>
      <c r="F4" s="136" t="s">
        <v>884</v>
      </c>
      <c r="G4" s="136" t="s">
        <v>885</v>
      </c>
      <c r="H4" s="135" t="s">
        <v>886</v>
      </c>
      <c r="I4" s="137" t="s">
        <v>1327</v>
      </c>
      <c r="J4" s="136" t="s">
        <v>1328</v>
      </c>
      <c r="K4" s="138" t="s">
        <v>889</v>
      </c>
      <c r="L4" s="134" t="s">
        <v>72</v>
      </c>
      <c r="M4" s="136" t="s">
        <v>1329</v>
      </c>
      <c r="N4" s="138" t="s">
        <v>1330</v>
      </c>
      <c r="O4" s="134" t="s">
        <v>1331</v>
      </c>
      <c r="P4" s="134" t="s">
        <v>76</v>
      </c>
      <c r="Q4" s="139"/>
      <c r="R4" s="158" t="n">
        <v>42020</v>
      </c>
      <c r="S4" s="232" t="n">
        <v>15</v>
      </c>
      <c r="T4" s="135" t="n">
        <v>-40</v>
      </c>
      <c r="U4" s="135" t="n">
        <v>-40</v>
      </c>
      <c r="V4" s="354"/>
      <c r="W4" s="354" t="s">
        <v>79</v>
      </c>
      <c r="X4" s="137" t="n">
        <v>450</v>
      </c>
      <c r="Y4" s="137"/>
      <c r="Z4" s="139" t="s">
        <v>79</v>
      </c>
      <c r="AA4" s="134" t="s">
        <v>101</v>
      </c>
      <c r="AB4" s="137"/>
      <c r="AC4" s="139" t="s">
        <v>81</v>
      </c>
      <c r="AD4" s="138" t="n">
        <v>24</v>
      </c>
      <c r="AE4" s="355" t="n">
        <v>43606</v>
      </c>
      <c r="AF4" s="143" t="n">
        <f aca="false">IF(AD4=0,0,IF(AE4="","",EDATE(AE4,AD4)-DAY(1)))</f>
        <v>44306</v>
      </c>
      <c r="AG4" s="136" t="s">
        <v>82</v>
      </c>
      <c r="AH4" s="136" t="s">
        <v>83</v>
      </c>
      <c r="AI4" s="139" t="s">
        <v>1332</v>
      </c>
      <c r="AJ4" s="136" t="s">
        <v>1321</v>
      </c>
      <c r="AK4" s="143" t="s">
        <v>438</v>
      </c>
      <c r="AL4" s="139" t="s">
        <v>86</v>
      </c>
      <c r="AM4" s="139" t="s">
        <v>87</v>
      </c>
      <c r="AN4" s="139" t="s">
        <v>88</v>
      </c>
      <c r="AO4" s="137"/>
      <c r="AP4" s="150"/>
      <c r="AQ4" s="143"/>
      <c r="AR4" s="139" t="s">
        <v>91</v>
      </c>
      <c r="AS4" s="134" t="s">
        <v>385</v>
      </c>
      <c r="AT4" s="134" t="n">
        <v>4430</v>
      </c>
      <c r="AU4" s="136"/>
      <c r="AV4" s="136"/>
      <c r="AW4" s="134"/>
      <c r="AX4" s="134"/>
      <c r="AY4" s="134"/>
      <c r="AZ4" s="136"/>
      <c r="BA4" s="136"/>
      <c r="BB4" s="136"/>
      <c r="BC4" s="136"/>
      <c r="BD4" s="136"/>
      <c r="BE4" s="136"/>
      <c r="BF4" s="162"/>
      <c r="BG4" s="162" t="s">
        <v>1333</v>
      </c>
      <c r="BH4" s="354"/>
      <c r="BI4" s="354"/>
      <c r="BJ4" s="108"/>
      <c r="BK4" s="162"/>
    </row>
    <row r="5" customFormat="false" ht="54.95" hidden="false" customHeight="true" outlineLevel="0" collapsed="false">
      <c r="A5" s="353"/>
      <c r="B5" s="353"/>
      <c r="C5" s="353"/>
      <c r="D5" s="135" t="s">
        <v>64</v>
      </c>
      <c r="E5" s="135" t="n">
        <v>247</v>
      </c>
      <c r="F5" s="136" t="s">
        <v>1334</v>
      </c>
      <c r="G5" s="136" t="s">
        <v>1335</v>
      </c>
      <c r="H5" s="135" t="s">
        <v>1336</v>
      </c>
      <c r="I5" s="137" t="s">
        <v>756</v>
      </c>
      <c r="J5" s="136" t="s">
        <v>757</v>
      </c>
      <c r="K5" s="138" t="s">
        <v>758</v>
      </c>
      <c r="L5" s="138" t="s">
        <v>759</v>
      </c>
      <c r="M5" s="136" t="s">
        <v>1337</v>
      </c>
      <c r="N5" s="138" t="s">
        <v>1338</v>
      </c>
      <c r="O5" s="134" t="s">
        <v>761</v>
      </c>
      <c r="P5" s="134" t="s">
        <v>76</v>
      </c>
      <c r="Q5" s="139"/>
      <c r="R5" s="158" t="n">
        <v>42401</v>
      </c>
      <c r="S5" s="137" t="n">
        <v>14</v>
      </c>
      <c r="T5" s="135" t="s">
        <v>762</v>
      </c>
      <c r="U5" s="135" t="s">
        <v>762</v>
      </c>
      <c r="V5" s="354"/>
      <c r="W5" s="354" t="s">
        <v>325</v>
      </c>
      <c r="X5" s="137" t="s">
        <v>1339</v>
      </c>
      <c r="Y5" s="137"/>
      <c r="Z5" s="139" t="s">
        <v>325</v>
      </c>
      <c r="AA5" s="135" t="s">
        <v>326</v>
      </c>
      <c r="AB5" s="137" t="s">
        <v>325</v>
      </c>
      <c r="AC5" s="139" t="s">
        <v>325</v>
      </c>
      <c r="AD5" s="138" t="n">
        <v>24</v>
      </c>
      <c r="AE5" s="355" t="n">
        <v>43602</v>
      </c>
      <c r="AF5" s="143" t="n">
        <f aca="false">IF(AD5=0,0,IF(AE5="","",EDATE(AE5,AD5)-DAY(1)))</f>
        <v>44302</v>
      </c>
      <c r="AG5" s="143" t="s">
        <v>764</v>
      </c>
      <c r="AH5" s="143" t="s">
        <v>83</v>
      </c>
      <c r="AI5" s="139" t="s">
        <v>1340</v>
      </c>
      <c r="AJ5" s="136" t="s">
        <v>1321</v>
      </c>
      <c r="AK5" s="143" t="s">
        <v>438</v>
      </c>
      <c r="AL5" s="139" t="s">
        <v>86</v>
      </c>
      <c r="AM5" s="139" t="s">
        <v>87</v>
      </c>
      <c r="AN5" s="139" t="s">
        <v>88</v>
      </c>
      <c r="AO5" s="137"/>
      <c r="AP5" s="150"/>
      <c r="AQ5" s="143"/>
      <c r="AR5" s="139" t="s">
        <v>91</v>
      </c>
      <c r="AS5" s="134" t="s">
        <v>385</v>
      </c>
      <c r="AT5" s="134"/>
      <c r="AU5" s="136"/>
      <c r="AV5" s="136"/>
      <c r="AW5" s="134"/>
      <c r="AX5" s="134"/>
      <c r="AY5" s="134"/>
      <c r="AZ5" s="136" t="s">
        <v>221</v>
      </c>
      <c r="BA5" s="136"/>
      <c r="BB5" s="136"/>
      <c r="BC5" s="136"/>
      <c r="BD5" s="136"/>
      <c r="BE5" s="136"/>
      <c r="BF5" s="353"/>
      <c r="BG5" s="353"/>
      <c r="BH5" s="354"/>
      <c r="BI5" s="354"/>
      <c r="BJ5" s="108"/>
      <c r="BK5" s="162"/>
    </row>
    <row r="6" customFormat="false" ht="54.95" hidden="false" customHeight="true" outlineLevel="0" collapsed="false">
      <c r="A6" s="353"/>
      <c r="B6" s="353"/>
      <c r="C6" s="353"/>
      <c r="D6" s="135" t="s">
        <v>64</v>
      </c>
      <c r="E6" s="356" t="n">
        <v>200</v>
      </c>
      <c r="F6" s="134" t="s">
        <v>596</v>
      </c>
      <c r="G6" s="136" t="s">
        <v>1341</v>
      </c>
      <c r="H6" s="135" t="s">
        <v>1342</v>
      </c>
      <c r="I6" s="137" t="s">
        <v>200</v>
      </c>
      <c r="J6" s="136" t="s">
        <v>130</v>
      </c>
      <c r="K6" s="138" t="s">
        <v>1343</v>
      </c>
      <c r="L6" s="138" t="s">
        <v>1344</v>
      </c>
      <c r="M6" s="138" t="s">
        <v>133</v>
      </c>
      <c r="N6" s="138" t="s">
        <v>1345</v>
      </c>
      <c r="O6" s="134" t="s">
        <v>135</v>
      </c>
      <c r="P6" s="134" t="s">
        <v>136</v>
      </c>
      <c r="Q6" s="139" t="s">
        <v>137</v>
      </c>
      <c r="R6" s="357" t="n">
        <v>40940</v>
      </c>
      <c r="S6" s="232" t="n">
        <v>10</v>
      </c>
      <c r="T6" s="135" t="s">
        <v>100</v>
      </c>
      <c r="U6" s="135" t="s">
        <v>100</v>
      </c>
      <c r="V6" s="354" t="str">
        <f aca="false">IF(Y6="","",Y6)</f>
        <v>М</v>
      </c>
      <c r="W6" s="354" t="str">
        <f aca="false">IF(Z6="","",Z6)</f>
        <v>Па</v>
      </c>
      <c r="X6" s="137" t="n">
        <v>10</v>
      </c>
      <c r="Y6" s="137" t="s">
        <v>138</v>
      </c>
      <c r="Z6" s="139" t="s">
        <v>139</v>
      </c>
      <c r="AA6" s="134" t="s">
        <v>140</v>
      </c>
      <c r="AB6" s="137"/>
      <c r="AC6" s="139" t="s">
        <v>141</v>
      </c>
      <c r="AD6" s="138" t="n">
        <v>48</v>
      </c>
      <c r="AE6" s="355" t="n">
        <v>43658</v>
      </c>
      <c r="AF6" s="143" t="n">
        <f aca="false">IF(AD6=0,0,IF(AE6="","",EDATE(AE6,AD6)-DAY(1)))</f>
        <v>45088</v>
      </c>
      <c r="AG6" s="136" t="s">
        <v>82</v>
      </c>
      <c r="AH6" s="136" t="s">
        <v>83</v>
      </c>
      <c r="AI6" s="139" t="s">
        <v>1346</v>
      </c>
      <c r="AJ6" s="136" t="s">
        <v>1321</v>
      </c>
      <c r="AK6" s="143" t="str">
        <f aca="true">IF(AE6=0,"нет данных",IF(TODAY()&lt;AF6-30,"поверен",IF(TODAY()&gt;AF6,"ПРОСРОЧЕН","ЗАМЕНИТЬ")))</f>
        <v>ПРОСРОЧЕН</v>
      </c>
      <c r="AL6" s="139"/>
      <c r="AM6" s="139" t="s">
        <v>86</v>
      </c>
      <c r="AN6" s="139" t="s">
        <v>87</v>
      </c>
      <c r="AO6" s="139" t="s">
        <v>88</v>
      </c>
      <c r="AP6" s="137" t="s">
        <v>439</v>
      </c>
      <c r="AQ6" s="150" t="n">
        <v>2015</v>
      </c>
      <c r="AR6" s="143"/>
      <c r="AS6" s="139" t="s">
        <v>91</v>
      </c>
      <c r="AT6" s="134" t="s">
        <v>92</v>
      </c>
      <c r="AU6" s="134" t="n">
        <v>2501</v>
      </c>
      <c r="AV6" s="136"/>
      <c r="AW6" s="136" t="s">
        <v>1347</v>
      </c>
      <c r="AX6" s="134"/>
      <c r="AY6" s="134"/>
      <c r="AZ6" s="134"/>
      <c r="BA6" s="136" t="s">
        <v>122</v>
      </c>
      <c r="BB6" s="136" t="s">
        <v>145</v>
      </c>
      <c r="BC6" s="136" t="s">
        <v>1348</v>
      </c>
      <c r="BD6" s="136"/>
      <c r="BE6" s="136"/>
      <c r="BF6" s="136"/>
      <c r="BG6" s="136" t="s">
        <v>1349</v>
      </c>
      <c r="BH6" s="354"/>
      <c r="BI6" s="354"/>
      <c r="BJ6" s="108"/>
      <c r="BK6" s="162"/>
    </row>
    <row r="7" customFormat="false" ht="54.95" hidden="false" customHeight="true" outlineLevel="0" collapsed="false">
      <c r="A7" s="353"/>
      <c r="B7" s="353"/>
      <c r="C7" s="353"/>
      <c r="D7" s="135" t="s">
        <v>64</v>
      </c>
      <c r="E7" s="135" t="n">
        <v>250</v>
      </c>
      <c r="F7" s="136" t="s">
        <v>1350</v>
      </c>
      <c r="G7" s="136" t="s">
        <v>634</v>
      </c>
      <c r="H7" s="135" t="s">
        <v>1351</v>
      </c>
      <c r="I7" s="137" t="s">
        <v>566</v>
      </c>
      <c r="J7" s="136" t="s">
        <v>615</v>
      </c>
      <c r="K7" s="138" t="s">
        <v>568</v>
      </c>
      <c r="L7" s="138" t="s">
        <v>616</v>
      </c>
      <c r="M7" s="138" t="s">
        <v>617</v>
      </c>
      <c r="N7" s="138" t="s">
        <v>1352</v>
      </c>
      <c r="O7" s="134" t="s">
        <v>408</v>
      </c>
      <c r="P7" s="134" t="s">
        <v>76</v>
      </c>
      <c r="Q7" s="139" t="s">
        <v>409</v>
      </c>
      <c r="R7" s="158" t="n">
        <v>42590</v>
      </c>
      <c r="S7" s="137" t="n">
        <v>15</v>
      </c>
      <c r="T7" s="136" t="n">
        <f aca="false">R7+S7*365.2</f>
        <v>48068</v>
      </c>
      <c r="U7" s="135" t="s">
        <v>100</v>
      </c>
      <c r="V7" s="354" t="str">
        <f aca="false">IF(Y7="","",Y7)</f>
        <v/>
      </c>
      <c r="W7" s="354" t="str">
        <f aca="false">IF(Z7="","",Z7)</f>
        <v>%НКПР</v>
      </c>
      <c r="X7" s="137" t="n">
        <v>100</v>
      </c>
      <c r="Y7" s="137"/>
      <c r="Z7" s="139" t="s">
        <v>411</v>
      </c>
      <c r="AA7" s="135" t="s">
        <v>412</v>
      </c>
      <c r="AB7" s="137"/>
      <c r="AC7" s="139" t="s">
        <v>411</v>
      </c>
      <c r="AD7" s="138" t="n">
        <v>24</v>
      </c>
      <c r="AE7" s="149" t="n">
        <v>44271</v>
      </c>
      <c r="AF7" s="143" t="n">
        <f aca="false">IF(AD7=0,0,IF(AE7="","",EDATE(AE7,AD7)-DAY(1)))</f>
        <v>44970</v>
      </c>
      <c r="AG7" s="136" t="s">
        <v>82</v>
      </c>
      <c r="AH7" s="136" t="s">
        <v>83</v>
      </c>
      <c r="AI7" s="139" t="s">
        <v>1353</v>
      </c>
      <c r="AJ7" s="136" t="s">
        <v>573</v>
      </c>
      <c r="AK7" s="143" t="str">
        <f aca="true">IF(AE7=0,"нет данных",IF(TODAY()&lt;AF7-30,"поверен",IF(TODAY()&gt;AF7,"ПРОСРОЧЕН","ЗАМЕНИТЬ")))</f>
        <v>ПРОСРОЧЕН</v>
      </c>
      <c r="AL7" s="139"/>
      <c r="AM7" s="139" t="s">
        <v>86</v>
      </c>
      <c r="AN7" s="139" t="s">
        <v>1354</v>
      </c>
      <c r="AO7" s="139" t="s">
        <v>1355</v>
      </c>
      <c r="AP7" s="137" t="s">
        <v>574</v>
      </c>
      <c r="AQ7" s="150"/>
      <c r="AR7" s="143"/>
      <c r="AS7" s="139" t="s">
        <v>91</v>
      </c>
      <c r="AT7" s="134" t="s">
        <v>385</v>
      </c>
      <c r="AU7" s="134" t="n">
        <v>3322</v>
      </c>
      <c r="AV7" s="136"/>
      <c r="AW7" s="136"/>
      <c r="AX7" s="134"/>
      <c r="AY7" s="134"/>
      <c r="AZ7" s="134"/>
      <c r="BA7" s="136" t="s">
        <v>221</v>
      </c>
      <c r="BB7" s="136" t="s">
        <v>415</v>
      </c>
      <c r="BC7" s="136" t="s">
        <v>416</v>
      </c>
      <c r="BD7" s="139" t="n">
        <v>3160</v>
      </c>
      <c r="BE7" s="136"/>
      <c r="BF7" s="136"/>
      <c r="BG7" s="354"/>
      <c r="BH7" s="354"/>
      <c r="BI7" s="354"/>
      <c r="BJ7" s="162"/>
      <c r="BK7" s="162"/>
    </row>
    <row r="8" customFormat="false" ht="54.95" hidden="false" customHeight="true" outlineLevel="0" collapsed="false">
      <c r="A8" s="353"/>
      <c r="B8" s="353"/>
      <c r="C8" s="353"/>
      <c r="D8" s="135" t="s">
        <v>64</v>
      </c>
      <c r="E8" s="135" t="s">
        <v>852</v>
      </c>
      <c r="F8" s="136" t="s">
        <v>853</v>
      </c>
      <c r="G8" s="136" t="s">
        <v>1203</v>
      </c>
      <c r="H8" s="135" t="s">
        <v>1356</v>
      </c>
      <c r="I8" s="137" t="s">
        <v>149</v>
      </c>
      <c r="J8" s="136" t="s">
        <v>150</v>
      </c>
      <c r="K8" s="138" t="s">
        <v>131</v>
      </c>
      <c r="L8" s="138" t="s">
        <v>1357</v>
      </c>
      <c r="M8" s="136" t="s">
        <v>1358</v>
      </c>
      <c r="N8" s="138" t="s">
        <v>1359</v>
      </c>
      <c r="O8" s="134" t="s">
        <v>153</v>
      </c>
      <c r="P8" s="134" t="s">
        <v>154</v>
      </c>
      <c r="Q8" s="139" t="s">
        <v>137</v>
      </c>
      <c r="R8" s="158" t="s">
        <v>1360</v>
      </c>
      <c r="S8" s="232" t="n">
        <v>12</v>
      </c>
      <c r="T8" s="136" t="e">
        <f aca="false">R8+S8*365.2</f>
        <v>#VALUE!</v>
      </c>
      <c r="U8" s="135" t="s">
        <v>100</v>
      </c>
      <c r="V8" s="354" t="str">
        <f aca="false">IF(Y8="","",Y8)</f>
        <v>М</v>
      </c>
      <c r="W8" s="354" t="str">
        <f aca="false">IF(Z8="","",Z8)</f>
        <v>Па</v>
      </c>
      <c r="X8" s="137" t="n">
        <v>1</v>
      </c>
      <c r="Y8" s="137" t="s">
        <v>138</v>
      </c>
      <c r="Z8" s="139" t="s">
        <v>139</v>
      </c>
      <c r="AA8" s="135" t="s">
        <v>1361</v>
      </c>
      <c r="AB8" s="137"/>
      <c r="AC8" s="139" t="s">
        <v>141</v>
      </c>
      <c r="AD8" s="138" t="n">
        <v>36</v>
      </c>
      <c r="AE8" s="149" t="n">
        <v>44149</v>
      </c>
      <c r="AF8" s="143" t="n">
        <f aca="false">IF(AD8=0,0,IF(AE8="","",EDATE(AE8,AD8)-DAY(1)))</f>
        <v>45213</v>
      </c>
      <c r="AG8" s="136" t="s">
        <v>82</v>
      </c>
      <c r="AH8" s="136" t="s">
        <v>83</v>
      </c>
      <c r="AI8" s="139" t="s">
        <v>1362</v>
      </c>
      <c r="AJ8" s="136" t="s">
        <v>85</v>
      </c>
      <c r="AK8" s="143" t="str">
        <f aca="true">IF(AE8=0,"нет данных",IF(TODAY()&lt;AF8-30,"поверен",IF(TODAY()&gt;AF8,"ПРОСРОЧЕН","ЗАМЕНИТЬ")))</f>
        <v>ПРОСРОЧЕН</v>
      </c>
      <c r="AL8" s="139"/>
      <c r="AM8" s="139" t="s">
        <v>86</v>
      </c>
      <c r="AN8" s="139" t="s">
        <v>87</v>
      </c>
      <c r="AO8" s="139" t="s">
        <v>88</v>
      </c>
      <c r="AP8" s="137"/>
      <c r="AQ8" s="150"/>
      <c r="AR8" s="143"/>
      <c r="AS8" s="139" t="s">
        <v>91</v>
      </c>
      <c r="AT8" s="134" t="s">
        <v>385</v>
      </c>
      <c r="AU8" s="134"/>
      <c r="AV8" s="136"/>
      <c r="AW8" s="136"/>
      <c r="AX8" s="134"/>
      <c r="AY8" s="134"/>
      <c r="AZ8" s="134"/>
      <c r="BA8" s="136"/>
      <c r="BB8" s="136" t="s">
        <v>145</v>
      </c>
      <c r="BC8" s="136" t="s">
        <v>146</v>
      </c>
      <c r="BD8" s="139" t="s">
        <v>1363</v>
      </c>
      <c r="BE8" s="358"/>
      <c r="BF8" s="358"/>
      <c r="BG8" s="358" t="s">
        <v>1364</v>
      </c>
      <c r="BH8" s="354"/>
      <c r="BI8" s="354"/>
      <c r="BJ8" s="162"/>
      <c r="BK8" s="162"/>
    </row>
    <row r="9" customFormat="false" ht="54.95" hidden="false" customHeight="true" outlineLevel="0" collapsed="false">
      <c r="A9" s="353"/>
      <c r="B9" s="353"/>
      <c r="C9" s="353"/>
      <c r="D9" s="135" t="s">
        <v>64</v>
      </c>
      <c r="E9" s="135" t="s">
        <v>1002</v>
      </c>
      <c r="F9" s="136" t="s">
        <v>1003</v>
      </c>
      <c r="G9" s="136" t="s">
        <v>1004</v>
      </c>
      <c r="H9" s="135" t="s">
        <v>1365</v>
      </c>
      <c r="I9" s="137" t="s">
        <v>566</v>
      </c>
      <c r="J9" s="136" t="s">
        <v>615</v>
      </c>
      <c r="K9" s="138" t="s">
        <v>568</v>
      </c>
      <c r="L9" s="138" t="s">
        <v>1366</v>
      </c>
      <c r="M9" s="138" t="s">
        <v>617</v>
      </c>
      <c r="N9" s="138" t="s">
        <v>1367</v>
      </c>
      <c r="O9" s="134" t="s">
        <v>408</v>
      </c>
      <c r="P9" s="134" t="s">
        <v>76</v>
      </c>
      <c r="Q9" s="139" t="s">
        <v>409</v>
      </c>
      <c r="R9" s="158" t="n">
        <v>42590</v>
      </c>
      <c r="S9" s="137" t="n">
        <v>15</v>
      </c>
      <c r="T9" s="136" t="n">
        <f aca="false">R9+S9*365.2</f>
        <v>48068</v>
      </c>
      <c r="U9" s="135" t="s">
        <v>100</v>
      </c>
      <c r="V9" s="354" t="str">
        <f aca="false">IF(Y9="","",Y9)</f>
        <v/>
      </c>
      <c r="W9" s="354" t="str">
        <f aca="false">IF(Z9="","",Z9)</f>
        <v>%НКПР</v>
      </c>
      <c r="X9" s="137" t="n">
        <v>100</v>
      </c>
      <c r="Y9" s="137"/>
      <c r="Z9" s="139" t="s">
        <v>411</v>
      </c>
      <c r="AA9" s="135" t="s">
        <v>412</v>
      </c>
      <c r="AB9" s="137"/>
      <c r="AC9" s="139" t="s">
        <v>411</v>
      </c>
      <c r="AD9" s="138" t="n">
        <v>24</v>
      </c>
      <c r="AE9" s="149" t="n">
        <v>44650</v>
      </c>
      <c r="AF9" s="143" t="n">
        <f aca="false">IF(AD9=0,0,IF(AE9="","",EDATE(AE9,AD9)-DAY(1)))</f>
        <v>45350</v>
      </c>
      <c r="AG9" s="136" t="s">
        <v>82</v>
      </c>
      <c r="AH9" s="136" t="s">
        <v>83</v>
      </c>
      <c r="AI9" s="139" t="s">
        <v>1368</v>
      </c>
      <c r="AJ9" s="136" t="s">
        <v>143</v>
      </c>
      <c r="AK9" s="143" t="str">
        <f aca="true">IF(AE9=0,"нет данных",IF(TODAY()&lt;AF9-30,"поверен",IF(TODAY()&gt;AF9,"ПРОСРОЧЕН","ЗАМЕНИТЬ")))</f>
        <v>ПРОСРОЧЕН</v>
      </c>
      <c r="AL9" s="139"/>
      <c r="AM9" s="139" t="s">
        <v>86</v>
      </c>
      <c r="AN9" s="139" t="s">
        <v>87</v>
      </c>
      <c r="AO9" s="139" t="s">
        <v>88</v>
      </c>
      <c r="AP9" s="137" t="s">
        <v>574</v>
      </c>
      <c r="AQ9" s="150"/>
      <c r="AR9" s="143"/>
      <c r="AS9" s="139" t="s">
        <v>91</v>
      </c>
      <c r="AT9" s="134" t="s">
        <v>385</v>
      </c>
      <c r="AU9" s="134" t="n">
        <v>3397</v>
      </c>
      <c r="AV9" s="136"/>
      <c r="AW9" s="136"/>
      <c r="AX9" s="134"/>
      <c r="AY9" s="134"/>
      <c r="AZ9" s="134"/>
      <c r="BA9" s="136" t="s">
        <v>221</v>
      </c>
      <c r="BB9" s="136" t="s">
        <v>415</v>
      </c>
      <c r="BC9" s="136" t="s">
        <v>416</v>
      </c>
      <c r="BD9" s="139" t="n">
        <v>3160</v>
      </c>
      <c r="BE9" s="136"/>
      <c r="BF9" s="136"/>
      <c r="BG9" s="354"/>
      <c r="BH9" s="354"/>
      <c r="BI9" s="354"/>
      <c r="BJ9" s="162"/>
      <c r="BK9" s="162"/>
    </row>
    <row r="10" customFormat="false" ht="54.95" hidden="false" customHeight="true" outlineLevel="0" collapsed="false">
      <c r="A10" s="353"/>
      <c r="B10" s="353"/>
      <c r="C10" s="353"/>
      <c r="D10" s="135" t="s">
        <v>64</v>
      </c>
      <c r="E10" s="135" t="n">
        <v>227</v>
      </c>
      <c r="F10" s="136" t="s">
        <v>794</v>
      </c>
      <c r="G10" s="136" t="s">
        <v>795</v>
      </c>
      <c r="H10" s="135" t="s">
        <v>1369</v>
      </c>
      <c r="I10" s="137" t="s">
        <v>566</v>
      </c>
      <c r="J10" s="136" t="s">
        <v>615</v>
      </c>
      <c r="K10" s="138" t="s">
        <v>568</v>
      </c>
      <c r="L10" s="138" t="s">
        <v>616</v>
      </c>
      <c r="M10" s="138" t="s">
        <v>617</v>
      </c>
      <c r="N10" s="189" t="s">
        <v>1370</v>
      </c>
      <c r="O10" s="134" t="s">
        <v>806</v>
      </c>
      <c r="P10" s="134" t="s">
        <v>76</v>
      </c>
      <c r="Q10" s="139" t="s">
        <v>409</v>
      </c>
      <c r="R10" s="158" t="n">
        <v>43025</v>
      </c>
      <c r="S10" s="137" t="n">
        <v>15</v>
      </c>
      <c r="T10" s="136" t="n">
        <f aca="false">R10+S10*365.2</f>
        <v>48503</v>
      </c>
      <c r="U10" s="135" t="s">
        <v>100</v>
      </c>
      <c r="V10" s="354" t="str">
        <f aca="false">IF(Y10="","",Y10)</f>
        <v/>
      </c>
      <c r="W10" s="354" t="str">
        <f aca="false">IF(Z10="","",Z10)</f>
        <v>%НКПР</v>
      </c>
      <c r="X10" s="137" t="n">
        <v>100</v>
      </c>
      <c r="Y10" s="137"/>
      <c r="Z10" s="139" t="s">
        <v>411</v>
      </c>
      <c r="AA10" s="135" t="s">
        <v>412</v>
      </c>
      <c r="AB10" s="137"/>
      <c r="AC10" s="139" t="s">
        <v>411</v>
      </c>
      <c r="AD10" s="138" t="n">
        <v>24</v>
      </c>
      <c r="AE10" s="149" t="n">
        <v>44650</v>
      </c>
      <c r="AF10" s="143" t="n">
        <f aca="false">IF(AD10=0,0,IF(AE10="","",EDATE(AE10,AD10)-DAY(1)))</f>
        <v>45350</v>
      </c>
      <c r="AG10" s="136" t="s">
        <v>82</v>
      </c>
      <c r="AH10" s="136" t="s">
        <v>83</v>
      </c>
      <c r="AI10" s="139" t="s">
        <v>1371</v>
      </c>
      <c r="AJ10" s="136" t="s">
        <v>573</v>
      </c>
      <c r="AK10" s="143" t="str">
        <f aca="true">IF(AE10=0,"нет данных",IF(TODAY()&lt;AF10-30,"поверен",IF(TODAY()&gt;AF10,"ПРОСРОЧЕН","ЗАМЕНИТЬ")))</f>
        <v>ПРОСРОЧЕН</v>
      </c>
      <c r="AL10" s="139"/>
      <c r="AM10" s="139" t="s">
        <v>86</v>
      </c>
      <c r="AN10" s="139" t="s">
        <v>87</v>
      </c>
      <c r="AO10" s="139" t="s">
        <v>88</v>
      </c>
      <c r="AP10" s="137" t="s">
        <v>574</v>
      </c>
      <c r="AQ10" s="150"/>
      <c r="AR10" s="143"/>
      <c r="AS10" s="139" t="s">
        <v>91</v>
      </c>
      <c r="AT10" s="134" t="s">
        <v>385</v>
      </c>
      <c r="AU10" s="134" t="n">
        <v>3036</v>
      </c>
      <c r="AV10" s="136"/>
      <c r="AW10" s="136"/>
      <c r="AX10" s="134"/>
      <c r="AY10" s="134"/>
      <c r="AZ10" s="134"/>
      <c r="BA10" s="136" t="s">
        <v>221</v>
      </c>
      <c r="BB10" s="136" t="s">
        <v>415</v>
      </c>
      <c r="BC10" s="136" t="s">
        <v>416</v>
      </c>
      <c r="BD10" s="139" t="n">
        <v>3160</v>
      </c>
      <c r="BE10" s="354"/>
      <c r="BF10" s="354"/>
      <c r="BG10" s="108" t="s">
        <v>1372</v>
      </c>
      <c r="BH10" s="354"/>
      <c r="BI10" s="354"/>
      <c r="BJ10" s="162"/>
      <c r="BK10" s="162"/>
    </row>
    <row r="11" customFormat="false" ht="54.95" hidden="false" customHeight="true" outlineLevel="0" collapsed="false">
      <c r="A11" s="353"/>
      <c r="B11" s="353"/>
      <c r="C11" s="353"/>
      <c r="D11" s="135" t="s">
        <v>64</v>
      </c>
      <c r="E11" s="135" t="s">
        <v>1002</v>
      </c>
      <c r="F11" s="136" t="s">
        <v>1003</v>
      </c>
      <c r="G11" s="136" t="s">
        <v>1004</v>
      </c>
      <c r="H11" s="135" t="s">
        <v>1365</v>
      </c>
      <c r="I11" s="137" t="s">
        <v>566</v>
      </c>
      <c r="J11" s="136" t="s">
        <v>615</v>
      </c>
      <c r="K11" s="138" t="s">
        <v>568</v>
      </c>
      <c r="L11" s="138" t="s">
        <v>1366</v>
      </c>
      <c r="M11" s="138" t="s">
        <v>617</v>
      </c>
      <c r="N11" s="138" t="s">
        <v>1367</v>
      </c>
      <c r="O11" s="134" t="s">
        <v>408</v>
      </c>
      <c r="P11" s="134" t="s">
        <v>76</v>
      </c>
      <c r="Q11" s="139" t="s">
        <v>409</v>
      </c>
      <c r="R11" s="158" t="n">
        <v>42590</v>
      </c>
      <c r="S11" s="137" t="n">
        <v>15</v>
      </c>
      <c r="T11" s="136" t="n">
        <f aca="false">R11+S11*365.2</f>
        <v>48068</v>
      </c>
      <c r="U11" s="135" t="s">
        <v>100</v>
      </c>
      <c r="V11" s="354" t="str">
        <f aca="false">IF(Y11="","",Y11)</f>
        <v/>
      </c>
      <c r="W11" s="354" t="str">
        <f aca="false">IF(Z11="","",Z11)</f>
        <v>%НКПР</v>
      </c>
      <c r="X11" s="137" t="n">
        <v>100</v>
      </c>
      <c r="Y11" s="137"/>
      <c r="Z11" s="139" t="s">
        <v>411</v>
      </c>
      <c r="AA11" s="135" t="s">
        <v>412</v>
      </c>
      <c r="AB11" s="137"/>
      <c r="AC11" s="139" t="s">
        <v>411</v>
      </c>
      <c r="AD11" s="138" t="n">
        <v>24</v>
      </c>
      <c r="AE11" s="149" t="n">
        <v>44650</v>
      </c>
      <c r="AF11" s="143" t="n">
        <f aca="false">IF(AD11=0,0,IF(AE11="","",EDATE(AE11,AD11)-DAY(1)))</f>
        <v>45350</v>
      </c>
      <c r="AG11" s="136" t="s">
        <v>82</v>
      </c>
      <c r="AH11" s="136" t="s">
        <v>83</v>
      </c>
      <c r="AI11" s="139" t="s">
        <v>1368</v>
      </c>
      <c r="AJ11" s="136" t="s">
        <v>143</v>
      </c>
      <c r="AK11" s="143" t="str">
        <f aca="true">IF(AE11=0,"нет данных",IF(TODAY()&lt;AF11-30,"поверен",IF(TODAY()&gt;AF11,"ПРОСРОЧЕН","ЗАМЕНИТЬ")))</f>
        <v>ПРОСРОЧЕН</v>
      </c>
      <c r="AL11" s="139"/>
      <c r="AM11" s="139" t="s">
        <v>86</v>
      </c>
      <c r="AN11" s="139" t="s">
        <v>87</v>
      </c>
      <c r="AO11" s="139" t="s">
        <v>88</v>
      </c>
      <c r="AP11" s="137" t="s">
        <v>574</v>
      </c>
      <c r="AQ11" s="150"/>
      <c r="AR11" s="143"/>
      <c r="AS11" s="139" t="s">
        <v>91</v>
      </c>
      <c r="AT11" s="134" t="s">
        <v>385</v>
      </c>
      <c r="AU11" s="134" t="n">
        <v>3397</v>
      </c>
      <c r="AV11" s="136"/>
      <c r="AW11" s="136"/>
      <c r="AX11" s="134"/>
      <c r="AY11" s="134"/>
      <c r="AZ11" s="134"/>
      <c r="BA11" s="136" t="s">
        <v>221</v>
      </c>
      <c r="BB11" s="136" t="s">
        <v>415</v>
      </c>
      <c r="BC11" s="136" t="s">
        <v>416</v>
      </c>
      <c r="BD11" s="139" t="n">
        <v>3160</v>
      </c>
      <c r="BE11" s="136"/>
      <c r="BF11" s="136"/>
      <c r="BG11" s="354"/>
      <c r="BH11" s="354"/>
      <c r="BI11" s="354"/>
      <c r="BJ11" s="162"/>
      <c r="BK11" s="162"/>
    </row>
    <row r="12" customFormat="false" ht="54.95" hidden="false" customHeight="true" outlineLevel="0" collapsed="false">
      <c r="A12" s="353"/>
      <c r="B12" s="353"/>
      <c r="C12" s="353"/>
      <c r="D12" s="135" t="s">
        <v>64</v>
      </c>
      <c r="E12" s="135" t="n">
        <v>500</v>
      </c>
      <c r="F12" s="136" t="s">
        <v>1373</v>
      </c>
      <c r="G12" s="136" t="s">
        <v>1374</v>
      </c>
      <c r="H12" s="135" t="s">
        <v>1375</v>
      </c>
      <c r="I12" s="137" t="s">
        <v>1376</v>
      </c>
      <c r="J12" s="136" t="s">
        <v>1377</v>
      </c>
      <c r="K12" s="138" t="s">
        <v>1378</v>
      </c>
      <c r="L12" s="138" t="s">
        <v>1379</v>
      </c>
      <c r="M12" s="136" t="s">
        <v>1380</v>
      </c>
      <c r="N12" s="138" t="n">
        <v>62519</v>
      </c>
      <c r="O12" s="137" t="s">
        <v>1381</v>
      </c>
      <c r="P12" s="134" t="s">
        <v>76</v>
      </c>
      <c r="Q12" s="139" t="s">
        <v>1047</v>
      </c>
      <c r="R12" s="140" t="n">
        <v>42005</v>
      </c>
      <c r="S12" s="137" t="n">
        <v>10</v>
      </c>
      <c r="T12" s="136" t="n">
        <f aca="false">R12+S12*365.2</f>
        <v>45657</v>
      </c>
      <c r="U12" s="135" t="n">
        <v>0.1</v>
      </c>
      <c r="V12" s="354" t="str">
        <f aca="false">IF(Y12="","",Y12)</f>
        <v>м</v>
      </c>
      <c r="W12" s="354" t="str">
        <f aca="false">IF(Z12="","",Z12)</f>
        <v>м/c</v>
      </c>
      <c r="X12" s="137" t="n">
        <v>30</v>
      </c>
      <c r="Y12" s="137" t="s">
        <v>325</v>
      </c>
      <c r="Z12" s="139" t="s">
        <v>1382</v>
      </c>
      <c r="AA12" s="135" t="s">
        <v>1383</v>
      </c>
      <c r="AB12" s="137" t="s">
        <v>325</v>
      </c>
      <c r="AC12" s="139" t="s">
        <v>1384</v>
      </c>
      <c r="AD12" s="138" t="n">
        <v>12</v>
      </c>
      <c r="AE12" s="149" t="n">
        <v>44697</v>
      </c>
      <c r="AF12" s="143" t="n">
        <f aca="false">IF(AD12=0,0,IF(AE12="","",EDATE(AE12,AD12)-DAY(1)))</f>
        <v>45031</v>
      </c>
      <c r="AG12" s="136" t="s">
        <v>82</v>
      </c>
      <c r="AH12" s="136" t="s">
        <v>83</v>
      </c>
      <c r="AI12" s="139" t="s">
        <v>1385</v>
      </c>
      <c r="AJ12" s="136" t="s">
        <v>85</v>
      </c>
      <c r="AK12" s="139" t="str">
        <f aca="true">IF(AE12=0,"нет данных",IF(TODAY()&lt;AF12-30,"поверен",IF(TODAY()&gt;AF12,"ПРОСРОЧЕН","ЗАМЕНИТЬ")))</f>
        <v>ПРОСРОЧЕН</v>
      </c>
      <c r="AL12" s="139"/>
      <c r="AM12" s="139" t="s">
        <v>86</v>
      </c>
      <c r="AN12" s="139" t="s">
        <v>87</v>
      </c>
      <c r="AO12" s="139" t="s">
        <v>88</v>
      </c>
      <c r="AP12" s="137" t="s">
        <v>1386</v>
      </c>
      <c r="AQ12" s="150"/>
      <c r="AR12" s="143"/>
      <c r="AS12" s="139" t="s">
        <v>91</v>
      </c>
      <c r="AT12" s="134" t="s">
        <v>385</v>
      </c>
      <c r="AU12" s="134" t="n">
        <v>3571</v>
      </c>
      <c r="AV12" s="136"/>
      <c r="AW12" s="136"/>
      <c r="AX12" s="134"/>
      <c r="AY12" s="134"/>
      <c r="AZ12" s="134"/>
      <c r="BA12" s="136"/>
      <c r="BB12" s="136" t="s">
        <v>1387</v>
      </c>
      <c r="BC12" s="136" t="s">
        <v>1388</v>
      </c>
      <c r="BD12" s="139" t="n">
        <v>3661</v>
      </c>
      <c r="BE12" s="353" t="s">
        <v>378</v>
      </c>
      <c r="BF12" s="136"/>
      <c r="BG12" s="354"/>
      <c r="BH12" s="354"/>
      <c r="BI12" s="354"/>
      <c r="BJ12" s="162"/>
      <c r="BK12" s="162"/>
    </row>
    <row r="13" customFormat="false" ht="54.95" hidden="false" customHeight="true" outlineLevel="0" collapsed="false">
      <c r="A13" s="353"/>
      <c r="B13" s="353"/>
      <c r="C13" s="353"/>
      <c r="D13" s="135" t="s">
        <v>64</v>
      </c>
      <c r="E13" s="135" t="n">
        <v>500</v>
      </c>
      <c r="F13" s="136" t="s">
        <v>1373</v>
      </c>
      <c r="G13" s="136" t="s">
        <v>1389</v>
      </c>
      <c r="H13" s="135" t="s">
        <v>1390</v>
      </c>
      <c r="I13" s="137" t="s">
        <v>1376</v>
      </c>
      <c r="J13" s="136" t="s">
        <v>1377</v>
      </c>
      <c r="K13" s="138" t="s">
        <v>1378</v>
      </c>
      <c r="L13" s="138" t="s">
        <v>1379</v>
      </c>
      <c r="M13" s="136" t="s">
        <v>1380</v>
      </c>
      <c r="N13" s="138" t="n">
        <v>52668</v>
      </c>
      <c r="O13" s="137" t="s">
        <v>1381</v>
      </c>
      <c r="P13" s="134" t="s">
        <v>76</v>
      </c>
      <c r="Q13" s="139" t="s">
        <v>1047</v>
      </c>
      <c r="R13" s="140" t="n">
        <v>42005</v>
      </c>
      <c r="S13" s="137" t="n">
        <v>10</v>
      </c>
      <c r="T13" s="136" t="n">
        <f aca="false">R13+S13*365.2</f>
        <v>45657</v>
      </c>
      <c r="U13" s="135" t="n">
        <v>0.1</v>
      </c>
      <c r="V13" s="354" t="str">
        <f aca="false">IF(Y13="","",Y13)</f>
        <v>м</v>
      </c>
      <c r="W13" s="354" t="str">
        <f aca="false">IF(Z13="","",Z13)</f>
        <v>м/c</v>
      </c>
      <c r="X13" s="137" t="n">
        <v>30</v>
      </c>
      <c r="Y13" s="137" t="s">
        <v>325</v>
      </c>
      <c r="Z13" s="139" t="s">
        <v>1382</v>
      </c>
      <c r="AA13" s="135" t="s">
        <v>1383</v>
      </c>
      <c r="AB13" s="137" t="s">
        <v>325</v>
      </c>
      <c r="AC13" s="139" t="s">
        <v>1384</v>
      </c>
      <c r="AD13" s="138" t="n">
        <v>12</v>
      </c>
      <c r="AE13" s="149" t="n">
        <v>44697</v>
      </c>
      <c r="AF13" s="143" t="n">
        <f aca="false">IF(AD13=0,0,IF(AE13="","",EDATE(AE13,AD13)-DAY(1)))</f>
        <v>45031</v>
      </c>
      <c r="AG13" s="136" t="s">
        <v>82</v>
      </c>
      <c r="AH13" s="136" t="s">
        <v>83</v>
      </c>
      <c r="AI13" s="139" t="s">
        <v>1391</v>
      </c>
      <c r="AJ13" s="136" t="s">
        <v>85</v>
      </c>
      <c r="AK13" s="139" t="str">
        <f aca="true">IF(AE13=0,"нет данных",IF(TODAY()&lt;AF13-30,"поверен",IF(TODAY()&gt;AF13,"ПРОСРОЧЕН","ЗАМЕНИТЬ")))</f>
        <v>ПРОСРОЧЕН</v>
      </c>
      <c r="AL13" s="139"/>
      <c r="AM13" s="139" t="s">
        <v>86</v>
      </c>
      <c r="AN13" s="139" t="s">
        <v>87</v>
      </c>
      <c r="AO13" s="139" t="s">
        <v>88</v>
      </c>
      <c r="AP13" s="137" t="s">
        <v>1386</v>
      </c>
      <c r="AQ13" s="150"/>
      <c r="AR13" s="143"/>
      <c r="AS13" s="139" t="s">
        <v>91</v>
      </c>
      <c r="AT13" s="134" t="s">
        <v>385</v>
      </c>
      <c r="AU13" s="134" t="n">
        <v>3572</v>
      </c>
      <c r="AV13" s="136"/>
      <c r="AW13" s="136"/>
      <c r="AX13" s="134"/>
      <c r="AY13" s="134"/>
      <c r="AZ13" s="134"/>
      <c r="BA13" s="136"/>
      <c r="BB13" s="136" t="s">
        <v>1387</v>
      </c>
      <c r="BC13" s="136" t="s">
        <v>1388</v>
      </c>
      <c r="BD13" s="139" t="n">
        <v>3661</v>
      </c>
      <c r="BE13" s="353" t="s">
        <v>378</v>
      </c>
      <c r="BF13" s="136"/>
      <c r="BG13" s="354"/>
      <c r="BH13" s="354"/>
      <c r="BI13" s="354"/>
      <c r="BJ13" s="162"/>
      <c r="BK13" s="162"/>
    </row>
    <row r="14" customFormat="false" ht="54.95" hidden="false" customHeight="true" outlineLevel="0" collapsed="false">
      <c r="A14" s="353"/>
      <c r="B14" s="353"/>
      <c r="C14" s="353"/>
      <c r="D14" s="135" t="s">
        <v>64</v>
      </c>
      <c r="E14" s="135" t="s">
        <v>1392</v>
      </c>
      <c r="F14" s="136" t="s">
        <v>1003</v>
      </c>
      <c r="G14" s="136" t="s">
        <v>1393</v>
      </c>
      <c r="H14" s="135" t="s">
        <v>1394</v>
      </c>
      <c r="I14" s="137" t="s">
        <v>566</v>
      </c>
      <c r="J14" s="136" t="s">
        <v>615</v>
      </c>
      <c r="K14" s="138" t="s">
        <v>568</v>
      </c>
      <c r="L14" s="138" t="s">
        <v>616</v>
      </c>
      <c r="M14" s="138" t="s">
        <v>617</v>
      </c>
      <c r="N14" s="138" t="s">
        <v>1395</v>
      </c>
      <c r="O14" s="134" t="s">
        <v>999</v>
      </c>
      <c r="P14" s="134" t="s">
        <v>76</v>
      </c>
      <c r="Q14" s="139" t="s">
        <v>409</v>
      </c>
      <c r="R14" s="158" t="n">
        <v>42884</v>
      </c>
      <c r="S14" s="137" t="n">
        <v>15</v>
      </c>
      <c r="T14" s="136" t="n">
        <f aca="false">R14+S14*365.2</f>
        <v>48362</v>
      </c>
      <c r="U14" s="135" t="s">
        <v>100</v>
      </c>
      <c r="V14" s="354" t="str">
        <f aca="false">IF(Y14="","",Y14)</f>
        <v/>
      </c>
      <c r="W14" s="139" t="s">
        <v>411</v>
      </c>
      <c r="X14" s="137" t="n">
        <v>100</v>
      </c>
      <c r="Y14" s="137"/>
      <c r="Z14" s="139" t="s">
        <v>411</v>
      </c>
      <c r="AA14" s="135" t="s">
        <v>412</v>
      </c>
      <c r="AB14" s="137"/>
      <c r="AC14" s="139" t="s">
        <v>411</v>
      </c>
      <c r="AD14" s="138" t="n">
        <v>24</v>
      </c>
      <c r="AE14" s="149" t="n">
        <v>44650</v>
      </c>
      <c r="AF14" s="143" t="n">
        <f aca="false">IF(AD14=0,0,IF(AE14="","",EDATE(AE14,AD14)-DAY(1)))</f>
        <v>45350</v>
      </c>
      <c r="AG14" s="136" t="s">
        <v>82</v>
      </c>
      <c r="AH14" s="136" t="s">
        <v>83</v>
      </c>
      <c r="AI14" s="139" t="s">
        <v>1396</v>
      </c>
      <c r="AJ14" s="136" t="s">
        <v>573</v>
      </c>
      <c r="AK14" s="143" t="str">
        <f aca="true">IF(AE14=0,"нет данных",IF(TODAY()&lt;AF14-30,"поверен",IF(TODAY()&gt;AF14,"ПРОСРОЧЕН","ЗАМЕНИТЬ")))</f>
        <v>ПРОСРОЧЕН</v>
      </c>
      <c r="AL14" s="139"/>
      <c r="AM14" s="139" t="s">
        <v>86</v>
      </c>
      <c r="AN14" s="139" t="s">
        <v>87</v>
      </c>
      <c r="AO14" s="139" t="s">
        <v>88</v>
      </c>
      <c r="AP14" s="137" t="s">
        <v>574</v>
      </c>
      <c r="AQ14" s="150"/>
      <c r="AR14" s="143"/>
      <c r="AS14" s="139" t="s">
        <v>91</v>
      </c>
      <c r="AT14" s="134" t="s">
        <v>385</v>
      </c>
      <c r="AU14" s="134" t="n">
        <v>3454</v>
      </c>
      <c r="AV14" s="136" t="n">
        <v>44326</v>
      </c>
      <c r="AW14" s="136"/>
      <c r="AX14" s="134"/>
      <c r="AY14" s="134"/>
      <c r="AZ14" s="134"/>
      <c r="BA14" s="136" t="s">
        <v>221</v>
      </c>
      <c r="BB14" s="136" t="s">
        <v>415</v>
      </c>
      <c r="BC14" s="136" t="s">
        <v>416</v>
      </c>
      <c r="BD14" s="139" t="n">
        <v>3160</v>
      </c>
      <c r="BE14" s="136"/>
      <c r="BF14" s="136"/>
      <c r="BG14" s="136" t="s">
        <v>1397</v>
      </c>
      <c r="BH14" s="354"/>
      <c r="BI14" s="354"/>
      <c r="BJ14" s="162"/>
      <c r="BK14" s="162"/>
    </row>
    <row r="15" customFormat="false" ht="54.95" hidden="false" customHeight="true" outlineLevel="0" collapsed="false">
      <c r="A15" s="353"/>
      <c r="B15" s="353"/>
      <c r="C15" s="353"/>
      <c r="D15" s="135" t="s">
        <v>64</v>
      </c>
      <c r="E15" s="135" t="s">
        <v>1002</v>
      </c>
      <c r="F15" s="136" t="s">
        <v>1003</v>
      </c>
      <c r="G15" s="136" t="s">
        <v>1004</v>
      </c>
      <c r="H15" s="135" t="s">
        <v>1398</v>
      </c>
      <c r="I15" s="137" t="s">
        <v>566</v>
      </c>
      <c r="J15" s="136" t="s">
        <v>615</v>
      </c>
      <c r="K15" s="138" t="s">
        <v>568</v>
      </c>
      <c r="L15" s="138" t="s">
        <v>1366</v>
      </c>
      <c r="M15" s="138" t="s">
        <v>617</v>
      </c>
      <c r="N15" s="138" t="s">
        <v>1399</v>
      </c>
      <c r="O15" s="134" t="s">
        <v>408</v>
      </c>
      <c r="P15" s="134" t="s">
        <v>76</v>
      </c>
      <c r="Q15" s="139" t="s">
        <v>409</v>
      </c>
      <c r="R15" s="158" t="n">
        <v>42590</v>
      </c>
      <c r="S15" s="137" t="n">
        <v>15</v>
      </c>
      <c r="T15" s="136" t="n">
        <f aca="false">R15+S15*365.2</f>
        <v>48068</v>
      </c>
      <c r="U15" s="135" t="s">
        <v>100</v>
      </c>
      <c r="V15" s="354" t="str">
        <f aca="false">IF(Y15="","",Y15)</f>
        <v/>
      </c>
      <c r="W15" s="354" t="str">
        <f aca="false">IF(Z15="","",Z15)</f>
        <v>%НКПР</v>
      </c>
      <c r="X15" s="137" t="n">
        <v>100</v>
      </c>
      <c r="Y15" s="137"/>
      <c r="Z15" s="139" t="s">
        <v>411</v>
      </c>
      <c r="AA15" s="135" t="s">
        <v>412</v>
      </c>
      <c r="AB15" s="137"/>
      <c r="AC15" s="139" t="s">
        <v>411</v>
      </c>
      <c r="AD15" s="138" t="n">
        <v>24</v>
      </c>
      <c r="AE15" s="149" t="n">
        <v>44650</v>
      </c>
      <c r="AF15" s="143" t="n">
        <f aca="false">IF(AD15=0,0,IF(AE15="","",EDATE(AE15,AD15)-DAY(1)))</f>
        <v>45350</v>
      </c>
      <c r="AG15" s="136" t="s">
        <v>82</v>
      </c>
      <c r="AH15" s="136" t="s">
        <v>83</v>
      </c>
      <c r="AI15" s="139" t="s">
        <v>1400</v>
      </c>
      <c r="AJ15" s="136" t="s">
        <v>143</v>
      </c>
      <c r="AK15" s="143" t="str">
        <f aca="true">IF(AE15=0,"нет данных",IF(TODAY()&lt;AF15-30,"поверен",IF(TODAY()&gt;AF15,"ПРОСРОЧЕН","ЗАМЕНИТЬ")))</f>
        <v>ПРОСРОЧЕН</v>
      </c>
      <c r="AL15" s="139"/>
      <c r="AM15" s="139" t="s">
        <v>86</v>
      </c>
      <c r="AN15" s="139" t="s">
        <v>87</v>
      </c>
      <c r="AO15" s="139" t="s">
        <v>88</v>
      </c>
      <c r="AP15" s="137" t="s">
        <v>574</v>
      </c>
      <c r="AQ15" s="150"/>
      <c r="AR15" s="143"/>
      <c r="AS15" s="139" t="s">
        <v>91</v>
      </c>
      <c r="AT15" s="134" t="s">
        <v>385</v>
      </c>
      <c r="AU15" s="134" t="n">
        <v>3398</v>
      </c>
      <c r="AV15" s="136"/>
      <c r="AW15" s="136"/>
      <c r="AX15" s="134"/>
      <c r="AY15" s="134"/>
      <c r="AZ15" s="134"/>
      <c r="BA15" s="136" t="s">
        <v>221</v>
      </c>
      <c r="BB15" s="136" t="s">
        <v>415</v>
      </c>
      <c r="BC15" s="136" t="s">
        <v>416</v>
      </c>
      <c r="BD15" s="139" t="n">
        <v>3160</v>
      </c>
      <c r="BE15" s="136"/>
      <c r="BF15" s="136"/>
      <c r="BG15" s="136" t="s">
        <v>1397</v>
      </c>
      <c r="BH15" s="354"/>
      <c r="BI15" s="354"/>
      <c r="BJ15" s="162"/>
      <c r="BK15" s="162"/>
    </row>
    <row r="16" s="147" customFormat="true" ht="54.95" hidden="false" customHeight="true" outlineLevel="0" collapsed="false">
      <c r="A16" s="353"/>
      <c r="B16" s="353"/>
      <c r="C16" s="353"/>
      <c r="D16" s="135" t="s">
        <v>64</v>
      </c>
      <c r="E16" s="135" t="n">
        <v>232</v>
      </c>
      <c r="F16" s="136" t="s">
        <v>1401</v>
      </c>
      <c r="G16" s="136" t="s">
        <v>634</v>
      </c>
      <c r="H16" s="135" t="s">
        <v>1402</v>
      </c>
      <c r="I16" s="137" t="s">
        <v>566</v>
      </c>
      <c r="J16" s="136" t="s">
        <v>615</v>
      </c>
      <c r="K16" s="138" t="s">
        <v>568</v>
      </c>
      <c r="L16" s="138" t="s">
        <v>616</v>
      </c>
      <c r="M16" s="138" t="s">
        <v>617</v>
      </c>
      <c r="N16" s="138" t="s">
        <v>1403</v>
      </c>
      <c r="O16" s="134" t="s">
        <v>806</v>
      </c>
      <c r="P16" s="134" t="s">
        <v>76</v>
      </c>
      <c r="Q16" s="139" t="s">
        <v>409</v>
      </c>
      <c r="R16" s="158" t="n">
        <v>42593</v>
      </c>
      <c r="S16" s="137" t="n">
        <v>15</v>
      </c>
      <c r="T16" s="136" t="n">
        <f aca="false">R16+S16*365.2</f>
        <v>48071</v>
      </c>
      <c r="U16" s="135" t="s">
        <v>100</v>
      </c>
      <c r="V16" s="108" t="str">
        <f aca="false">IF(Y16="","",Y16)</f>
        <v/>
      </c>
      <c r="W16" s="108" t="str">
        <f aca="false">IF(Z16="","",Z16)</f>
        <v>%НКПР</v>
      </c>
      <c r="X16" s="137" t="n">
        <v>100</v>
      </c>
      <c r="Y16" s="137"/>
      <c r="Z16" s="139" t="s">
        <v>411</v>
      </c>
      <c r="AA16" s="135" t="s">
        <v>412</v>
      </c>
      <c r="AB16" s="137"/>
      <c r="AC16" s="139" t="s">
        <v>411</v>
      </c>
      <c r="AD16" s="138" t="n">
        <v>24</v>
      </c>
      <c r="AE16" s="359" t="n">
        <v>45002</v>
      </c>
      <c r="AF16" s="143" t="n">
        <f aca="false">IF(AD16=0,0,IF(AE16="","",EDATE(AE16,AD16)-DAY(1)))</f>
        <v>45702</v>
      </c>
      <c r="AG16" s="136" t="s">
        <v>82</v>
      </c>
      <c r="AH16" s="136" t="s">
        <v>83</v>
      </c>
      <c r="AI16" s="360" t="s">
        <v>1404</v>
      </c>
      <c r="AJ16" s="136" t="s">
        <v>625</v>
      </c>
      <c r="AK16" s="143" t="str">
        <f aca="true">IF(AE16=0,"нет данных",IF(TODAY()&lt;AF16-30,"поверен",IF(TODAY()&gt;AF16,"ПРОСРОЧЕН","ЗАМЕНИТЬ")))</f>
        <v>ПРОСРОЧЕН</v>
      </c>
      <c r="AL16" s="139"/>
      <c r="AM16" s="139" t="s">
        <v>86</v>
      </c>
      <c r="AN16" s="139" t="s">
        <v>87</v>
      </c>
      <c r="AO16" s="139" t="s">
        <v>88</v>
      </c>
      <c r="AP16" s="137" t="s">
        <v>574</v>
      </c>
      <c r="AQ16" s="150" t="s">
        <v>662</v>
      </c>
      <c r="AR16" s="143"/>
      <c r="AS16" s="139" t="s">
        <v>91</v>
      </c>
      <c r="AT16" s="134" t="s">
        <v>385</v>
      </c>
      <c r="AU16" s="134"/>
      <c r="AV16" s="150" t="s">
        <v>662</v>
      </c>
      <c r="AW16" s="136"/>
      <c r="AX16" s="134"/>
      <c r="AY16" s="134"/>
      <c r="AZ16" s="134"/>
      <c r="BA16" s="136" t="s">
        <v>221</v>
      </c>
      <c r="BB16" s="136" t="s">
        <v>415</v>
      </c>
      <c r="BC16" s="136" t="s">
        <v>416</v>
      </c>
      <c r="BD16" s="139" t="n">
        <v>3160</v>
      </c>
      <c r="BE16" s="136"/>
      <c r="BF16" s="136"/>
      <c r="BG16" s="136" t="s">
        <v>1397</v>
      </c>
      <c r="BH16" s="108"/>
      <c r="BI16" s="108"/>
      <c r="BJ16" s="108"/>
      <c r="BK16" s="108"/>
    </row>
    <row r="17" s="147" customFormat="true" ht="54.95" hidden="false" customHeight="true" outlineLevel="0" collapsed="false">
      <c r="A17" s="353"/>
      <c r="B17" s="353"/>
      <c r="C17" s="353"/>
      <c r="D17" s="135" t="s">
        <v>64</v>
      </c>
      <c r="E17" s="135" t="n">
        <v>222</v>
      </c>
      <c r="F17" s="136" t="s">
        <v>1405</v>
      </c>
      <c r="G17" s="136" t="s">
        <v>634</v>
      </c>
      <c r="H17" s="135" t="s">
        <v>1406</v>
      </c>
      <c r="I17" s="137" t="s">
        <v>566</v>
      </c>
      <c r="J17" s="136" t="s">
        <v>615</v>
      </c>
      <c r="K17" s="138" t="s">
        <v>568</v>
      </c>
      <c r="L17" s="138" t="s">
        <v>616</v>
      </c>
      <c r="M17" s="138" t="s">
        <v>617</v>
      </c>
      <c r="N17" s="138" t="s">
        <v>1407</v>
      </c>
      <c r="O17" s="134" t="s">
        <v>408</v>
      </c>
      <c r="P17" s="134" t="s">
        <v>76</v>
      </c>
      <c r="Q17" s="139" t="s">
        <v>409</v>
      </c>
      <c r="R17" s="158" t="n">
        <v>42591</v>
      </c>
      <c r="S17" s="137" t="n">
        <v>15</v>
      </c>
      <c r="T17" s="136" t="n">
        <f aca="false">R17+S17*365.2</f>
        <v>48069</v>
      </c>
      <c r="U17" s="135" t="s">
        <v>100</v>
      </c>
      <c r="V17" s="137" t="s">
        <v>1408</v>
      </c>
      <c r="W17" s="108" t="str">
        <f aca="false">IF(Z17="","",Z17)</f>
        <v>%НКПР</v>
      </c>
      <c r="X17" s="137" t="n">
        <v>100</v>
      </c>
      <c r="Y17" s="137"/>
      <c r="Z17" s="139" t="s">
        <v>411</v>
      </c>
      <c r="AA17" s="135" t="s">
        <v>412</v>
      </c>
      <c r="AB17" s="137"/>
      <c r="AC17" s="139" t="s">
        <v>411</v>
      </c>
      <c r="AD17" s="138" t="n">
        <v>24</v>
      </c>
      <c r="AE17" s="359" t="n">
        <v>45002</v>
      </c>
      <c r="AF17" s="143" t="n">
        <f aca="false">IF(AD17=0,0,IF(AE17="","",EDATE(AE17,AD17)-DAY(1)))</f>
        <v>45702</v>
      </c>
      <c r="AG17" s="136" t="s">
        <v>82</v>
      </c>
      <c r="AH17" s="136" t="s">
        <v>83</v>
      </c>
      <c r="AI17" s="360" t="s">
        <v>1409</v>
      </c>
      <c r="AJ17" s="136" t="s">
        <v>625</v>
      </c>
      <c r="AK17" s="143" t="str">
        <f aca="true">IF(AE17=0,"нет данных",IF(TODAY()&lt;AF17-30,"поверен",IF(TODAY()&gt;AF17,"ПРОСРОЧЕН","ЗАМЕНИТЬ")))</f>
        <v>ПРОСРОЧЕН</v>
      </c>
      <c r="AL17" s="139"/>
      <c r="AM17" s="139" t="s">
        <v>86</v>
      </c>
      <c r="AN17" s="139" t="s">
        <v>87</v>
      </c>
      <c r="AO17" s="139" t="s">
        <v>88</v>
      </c>
      <c r="AP17" s="137" t="s">
        <v>574</v>
      </c>
      <c r="AQ17" s="150"/>
      <c r="AR17" s="143"/>
      <c r="AS17" s="139" t="s">
        <v>91</v>
      </c>
      <c r="AT17" s="134" t="s">
        <v>385</v>
      </c>
      <c r="AU17" s="134" t="n">
        <v>3976</v>
      </c>
      <c r="AV17" s="136"/>
      <c r="AW17" s="136"/>
      <c r="AX17" s="134"/>
      <c r="AY17" s="134"/>
      <c r="AZ17" s="134"/>
      <c r="BA17" s="136" t="s">
        <v>343</v>
      </c>
      <c r="BB17" s="136" t="s">
        <v>415</v>
      </c>
      <c r="BC17" s="136" t="s">
        <v>416</v>
      </c>
      <c r="BD17" s="139" t="n">
        <v>3160</v>
      </c>
      <c r="BE17" s="136"/>
      <c r="BF17" s="136"/>
      <c r="BG17" s="136" t="s">
        <v>1397</v>
      </c>
      <c r="BH17" s="108"/>
      <c r="BI17" s="108"/>
      <c r="BJ17" s="108"/>
      <c r="BK17" s="108"/>
    </row>
    <row r="18" s="147" customFormat="true" ht="54.95" hidden="false" customHeight="true" outlineLevel="0" collapsed="false">
      <c r="A18" s="353"/>
      <c r="B18" s="353"/>
      <c r="C18" s="353"/>
      <c r="D18" s="135" t="s">
        <v>64</v>
      </c>
      <c r="E18" s="135" t="n">
        <v>223</v>
      </c>
      <c r="F18" s="136" t="s">
        <v>675</v>
      </c>
      <c r="G18" s="136" t="s">
        <v>707</v>
      </c>
      <c r="H18" s="135" t="s">
        <v>1410</v>
      </c>
      <c r="I18" s="137" t="s">
        <v>566</v>
      </c>
      <c r="J18" s="136" t="s">
        <v>615</v>
      </c>
      <c r="K18" s="138" t="s">
        <v>568</v>
      </c>
      <c r="L18" s="138" t="s">
        <v>616</v>
      </c>
      <c r="M18" s="138" t="s">
        <v>617</v>
      </c>
      <c r="N18" s="138" t="s">
        <v>1411</v>
      </c>
      <c r="O18" s="134" t="s">
        <v>408</v>
      </c>
      <c r="P18" s="134" t="s">
        <v>76</v>
      </c>
      <c r="Q18" s="139" t="s">
        <v>409</v>
      </c>
      <c r="R18" s="158" t="n">
        <v>42591</v>
      </c>
      <c r="S18" s="137" t="n">
        <v>15</v>
      </c>
      <c r="T18" s="136" t="n">
        <f aca="false">R18+S18*365.2</f>
        <v>48069</v>
      </c>
      <c r="U18" s="135" t="s">
        <v>100</v>
      </c>
      <c r="V18" s="108" t="str">
        <f aca="false">IF(Y18="","",Y18)</f>
        <v/>
      </c>
      <c r="W18" s="108" t="str">
        <f aca="false">IF(Z18="","",Z18)</f>
        <v>%НКПР</v>
      </c>
      <c r="X18" s="137" t="n">
        <v>100</v>
      </c>
      <c r="Y18" s="137"/>
      <c r="Z18" s="139" t="s">
        <v>411</v>
      </c>
      <c r="AA18" s="135" t="s">
        <v>412</v>
      </c>
      <c r="AB18" s="137"/>
      <c r="AC18" s="139" t="s">
        <v>411</v>
      </c>
      <c r="AD18" s="138" t="n">
        <v>24</v>
      </c>
      <c r="AE18" s="359" t="n">
        <v>45002</v>
      </c>
      <c r="AF18" s="143" t="n">
        <f aca="false">IF(AD18=0,0,IF(AE18="","",EDATE(AE18,AD18)-DAY(1)))</f>
        <v>45702</v>
      </c>
      <c r="AG18" s="136" t="s">
        <v>82</v>
      </c>
      <c r="AH18" s="136" t="s">
        <v>83</v>
      </c>
      <c r="AI18" s="360" t="s">
        <v>1412</v>
      </c>
      <c r="AJ18" s="136" t="s">
        <v>625</v>
      </c>
      <c r="AK18" s="143" t="str">
        <f aca="true">IF(AE18=0,"нет данных",IF(TODAY()&lt;AF18-30,"поверен",IF(TODAY()&gt;AF18,"ПРОСРОЧЕН","ЗАМЕНИТЬ")))</f>
        <v>ПРОСРОЧЕН</v>
      </c>
      <c r="AL18" s="139"/>
      <c r="AM18" s="139" t="s">
        <v>86</v>
      </c>
      <c r="AN18" s="139" t="s">
        <v>87</v>
      </c>
      <c r="AO18" s="139" t="s">
        <v>88</v>
      </c>
      <c r="AP18" s="137" t="s">
        <v>574</v>
      </c>
      <c r="AQ18" s="150"/>
      <c r="AR18" s="143"/>
      <c r="AS18" s="139" t="s">
        <v>91</v>
      </c>
      <c r="AT18" s="134" t="s">
        <v>385</v>
      </c>
      <c r="AU18" s="134" t="n">
        <v>3984</v>
      </c>
      <c r="AV18" s="136"/>
      <c r="AW18" s="136"/>
      <c r="AX18" s="134"/>
      <c r="AY18" s="134"/>
      <c r="AZ18" s="134"/>
      <c r="BA18" s="136" t="s">
        <v>343</v>
      </c>
      <c r="BB18" s="136" t="s">
        <v>415</v>
      </c>
      <c r="BC18" s="136" t="s">
        <v>416</v>
      </c>
      <c r="BD18" s="139" t="n">
        <v>3160</v>
      </c>
      <c r="BE18" s="136"/>
      <c r="BF18" s="136"/>
      <c r="BG18" s="136" t="s">
        <v>1397</v>
      </c>
      <c r="BH18" s="108"/>
      <c r="BI18" s="108"/>
      <c r="BJ18" s="108"/>
      <c r="BK18" s="108"/>
    </row>
    <row r="19" customFormat="false" ht="54.95" hidden="false" customHeight="true" outlineLevel="0" collapsed="false">
      <c r="A19" s="353"/>
      <c r="B19" s="353"/>
      <c r="C19" s="353"/>
      <c r="D19" s="135" t="s">
        <v>64</v>
      </c>
      <c r="E19" s="135" t="s">
        <v>852</v>
      </c>
      <c r="F19" s="136" t="s">
        <v>853</v>
      </c>
      <c r="G19" s="136" t="s">
        <v>1203</v>
      </c>
      <c r="H19" s="135"/>
      <c r="I19" s="137" t="s">
        <v>149</v>
      </c>
      <c r="J19" s="136" t="s">
        <v>150</v>
      </c>
      <c r="K19" s="138" t="s">
        <v>131</v>
      </c>
      <c r="L19" s="138" t="s">
        <v>151</v>
      </c>
      <c r="M19" s="136" t="s">
        <v>1358</v>
      </c>
      <c r="N19" s="138" t="s">
        <v>1359</v>
      </c>
      <c r="O19" s="134" t="s">
        <v>153</v>
      </c>
      <c r="P19" s="134" t="s">
        <v>154</v>
      </c>
      <c r="Q19" s="139" t="s">
        <v>137</v>
      </c>
      <c r="R19" s="158" t="n">
        <v>41913</v>
      </c>
      <c r="S19" s="232" t="n">
        <v>12</v>
      </c>
      <c r="T19" s="136" t="n">
        <f aca="false">R19+S19*365.2</f>
        <v>46295.4</v>
      </c>
      <c r="U19" s="135" t="s">
        <v>100</v>
      </c>
      <c r="V19" s="354" t="str">
        <f aca="false">IF(Y19="","",Y19)</f>
        <v>М</v>
      </c>
      <c r="W19" s="354" t="str">
        <f aca="false">IF(Z19="","",Z19)</f>
        <v>Па</v>
      </c>
      <c r="X19" s="137" t="n">
        <v>1</v>
      </c>
      <c r="Y19" s="137" t="s">
        <v>138</v>
      </c>
      <c r="Z19" s="139" t="s">
        <v>139</v>
      </c>
      <c r="AA19" s="135" t="s">
        <v>1361</v>
      </c>
      <c r="AB19" s="137"/>
      <c r="AC19" s="139" t="s">
        <v>141</v>
      </c>
      <c r="AD19" s="138" t="n">
        <v>36</v>
      </c>
      <c r="AE19" s="149" t="n">
        <v>44149</v>
      </c>
      <c r="AF19" s="143" t="n">
        <f aca="false">IF(AD19=0,0,IF(AE19="","",EDATE(AE19,AD19)-DAY(1)))</f>
        <v>45213</v>
      </c>
      <c r="AG19" s="136" t="s">
        <v>82</v>
      </c>
      <c r="AH19" s="136" t="s">
        <v>83</v>
      </c>
      <c r="AI19" s="139" t="s">
        <v>1362</v>
      </c>
      <c r="AJ19" s="136" t="s">
        <v>85</v>
      </c>
      <c r="AK19" s="143" t="str">
        <f aca="true">IF(AE19=0,"нет данных",IF(TODAY()&lt;AF19-30,"поверен",IF(TODAY()&gt;AF19,"ПРОСРОЧЕН","ЗАМЕНИТЬ")))</f>
        <v>ПРОСРОЧЕН</v>
      </c>
      <c r="AL19" s="139"/>
      <c r="AM19" s="139" t="s">
        <v>86</v>
      </c>
      <c r="AN19" s="139" t="s">
        <v>87</v>
      </c>
      <c r="AO19" s="139" t="s">
        <v>88</v>
      </c>
      <c r="AP19" s="137" t="s">
        <v>1413</v>
      </c>
      <c r="AQ19" s="150" t="s">
        <v>1190</v>
      </c>
      <c r="AR19" s="143"/>
      <c r="AS19" s="139" t="s">
        <v>91</v>
      </c>
      <c r="AT19" s="134" t="s">
        <v>385</v>
      </c>
      <c r="AU19" s="134"/>
      <c r="AV19" s="136"/>
      <c r="AW19" s="136"/>
      <c r="AX19" s="134"/>
      <c r="AY19" s="134"/>
      <c r="AZ19" s="134"/>
      <c r="BA19" s="136"/>
      <c r="BB19" s="136" t="s">
        <v>145</v>
      </c>
      <c r="BC19" s="136" t="s">
        <v>146</v>
      </c>
      <c r="BD19" s="139" t="s">
        <v>1363</v>
      </c>
      <c r="BE19" s="108"/>
      <c r="BF19" s="108"/>
      <c r="BG19" s="108" t="s">
        <v>1364</v>
      </c>
      <c r="BH19" s="354"/>
      <c r="BI19" s="354"/>
      <c r="BJ19" s="354" t="s">
        <v>1414</v>
      </c>
      <c r="BK19" s="354" t="s">
        <v>577</v>
      </c>
    </row>
    <row r="20" customFormat="false" ht="54.95" hidden="false" customHeight="true" outlineLevel="0" collapsed="false">
      <c r="A20" s="353"/>
      <c r="B20" s="353"/>
      <c r="C20" s="353"/>
      <c r="D20" s="135" t="s">
        <v>64</v>
      </c>
      <c r="E20" s="135" t="n">
        <v>601</v>
      </c>
      <c r="F20" s="136" t="s">
        <v>1415</v>
      </c>
      <c r="G20" s="136" t="s">
        <v>1416</v>
      </c>
      <c r="H20" s="135" t="s">
        <v>1417</v>
      </c>
      <c r="I20" s="137" t="s">
        <v>756</v>
      </c>
      <c r="J20" s="136" t="s">
        <v>757</v>
      </c>
      <c r="K20" s="138" t="s">
        <v>758</v>
      </c>
      <c r="L20" s="138" t="s">
        <v>759</v>
      </c>
      <c r="M20" s="138" t="s">
        <v>1418</v>
      </c>
      <c r="N20" s="138" t="n">
        <v>794</v>
      </c>
      <c r="O20" s="134" t="s">
        <v>761</v>
      </c>
      <c r="P20" s="134" t="s">
        <v>76</v>
      </c>
      <c r="Q20" s="139" t="s">
        <v>289</v>
      </c>
      <c r="R20" s="158" t="n">
        <v>43101</v>
      </c>
      <c r="S20" s="137" t="n">
        <v>14</v>
      </c>
      <c r="T20" s="136" t="n">
        <f aca="false">R20+S20*365.2</f>
        <v>48213.8</v>
      </c>
      <c r="U20" s="135" t="n">
        <v>0</v>
      </c>
      <c r="V20" s="354" t="str">
        <f aca="false">IF(Y20="","",Y20)</f>
        <v/>
      </c>
      <c r="W20" s="354" t="str">
        <f aca="false">IF(Z20="","",Z20)</f>
        <v>м</v>
      </c>
      <c r="X20" s="137" t="n">
        <v>3.37</v>
      </c>
      <c r="Y20" s="137"/>
      <c r="Z20" s="139" t="s">
        <v>325</v>
      </c>
      <c r="AA20" s="135" t="s">
        <v>326</v>
      </c>
      <c r="AB20" s="137" t="s">
        <v>325</v>
      </c>
      <c r="AC20" s="139" t="s">
        <v>325</v>
      </c>
      <c r="AD20" s="138" t="n">
        <v>24</v>
      </c>
      <c r="AE20" s="149" t="n">
        <v>44778</v>
      </c>
      <c r="AF20" s="143" t="n">
        <f aca="false">IF(AD20=0,0,IF(AE20="","",EDATE(AE20,AD20)-DAY(1)))</f>
        <v>45478</v>
      </c>
      <c r="AG20" s="143" t="s">
        <v>764</v>
      </c>
      <c r="AH20" s="143" t="s">
        <v>83</v>
      </c>
      <c r="AI20" s="139" t="s">
        <v>1419</v>
      </c>
      <c r="AJ20" s="136" t="s">
        <v>143</v>
      </c>
      <c r="AK20" s="143" t="str">
        <f aca="true">IF(AE20=0,"нет данных",IF(TODAY()&lt;AF20-30,"поверен",IF(TODAY()&gt;AF20,"ПРОСРОЧЕН","ЗАМЕНИТЬ")))</f>
        <v>ПРОСРОЧЕН</v>
      </c>
      <c r="AL20" s="139"/>
      <c r="AM20" s="139" t="s">
        <v>86</v>
      </c>
      <c r="AN20" s="139" t="s">
        <v>87</v>
      </c>
      <c r="AO20" s="139" t="s">
        <v>88</v>
      </c>
      <c r="AP20" s="137" t="s">
        <v>1420</v>
      </c>
      <c r="AQ20" s="150" t="s">
        <v>1421</v>
      </c>
      <c r="AR20" s="143"/>
      <c r="AS20" s="139" t="s">
        <v>91</v>
      </c>
      <c r="AT20" s="134" t="s">
        <v>385</v>
      </c>
      <c r="AU20" s="134"/>
      <c r="AV20" s="136" t="n">
        <v>44753</v>
      </c>
      <c r="AW20" s="136" t="s">
        <v>1422</v>
      </c>
      <c r="AX20" s="134"/>
      <c r="AY20" s="134"/>
      <c r="AZ20" s="134"/>
      <c r="BA20" s="136"/>
      <c r="BB20" s="136" t="s">
        <v>329</v>
      </c>
      <c r="BC20" s="136" t="s">
        <v>298</v>
      </c>
      <c r="BD20" s="139" t="n">
        <v>2971</v>
      </c>
      <c r="BE20" s="136"/>
      <c r="BF20" s="136"/>
      <c r="BG20" s="136" t="s">
        <v>1423</v>
      </c>
      <c r="BH20" s="354"/>
      <c r="BI20" s="354"/>
      <c r="BJ20" s="162"/>
      <c r="BK20" s="162"/>
    </row>
    <row r="21" customFormat="false" ht="54.95" hidden="false" customHeight="true" outlineLevel="0" collapsed="false">
      <c r="A21" s="353"/>
      <c r="B21" s="353"/>
      <c r="C21" s="353"/>
      <c r="D21" s="135" t="s">
        <v>64</v>
      </c>
      <c r="E21" s="135" t="n">
        <v>234</v>
      </c>
      <c r="F21" s="136" t="s">
        <v>825</v>
      </c>
      <c r="G21" s="136" t="s">
        <v>1424</v>
      </c>
      <c r="H21" s="135" t="s">
        <v>1425</v>
      </c>
      <c r="I21" s="137" t="s">
        <v>566</v>
      </c>
      <c r="J21" s="136" t="s">
        <v>615</v>
      </c>
      <c r="K21" s="138" t="s">
        <v>568</v>
      </c>
      <c r="L21" s="138" t="s">
        <v>616</v>
      </c>
      <c r="M21" s="138" t="s">
        <v>617</v>
      </c>
      <c r="N21" s="138" t="s">
        <v>1426</v>
      </c>
      <c r="O21" s="134" t="s">
        <v>806</v>
      </c>
      <c r="P21" s="134" t="s">
        <v>76</v>
      </c>
      <c r="Q21" s="139" t="s">
        <v>409</v>
      </c>
      <c r="R21" s="140" t="n">
        <v>42370</v>
      </c>
      <c r="S21" s="137" t="n">
        <v>15</v>
      </c>
      <c r="T21" s="136" t="n">
        <f aca="false">R21+S21*365.2</f>
        <v>47848</v>
      </c>
      <c r="U21" s="135" t="s">
        <v>100</v>
      </c>
      <c r="V21" s="108" t="str">
        <f aca="false">IF(Y21="","",Y21)</f>
        <v/>
      </c>
      <c r="W21" s="108" t="str">
        <f aca="false">IF(Z21="","",Z21)</f>
        <v>%НКПР</v>
      </c>
      <c r="X21" s="137" t="n">
        <v>100</v>
      </c>
      <c r="Y21" s="137"/>
      <c r="Z21" s="139" t="s">
        <v>411</v>
      </c>
      <c r="AA21" s="135" t="s">
        <v>412</v>
      </c>
      <c r="AB21" s="137"/>
      <c r="AC21" s="139" t="s">
        <v>411</v>
      </c>
      <c r="AD21" s="138" t="n">
        <v>24</v>
      </c>
      <c r="AE21" s="359" t="n">
        <v>45001</v>
      </c>
      <c r="AF21" s="143" t="n">
        <f aca="false">IF(AD21=0,0,IF(AE21="","",EDATE(AE21,AD21)-DAY(1)))</f>
        <v>45701</v>
      </c>
      <c r="AG21" s="136" t="s">
        <v>82</v>
      </c>
      <c r="AH21" s="136" t="s">
        <v>83</v>
      </c>
      <c r="AI21" s="360" t="s">
        <v>1427</v>
      </c>
      <c r="AJ21" s="136" t="s">
        <v>625</v>
      </c>
      <c r="AK21" s="143" t="str">
        <f aca="true">IF(AE21=0,"нет данных",IF(TODAY()&lt;AF21-30,"поверен",IF(TODAY()&gt;AF21,"ПРОСРОЧЕН","ЗАМЕНИТЬ")))</f>
        <v>ПРОСРОЧЕН</v>
      </c>
      <c r="AL21" s="139"/>
      <c r="AM21" s="139" t="s">
        <v>86</v>
      </c>
      <c r="AN21" s="139" t="s">
        <v>87</v>
      </c>
      <c r="AO21" s="139" t="s">
        <v>88</v>
      </c>
      <c r="AP21" s="137" t="s">
        <v>830</v>
      </c>
      <c r="AQ21" s="150" t="s">
        <v>662</v>
      </c>
      <c r="AR21" s="143"/>
      <c r="AS21" s="139" t="s">
        <v>91</v>
      </c>
      <c r="AT21" s="134" t="s">
        <v>385</v>
      </c>
      <c r="AU21" s="134" t="n">
        <v>3103</v>
      </c>
      <c r="AV21" s="136" t="n">
        <v>44949</v>
      </c>
      <c r="AW21" s="136"/>
      <c r="AX21" s="134"/>
      <c r="AY21" s="134"/>
      <c r="AZ21" s="134"/>
      <c r="BA21" s="136" t="s">
        <v>221</v>
      </c>
      <c r="BB21" s="136" t="s">
        <v>415</v>
      </c>
      <c r="BC21" s="136" t="s">
        <v>416</v>
      </c>
      <c r="BD21" s="139" t="n">
        <v>3160</v>
      </c>
      <c r="BE21" s="136"/>
      <c r="BF21" s="136"/>
      <c r="BG21" s="136" t="s">
        <v>1428</v>
      </c>
      <c r="BH21" s="354"/>
      <c r="BI21" s="354"/>
      <c r="BJ21" s="162"/>
      <c r="BK21" s="162"/>
    </row>
    <row r="22" customFormat="false" ht="54.95" hidden="false" customHeight="true" outlineLevel="0" collapsed="false">
      <c r="A22" s="353"/>
      <c r="B22" s="353"/>
      <c r="C22" s="353"/>
      <c r="D22" s="135" t="s">
        <v>64</v>
      </c>
      <c r="E22" s="135" t="s">
        <v>1429</v>
      </c>
      <c r="F22" s="136" t="s">
        <v>1430</v>
      </c>
      <c r="G22" s="136" t="s">
        <v>1431</v>
      </c>
      <c r="H22" s="135" t="s">
        <v>1432</v>
      </c>
      <c r="I22" s="137" t="s">
        <v>756</v>
      </c>
      <c r="J22" s="136" t="s">
        <v>757</v>
      </c>
      <c r="K22" s="138" t="s">
        <v>758</v>
      </c>
      <c r="L22" s="138" t="s">
        <v>759</v>
      </c>
      <c r="M22" s="136" t="s">
        <v>1433</v>
      </c>
      <c r="N22" s="138" t="n">
        <v>592</v>
      </c>
      <c r="O22" s="134" t="s">
        <v>761</v>
      </c>
      <c r="P22" s="134" t="s">
        <v>76</v>
      </c>
      <c r="Q22" s="139" t="s">
        <v>289</v>
      </c>
      <c r="R22" s="163" t="s">
        <v>1434</v>
      </c>
      <c r="S22" s="361" t="n">
        <v>14</v>
      </c>
      <c r="T22" s="136" t="n">
        <f aca="false">R22+S22*365.2</f>
        <v>47848.8</v>
      </c>
      <c r="U22" s="135" t="s">
        <v>1435</v>
      </c>
      <c r="V22" s="354" t="s">
        <v>325</v>
      </c>
      <c r="W22" s="354" t="s">
        <v>325</v>
      </c>
      <c r="X22" s="137" t="s">
        <v>1436</v>
      </c>
      <c r="Y22" s="137" t="s">
        <v>325</v>
      </c>
      <c r="Z22" s="139" t="s">
        <v>325</v>
      </c>
      <c r="AA22" s="135" t="s">
        <v>326</v>
      </c>
      <c r="AB22" s="137" t="s">
        <v>325</v>
      </c>
      <c r="AC22" s="139" t="s">
        <v>325</v>
      </c>
      <c r="AD22" s="138" t="n">
        <v>24</v>
      </c>
      <c r="AE22" s="149" t="n">
        <v>44722</v>
      </c>
      <c r="AF22" s="143" t="n">
        <f aca="false">IF(AD22=0,0,IF(AE22="","",EDATE(AE22,AD22)-DAY(1)))</f>
        <v>45422</v>
      </c>
      <c r="AG22" s="136" t="s">
        <v>82</v>
      </c>
      <c r="AH22" s="136" t="s">
        <v>83</v>
      </c>
      <c r="AI22" s="139" t="s">
        <v>1437</v>
      </c>
      <c r="AJ22" s="136" t="s">
        <v>143</v>
      </c>
      <c r="AK22" s="143" t="str">
        <f aca="true">IF(AE22=0,"нет данных",IF(TODAY()&lt;AF22-30,"поверен",IF(TODAY()&gt;AF22,"ПРОСРОЧЕН","ЗАМЕНИТЬ")))</f>
        <v>ПРОСРОЧЕН</v>
      </c>
      <c r="AL22" s="139"/>
      <c r="AM22" s="139" t="s">
        <v>86</v>
      </c>
      <c r="AN22" s="139" t="s">
        <v>87</v>
      </c>
      <c r="AO22" s="139" t="s">
        <v>88</v>
      </c>
      <c r="AP22" s="137" t="s">
        <v>1438</v>
      </c>
      <c r="AQ22" s="150"/>
      <c r="AR22" s="143"/>
      <c r="AS22" s="139" t="s">
        <v>91</v>
      </c>
      <c r="AT22" s="134" t="s">
        <v>385</v>
      </c>
      <c r="AU22" s="134" t="n">
        <v>4610</v>
      </c>
      <c r="AV22" s="136"/>
      <c r="AW22" s="136"/>
      <c r="AX22" s="134"/>
      <c r="AY22" s="134"/>
      <c r="AZ22" s="134"/>
      <c r="BA22" s="136"/>
      <c r="BB22" s="136"/>
      <c r="BC22" s="136"/>
      <c r="BD22" s="139"/>
      <c r="BE22" s="136"/>
      <c r="BF22" s="136"/>
      <c r="BG22" s="136" t="s">
        <v>1439</v>
      </c>
      <c r="BH22" s="354"/>
      <c r="BI22" s="108"/>
      <c r="BJ22" s="162"/>
      <c r="BK22" s="162"/>
    </row>
    <row r="23" customFormat="false" ht="54.95" hidden="false" customHeight="true" outlineLevel="0" collapsed="false">
      <c r="A23" s="353"/>
      <c r="B23" s="353"/>
      <c r="C23" s="353"/>
      <c r="D23" s="135" t="s">
        <v>64</v>
      </c>
      <c r="E23" s="135" t="s">
        <v>971</v>
      </c>
      <c r="F23" s="136" t="s">
        <v>1334</v>
      </c>
      <c r="G23" s="136" t="s">
        <v>1440</v>
      </c>
      <c r="H23" s="135" t="s">
        <v>1441</v>
      </c>
      <c r="I23" s="137" t="s">
        <v>402</v>
      </c>
      <c r="J23" s="136" t="s">
        <v>552</v>
      </c>
      <c r="K23" s="138" t="s">
        <v>404</v>
      </c>
      <c r="L23" s="138" t="s">
        <v>405</v>
      </c>
      <c r="M23" s="138" t="s">
        <v>997</v>
      </c>
      <c r="N23" s="138" t="s">
        <v>1442</v>
      </c>
      <c r="O23" s="134" t="s">
        <v>408</v>
      </c>
      <c r="P23" s="134" t="s">
        <v>76</v>
      </c>
      <c r="Q23" s="139"/>
      <c r="R23" s="140" t="n">
        <v>43439</v>
      </c>
      <c r="S23" s="137" t="n">
        <v>12</v>
      </c>
      <c r="T23" s="136" t="n">
        <v>47822</v>
      </c>
      <c r="U23" s="135" t="s">
        <v>100</v>
      </c>
      <c r="V23" s="354" t="str">
        <f aca="false">IF(Y23="","",Y23)</f>
        <v/>
      </c>
      <c r="W23" s="354" t="str">
        <f aca="false">IF(Z23="","",Z23)</f>
        <v>%НКПР</v>
      </c>
      <c r="X23" s="137" t="n">
        <v>100</v>
      </c>
      <c r="Y23" s="137"/>
      <c r="Z23" s="139" t="s">
        <v>411</v>
      </c>
      <c r="AA23" s="135" t="s">
        <v>412</v>
      </c>
      <c r="AB23" s="137"/>
      <c r="AC23" s="139" t="s">
        <v>411</v>
      </c>
      <c r="AD23" s="138" t="n">
        <v>36</v>
      </c>
      <c r="AE23" s="149" t="n">
        <v>44616</v>
      </c>
      <c r="AF23" s="143" t="n">
        <f aca="false">IF(AD23=0,0,IF(AE23="","",EDATE(AE23,AD23)-DAY(1)))</f>
        <v>45681</v>
      </c>
      <c r="AG23" s="143" t="s">
        <v>82</v>
      </c>
      <c r="AH23" s="143" t="s">
        <v>83</v>
      </c>
      <c r="AI23" s="139" t="s">
        <v>1443</v>
      </c>
      <c r="AJ23" s="136" t="s">
        <v>143</v>
      </c>
      <c r="AK23" s="143" t="str">
        <f aca="true">IF(AE23=0,"нет данных",IF(TODAY()&lt;AF23-30,"поверен",IF(TODAY()&gt;AF23,"ПРОСРОЧЕН","ЗАМЕНИТЬ")))</f>
        <v>ПРОСРОЧЕН</v>
      </c>
      <c r="AL23" s="139"/>
      <c r="AM23" s="139" t="s">
        <v>86</v>
      </c>
      <c r="AN23" s="139" t="s">
        <v>87</v>
      </c>
      <c r="AO23" s="139" t="s">
        <v>88</v>
      </c>
      <c r="AP23" s="137" t="s">
        <v>978</v>
      </c>
      <c r="AQ23" s="150" t="s">
        <v>979</v>
      </c>
      <c r="AR23" s="143"/>
      <c r="AS23" s="139" t="s">
        <v>91</v>
      </c>
      <c r="AT23" s="134"/>
      <c r="AU23" s="134" t="n">
        <v>4560</v>
      </c>
      <c r="AV23" s="136"/>
      <c r="AW23" s="136"/>
      <c r="AX23" s="134"/>
      <c r="AY23" s="134"/>
      <c r="AZ23" s="134"/>
      <c r="BA23" s="136" t="s">
        <v>122</v>
      </c>
      <c r="BB23" s="136" t="s">
        <v>415</v>
      </c>
      <c r="BC23" s="136" t="s">
        <v>416</v>
      </c>
      <c r="BD23" s="139"/>
      <c r="BE23" s="136"/>
      <c r="BF23" s="136"/>
      <c r="BG23" s="136" t="s">
        <v>1444</v>
      </c>
      <c r="BH23" s="354"/>
      <c r="BI23" s="354"/>
      <c r="BJ23" s="162"/>
      <c r="BK23" s="162"/>
    </row>
    <row r="24" customFormat="false" ht="54.95" hidden="false" customHeight="true" outlineLevel="0" collapsed="false">
      <c r="A24" s="353"/>
      <c r="B24" s="353"/>
      <c r="C24" s="353"/>
      <c r="D24" s="135" t="s">
        <v>64</v>
      </c>
      <c r="E24" s="135" t="s">
        <v>1392</v>
      </c>
      <c r="F24" s="136" t="s">
        <v>1445</v>
      </c>
      <c r="G24" s="136" t="s">
        <v>1446</v>
      </c>
      <c r="H24" s="135" t="s">
        <v>1447</v>
      </c>
      <c r="I24" s="137" t="s">
        <v>1448</v>
      </c>
      <c r="J24" s="136" t="s">
        <v>1449</v>
      </c>
      <c r="K24" s="138" t="s">
        <v>1450</v>
      </c>
      <c r="L24" s="138" t="s">
        <v>1451</v>
      </c>
      <c r="M24" s="138" t="s">
        <v>1452</v>
      </c>
      <c r="N24" s="135" t="s">
        <v>1453</v>
      </c>
      <c r="O24" s="134" t="s">
        <v>1454</v>
      </c>
      <c r="P24" s="134" t="s">
        <v>76</v>
      </c>
      <c r="Q24" s="139" t="s">
        <v>409</v>
      </c>
      <c r="R24" s="158" t="n">
        <v>44805</v>
      </c>
      <c r="S24" s="137" t="n">
        <v>15</v>
      </c>
      <c r="T24" s="136" t="n">
        <f aca="false">R24+S24*365.2</f>
        <v>50283</v>
      </c>
      <c r="U24" s="135" t="s">
        <v>100</v>
      </c>
      <c r="V24" s="354" t="str">
        <f aca="false">IF(Y24="","",Y24)</f>
        <v/>
      </c>
      <c r="W24" s="139" t="s">
        <v>411</v>
      </c>
      <c r="X24" s="137" t="n">
        <v>100</v>
      </c>
      <c r="Y24" s="137"/>
      <c r="Z24" s="139" t="s">
        <v>411</v>
      </c>
      <c r="AA24" s="135" t="s">
        <v>412</v>
      </c>
      <c r="AB24" s="137"/>
      <c r="AC24" s="139" t="s">
        <v>411</v>
      </c>
      <c r="AD24" s="138" t="n">
        <v>36</v>
      </c>
      <c r="AE24" s="149" t="n">
        <v>44827</v>
      </c>
      <c r="AF24" s="143" t="n">
        <f aca="false">IF(AD24=0,0,IF(AE24="","",EDATE(AE24,AD24)-DAY(1)))</f>
        <v>45892</v>
      </c>
      <c r="AG24" s="136" t="s">
        <v>82</v>
      </c>
      <c r="AH24" s="136" t="s">
        <v>83</v>
      </c>
      <c r="AI24" s="139" t="s">
        <v>1455</v>
      </c>
      <c r="AJ24" s="136" t="s">
        <v>1456</v>
      </c>
      <c r="AK24" s="143" t="str">
        <f aca="true">IF(AE24=0,"нет данных",IF(TODAY()&lt;AF24-30,"поверен",IF(TODAY()&gt;AF24,"ПРОСРОЧЕН","ЗАМЕНИТЬ")))</f>
        <v>ПРОСРОЧЕН</v>
      </c>
      <c r="AL24" s="139"/>
      <c r="AM24" s="139" t="s">
        <v>86</v>
      </c>
      <c r="AN24" s="139" t="s">
        <v>87</v>
      </c>
      <c r="AO24" s="139" t="s">
        <v>88</v>
      </c>
      <c r="AP24" s="137" t="s">
        <v>1457</v>
      </c>
      <c r="AQ24" s="150" t="s">
        <v>1458</v>
      </c>
      <c r="AR24" s="143"/>
      <c r="AS24" s="139" t="s">
        <v>91</v>
      </c>
      <c r="AT24" s="134" t="s">
        <v>385</v>
      </c>
      <c r="AU24" s="134"/>
      <c r="AV24" s="150" t="s">
        <v>1458</v>
      </c>
      <c r="AW24" s="136"/>
      <c r="AX24" s="134"/>
      <c r="AY24" s="134"/>
      <c r="AZ24" s="134"/>
      <c r="BA24" s="136" t="s">
        <v>221</v>
      </c>
      <c r="BB24" s="136" t="s">
        <v>415</v>
      </c>
      <c r="BC24" s="136" t="s">
        <v>416</v>
      </c>
      <c r="BD24" s="139" t="n">
        <v>3160</v>
      </c>
      <c r="BE24" s="136"/>
      <c r="BF24" s="136"/>
      <c r="BG24" s="136" t="s">
        <v>1459</v>
      </c>
      <c r="BH24" s="356"/>
      <c r="BI24" s="356"/>
      <c r="BJ24" s="356" t="s">
        <v>1460</v>
      </c>
      <c r="BK24" s="356" t="s">
        <v>1461</v>
      </c>
    </row>
    <row r="25" customFormat="false" ht="54.95" hidden="false" customHeight="true" outlineLevel="0" collapsed="false">
      <c r="A25" s="353"/>
      <c r="B25" s="353"/>
      <c r="C25" s="353"/>
      <c r="D25" s="135" t="s">
        <v>64</v>
      </c>
      <c r="E25" s="135" t="s">
        <v>841</v>
      </c>
      <c r="F25" s="136" t="s">
        <v>842</v>
      </c>
      <c r="G25" s="136" t="s">
        <v>634</v>
      </c>
      <c r="H25" s="135" t="s">
        <v>1462</v>
      </c>
      <c r="I25" s="137" t="s">
        <v>566</v>
      </c>
      <c r="J25" s="136" t="s">
        <v>615</v>
      </c>
      <c r="K25" s="138" t="s">
        <v>568</v>
      </c>
      <c r="L25" s="138" t="s">
        <v>1463</v>
      </c>
      <c r="M25" s="138" t="s">
        <v>1464</v>
      </c>
      <c r="N25" s="138" t="s">
        <v>1465</v>
      </c>
      <c r="O25" s="134" t="s">
        <v>806</v>
      </c>
      <c r="P25" s="134" t="s">
        <v>76</v>
      </c>
      <c r="Q25" s="139" t="s">
        <v>409</v>
      </c>
      <c r="R25" s="140" t="n">
        <v>42653</v>
      </c>
      <c r="S25" s="137" t="n">
        <v>15</v>
      </c>
      <c r="T25" s="136" t="n">
        <f aca="false">R25+S25*365.2</f>
        <v>48131</v>
      </c>
      <c r="U25" s="135" t="s">
        <v>100</v>
      </c>
      <c r="V25" s="360" t="str">
        <f aca="false">IF(Y25="","",Y25)</f>
        <v/>
      </c>
      <c r="W25" s="360" t="str">
        <f aca="false">IF(Z25="","",Z25)</f>
        <v>%НКПР</v>
      </c>
      <c r="X25" s="137" t="n">
        <v>100</v>
      </c>
      <c r="Y25" s="137"/>
      <c r="Z25" s="139" t="s">
        <v>411</v>
      </c>
      <c r="AA25" s="135" t="s">
        <v>412</v>
      </c>
      <c r="AB25" s="137"/>
      <c r="AC25" s="139" t="s">
        <v>411</v>
      </c>
      <c r="AD25" s="138" t="n">
        <v>24</v>
      </c>
      <c r="AE25" s="149" t="n">
        <v>45034</v>
      </c>
      <c r="AF25" s="143" t="n">
        <f aca="false">IF(AD25=0,0,IF(AE25="","",EDATE(AE25,AD25)-DAY(1)))</f>
        <v>45734</v>
      </c>
      <c r="AG25" s="136" t="s">
        <v>82</v>
      </c>
      <c r="AH25" s="136" t="s">
        <v>83</v>
      </c>
      <c r="AI25" s="139" t="s">
        <v>1466</v>
      </c>
      <c r="AJ25" s="136" t="s">
        <v>143</v>
      </c>
      <c r="AK25" s="143" t="str">
        <f aca="true">IF(AE25=0,"нет данных",IF(TODAY()&lt;AF25-30,"поверен",IF(TODAY()&gt;AF25,"ПРОСРОЧЕН","ЗАМЕНИТЬ")))</f>
        <v>ПРОСРОЧЕН</v>
      </c>
      <c r="AL25" s="139"/>
      <c r="AM25" s="139" t="s">
        <v>86</v>
      </c>
      <c r="AN25" s="139" t="s">
        <v>87</v>
      </c>
      <c r="AO25" s="139" t="s">
        <v>88</v>
      </c>
      <c r="AP25" s="137" t="s">
        <v>574</v>
      </c>
      <c r="AQ25" s="150"/>
      <c r="AR25" s="143"/>
      <c r="AS25" s="139" t="s">
        <v>91</v>
      </c>
      <c r="AT25" s="134" t="s">
        <v>385</v>
      </c>
      <c r="AU25" s="134" t="n">
        <v>4423</v>
      </c>
      <c r="AV25" s="136"/>
      <c r="AW25" s="136"/>
      <c r="AX25" s="134"/>
      <c r="AY25" s="134"/>
      <c r="AZ25" s="134"/>
      <c r="BA25" s="136" t="s">
        <v>221</v>
      </c>
      <c r="BB25" s="136" t="s">
        <v>415</v>
      </c>
      <c r="BC25" s="136" t="s">
        <v>416</v>
      </c>
      <c r="BD25" s="139" t="n">
        <v>3160</v>
      </c>
      <c r="BE25" s="136"/>
      <c r="BF25" s="136"/>
      <c r="BG25" s="136" t="s">
        <v>1467</v>
      </c>
      <c r="BH25" s="362"/>
      <c r="BI25" s="362"/>
      <c r="BJ25" s="241"/>
      <c r="BK25" s="241"/>
    </row>
    <row r="26" customFormat="false" ht="54.95" hidden="false" customHeight="true" outlineLevel="0" collapsed="false">
      <c r="A26" s="134"/>
      <c r="B26" s="134"/>
      <c r="C26" s="134"/>
      <c r="D26" s="135" t="s">
        <v>64</v>
      </c>
      <c r="E26" s="135" t="s">
        <v>1468</v>
      </c>
      <c r="F26" s="136" t="s">
        <v>675</v>
      </c>
      <c r="G26" s="136" t="s">
        <v>634</v>
      </c>
      <c r="H26" s="135" t="s">
        <v>1469</v>
      </c>
      <c r="I26" s="137" t="s">
        <v>566</v>
      </c>
      <c r="J26" s="136" t="s">
        <v>615</v>
      </c>
      <c r="K26" s="138" t="s">
        <v>568</v>
      </c>
      <c r="L26" s="138" t="s">
        <v>616</v>
      </c>
      <c r="M26" s="138" t="s">
        <v>617</v>
      </c>
      <c r="N26" s="138" t="s">
        <v>1470</v>
      </c>
      <c r="O26" s="134" t="s">
        <v>408</v>
      </c>
      <c r="P26" s="134" t="s">
        <v>76</v>
      </c>
      <c r="Q26" s="139" t="s">
        <v>409</v>
      </c>
      <c r="R26" s="158" t="n">
        <v>42957</v>
      </c>
      <c r="S26" s="137" t="n">
        <v>15</v>
      </c>
      <c r="T26" s="136" t="n">
        <f aca="false">R26+S26*365.2</f>
        <v>48435</v>
      </c>
      <c r="U26" s="135" t="s">
        <v>100</v>
      </c>
      <c r="V26" s="354" t="str">
        <f aca="false">IF(Y26="","",Y26)</f>
        <v/>
      </c>
      <c r="W26" s="139" t="s">
        <v>411</v>
      </c>
      <c r="X26" s="137" t="n">
        <v>100</v>
      </c>
      <c r="Y26" s="137"/>
      <c r="Z26" s="139" t="s">
        <v>411</v>
      </c>
      <c r="AA26" s="135" t="s">
        <v>412</v>
      </c>
      <c r="AB26" s="137"/>
      <c r="AC26" s="139" t="s">
        <v>411</v>
      </c>
      <c r="AD26" s="138" t="n">
        <v>24</v>
      </c>
      <c r="AE26" s="149" t="n">
        <v>44650</v>
      </c>
      <c r="AF26" s="143" t="n">
        <f aca="false">IF(AD26=0,0,IF(AE26="","",EDATE(AE26,AD26)-DAY(1)))</f>
        <v>45350</v>
      </c>
      <c r="AG26" s="136" t="s">
        <v>82</v>
      </c>
      <c r="AH26" s="136" t="s">
        <v>83</v>
      </c>
      <c r="AI26" s="139" t="s">
        <v>1471</v>
      </c>
      <c r="AJ26" s="136" t="s">
        <v>143</v>
      </c>
      <c r="AK26" s="143" t="str">
        <f aca="true">IF(AE26=0,"нет данных",IF(TODAY()&lt;AF26-30,"поверен",IF(TODAY()&gt;AF26,"ПРОСРОЧЕН","ЗАМЕНИТЬ")))</f>
        <v>ПРОСРОЧЕН</v>
      </c>
      <c r="AL26" s="139"/>
      <c r="AM26" s="139" t="s">
        <v>86</v>
      </c>
      <c r="AN26" s="139" t="s">
        <v>87</v>
      </c>
      <c r="AO26" s="139" t="s">
        <v>88</v>
      </c>
      <c r="AP26" s="137" t="s">
        <v>574</v>
      </c>
      <c r="AQ26" s="150"/>
      <c r="AR26" s="143"/>
      <c r="AS26" s="139" t="s">
        <v>91</v>
      </c>
      <c r="AT26" s="134" t="s">
        <v>385</v>
      </c>
      <c r="AU26" s="134" t="n">
        <v>4013</v>
      </c>
      <c r="AV26" s="136"/>
      <c r="AW26" s="136"/>
      <c r="AX26" s="134"/>
      <c r="AY26" s="134"/>
      <c r="AZ26" s="134"/>
      <c r="BA26" s="136" t="s">
        <v>221</v>
      </c>
      <c r="BB26" s="136" t="s">
        <v>415</v>
      </c>
      <c r="BC26" s="136" t="s">
        <v>416</v>
      </c>
      <c r="BD26" s="139" t="n">
        <v>3160</v>
      </c>
      <c r="BE26" s="136"/>
      <c r="BF26" s="136"/>
      <c r="BG26" s="136" t="s">
        <v>1467</v>
      </c>
      <c r="BH26" s="353"/>
      <c r="BI26" s="353"/>
      <c r="BJ26" s="353"/>
      <c r="BK26" s="353"/>
    </row>
    <row r="27" s="147" customFormat="true" ht="60" hidden="false" customHeight="true" outlineLevel="0" collapsed="false">
      <c r="A27" s="134"/>
      <c r="B27" s="134"/>
      <c r="C27" s="134"/>
      <c r="D27" s="135" t="s">
        <v>64</v>
      </c>
      <c r="E27" s="135" t="n">
        <v>228</v>
      </c>
      <c r="F27" s="136" t="s">
        <v>820</v>
      </c>
      <c r="G27" s="136" t="s">
        <v>1472</v>
      </c>
      <c r="H27" s="135" t="s">
        <v>1473</v>
      </c>
      <c r="I27" s="137" t="s">
        <v>566</v>
      </c>
      <c r="J27" s="136" t="s">
        <v>615</v>
      </c>
      <c r="K27" s="138" t="s">
        <v>568</v>
      </c>
      <c r="L27" s="138" t="s">
        <v>616</v>
      </c>
      <c r="M27" s="138" t="s">
        <v>617</v>
      </c>
      <c r="N27" s="138" t="s">
        <v>1474</v>
      </c>
      <c r="O27" s="134" t="s">
        <v>806</v>
      </c>
      <c r="P27" s="134" t="s">
        <v>76</v>
      </c>
      <c r="Q27" s="139" t="s">
        <v>409</v>
      </c>
      <c r="R27" s="158" t="n">
        <v>42593</v>
      </c>
      <c r="S27" s="137" t="n">
        <v>15</v>
      </c>
      <c r="T27" s="136" t="n">
        <f aca="false">R27+S27*365.2</f>
        <v>48071</v>
      </c>
      <c r="U27" s="135" t="s">
        <v>100</v>
      </c>
      <c r="V27" s="108" t="str">
        <f aca="false">IF(Y27="","",Y27)</f>
        <v/>
      </c>
      <c r="W27" s="108" t="str">
        <f aca="false">IF(Z27="","",Z27)</f>
        <v>%НКПР</v>
      </c>
      <c r="X27" s="137" t="n">
        <v>100</v>
      </c>
      <c r="Y27" s="137"/>
      <c r="Z27" s="139" t="s">
        <v>411</v>
      </c>
      <c r="AA27" s="135" t="s">
        <v>412</v>
      </c>
      <c r="AB27" s="137"/>
      <c r="AC27" s="139" t="s">
        <v>411</v>
      </c>
      <c r="AD27" s="138" t="n">
        <v>24</v>
      </c>
      <c r="AE27" s="359" t="n">
        <v>45002</v>
      </c>
      <c r="AF27" s="143" t="n">
        <f aca="false">IF(AD27=0,0,IF(AE27="","",EDATE(AE27,AD27)-DAY(1)))</f>
        <v>45702</v>
      </c>
      <c r="AG27" s="136" t="s">
        <v>82</v>
      </c>
      <c r="AH27" s="136" t="s">
        <v>83</v>
      </c>
      <c r="AI27" s="360" t="s">
        <v>1475</v>
      </c>
      <c r="AJ27" s="136" t="s">
        <v>625</v>
      </c>
      <c r="AK27" s="143" t="str">
        <f aca="true">IF(AE27=0,"нет данных",IF(TODAY()&lt;AF27-30,"поверен",IF(TODAY()&gt;AF27,"ЗАМЕНИТЬ","ПРОСРОЧЕН")))</f>
        <v>ЗАМЕНИТЬ</v>
      </c>
      <c r="AL27" s="139"/>
      <c r="AM27" s="139" t="s">
        <v>86</v>
      </c>
      <c r="AN27" s="139" t="s">
        <v>87</v>
      </c>
      <c r="AO27" s="139" t="s">
        <v>88</v>
      </c>
      <c r="AP27" s="137" t="s">
        <v>574</v>
      </c>
      <c r="AQ27" s="150"/>
      <c r="AR27" s="143"/>
      <c r="AS27" s="139" t="s">
        <v>91</v>
      </c>
      <c r="AT27" s="134" t="s">
        <v>385</v>
      </c>
      <c r="AU27" s="134" t="n">
        <v>3048</v>
      </c>
      <c r="AV27" s="136"/>
      <c r="AW27" s="136"/>
      <c r="AX27" s="134"/>
      <c r="AY27" s="134"/>
      <c r="AZ27" s="134"/>
      <c r="BA27" s="136" t="s">
        <v>343</v>
      </c>
      <c r="BB27" s="136" t="s">
        <v>415</v>
      </c>
      <c r="BC27" s="136" t="s">
        <v>416</v>
      </c>
      <c r="BD27" s="139" t="n">
        <v>3160</v>
      </c>
      <c r="BE27" s="136"/>
      <c r="BF27" s="136"/>
      <c r="BG27" s="136" t="s">
        <v>1476</v>
      </c>
      <c r="BH27" s="108"/>
      <c r="BI27" s="108"/>
      <c r="BJ27" s="108"/>
      <c r="BK27" s="108"/>
    </row>
    <row r="28" s="107" customFormat="true" ht="60" hidden="false" customHeight="true" outlineLevel="0" collapsed="false">
      <c r="A28" s="134"/>
      <c r="B28" s="134"/>
      <c r="C28" s="134"/>
      <c r="D28" s="135" t="s">
        <v>64</v>
      </c>
      <c r="E28" s="135" t="s">
        <v>1477</v>
      </c>
      <c r="F28" s="136" t="s">
        <v>1478</v>
      </c>
      <c r="G28" s="136" t="s">
        <v>1479</v>
      </c>
      <c r="H28" s="135" t="s">
        <v>1480</v>
      </c>
      <c r="I28" s="137" t="s">
        <v>1481</v>
      </c>
      <c r="J28" s="136" t="s">
        <v>1482</v>
      </c>
      <c r="K28" s="138" t="s">
        <v>568</v>
      </c>
      <c r="L28" s="134" t="s">
        <v>1483</v>
      </c>
      <c r="M28" s="138" t="s">
        <v>1484</v>
      </c>
      <c r="N28" s="138" t="n">
        <v>10749</v>
      </c>
      <c r="O28" s="134" t="s">
        <v>1485</v>
      </c>
      <c r="P28" s="134" t="s">
        <v>76</v>
      </c>
      <c r="Q28" s="139" t="s">
        <v>409</v>
      </c>
      <c r="R28" s="140" t="n">
        <v>42370</v>
      </c>
      <c r="S28" s="137" t="n">
        <v>10</v>
      </c>
      <c r="T28" s="136" t="n">
        <f aca="false">R28+S28*365.2</f>
        <v>46022</v>
      </c>
      <c r="U28" s="135" t="s">
        <v>100</v>
      </c>
      <c r="V28" s="134" t="str">
        <f aca="false">IF(Y28="","",Y28)</f>
        <v/>
      </c>
      <c r="W28" s="134" t="str">
        <f aca="false">IF(Z28="","",Z28)</f>
        <v>%</v>
      </c>
      <c r="X28" s="137" t="n">
        <v>2.2</v>
      </c>
      <c r="Y28" s="137"/>
      <c r="Z28" s="139" t="s">
        <v>141</v>
      </c>
      <c r="AA28" s="135" t="s">
        <v>1486</v>
      </c>
      <c r="AB28" s="137"/>
      <c r="AC28" s="139" t="s">
        <v>141</v>
      </c>
      <c r="AD28" s="138" t="n">
        <v>12</v>
      </c>
      <c r="AE28" s="149" t="n">
        <v>45128</v>
      </c>
      <c r="AF28" s="143" t="n">
        <f aca="false">IF(AD28=0,0,IF(AE28="","",EDATE(AE28,AD28)-DAY(1)))</f>
        <v>45463</v>
      </c>
      <c r="AG28" s="136" t="s">
        <v>82</v>
      </c>
      <c r="AH28" s="136" t="s">
        <v>83</v>
      </c>
      <c r="AI28" s="139" t="s">
        <v>1487</v>
      </c>
      <c r="AJ28" s="136" t="s">
        <v>143</v>
      </c>
      <c r="AK28" s="143" t="str">
        <f aca="true">IF(AE28=0,"нет данных",IF(TODAY()&lt;AF28-30,"поверен",IF(TODAY()&gt;AF28,"ЗАМЕНИТЬ","ПРОСРОЧЕН")))</f>
        <v>ЗАМЕНИТЬ</v>
      </c>
      <c r="AL28" s="139"/>
      <c r="AM28" s="139" t="s">
        <v>86</v>
      </c>
      <c r="AN28" s="139" t="s">
        <v>87</v>
      </c>
      <c r="AO28" s="139" t="s">
        <v>88</v>
      </c>
      <c r="AP28" s="137" t="s">
        <v>414</v>
      </c>
      <c r="AQ28" s="150"/>
      <c r="AR28" s="143"/>
      <c r="AS28" s="139" t="s">
        <v>91</v>
      </c>
      <c r="AT28" s="134" t="s">
        <v>385</v>
      </c>
      <c r="AU28" s="134" t="n">
        <v>3215</v>
      </c>
      <c r="AV28" s="136"/>
      <c r="AW28" s="136"/>
      <c r="AX28" s="134"/>
      <c r="AY28" s="134"/>
      <c r="AZ28" s="134"/>
      <c r="BA28" s="136"/>
      <c r="BB28" s="136" t="s">
        <v>415</v>
      </c>
      <c r="BC28" s="136" t="s">
        <v>416</v>
      </c>
      <c r="BD28" s="139" t="n">
        <v>3160</v>
      </c>
      <c r="BE28" s="136"/>
      <c r="BF28" s="136"/>
      <c r="BG28" s="136" t="s">
        <v>1488</v>
      </c>
      <c r="BH28" s="241"/>
      <c r="BI28" s="150" t="s">
        <v>417</v>
      </c>
      <c r="BJ28" s="150"/>
      <c r="BK28" s="150"/>
    </row>
    <row r="29" s="147" customFormat="true" ht="60" hidden="false" customHeight="true" outlineLevel="0" collapsed="false">
      <c r="A29" s="134"/>
      <c r="B29" s="134" t="s">
        <v>62</v>
      </c>
      <c r="C29" s="134" t="s">
        <v>63</v>
      </c>
      <c r="D29" s="135" t="s">
        <v>64</v>
      </c>
      <c r="E29" s="135" t="s">
        <v>789</v>
      </c>
      <c r="F29" s="136" t="s">
        <v>753</v>
      </c>
      <c r="G29" s="136" t="s">
        <v>790</v>
      </c>
      <c r="H29" s="135" t="s">
        <v>1489</v>
      </c>
      <c r="I29" s="137" t="s">
        <v>566</v>
      </c>
      <c r="J29" s="136" t="s">
        <v>615</v>
      </c>
      <c r="K29" s="138" t="s">
        <v>568</v>
      </c>
      <c r="L29" s="138" t="s">
        <v>616</v>
      </c>
      <c r="M29" s="138" t="s">
        <v>617</v>
      </c>
      <c r="N29" s="138" t="s">
        <v>1490</v>
      </c>
      <c r="O29" s="134" t="s">
        <v>408</v>
      </c>
      <c r="P29" s="134" t="s">
        <v>76</v>
      </c>
      <c r="Q29" s="139" t="s">
        <v>409</v>
      </c>
      <c r="R29" s="140" t="n">
        <v>42593</v>
      </c>
      <c r="S29" s="137" t="n">
        <v>15</v>
      </c>
      <c r="T29" s="136" t="n">
        <f aca="false">R29+S29*365.2</f>
        <v>48071</v>
      </c>
      <c r="U29" s="135" t="s">
        <v>100</v>
      </c>
      <c r="V29" s="108" t="str">
        <f aca="false">IF(Y29="","",Y29)</f>
        <v/>
      </c>
      <c r="W29" s="108" t="str">
        <f aca="false">IF(Z29="","",Z29)</f>
        <v>%НКПР</v>
      </c>
      <c r="X29" s="137" t="n">
        <v>100</v>
      </c>
      <c r="Y29" s="137"/>
      <c r="Z29" s="139" t="s">
        <v>411</v>
      </c>
      <c r="AA29" s="135" t="s">
        <v>412</v>
      </c>
      <c r="AB29" s="137"/>
      <c r="AC29" s="139" t="s">
        <v>411</v>
      </c>
      <c r="AD29" s="138" t="n">
        <v>24</v>
      </c>
      <c r="AE29" s="140" t="n">
        <v>45002</v>
      </c>
      <c r="AF29" s="143" t="n">
        <f aca="false">IF(AD29=0,0,IF(AE29="","",EDATE(AE29,AD29)-DAY(1)))</f>
        <v>45702</v>
      </c>
      <c r="AG29" s="136" t="s">
        <v>82</v>
      </c>
      <c r="AH29" s="136" t="s">
        <v>83</v>
      </c>
      <c r="AI29" s="134" t="s">
        <v>1491</v>
      </c>
      <c r="AJ29" s="136" t="s">
        <v>625</v>
      </c>
      <c r="AK29" s="143" t="str">
        <f aca="true">IF(AE29=0,"нет данных",IF(TODAY()&lt;AF29-30,"поверен",IF(TODAY()&gt;AF29,"ЗАМЕНИТЬ","ПРОСРОЧЕН")))</f>
        <v>ЗАМЕНИТЬ</v>
      </c>
      <c r="AL29" s="139"/>
      <c r="AM29" s="139" t="s">
        <v>86</v>
      </c>
      <c r="AN29" s="139" t="s">
        <v>1354</v>
      </c>
      <c r="AO29" s="139" t="s">
        <v>1355</v>
      </c>
      <c r="AP29" s="137" t="s">
        <v>574</v>
      </c>
      <c r="AQ29" s="150"/>
      <c r="AR29" s="143"/>
      <c r="AS29" s="139" t="s">
        <v>91</v>
      </c>
      <c r="AT29" s="134" t="s">
        <v>385</v>
      </c>
      <c r="AU29" s="134" t="n">
        <v>3030</v>
      </c>
      <c r="AV29" s="136"/>
      <c r="AW29" s="136"/>
      <c r="AX29" s="134"/>
      <c r="AY29" s="134"/>
      <c r="AZ29" s="134"/>
      <c r="BA29" s="136" t="s">
        <v>343</v>
      </c>
      <c r="BB29" s="136" t="s">
        <v>415</v>
      </c>
      <c r="BC29" s="136" t="s">
        <v>416</v>
      </c>
      <c r="BD29" s="139" t="n">
        <v>3160</v>
      </c>
      <c r="BE29" s="136"/>
      <c r="BF29" s="136"/>
      <c r="BG29" s="136" t="s">
        <v>1492</v>
      </c>
      <c r="BH29" s="108"/>
      <c r="BI29" s="108"/>
      <c r="BJ29" s="108"/>
      <c r="BK29" s="108"/>
    </row>
    <row r="30" s="147" customFormat="true" ht="60" hidden="false" customHeight="true" outlineLevel="0" collapsed="false">
      <c r="A30" s="134"/>
      <c r="B30" s="134" t="s">
        <v>62</v>
      </c>
      <c r="C30" s="134" t="s">
        <v>63</v>
      </c>
      <c r="D30" s="135" t="s">
        <v>64</v>
      </c>
      <c r="E30" s="135" t="s">
        <v>1018</v>
      </c>
      <c r="F30" s="136" t="s">
        <v>1003</v>
      </c>
      <c r="G30" s="136" t="s">
        <v>1019</v>
      </c>
      <c r="H30" s="135" t="s">
        <v>1493</v>
      </c>
      <c r="I30" s="137" t="s">
        <v>566</v>
      </c>
      <c r="J30" s="136" t="s">
        <v>615</v>
      </c>
      <c r="K30" s="138" t="s">
        <v>568</v>
      </c>
      <c r="L30" s="138" t="s">
        <v>616</v>
      </c>
      <c r="M30" s="138" t="s">
        <v>617</v>
      </c>
      <c r="N30" s="138" t="s">
        <v>1494</v>
      </c>
      <c r="O30" s="134" t="s">
        <v>999</v>
      </c>
      <c r="P30" s="134" t="s">
        <v>76</v>
      </c>
      <c r="Q30" s="139" t="s">
        <v>409</v>
      </c>
      <c r="R30" s="158" t="n">
        <v>42559</v>
      </c>
      <c r="S30" s="137" t="n">
        <v>15</v>
      </c>
      <c r="T30" s="136" t="n">
        <f aca="false">R30+S30*365.2</f>
        <v>48037</v>
      </c>
      <c r="U30" s="135" t="s">
        <v>100</v>
      </c>
      <c r="V30" s="108" t="str">
        <f aca="false">IF(Y30="","",Y30)</f>
        <v/>
      </c>
      <c r="W30" s="139" t="s">
        <v>411</v>
      </c>
      <c r="X30" s="137" t="n">
        <v>100</v>
      </c>
      <c r="Y30" s="137"/>
      <c r="Z30" s="139" t="s">
        <v>411</v>
      </c>
      <c r="AA30" s="135" t="s">
        <v>412</v>
      </c>
      <c r="AB30" s="137"/>
      <c r="AC30" s="139" t="s">
        <v>411</v>
      </c>
      <c r="AD30" s="138" t="n">
        <v>24</v>
      </c>
      <c r="AE30" s="140" t="n">
        <v>45002</v>
      </c>
      <c r="AF30" s="143" t="n">
        <f aca="false">IF(AD30=0,0,IF(AE30="","",EDATE(AE30,AD30)-DAY(1)))</f>
        <v>45702</v>
      </c>
      <c r="AG30" s="136" t="s">
        <v>82</v>
      </c>
      <c r="AH30" s="136" t="s">
        <v>83</v>
      </c>
      <c r="AI30" s="134" t="s">
        <v>1495</v>
      </c>
      <c r="AJ30" s="136" t="s">
        <v>625</v>
      </c>
      <c r="AK30" s="143" t="str">
        <f aca="true">IF(AE30=0,"нет данных",IF(TODAY()&lt;AF30-30,"поверен",IF(TODAY()&gt;AF30,"ЗАМЕНИТЬ","ПРОСРОЧЕН")))</f>
        <v>ЗАМЕНИТЬ</v>
      </c>
      <c r="AL30" s="139"/>
      <c r="AM30" s="139" t="s">
        <v>86</v>
      </c>
      <c r="AN30" s="139" t="s">
        <v>1354</v>
      </c>
      <c r="AO30" s="139" t="s">
        <v>1355</v>
      </c>
      <c r="AP30" s="137" t="s">
        <v>574</v>
      </c>
      <c r="AQ30" s="150"/>
      <c r="AR30" s="143"/>
      <c r="AS30" s="139" t="s">
        <v>91</v>
      </c>
      <c r="AT30" s="134" t="s">
        <v>385</v>
      </c>
      <c r="AU30" s="134" t="n">
        <v>3449</v>
      </c>
      <c r="AV30" s="136" t="n">
        <v>44326</v>
      </c>
      <c r="AW30" s="136"/>
      <c r="AX30" s="134"/>
      <c r="AY30" s="134"/>
      <c r="AZ30" s="134"/>
      <c r="BA30" s="136" t="s">
        <v>221</v>
      </c>
      <c r="BB30" s="136" t="s">
        <v>415</v>
      </c>
      <c r="BC30" s="136" t="s">
        <v>416</v>
      </c>
      <c r="BD30" s="139" t="n">
        <v>3160</v>
      </c>
      <c r="BE30" s="136"/>
      <c r="BF30" s="136"/>
      <c r="BG30" s="136" t="s">
        <v>1496</v>
      </c>
      <c r="BH30" s="108"/>
      <c r="BI30" s="108"/>
      <c r="BJ30" s="108"/>
      <c r="BK30" s="108"/>
    </row>
    <row r="31" s="132" customFormat="true" ht="60" hidden="false" customHeight="true" outlineLevel="0" collapsed="false">
      <c r="A31" s="134"/>
      <c r="B31" s="134" t="s">
        <v>62</v>
      </c>
      <c r="C31" s="134" t="s">
        <v>63</v>
      </c>
      <c r="D31" s="135" t="s">
        <v>64</v>
      </c>
      <c r="E31" s="135" t="s">
        <v>1497</v>
      </c>
      <c r="F31" s="136" t="s">
        <v>675</v>
      </c>
      <c r="G31" s="136" t="s">
        <v>634</v>
      </c>
      <c r="H31" s="135" t="s">
        <v>1498</v>
      </c>
      <c r="I31" s="137" t="s">
        <v>566</v>
      </c>
      <c r="J31" s="136" t="s">
        <v>615</v>
      </c>
      <c r="K31" s="138" t="s">
        <v>568</v>
      </c>
      <c r="L31" s="138" t="s">
        <v>616</v>
      </c>
      <c r="M31" s="138" t="s">
        <v>617</v>
      </c>
      <c r="N31" s="138" t="s">
        <v>1499</v>
      </c>
      <c r="O31" s="134" t="s">
        <v>408</v>
      </c>
      <c r="P31" s="134" t="s">
        <v>76</v>
      </c>
      <c r="Q31" s="139" t="s">
        <v>409</v>
      </c>
      <c r="R31" s="158" t="n">
        <v>42861</v>
      </c>
      <c r="S31" s="137" t="n">
        <v>15</v>
      </c>
      <c r="T31" s="136" t="n">
        <f aca="false">R31+S31*365.2</f>
        <v>48339</v>
      </c>
      <c r="U31" s="135" t="s">
        <v>100</v>
      </c>
      <c r="V31" s="108" t="str">
        <f aca="false">IF(Y31="","",Y31)</f>
        <v/>
      </c>
      <c r="W31" s="139" t="s">
        <v>411</v>
      </c>
      <c r="X31" s="137" t="n">
        <v>100</v>
      </c>
      <c r="Y31" s="137"/>
      <c r="Z31" s="139" t="s">
        <v>411</v>
      </c>
      <c r="AA31" s="135" t="s">
        <v>412</v>
      </c>
      <c r="AB31" s="137"/>
      <c r="AC31" s="139" t="s">
        <v>411</v>
      </c>
      <c r="AD31" s="138" t="n">
        <v>24</v>
      </c>
      <c r="AE31" s="149" t="n">
        <v>44650</v>
      </c>
      <c r="AF31" s="143" t="n">
        <f aca="false">IF(AD31=0,0,IF(AE31="","",EDATE(AE31,AD31)-DAY(1)))</f>
        <v>45350</v>
      </c>
      <c r="AG31" s="136" t="s">
        <v>82</v>
      </c>
      <c r="AH31" s="136" t="s">
        <v>83</v>
      </c>
      <c r="AI31" s="139" t="s">
        <v>1500</v>
      </c>
      <c r="AJ31" s="136" t="s">
        <v>143</v>
      </c>
      <c r="AK31" s="143" t="str">
        <f aca="true">IF(AE31=0,"нет данных",IF(TODAY()&lt;AF31-30,"поверен",IF(TODAY()&gt;AF31,"ЗАМЕНИТЬ","ПРОСРОЧЕН")))</f>
        <v>ЗАМЕНИТЬ</v>
      </c>
      <c r="AL31" s="139"/>
      <c r="AM31" s="139" t="s">
        <v>86</v>
      </c>
      <c r="AN31" s="139" t="s">
        <v>1354</v>
      </c>
      <c r="AO31" s="139" t="s">
        <v>1355</v>
      </c>
      <c r="AP31" s="137" t="s">
        <v>574</v>
      </c>
      <c r="AQ31" s="150"/>
      <c r="AR31" s="143"/>
      <c r="AS31" s="139" t="s">
        <v>91</v>
      </c>
      <c r="AT31" s="134" t="s">
        <v>385</v>
      </c>
      <c r="AU31" s="134" t="n">
        <v>4010</v>
      </c>
      <c r="AV31" s="136"/>
      <c r="AW31" s="136"/>
      <c r="AX31" s="134"/>
      <c r="AY31" s="134"/>
      <c r="AZ31" s="134"/>
      <c r="BA31" s="136" t="s">
        <v>221</v>
      </c>
      <c r="BB31" s="136" t="s">
        <v>415</v>
      </c>
      <c r="BC31" s="136" t="s">
        <v>416</v>
      </c>
      <c r="BD31" s="139" t="n">
        <v>3160</v>
      </c>
      <c r="BE31" s="136"/>
      <c r="BF31" s="136"/>
      <c r="BG31" s="108" t="s">
        <v>1496</v>
      </c>
      <c r="BH31" s="162"/>
      <c r="BI31" s="108"/>
      <c r="BJ31" s="162"/>
      <c r="BK31" s="162"/>
    </row>
    <row r="32" s="147" customFormat="true" ht="60" hidden="false" customHeight="true" outlineLevel="0" collapsed="false">
      <c r="A32" s="134"/>
      <c r="B32" s="134" t="s">
        <v>62</v>
      </c>
      <c r="C32" s="134" t="s">
        <v>63</v>
      </c>
      <c r="D32" s="135" t="s">
        <v>64</v>
      </c>
      <c r="E32" s="135" t="n">
        <v>221</v>
      </c>
      <c r="F32" s="136" t="s">
        <v>675</v>
      </c>
      <c r="G32" s="136" t="s">
        <v>634</v>
      </c>
      <c r="H32" s="135" t="s">
        <v>1501</v>
      </c>
      <c r="I32" s="137" t="s">
        <v>566</v>
      </c>
      <c r="J32" s="136" t="s">
        <v>615</v>
      </c>
      <c r="K32" s="138" t="s">
        <v>568</v>
      </c>
      <c r="L32" s="138" t="s">
        <v>616</v>
      </c>
      <c r="M32" s="138" t="s">
        <v>617</v>
      </c>
      <c r="N32" s="138" t="s">
        <v>1502</v>
      </c>
      <c r="O32" s="134" t="s">
        <v>408</v>
      </c>
      <c r="P32" s="134" t="s">
        <v>76</v>
      </c>
      <c r="Q32" s="139" t="s">
        <v>409</v>
      </c>
      <c r="R32" s="158" t="n">
        <v>42591</v>
      </c>
      <c r="S32" s="137" t="n">
        <v>15</v>
      </c>
      <c r="T32" s="136" t="n">
        <f aca="false">R32+S32*365.2</f>
        <v>48069</v>
      </c>
      <c r="U32" s="135" t="s">
        <v>100</v>
      </c>
      <c r="V32" s="108" t="str">
        <f aca="false">IF(Y32="","",Y32)</f>
        <v/>
      </c>
      <c r="W32" s="108" t="str">
        <f aca="false">IF(Z32="","",Z32)</f>
        <v>%НКПР</v>
      </c>
      <c r="X32" s="137" t="n">
        <v>100</v>
      </c>
      <c r="Y32" s="137"/>
      <c r="Z32" s="139" t="s">
        <v>411</v>
      </c>
      <c r="AA32" s="135" t="s">
        <v>412</v>
      </c>
      <c r="AB32" s="137"/>
      <c r="AC32" s="139" t="s">
        <v>411</v>
      </c>
      <c r="AD32" s="138" t="n">
        <v>24</v>
      </c>
      <c r="AE32" s="140" t="n">
        <v>45002</v>
      </c>
      <c r="AF32" s="143" t="n">
        <f aca="false">IF(AD32=0,0,IF(AE32="","",EDATE(AE32,AD32)-DAY(1)))</f>
        <v>45702</v>
      </c>
      <c r="AG32" s="136" t="s">
        <v>82</v>
      </c>
      <c r="AH32" s="136" t="s">
        <v>83</v>
      </c>
      <c r="AI32" s="134" t="s">
        <v>1503</v>
      </c>
      <c r="AJ32" s="136" t="s">
        <v>625</v>
      </c>
      <c r="AK32" s="143" t="str">
        <f aca="true">IF(AE32=0,"нет данных",IF(TODAY()&lt;AF32-30,"поверен",IF(TODAY()&gt;AF32,"ЗАМЕНИТЬ","ПРОСРОЧЕН")))</f>
        <v>ЗАМЕНИТЬ</v>
      </c>
      <c r="AL32" s="139"/>
      <c r="AM32" s="139" t="s">
        <v>86</v>
      </c>
      <c r="AN32" s="139" t="s">
        <v>1354</v>
      </c>
      <c r="AO32" s="139" t="s">
        <v>1355</v>
      </c>
      <c r="AP32" s="137" t="s">
        <v>574</v>
      </c>
      <c r="AQ32" s="150"/>
      <c r="AR32" s="143"/>
      <c r="AS32" s="139" t="s">
        <v>91</v>
      </c>
      <c r="AT32" s="134" t="s">
        <v>385</v>
      </c>
      <c r="AU32" s="134" t="n">
        <v>3956</v>
      </c>
      <c r="AV32" s="136"/>
      <c r="AW32" s="136"/>
      <c r="AX32" s="134"/>
      <c r="AY32" s="134"/>
      <c r="AZ32" s="134"/>
      <c r="BA32" s="136" t="s">
        <v>343</v>
      </c>
      <c r="BB32" s="136" t="s">
        <v>415</v>
      </c>
      <c r="BC32" s="136" t="s">
        <v>416</v>
      </c>
      <c r="BD32" s="139" t="n">
        <v>3160</v>
      </c>
      <c r="BE32" s="136"/>
      <c r="BF32" s="136"/>
      <c r="BG32" s="136" t="s">
        <v>1504</v>
      </c>
      <c r="BH32" s="108"/>
      <c r="BI32" s="108"/>
      <c r="BJ32" s="108"/>
      <c r="BK32" s="108"/>
    </row>
    <row r="33" s="132" customFormat="true" ht="60" hidden="false" customHeight="true" outlineLevel="0" collapsed="false">
      <c r="A33" s="134"/>
      <c r="B33" s="134" t="s">
        <v>62</v>
      </c>
      <c r="C33" s="134" t="s">
        <v>63</v>
      </c>
      <c r="D33" s="135" t="s">
        <v>64</v>
      </c>
      <c r="E33" s="135" t="s">
        <v>1505</v>
      </c>
      <c r="F33" s="136" t="s">
        <v>1003</v>
      </c>
      <c r="G33" s="136" t="s">
        <v>634</v>
      </c>
      <c r="H33" s="135" t="s">
        <v>1506</v>
      </c>
      <c r="I33" s="137" t="s">
        <v>566</v>
      </c>
      <c r="J33" s="136" t="s">
        <v>615</v>
      </c>
      <c r="K33" s="138" t="s">
        <v>568</v>
      </c>
      <c r="L33" s="138" t="s">
        <v>616</v>
      </c>
      <c r="M33" s="138" t="s">
        <v>617</v>
      </c>
      <c r="N33" s="138" t="s">
        <v>1507</v>
      </c>
      <c r="O33" s="134" t="s">
        <v>999</v>
      </c>
      <c r="P33" s="134" t="s">
        <v>76</v>
      </c>
      <c r="Q33" s="139" t="s">
        <v>409</v>
      </c>
      <c r="R33" s="158" t="n">
        <v>42736</v>
      </c>
      <c r="S33" s="137" t="n">
        <v>15</v>
      </c>
      <c r="T33" s="136" t="n">
        <f aca="false">R33+S33*365.2</f>
        <v>48214</v>
      </c>
      <c r="U33" s="135" t="s">
        <v>100</v>
      </c>
      <c r="V33" s="108" t="str">
        <f aca="false">IF(Y33="","",Y33)</f>
        <v/>
      </c>
      <c r="W33" s="139" t="s">
        <v>411</v>
      </c>
      <c r="X33" s="137" t="n">
        <v>100</v>
      </c>
      <c r="Y33" s="137"/>
      <c r="Z33" s="139" t="s">
        <v>411</v>
      </c>
      <c r="AA33" s="135" t="s">
        <v>412</v>
      </c>
      <c r="AB33" s="137"/>
      <c r="AC33" s="139" t="s">
        <v>411</v>
      </c>
      <c r="AD33" s="138" t="n">
        <v>24</v>
      </c>
      <c r="AE33" s="149" t="n">
        <v>44650</v>
      </c>
      <c r="AF33" s="143" t="n">
        <f aca="false">IF(AD33=0,0,IF(AE33="","",EDATE(AE33,AD33)-DAY(1)))</f>
        <v>45350</v>
      </c>
      <c r="AG33" s="136" t="s">
        <v>82</v>
      </c>
      <c r="AH33" s="136" t="s">
        <v>83</v>
      </c>
      <c r="AI33" s="139" t="s">
        <v>1508</v>
      </c>
      <c r="AJ33" s="136" t="s">
        <v>143</v>
      </c>
      <c r="AK33" s="143" t="str">
        <f aca="true">IF(AE33=0,"нет данных",IF(TODAY()&lt;AF33-30,"поверен",IF(TODAY()&gt;AF33,"ЗАМЕНИТЬ","ПРОСРОЧЕН")))</f>
        <v>ЗАМЕНИТЬ</v>
      </c>
      <c r="AL33" s="139"/>
      <c r="AM33" s="139" t="s">
        <v>86</v>
      </c>
      <c r="AN33" s="139" t="s">
        <v>1354</v>
      </c>
      <c r="AO33" s="139" t="s">
        <v>1355</v>
      </c>
      <c r="AP33" s="137" t="s">
        <v>574</v>
      </c>
      <c r="AQ33" s="150"/>
      <c r="AR33" s="143"/>
      <c r="AS33" s="139" t="s">
        <v>91</v>
      </c>
      <c r="AT33" s="134" t="s">
        <v>385</v>
      </c>
      <c r="AU33" s="134" t="n">
        <v>3437</v>
      </c>
      <c r="AV33" s="136"/>
      <c r="AW33" s="136"/>
      <c r="AX33" s="134"/>
      <c r="AY33" s="134"/>
      <c r="AZ33" s="134"/>
      <c r="BA33" s="136" t="s">
        <v>221</v>
      </c>
      <c r="BB33" s="136" t="s">
        <v>415</v>
      </c>
      <c r="BC33" s="136" t="s">
        <v>416</v>
      </c>
      <c r="BD33" s="139" t="n">
        <v>3160</v>
      </c>
      <c r="BE33" s="136"/>
      <c r="BF33" s="136"/>
      <c r="BG33" s="136" t="s">
        <v>1504</v>
      </c>
      <c r="BH33" s="162"/>
      <c r="BI33" s="108"/>
      <c r="BJ33" s="162"/>
      <c r="BK33" s="162"/>
    </row>
    <row r="34" s="132" customFormat="true" ht="60" hidden="false" customHeight="true" outlineLevel="0" collapsed="false">
      <c r="A34" s="134"/>
      <c r="B34" s="134" t="s">
        <v>62</v>
      </c>
      <c r="C34" s="134" t="s">
        <v>63</v>
      </c>
      <c r="D34" s="135" t="s">
        <v>64</v>
      </c>
      <c r="E34" s="135" t="n">
        <v>212</v>
      </c>
      <c r="F34" s="136" t="s">
        <v>427</v>
      </c>
      <c r="G34" s="136" t="s">
        <v>634</v>
      </c>
      <c r="H34" s="135" t="s">
        <v>1509</v>
      </c>
      <c r="I34" s="137" t="s">
        <v>566</v>
      </c>
      <c r="J34" s="136" t="s">
        <v>615</v>
      </c>
      <c r="K34" s="138" t="s">
        <v>568</v>
      </c>
      <c r="L34" s="138" t="s">
        <v>616</v>
      </c>
      <c r="M34" s="136" t="s">
        <v>617</v>
      </c>
      <c r="N34" s="138" t="s">
        <v>1510</v>
      </c>
      <c r="O34" s="134" t="s">
        <v>408</v>
      </c>
      <c r="P34" s="134" t="s">
        <v>76</v>
      </c>
      <c r="Q34" s="139" t="s">
        <v>409</v>
      </c>
      <c r="R34" s="140" t="n">
        <v>42592</v>
      </c>
      <c r="S34" s="137" t="n">
        <v>15</v>
      </c>
      <c r="T34" s="136" t="n">
        <f aca="false">R34+S34*365.2</f>
        <v>48070</v>
      </c>
      <c r="U34" s="135" t="s">
        <v>100</v>
      </c>
      <c r="V34" s="108" t="str">
        <f aca="false">IF(Y34="","",Y34)</f>
        <v/>
      </c>
      <c r="W34" s="108" t="str">
        <f aca="false">IF(Z34="","",Z34)</f>
        <v>%НКПР</v>
      </c>
      <c r="X34" s="137" t="n">
        <v>100</v>
      </c>
      <c r="Y34" s="137"/>
      <c r="Z34" s="139" t="s">
        <v>411</v>
      </c>
      <c r="AA34" s="135" t="s">
        <v>412</v>
      </c>
      <c r="AB34" s="137"/>
      <c r="AC34" s="139" t="s">
        <v>411</v>
      </c>
      <c r="AD34" s="138" t="n">
        <v>24</v>
      </c>
      <c r="AE34" s="149" t="n">
        <v>44845</v>
      </c>
      <c r="AF34" s="143" t="n">
        <f aca="false">IF(AD34=0,0,IF(AE34="","",EDATE(AE34,AD34)-DAY(1)))</f>
        <v>45545</v>
      </c>
      <c r="AG34" s="136" t="s">
        <v>82</v>
      </c>
      <c r="AH34" s="136" t="s">
        <v>83</v>
      </c>
      <c r="AI34" s="139" t="s">
        <v>1511</v>
      </c>
      <c r="AJ34" s="136" t="s">
        <v>143</v>
      </c>
      <c r="AK34" s="143" t="str">
        <f aca="true">IF(AE34=0,"нет данных",IF(TODAY()&lt;AF34-30,"поверен",IF(TODAY()&gt;AF34,"ЗАМЕНИТЬ","ПРОСРОЧЕН")))</f>
        <v>ЗАМЕНИТЬ</v>
      </c>
      <c r="AL34" s="139"/>
      <c r="AM34" s="139" t="s">
        <v>86</v>
      </c>
      <c r="AN34" s="139" t="s">
        <v>1354</v>
      </c>
      <c r="AO34" s="139" t="s">
        <v>1355</v>
      </c>
      <c r="AP34" s="137" t="s">
        <v>574</v>
      </c>
      <c r="AQ34" s="150" t="n">
        <v>2015</v>
      </c>
      <c r="AR34" s="143"/>
      <c r="AS34" s="139" t="s">
        <v>91</v>
      </c>
      <c r="AT34" s="134" t="s">
        <v>385</v>
      </c>
      <c r="AU34" s="134" t="n">
        <v>2838</v>
      </c>
      <c r="AV34" s="136"/>
      <c r="AW34" s="136"/>
      <c r="AX34" s="134"/>
      <c r="AY34" s="134"/>
      <c r="AZ34" s="134"/>
      <c r="BA34" s="136"/>
      <c r="BB34" s="136" t="s">
        <v>415</v>
      </c>
      <c r="BC34" s="136" t="s">
        <v>416</v>
      </c>
      <c r="BD34" s="139" t="n">
        <v>3160</v>
      </c>
      <c r="BE34" s="136"/>
      <c r="BF34" s="136"/>
      <c r="BG34" s="136" t="s">
        <v>1512</v>
      </c>
      <c r="BH34" s="162"/>
      <c r="BI34" s="108"/>
      <c r="BJ34" s="162"/>
      <c r="BK34" s="162"/>
    </row>
    <row r="35" s="132" customFormat="true" ht="60" hidden="false" customHeight="true" outlineLevel="0" collapsed="false">
      <c r="A35" s="134"/>
      <c r="B35" s="134" t="s">
        <v>62</v>
      </c>
      <c r="C35" s="134" t="s">
        <v>63</v>
      </c>
      <c r="D35" s="135" t="s">
        <v>64</v>
      </c>
      <c r="E35" s="135" t="n">
        <v>212</v>
      </c>
      <c r="F35" s="136" t="s">
        <v>427</v>
      </c>
      <c r="G35" s="136" t="s">
        <v>634</v>
      </c>
      <c r="H35" s="135" t="s">
        <v>1513</v>
      </c>
      <c r="I35" s="137" t="s">
        <v>566</v>
      </c>
      <c r="J35" s="136" t="s">
        <v>615</v>
      </c>
      <c r="K35" s="138" t="s">
        <v>568</v>
      </c>
      <c r="L35" s="138" t="s">
        <v>616</v>
      </c>
      <c r="M35" s="136" t="s">
        <v>617</v>
      </c>
      <c r="N35" s="138" t="s">
        <v>1514</v>
      </c>
      <c r="O35" s="134" t="s">
        <v>408</v>
      </c>
      <c r="P35" s="134" t="s">
        <v>76</v>
      </c>
      <c r="Q35" s="139" t="s">
        <v>409</v>
      </c>
      <c r="R35" s="140" t="n">
        <v>42592</v>
      </c>
      <c r="S35" s="137" t="n">
        <v>15</v>
      </c>
      <c r="T35" s="136" t="n">
        <f aca="false">R35+S35*365.2</f>
        <v>48070</v>
      </c>
      <c r="U35" s="135" t="s">
        <v>100</v>
      </c>
      <c r="V35" s="108" t="str">
        <f aca="false">IF(Y35="","",Y35)</f>
        <v/>
      </c>
      <c r="W35" s="108" t="str">
        <f aca="false">IF(Z35="","",Z35)</f>
        <v>%НКПР</v>
      </c>
      <c r="X35" s="137" t="n">
        <v>100</v>
      </c>
      <c r="Y35" s="137"/>
      <c r="Z35" s="139" t="s">
        <v>411</v>
      </c>
      <c r="AA35" s="135" t="s">
        <v>412</v>
      </c>
      <c r="AB35" s="137"/>
      <c r="AC35" s="139" t="s">
        <v>411</v>
      </c>
      <c r="AD35" s="138" t="n">
        <v>24</v>
      </c>
      <c r="AE35" s="149" t="n">
        <v>44845</v>
      </c>
      <c r="AF35" s="143" t="n">
        <f aca="false">IF(AD35=0,0,IF(AE35="","",EDATE(AE35,AD35)-DAY(1)))</f>
        <v>45545</v>
      </c>
      <c r="AG35" s="136" t="s">
        <v>82</v>
      </c>
      <c r="AH35" s="136" t="s">
        <v>83</v>
      </c>
      <c r="AI35" s="139" t="s">
        <v>1515</v>
      </c>
      <c r="AJ35" s="136" t="s">
        <v>573</v>
      </c>
      <c r="AK35" s="143" t="str">
        <f aca="true">IF(AE35=0,"нет данных",IF(TODAY()&lt;AF35-30,"поверен",IF(TODAY()&gt;AF35,"ЗАМЕНИТЬ","ПРОСРОЧЕН")))</f>
        <v>ЗАМЕНИТЬ</v>
      </c>
      <c r="AL35" s="139"/>
      <c r="AM35" s="139" t="s">
        <v>86</v>
      </c>
      <c r="AN35" s="139" t="s">
        <v>1354</v>
      </c>
      <c r="AO35" s="139" t="s">
        <v>1355</v>
      </c>
      <c r="AP35" s="137" t="s">
        <v>574</v>
      </c>
      <c r="AQ35" s="150" t="n">
        <v>2016</v>
      </c>
      <c r="AR35" s="143"/>
      <c r="AS35" s="139" t="s">
        <v>91</v>
      </c>
      <c r="AT35" s="134" t="s">
        <v>385</v>
      </c>
      <c r="AU35" s="134" t="n">
        <v>2833</v>
      </c>
      <c r="AV35" s="136"/>
      <c r="AW35" s="136"/>
      <c r="AX35" s="134"/>
      <c r="AY35" s="134"/>
      <c r="AZ35" s="134"/>
      <c r="BA35" s="136"/>
      <c r="BB35" s="136" t="s">
        <v>415</v>
      </c>
      <c r="BC35" s="136" t="s">
        <v>416</v>
      </c>
      <c r="BD35" s="139" t="n">
        <v>3160</v>
      </c>
      <c r="BE35" s="136"/>
      <c r="BF35" s="136"/>
      <c r="BG35" s="136" t="s">
        <v>1512</v>
      </c>
      <c r="BH35" s="162"/>
      <c r="BI35" s="108"/>
      <c r="BJ35" s="162"/>
      <c r="BK35" s="162"/>
    </row>
    <row r="36" s="157" customFormat="true" ht="60" hidden="false" customHeight="true" outlineLevel="0" collapsed="false">
      <c r="A36" s="134"/>
      <c r="B36" s="134" t="s">
        <v>62</v>
      </c>
      <c r="C36" s="134" t="s">
        <v>63</v>
      </c>
      <c r="D36" s="135" t="s">
        <v>64</v>
      </c>
      <c r="E36" s="162" t="s">
        <v>1516</v>
      </c>
      <c r="F36" s="162"/>
      <c r="G36" s="162"/>
      <c r="H36" s="162"/>
      <c r="I36" s="137" t="s">
        <v>1517</v>
      </c>
      <c r="J36" s="134" t="s">
        <v>1518</v>
      </c>
      <c r="K36" s="134" t="s">
        <v>758</v>
      </c>
      <c r="L36" s="134" t="s">
        <v>1519</v>
      </c>
      <c r="M36" s="134" t="s">
        <v>1520</v>
      </c>
      <c r="N36" s="134" t="s">
        <v>1521</v>
      </c>
      <c r="O36" s="134" t="s">
        <v>761</v>
      </c>
      <c r="P36" s="134" t="s">
        <v>76</v>
      </c>
      <c r="Q36" s="139" t="s">
        <v>289</v>
      </c>
      <c r="R36" s="163" t="s">
        <v>620</v>
      </c>
      <c r="S36" s="108"/>
      <c r="T36" s="158"/>
      <c r="U36" s="108" t="n">
        <v>0</v>
      </c>
      <c r="V36" s="108" t="s">
        <v>325</v>
      </c>
      <c r="W36" s="108" t="s">
        <v>325</v>
      </c>
      <c r="X36" s="108" t="n">
        <v>3300</v>
      </c>
      <c r="Y36" s="108" t="s">
        <v>325</v>
      </c>
      <c r="Z36" s="108" t="s">
        <v>325</v>
      </c>
      <c r="AA36" s="135" t="s">
        <v>412</v>
      </c>
      <c r="AB36" s="108" t="s">
        <v>325</v>
      </c>
      <c r="AC36" s="108" t="s">
        <v>325</v>
      </c>
      <c r="AD36" s="108" t="n">
        <v>24</v>
      </c>
      <c r="AE36" s="158" t="n">
        <v>44580</v>
      </c>
      <c r="AF36" s="143" t="n">
        <f aca="false">IF(AD36=0,0,IF(AE36="","",EDATE(AE36,AD36)-DAY(1)))</f>
        <v>45279</v>
      </c>
      <c r="AG36" s="143" t="s">
        <v>82</v>
      </c>
      <c r="AH36" s="143" t="s">
        <v>83</v>
      </c>
      <c r="AI36" s="108" t="s">
        <v>1522</v>
      </c>
      <c r="AJ36" s="108" t="s">
        <v>143</v>
      </c>
      <c r="AK36" s="143" t="str">
        <f aca="true">IF(AE36=0,"нет данных",IF(TODAY()&lt;AF36-30,"поверен",IF(TODAY()&gt;AF36,"ЗАМЕНИТЬ","ПРОСРОЧЕН")))</f>
        <v>ЗАМЕНИТЬ</v>
      </c>
      <c r="AL36" s="162"/>
      <c r="AM36" s="139" t="s">
        <v>86</v>
      </c>
      <c r="AN36" s="139" t="s">
        <v>87</v>
      </c>
      <c r="AO36" s="134" t="s">
        <v>88</v>
      </c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62"/>
      <c r="BB36" s="136" t="s">
        <v>329</v>
      </c>
      <c r="BC36" s="136" t="s">
        <v>298</v>
      </c>
      <c r="BD36" s="139" t="n">
        <v>2971</v>
      </c>
      <c r="BE36" s="162"/>
      <c r="BF36" s="162"/>
      <c r="BG36" s="108" t="s">
        <v>1523</v>
      </c>
      <c r="BH36" s="162"/>
      <c r="BI36" s="150" t="s">
        <v>768</v>
      </c>
      <c r="BJ36" s="150" t="s">
        <v>769</v>
      </c>
      <c r="BK36" s="150" t="s">
        <v>302</v>
      </c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</row>
    <row r="37" customFormat="false" ht="54.95" hidden="false" customHeight="true" outlineLevel="0" collapsed="false">
      <c r="A37" s="134"/>
      <c r="B37" s="134" t="s">
        <v>62</v>
      </c>
      <c r="C37" s="134" t="s">
        <v>63</v>
      </c>
      <c r="D37" s="135" t="s">
        <v>64</v>
      </c>
      <c r="E37" s="135" t="n">
        <v>220</v>
      </c>
      <c r="F37" s="136" t="s">
        <v>658</v>
      </c>
      <c r="G37" s="136" t="s">
        <v>634</v>
      </c>
      <c r="H37" s="135" t="s">
        <v>1524</v>
      </c>
      <c r="I37" s="137" t="s">
        <v>566</v>
      </c>
      <c r="J37" s="136" t="s">
        <v>615</v>
      </c>
      <c r="K37" s="138" t="s">
        <v>568</v>
      </c>
      <c r="L37" s="138" t="s">
        <v>616</v>
      </c>
      <c r="M37" s="138" t="s">
        <v>617</v>
      </c>
      <c r="N37" s="138" t="s">
        <v>1525</v>
      </c>
      <c r="O37" s="134" t="s">
        <v>408</v>
      </c>
      <c r="P37" s="134" t="s">
        <v>76</v>
      </c>
      <c r="Q37" s="139" t="s">
        <v>409</v>
      </c>
      <c r="R37" s="158" t="n">
        <v>42591</v>
      </c>
      <c r="S37" s="137" t="n">
        <v>15</v>
      </c>
      <c r="T37" s="136" t="n">
        <v>48069</v>
      </c>
      <c r="U37" s="135" t="s">
        <v>100</v>
      </c>
      <c r="V37" s="108"/>
      <c r="W37" s="108" t="s">
        <v>411</v>
      </c>
      <c r="X37" s="137" t="n">
        <v>100</v>
      </c>
      <c r="Y37" s="137"/>
      <c r="Z37" s="139" t="s">
        <v>411</v>
      </c>
      <c r="AA37" s="135" t="s">
        <v>412</v>
      </c>
      <c r="AB37" s="137"/>
      <c r="AC37" s="139" t="s">
        <v>411</v>
      </c>
      <c r="AD37" s="138" t="n">
        <v>24</v>
      </c>
      <c r="AE37" s="140" t="n">
        <v>45002</v>
      </c>
      <c r="AF37" s="143" t="n">
        <v>45732</v>
      </c>
      <c r="AG37" s="136" t="s">
        <v>82</v>
      </c>
      <c r="AH37" s="136" t="s">
        <v>83</v>
      </c>
      <c r="AI37" s="134" t="s">
        <v>1526</v>
      </c>
      <c r="AJ37" s="136" t="s">
        <v>625</v>
      </c>
      <c r="AK37" s="143" t="s">
        <v>453</v>
      </c>
      <c r="AL37" s="139"/>
      <c r="AM37" s="139" t="s">
        <v>86</v>
      </c>
      <c r="AN37" s="139" t="s">
        <v>1354</v>
      </c>
      <c r="AO37" s="139" t="s">
        <v>1355</v>
      </c>
      <c r="AP37" s="137" t="s">
        <v>574</v>
      </c>
      <c r="AQ37" s="150" t="s">
        <v>662</v>
      </c>
      <c r="AR37" s="143"/>
      <c r="AS37" s="139" t="s">
        <v>91</v>
      </c>
      <c r="AT37" s="134" t="s">
        <v>385</v>
      </c>
      <c r="AU37" s="134" t="n">
        <v>3969</v>
      </c>
      <c r="AV37" s="150" t="s">
        <v>662</v>
      </c>
      <c r="AW37" s="136"/>
      <c r="AX37" s="134"/>
      <c r="AY37" s="134"/>
      <c r="AZ37" s="134"/>
      <c r="BA37" s="136" t="s">
        <v>343</v>
      </c>
      <c r="BB37" s="136" t="s">
        <v>415</v>
      </c>
      <c r="BC37" s="136" t="s">
        <v>416</v>
      </c>
      <c r="BD37" s="139" t="n">
        <v>3160</v>
      </c>
      <c r="BE37" s="136"/>
      <c r="BF37" s="136"/>
      <c r="BG37" s="136" t="s">
        <v>1527</v>
      </c>
      <c r="BH37" s="108"/>
      <c r="BI37" s="108"/>
      <c r="BJ37" s="108"/>
      <c r="BK37" s="108"/>
    </row>
    <row r="38" customFormat="false" ht="54.95" hidden="false" customHeight="true" outlineLevel="0" collapsed="false">
      <c r="A38" s="134"/>
      <c r="B38" s="134" t="s">
        <v>62</v>
      </c>
      <c r="C38" s="134" t="s">
        <v>63</v>
      </c>
      <c r="D38" s="135" t="s">
        <v>64</v>
      </c>
      <c r="E38" s="135" t="n">
        <v>221</v>
      </c>
      <c r="F38" s="136" t="s">
        <v>675</v>
      </c>
      <c r="G38" s="136" t="s">
        <v>634</v>
      </c>
      <c r="H38" s="135" t="s">
        <v>1528</v>
      </c>
      <c r="I38" s="137" t="s">
        <v>566</v>
      </c>
      <c r="J38" s="136" t="s">
        <v>615</v>
      </c>
      <c r="K38" s="138" t="s">
        <v>568</v>
      </c>
      <c r="L38" s="138" t="s">
        <v>616</v>
      </c>
      <c r="M38" s="138" t="s">
        <v>617</v>
      </c>
      <c r="N38" s="138" t="s">
        <v>1529</v>
      </c>
      <c r="O38" s="134" t="s">
        <v>408</v>
      </c>
      <c r="P38" s="134" t="s">
        <v>76</v>
      </c>
      <c r="Q38" s="139" t="s">
        <v>409</v>
      </c>
      <c r="R38" s="158" t="n">
        <v>42591</v>
      </c>
      <c r="S38" s="137" t="n">
        <v>15</v>
      </c>
      <c r="T38" s="136" t="n">
        <v>48069</v>
      </c>
      <c r="U38" s="135" t="s">
        <v>100</v>
      </c>
      <c r="V38" s="108"/>
      <c r="W38" s="108" t="s">
        <v>411</v>
      </c>
      <c r="X38" s="137" t="n">
        <v>100</v>
      </c>
      <c r="Y38" s="137"/>
      <c r="Z38" s="139" t="s">
        <v>411</v>
      </c>
      <c r="AA38" s="135" t="s">
        <v>412</v>
      </c>
      <c r="AB38" s="137"/>
      <c r="AC38" s="139" t="s">
        <v>411</v>
      </c>
      <c r="AD38" s="138" t="n">
        <v>24</v>
      </c>
      <c r="AE38" s="140" t="n">
        <v>45002</v>
      </c>
      <c r="AF38" s="143" t="n">
        <v>45732</v>
      </c>
      <c r="AG38" s="136" t="s">
        <v>82</v>
      </c>
      <c r="AH38" s="136" t="s">
        <v>83</v>
      </c>
      <c r="AI38" s="134" t="s">
        <v>1530</v>
      </c>
      <c r="AJ38" s="136" t="s">
        <v>625</v>
      </c>
      <c r="AK38" s="143" t="s">
        <v>453</v>
      </c>
      <c r="AL38" s="139"/>
      <c r="AM38" s="139" t="s">
        <v>86</v>
      </c>
      <c r="AN38" s="139" t="s">
        <v>87</v>
      </c>
      <c r="AO38" s="139" t="s">
        <v>88</v>
      </c>
      <c r="AP38" s="137" t="s">
        <v>574</v>
      </c>
      <c r="AQ38" s="150"/>
      <c r="AR38" s="143"/>
      <c r="AS38" s="139" t="s">
        <v>91</v>
      </c>
      <c r="AT38" s="134" t="s">
        <v>385</v>
      </c>
      <c r="AU38" s="134" t="n">
        <v>3954</v>
      </c>
      <c r="AV38" s="136"/>
      <c r="AW38" s="136"/>
      <c r="AX38" s="134"/>
      <c r="AY38" s="134"/>
      <c r="AZ38" s="134"/>
      <c r="BA38" s="136" t="s">
        <v>343</v>
      </c>
      <c r="BB38" s="136" t="s">
        <v>415</v>
      </c>
      <c r="BC38" s="136" t="s">
        <v>416</v>
      </c>
      <c r="BD38" s="139" t="n">
        <v>3160</v>
      </c>
      <c r="BE38" s="136"/>
      <c r="BF38" s="136"/>
      <c r="BG38" s="136" t="s">
        <v>576</v>
      </c>
      <c r="BH38" s="108"/>
      <c r="BI38" s="108"/>
      <c r="BJ38" s="108"/>
      <c r="BK38" s="108"/>
    </row>
    <row r="39" customFormat="false" ht="54.95" hidden="false" customHeight="true" outlineLevel="0" collapsed="false">
      <c r="A39" s="134"/>
      <c r="B39" s="134" t="s">
        <v>62</v>
      </c>
      <c r="C39" s="134" t="s">
        <v>63</v>
      </c>
      <c r="D39" s="135" t="s">
        <v>64</v>
      </c>
      <c r="E39" s="135" t="n">
        <v>221</v>
      </c>
      <c r="F39" s="136" t="s">
        <v>675</v>
      </c>
      <c r="G39" s="136" t="s">
        <v>634</v>
      </c>
      <c r="H39" s="135" t="s">
        <v>1531</v>
      </c>
      <c r="I39" s="137" t="s">
        <v>566</v>
      </c>
      <c r="J39" s="136" t="s">
        <v>615</v>
      </c>
      <c r="K39" s="138" t="s">
        <v>568</v>
      </c>
      <c r="L39" s="138" t="s">
        <v>616</v>
      </c>
      <c r="M39" s="138" t="s">
        <v>617</v>
      </c>
      <c r="N39" s="138" t="s">
        <v>1532</v>
      </c>
      <c r="O39" s="134" t="s">
        <v>408</v>
      </c>
      <c r="P39" s="134" t="s">
        <v>76</v>
      </c>
      <c r="Q39" s="139" t="s">
        <v>409</v>
      </c>
      <c r="R39" s="158" t="n">
        <v>42591</v>
      </c>
      <c r="S39" s="137" t="n">
        <v>15</v>
      </c>
      <c r="T39" s="136" t="n">
        <v>48069</v>
      </c>
      <c r="U39" s="135" t="s">
        <v>100</v>
      </c>
      <c r="V39" s="108"/>
      <c r="W39" s="108" t="s">
        <v>411</v>
      </c>
      <c r="X39" s="137" t="n">
        <v>100</v>
      </c>
      <c r="Y39" s="137"/>
      <c r="Z39" s="139" t="s">
        <v>411</v>
      </c>
      <c r="AA39" s="135" t="s">
        <v>412</v>
      </c>
      <c r="AB39" s="137"/>
      <c r="AC39" s="139" t="s">
        <v>411</v>
      </c>
      <c r="AD39" s="138" t="n">
        <v>24</v>
      </c>
      <c r="AE39" s="140" t="n">
        <v>45002</v>
      </c>
      <c r="AF39" s="143" t="n">
        <v>45732</v>
      </c>
      <c r="AG39" s="136" t="s">
        <v>82</v>
      </c>
      <c r="AH39" s="136" t="s">
        <v>83</v>
      </c>
      <c r="AI39" s="134" t="s">
        <v>1533</v>
      </c>
      <c r="AJ39" s="136" t="s">
        <v>625</v>
      </c>
      <c r="AK39" s="143" t="s">
        <v>453</v>
      </c>
      <c r="AL39" s="139"/>
      <c r="AM39" s="139" t="s">
        <v>86</v>
      </c>
      <c r="AN39" s="139" t="s">
        <v>87</v>
      </c>
      <c r="AO39" s="139" t="s">
        <v>88</v>
      </c>
      <c r="AP39" s="137" t="s">
        <v>574</v>
      </c>
      <c r="AQ39" s="150"/>
      <c r="AR39" s="143"/>
      <c r="AS39" s="139" t="s">
        <v>91</v>
      </c>
      <c r="AT39" s="134" t="s">
        <v>385</v>
      </c>
      <c r="AU39" s="134" t="n">
        <v>3951</v>
      </c>
      <c r="AV39" s="136"/>
      <c r="AW39" s="136"/>
      <c r="AX39" s="134"/>
      <c r="AY39" s="134"/>
      <c r="AZ39" s="134"/>
      <c r="BA39" s="136" t="s">
        <v>343</v>
      </c>
      <c r="BB39" s="136" t="s">
        <v>415</v>
      </c>
      <c r="BC39" s="136" t="s">
        <v>416</v>
      </c>
      <c r="BD39" s="139" t="n">
        <v>3160</v>
      </c>
      <c r="BE39" s="136"/>
      <c r="BF39" s="136"/>
      <c r="BG39" s="136" t="s">
        <v>576</v>
      </c>
      <c r="BH39" s="108"/>
      <c r="BI39" s="108"/>
      <c r="BJ39" s="108"/>
      <c r="BK39" s="108"/>
    </row>
    <row r="40" customFormat="false" ht="54.95" hidden="false" customHeight="true" outlineLevel="0" collapsed="false">
      <c r="A40" s="134"/>
      <c r="B40" s="134" t="s">
        <v>62</v>
      </c>
      <c r="C40" s="134" t="s">
        <v>63</v>
      </c>
      <c r="D40" s="135" t="s">
        <v>64</v>
      </c>
      <c r="E40" s="135" t="n">
        <v>227</v>
      </c>
      <c r="F40" s="136" t="s">
        <v>794</v>
      </c>
      <c r="G40" s="136" t="s">
        <v>795</v>
      </c>
      <c r="H40" s="135" t="s">
        <v>1534</v>
      </c>
      <c r="I40" s="137" t="s">
        <v>566</v>
      </c>
      <c r="J40" s="136" t="s">
        <v>615</v>
      </c>
      <c r="K40" s="138" t="s">
        <v>568</v>
      </c>
      <c r="L40" s="138" t="s">
        <v>1535</v>
      </c>
      <c r="M40" s="138" t="s">
        <v>1536</v>
      </c>
      <c r="N40" s="138" t="s">
        <v>1537</v>
      </c>
      <c r="O40" s="134" t="s">
        <v>806</v>
      </c>
      <c r="P40" s="134" t="s">
        <v>76</v>
      </c>
      <c r="Q40" s="139" t="s">
        <v>409</v>
      </c>
      <c r="R40" s="140" t="n">
        <v>42591</v>
      </c>
      <c r="S40" s="137" t="n">
        <v>15</v>
      </c>
      <c r="T40" s="136" t="n">
        <v>48069</v>
      </c>
      <c r="U40" s="135" t="s">
        <v>100</v>
      </c>
      <c r="V40" s="134"/>
      <c r="W40" s="134" t="s">
        <v>411</v>
      </c>
      <c r="X40" s="137" t="n">
        <v>100</v>
      </c>
      <c r="Y40" s="137"/>
      <c r="Z40" s="139" t="s">
        <v>411</v>
      </c>
      <c r="AA40" s="135" t="s">
        <v>412</v>
      </c>
      <c r="AB40" s="137"/>
      <c r="AC40" s="139" t="s">
        <v>411</v>
      </c>
      <c r="AD40" s="138" t="n">
        <v>24</v>
      </c>
      <c r="AE40" s="149" t="n">
        <v>45034</v>
      </c>
      <c r="AF40" s="143" t="n">
        <v>45764</v>
      </c>
      <c r="AG40" s="136" t="s">
        <v>82</v>
      </c>
      <c r="AH40" s="136" t="s">
        <v>83</v>
      </c>
      <c r="AI40" s="139" t="s">
        <v>1538</v>
      </c>
      <c r="AJ40" s="136" t="s">
        <v>573</v>
      </c>
      <c r="AK40" s="143" t="s">
        <v>453</v>
      </c>
      <c r="AL40" s="139"/>
      <c r="AM40" s="139" t="s">
        <v>86</v>
      </c>
      <c r="AN40" s="139" t="s">
        <v>1539</v>
      </c>
      <c r="AO40" s="139" t="s">
        <v>1355</v>
      </c>
      <c r="AP40" s="137" t="s">
        <v>574</v>
      </c>
      <c r="AQ40" s="150"/>
      <c r="AR40" s="143"/>
      <c r="AS40" s="139" t="s">
        <v>91</v>
      </c>
      <c r="AT40" s="134" t="s">
        <v>385</v>
      </c>
      <c r="AU40" s="134" t="n">
        <v>3034</v>
      </c>
      <c r="AV40" s="136"/>
      <c r="AW40" s="136"/>
      <c r="AX40" s="134"/>
      <c r="AY40" s="134"/>
      <c r="AZ40" s="134"/>
      <c r="BA40" s="136" t="s">
        <v>221</v>
      </c>
      <c r="BB40" s="136" t="s">
        <v>415</v>
      </c>
      <c r="BC40" s="136" t="s">
        <v>416</v>
      </c>
      <c r="BD40" s="139" t="n">
        <v>3160</v>
      </c>
      <c r="BE40" s="136"/>
      <c r="BF40" s="136"/>
      <c r="BG40" s="134" t="s">
        <v>1191</v>
      </c>
      <c r="BH40" s="241"/>
      <c r="BI40" s="134"/>
      <c r="BJ40" s="241"/>
      <c r="BK40" s="241"/>
    </row>
    <row r="41" customFormat="false" ht="54.95" hidden="false" customHeight="true" outlineLevel="0" collapsed="false">
      <c r="A41" s="134"/>
      <c r="B41" s="134" t="s">
        <v>62</v>
      </c>
      <c r="C41" s="134" t="s">
        <v>63</v>
      </c>
      <c r="D41" s="135" t="s">
        <v>64</v>
      </c>
      <c r="E41" s="135" t="s">
        <v>841</v>
      </c>
      <c r="F41" s="136" t="s">
        <v>842</v>
      </c>
      <c r="G41" s="136" t="s">
        <v>634</v>
      </c>
      <c r="H41" s="135" t="s">
        <v>1540</v>
      </c>
      <c r="I41" s="137" t="s">
        <v>566</v>
      </c>
      <c r="J41" s="136" t="s">
        <v>615</v>
      </c>
      <c r="K41" s="138" t="s">
        <v>568</v>
      </c>
      <c r="L41" s="138" t="s">
        <v>616</v>
      </c>
      <c r="M41" s="138" t="s">
        <v>1536</v>
      </c>
      <c r="N41" s="138" t="s">
        <v>1541</v>
      </c>
      <c r="O41" s="134" t="s">
        <v>806</v>
      </c>
      <c r="P41" s="134" t="s">
        <v>76</v>
      </c>
      <c r="Q41" s="139" t="s">
        <v>409</v>
      </c>
      <c r="R41" s="140" t="n">
        <v>42653</v>
      </c>
      <c r="S41" s="137" t="n">
        <v>15</v>
      </c>
      <c r="T41" s="136" t="n">
        <v>48131</v>
      </c>
      <c r="U41" s="135" t="s">
        <v>100</v>
      </c>
      <c r="V41" s="134"/>
      <c r="W41" s="134" t="s">
        <v>411</v>
      </c>
      <c r="X41" s="137" t="n">
        <v>100</v>
      </c>
      <c r="Y41" s="137"/>
      <c r="Z41" s="139" t="s">
        <v>411</v>
      </c>
      <c r="AA41" s="135" t="s">
        <v>412</v>
      </c>
      <c r="AB41" s="137"/>
      <c r="AC41" s="139" t="s">
        <v>411</v>
      </c>
      <c r="AD41" s="138" t="n">
        <v>24</v>
      </c>
      <c r="AE41" s="149" t="n">
        <v>45034</v>
      </c>
      <c r="AF41" s="143" t="n">
        <v>45764</v>
      </c>
      <c r="AG41" s="136" t="s">
        <v>82</v>
      </c>
      <c r="AH41" s="136" t="s">
        <v>83</v>
      </c>
      <c r="AI41" s="139" t="s">
        <v>1542</v>
      </c>
      <c r="AJ41" s="136" t="s">
        <v>143</v>
      </c>
      <c r="AK41" s="143" t="s">
        <v>453</v>
      </c>
      <c r="AL41" s="139"/>
      <c r="AM41" s="139" t="s">
        <v>86</v>
      </c>
      <c r="AN41" s="139" t="s">
        <v>1354</v>
      </c>
      <c r="AO41" s="139" t="s">
        <v>88</v>
      </c>
      <c r="AP41" s="137" t="s">
        <v>574</v>
      </c>
      <c r="AQ41" s="150"/>
      <c r="AR41" s="143"/>
      <c r="AS41" s="139" t="s">
        <v>91</v>
      </c>
      <c r="AT41" s="134" t="s">
        <v>385</v>
      </c>
      <c r="AU41" s="134" t="n">
        <v>4422</v>
      </c>
      <c r="AV41" s="136"/>
      <c r="AW41" s="136"/>
      <c r="AX41" s="134"/>
      <c r="AY41" s="134"/>
      <c r="AZ41" s="134"/>
      <c r="BA41" s="136" t="s">
        <v>221</v>
      </c>
      <c r="BB41" s="136" t="s">
        <v>415</v>
      </c>
      <c r="BC41" s="136" t="s">
        <v>416</v>
      </c>
      <c r="BD41" s="139" t="n">
        <v>3160</v>
      </c>
      <c r="BE41" s="136"/>
      <c r="BF41" s="136"/>
      <c r="BG41" s="134" t="s">
        <v>1191</v>
      </c>
      <c r="BH41" s="241"/>
      <c r="BI41" s="134"/>
      <c r="BJ41" s="241"/>
      <c r="BK41" s="241"/>
    </row>
    <row r="42" customFormat="false" ht="54.95" hidden="false" customHeight="true" outlineLevel="0" collapsed="false">
      <c r="A42" s="134"/>
      <c r="B42" s="134" t="s">
        <v>62</v>
      </c>
      <c r="C42" s="134" t="s">
        <v>63</v>
      </c>
      <c r="D42" s="135" t="s">
        <v>64</v>
      </c>
      <c r="E42" s="135" t="s">
        <v>841</v>
      </c>
      <c r="F42" s="136" t="s">
        <v>842</v>
      </c>
      <c r="G42" s="136" t="s">
        <v>634</v>
      </c>
      <c r="H42" s="135" t="s">
        <v>1543</v>
      </c>
      <c r="I42" s="137" t="s">
        <v>566</v>
      </c>
      <c r="J42" s="136" t="s">
        <v>615</v>
      </c>
      <c r="K42" s="138" t="s">
        <v>568</v>
      </c>
      <c r="L42" s="138" t="s">
        <v>616</v>
      </c>
      <c r="M42" s="138" t="s">
        <v>1536</v>
      </c>
      <c r="N42" s="138" t="s">
        <v>1544</v>
      </c>
      <c r="O42" s="134" t="s">
        <v>806</v>
      </c>
      <c r="P42" s="134" t="s">
        <v>76</v>
      </c>
      <c r="Q42" s="139" t="s">
        <v>409</v>
      </c>
      <c r="R42" s="140" t="n">
        <v>42653</v>
      </c>
      <c r="S42" s="137" t="n">
        <v>15</v>
      </c>
      <c r="T42" s="136" t="n">
        <v>48131</v>
      </c>
      <c r="U42" s="135" t="s">
        <v>100</v>
      </c>
      <c r="V42" s="134"/>
      <c r="W42" s="134" t="s">
        <v>411</v>
      </c>
      <c r="X42" s="137" t="n">
        <v>100</v>
      </c>
      <c r="Y42" s="137"/>
      <c r="Z42" s="139" t="s">
        <v>411</v>
      </c>
      <c r="AA42" s="135" t="s">
        <v>412</v>
      </c>
      <c r="AB42" s="137"/>
      <c r="AC42" s="139" t="s">
        <v>411</v>
      </c>
      <c r="AD42" s="138" t="n">
        <v>24</v>
      </c>
      <c r="AE42" s="149" t="n">
        <v>45034</v>
      </c>
      <c r="AF42" s="143" t="n">
        <v>45764</v>
      </c>
      <c r="AG42" s="136" t="s">
        <v>82</v>
      </c>
      <c r="AH42" s="136" t="s">
        <v>83</v>
      </c>
      <c r="AI42" s="139" t="s">
        <v>1545</v>
      </c>
      <c r="AJ42" s="136" t="s">
        <v>143</v>
      </c>
      <c r="AK42" s="143" t="s">
        <v>453</v>
      </c>
      <c r="AL42" s="139"/>
      <c r="AM42" s="139" t="s">
        <v>86</v>
      </c>
      <c r="AN42" s="139" t="s">
        <v>1354</v>
      </c>
      <c r="AO42" s="139" t="s">
        <v>88</v>
      </c>
      <c r="AP42" s="137" t="s">
        <v>574</v>
      </c>
      <c r="AQ42" s="150"/>
      <c r="AR42" s="143"/>
      <c r="AS42" s="139" t="s">
        <v>91</v>
      </c>
      <c r="AT42" s="134" t="s">
        <v>385</v>
      </c>
      <c r="AU42" s="134" t="n">
        <v>4424</v>
      </c>
      <c r="AV42" s="136"/>
      <c r="AW42" s="136"/>
      <c r="AX42" s="134"/>
      <c r="AY42" s="134"/>
      <c r="AZ42" s="134"/>
      <c r="BA42" s="136" t="s">
        <v>221</v>
      </c>
      <c r="BB42" s="136" t="s">
        <v>415</v>
      </c>
      <c r="BC42" s="136" t="s">
        <v>416</v>
      </c>
      <c r="BD42" s="139" t="n">
        <v>3160</v>
      </c>
      <c r="BE42" s="136"/>
      <c r="BF42" s="136"/>
      <c r="BG42" s="134" t="s">
        <v>1191</v>
      </c>
      <c r="BH42" s="241"/>
      <c r="BI42" s="134"/>
      <c r="BJ42" s="241"/>
      <c r="BK42" s="241"/>
    </row>
    <row r="43" customFormat="false" ht="54.95" hidden="false" customHeight="true" outlineLevel="0" collapsed="false">
      <c r="A43" s="134"/>
      <c r="B43" s="134" t="s">
        <v>62</v>
      </c>
      <c r="C43" s="134" t="s">
        <v>63</v>
      </c>
      <c r="D43" s="135" t="s">
        <v>64</v>
      </c>
      <c r="E43" s="135" t="s">
        <v>841</v>
      </c>
      <c r="F43" s="136" t="s">
        <v>842</v>
      </c>
      <c r="G43" s="136" t="s">
        <v>634</v>
      </c>
      <c r="H43" s="135" t="s">
        <v>1546</v>
      </c>
      <c r="I43" s="137" t="s">
        <v>566</v>
      </c>
      <c r="J43" s="136" t="s">
        <v>615</v>
      </c>
      <c r="K43" s="138" t="s">
        <v>568</v>
      </c>
      <c r="L43" s="138" t="s">
        <v>616</v>
      </c>
      <c r="M43" s="138" t="s">
        <v>1536</v>
      </c>
      <c r="N43" s="138" t="s">
        <v>1547</v>
      </c>
      <c r="O43" s="134" t="s">
        <v>806</v>
      </c>
      <c r="P43" s="134" t="s">
        <v>76</v>
      </c>
      <c r="Q43" s="139" t="s">
        <v>409</v>
      </c>
      <c r="R43" s="140" t="n">
        <v>42653</v>
      </c>
      <c r="S43" s="137" t="n">
        <v>15</v>
      </c>
      <c r="T43" s="136" t="n">
        <v>48131</v>
      </c>
      <c r="U43" s="135" t="s">
        <v>100</v>
      </c>
      <c r="V43" s="134"/>
      <c r="W43" s="134" t="s">
        <v>411</v>
      </c>
      <c r="X43" s="137" t="n">
        <v>100</v>
      </c>
      <c r="Y43" s="137"/>
      <c r="Z43" s="139" t="s">
        <v>411</v>
      </c>
      <c r="AA43" s="135" t="s">
        <v>412</v>
      </c>
      <c r="AB43" s="137"/>
      <c r="AC43" s="139" t="s">
        <v>411</v>
      </c>
      <c r="AD43" s="138" t="n">
        <v>24</v>
      </c>
      <c r="AE43" s="149" t="n">
        <v>45034</v>
      </c>
      <c r="AF43" s="143" t="n">
        <v>45764</v>
      </c>
      <c r="AG43" s="136" t="s">
        <v>82</v>
      </c>
      <c r="AH43" s="136" t="s">
        <v>83</v>
      </c>
      <c r="AI43" s="139" t="s">
        <v>1548</v>
      </c>
      <c r="AJ43" s="136" t="s">
        <v>143</v>
      </c>
      <c r="AK43" s="143" t="s">
        <v>453</v>
      </c>
      <c r="AL43" s="139"/>
      <c r="AM43" s="139" t="s">
        <v>86</v>
      </c>
      <c r="AN43" s="139" t="s">
        <v>1354</v>
      </c>
      <c r="AO43" s="139" t="s">
        <v>88</v>
      </c>
      <c r="AP43" s="137" t="s">
        <v>574</v>
      </c>
      <c r="AQ43" s="150"/>
      <c r="AR43" s="143"/>
      <c r="AS43" s="139" t="s">
        <v>91</v>
      </c>
      <c r="AT43" s="134" t="s">
        <v>385</v>
      </c>
      <c r="AU43" s="134" t="n">
        <v>4425</v>
      </c>
      <c r="AV43" s="136"/>
      <c r="AW43" s="136"/>
      <c r="AX43" s="134"/>
      <c r="AY43" s="134"/>
      <c r="AZ43" s="134"/>
      <c r="BA43" s="136" t="s">
        <v>221</v>
      </c>
      <c r="BB43" s="136" t="s">
        <v>415</v>
      </c>
      <c r="BC43" s="136" t="s">
        <v>416</v>
      </c>
      <c r="BD43" s="139" t="n">
        <v>3160</v>
      </c>
      <c r="BE43" s="136"/>
      <c r="BF43" s="136"/>
      <c r="BG43" s="134" t="s">
        <v>1191</v>
      </c>
      <c r="BH43" s="241"/>
      <c r="BI43" s="134"/>
      <c r="BJ43" s="241"/>
      <c r="BK43" s="241"/>
    </row>
    <row r="44" customFormat="false" ht="54.95" hidden="false" customHeight="true" outlineLevel="0" collapsed="false">
      <c r="A44" s="134"/>
      <c r="B44" s="134" t="s">
        <v>62</v>
      </c>
      <c r="C44" s="134" t="s">
        <v>63</v>
      </c>
      <c r="D44" s="135" t="s">
        <v>64</v>
      </c>
      <c r="E44" s="135" t="s">
        <v>841</v>
      </c>
      <c r="F44" s="136" t="s">
        <v>842</v>
      </c>
      <c r="G44" s="136" t="s">
        <v>634</v>
      </c>
      <c r="H44" s="135" t="s">
        <v>1549</v>
      </c>
      <c r="I44" s="137" t="s">
        <v>402</v>
      </c>
      <c r="J44" s="136" t="s">
        <v>552</v>
      </c>
      <c r="K44" s="138" t="s">
        <v>404</v>
      </c>
      <c r="L44" s="138" t="s">
        <v>405</v>
      </c>
      <c r="M44" s="138" t="s">
        <v>1550</v>
      </c>
      <c r="N44" s="138" t="s">
        <v>1551</v>
      </c>
      <c r="O44" s="134" t="s">
        <v>999</v>
      </c>
      <c r="P44" s="134" t="s">
        <v>76</v>
      </c>
      <c r="Q44" s="139" t="s">
        <v>409</v>
      </c>
      <c r="R44" s="140" t="n">
        <v>43748</v>
      </c>
      <c r="S44" s="137" t="n">
        <v>12</v>
      </c>
      <c r="T44" s="136" t="n">
        <v>48130.4</v>
      </c>
      <c r="U44" s="135" t="s">
        <v>100</v>
      </c>
      <c r="V44" s="108"/>
      <c r="W44" s="108" t="s">
        <v>411</v>
      </c>
      <c r="X44" s="137" t="n">
        <v>100</v>
      </c>
      <c r="Y44" s="137"/>
      <c r="Z44" s="139" t="s">
        <v>411</v>
      </c>
      <c r="AA44" s="135" t="s">
        <v>412</v>
      </c>
      <c r="AB44" s="137"/>
      <c r="AC44" s="139" t="s">
        <v>411</v>
      </c>
      <c r="AD44" s="138" t="n">
        <v>36</v>
      </c>
      <c r="AE44" s="149" t="n">
        <v>44722</v>
      </c>
      <c r="AF44" s="143" t="n">
        <v>45817</v>
      </c>
      <c r="AG44" s="136" t="s">
        <v>82</v>
      </c>
      <c r="AH44" s="136" t="s">
        <v>83</v>
      </c>
      <c r="AI44" s="108" t="s">
        <v>1552</v>
      </c>
      <c r="AJ44" s="136" t="s">
        <v>143</v>
      </c>
      <c r="AK44" s="143" t="s">
        <v>453</v>
      </c>
      <c r="AL44" s="139"/>
      <c r="AM44" s="139" t="s">
        <v>86</v>
      </c>
      <c r="AN44" s="139" t="s">
        <v>1354</v>
      </c>
      <c r="AO44" s="139" t="s">
        <v>88</v>
      </c>
      <c r="AP44" s="137" t="s">
        <v>414</v>
      </c>
      <c r="AQ44" s="150"/>
      <c r="AR44" s="143"/>
      <c r="AS44" s="139" t="s">
        <v>91</v>
      </c>
      <c r="AT44" s="134" t="s">
        <v>385</v>
      </c>
      <c r="AU44" s="134" t="n">
        <v>4426</v>
      </c>
      <c r="AV44" s="136"/>
      <c r="AW44" s="136" t="s">
        <v>1553</v>
      </c>
      <c r="AX44" s="134"/>
      <c r="AY44" s="134"/>
      <c r="AZ44" s="134"/>
      <c r="BA44" s="136" t="s">
        <v>221</v>
      </c>
      <c r="BB44" s="136" t="s">
        <v>415</v>
      </c>
      <c r="BC44" s="136" t="s">
        <v>416</v>
      </c>
      <c r="BD44" s="139" t="n">
        <v>3160</v>
      </c>
      <c r="BE44" s="136"/>
      <c r="BF44" s="136"/>
      <c r="BG44" s="108" t="s">
        <v>1554</v>
      </c>
      <c r="BH44" s="162"/>
      <c r="BI44" s="108" t="s">
        <v>417</v>
      </c>
      <c r="BJ44" s="163" t="s">
        <v>418</v>
      </c>
      <c r="BK44" s="108" t="s">
        <v>419</v>
      </c>
    </row>
    <row r="45" customFormat="false" ht="54.95" hidden="false" customHeight="true" outlineLevel="0" collapsed="false">
      <c r="A45" s="134"/>
      <c r="B45" s="134" t="s">
        <v>62</v>
      </c>
      <c r="C45" s="134" t="s">
        <v>63</v>
      </c>
      <c r="D45" s="135" t="s">
        <v>64</v>
      </c>
      <c r="E45" s="135" t="s">
        <v>841</v>
      </c>
      <c r="F45" s="136" t="s">
        <v>842</v>
      </c>
      <c r="G45" s="136" t="s">
        <v>634</v>
      </c>
      <c r="H45" s="135" t="s">
        <v>1555</v>
      </c>
      <c r="I45" s="137" t="s">
        <v>566</v>
      </c>
      <c r="J45" s="136" t="s">
        <v>615</v>
      </c>
      <c r="K45" s="138" t="s">
        <v>568</v>
      </c>
      <c r="L45" s="138" t="s">
        <v>616</v>
      </c>
      <c r="M45" s="138" t="s">
        <v>1536</v>
      </c>
      <c r="N45" s="138" t="s">
        <v>1556</v>
      </c>
      <c r="O45" s="134" t="s">
        <v>806</v>
      </c>
      <c r="P45" s="134" t="s">
        <v>76</v>
      </c>
      <c r="Q45" s="139" t="s">
        <v>409</v>
      </c>
      <c r="R45" s="140" t="n">
        <v>42653</v>
      </c>
      <c r="S45" s="137" t="n">
        <v>15</v>
      </c>
      <c r="T45" s="136" t="n">
        <v>48131</v>
      </c>
      <c r="U45" s="135" t="s">
        <v>100</v>
      </c>
      <c r="V45" s="134"/>
      <c r="W45" s="134" t="s">
        <v>411</v>
      </c>
      <c r="X45" s="137" t="n">
        <v>100</v>
      </c>
      <c r="Y45" s="137"/>
      <c r="Z45" s="139" t="s">
        <v>411</v>
      </c>
      <c r="AA45" s="135" t="s">
        <v>412</v>
      </c>
      <c r="AB45" s="137"/>
      <c r="AC45" s="139" t="s">
        <v>411</v>
      </c>
      <c r="AD45" s="138" t="n">
        <v>24</v>
      </c>
      <c r="AE45" s="149" t="n">
        <v>45034</v>
      </c>
      <c r="AF45" s="143" t="n">
        <v>45764</v>
      </c>
      <c r="AG45" s="136" t="s">
        <v>82</v>
      </c>
      <c r="AH45" s="136" t="s">
        <v>83</v>
      </c>
      <c r="AI45" s="139" t="s">
        <v>1557</v>
      </c>
      <c r="AJ45" s="136" t="s">
        <v>143</v>
      </c>
      <c r="AK45" s="143" t="s">
        <v>453</v>
      </c>
      <c r="AL45" s="139"/>
      <c r="AM45" s="139" t="s">
        <v>86</v>
      </c>
      <c r="AN45" s="139" t="s">
        <v>1354</v>
      </c>
      <c r="AO45" s="139" t="s">
        <v>88</v>
      </c>
      <c r="AP45" s="137" t="s">
        <v>574</v>
      </c>
      <c r="AQ45" s="150"/>
      <c r="AR45" s="143"/>
      <c r="AS45" s="139" t="s">
        <v>91</v>
      </c>
      <c r="AT45" s="134" t="s">
        <v>385</v>
      </c>
      <c r="AU45" s="134" t="n">
        <v>4427</v>
      </c>
      <c r="AV45" s="136"/>
      <c r="AW45" s="136"/>
      <c r="AX45" s="134"/>
      <c r="AY45" s="134"/>
      <c r="AZ45" s="134"/>
      <c r="BA45" s="136" t="s">
        <v>221</v>
      </c>
      <c r="BB45" s="136" t="s">
        <v>415</v>
      </c>
      <c r="BC45" s="136" t="s">
        <v>416</v>
      </c>
      <c r="BD45" s="139" t="n">
        <v>3160</v>
      </c>
      <c r="BE45" s="136"/>
      <c r="BF45" s="136"/>
      <c r="BG45" s="134" t="s">
        <v>1191</v>
      </c>
      <c r="BH45" s="241"/>
      <c r="BI45" s="134"/>
      <c r="BJ45" s="241"/>
      <c r="BK45" s="241"/>
    </row>
    <row r="46" customFormat="false" ht="54.95" hidden="false" customHeight="true" outlineLevel="0" collapsed="false">
      <c r="A46" s="134"/>
      <c r="B46" s="134" t="s">
        <v>62</v>
      </c>
      <c r="C46" s="134" t="s">
        <v>63</v>
      </c>
      <c r="D46" s="135" t="s">
        <v>64</v>
      </c>
      <c r="E46" s="135" t="s">
        <v>883</v>
      </c>
      <c r="F46" s="136" t="s">
        <v>884</v>
      </c>
      <c r="G46" s="136" t="s">
        <v>1558</v>
      </c>
      <c r="H46" s="135" t="s">
        <v>1559</v>
      </c>
      <c r="I46" s="137" t="s">
        <v>864</v>
      </c>
      <c r="J46" s="136" t="s">
        <v>865</v>
      </c>
      <c r="K46" s="138" t="s">
        <v>866</v>
      </c>
      <c r="L46" s="138" t="s">
        <v>867</v>
      </c>
      <c r="M46" s="136" t="s">
        <v>1560</v>
      </c>
      <c r="N46" s="138" t="s">
        <v>1561</v>
      </c>
      <c r="O46" s="134" t="s">
        <v>869</v>
      </c>
      <c r="P46" s="134" t="s">
        <v>870</v>
      </c>
      <c r="Q46" s="139" t="s">
        <v>289</v>
      </c>
      <c r="R46" s="158" t="n">
        <v>43221</v>
      </c>
      <c r="S46" s="137" t="n">
        <v>10</v>
      </c>
      <c r="T46" s="136" t="n">
        <v>46873</v>
      </c>
      <c r="U46" s="135"/>
      <c r="V46" s="108"/>
      <c r="W46" s="108"/>
      <c r="X46" s="137"/>
      <c r="Y46" s="137"/>
      <c r="Z46" s="139"/>
      <c r="AA46" s="135" t="s">
        <v>216</v>
      </c>
      <c r="AB46" s="137"/>
      <c r="AC46" s="137" t="s">
        <v>141</v>
      </c>
      <c r="AD46" s="138" t="n">
        <v>12</v>
      </c>
      <c r="AE46" s="149" t="n">
        <v>44539</v>
      </c>
      <c r="AF46" s="143" t="n">
        <v>44903</v>
      </c>
      <c r="AG46" s="136" t="s">
        <v>82</v>
      </c>
      <c r="AH46" s="136" t="s">
        <v>1562</v>
      </c>
      <c r="AI46" s="139" t="s">
        <v>1563</v>
      </c>
      <c r="AJ46" s="136" t="s">
        <v>1564</v>
      </c>
      <c r="AK46" s="143" t="s">
        <v>397</v>
      </c>
      <c r="AL46" s="139"/>
      <c r="AM46" s="139" t="s">
        <v>86</v>
      </c>
      <c r="AN46" s="139" t="s">
        <v>87</v>
      </c>
      <c r="AO46" s="143" t="s">
        <v>1565</v>
      </c>
      <c r="AP46" s="137" t="s">
        <v>872</v>
      </c>
      <c r="AQ46" s="150" t="s">
        <v>873</v>
      </c>
      <c r="AR46" s="143"/>
      <c r="AS46" s="139"/>
      <c r="AT46" s="134" t="s">
        <v>385</v>
      </c>
      <c r="AU46" s="134"/>
      <c r="AV46" s="136" t="n">
        <v>45167</v>
      </c>
      <c r="AW46" s="136"/>
      <c r="AX46" s="134"/>
      <c r="AY46" s="134"/>
      <c r="AZ46" s="134"/>
      <c r="BA46" s="136"/>
      <c r="BB46" s="136" t="s">
        <v>297</v>
      </c>
      <c r="BC46" s="136" t="s">
        <v>298</v>
      </c>
      <c r="BD46" s="136"/>
      <c r="BE46" s="136"/>
      <c r="BF46" s="136"/>
      <c r="BG46" s="363" t="s">
        <v>1566</v>
      </c>
      <c r="BH46" s="162"/>
      <c r="BI46" s="108" t="s">
        <v>417</v>
      </c>
      <c r="BJ46" s="163" t="s">
        <v>875</v>
      </c>
      <c r="BK46" s="108" t="s">
        <v>419</v>
      </c>
    </row>
    <row r="47" customFormat="false" ht="54.95" hidden="false" customHeight="true" outlineLevel="0" collapsed="false">
      <c r="A47" s="134"/>
      <c r="B47" s="134" t="s">
        <v>62</v>
      </c>
      <c r="C47" s="134" t="s">
        <v>63</v>
      </c>
      <c r="D47" s="135" t="s">
        <v>64</v>
      </c>
      <c r="E47" s="135" t="s">
        <v>883</v>
      </c>
      <c r="F47" s="136" t="s">
        <v>884</v>
      </c>
      <c r="G47" s="136" t="s">
        <v>862</v>
      </c>
      <c r="H47" s="135" t="s">
        <v>1567</v>
      </c>
      <c r="I47" s="137" t="s">
        <v>864</v>
      </c>
      <c r="J47" s="136" t="s">
        <v>865</v>
      </c>
      <c r="K47" s="138" t="s">
        <v>866</v>
      </c>
      <c r="L47" s="138" t="s">
        <v>867</v>
      </c>
      <c r="M47" s="136" t="s">
        <v>1560</v>
      </c>
      <c r="N47" s="138" t="s">
        <v>1568</v>
      </c>
      <c r="O47" s="134" t="s">
        <v>869</v>
      </c>
      <c r="P47" s="134" t="s">
        <v>870</v>
      </c>
      <c r="Q47" s="139" t="s">
        <v>289</v>
      </c>
      <c r="R47" s="158" t="n">
        <v>43221</v>
      </c>
      <c r="S47" s="137" t="n">
        <v>10</v>
      </c>
      <c r="T47" s="136" t="n">
        <v>46873</v>
      </c>
      <c r="U47" s="135"/>
      <c r="V47" s="134"/>
      <c r="W47" s="134"/>
      <c r="X47" s="137"/>
      <c r="Y47" s="137"/>
      <c r="Z47" s="139"/>
      <c r="AA47" s="135" t="s">
        <v>216</v>
      </c>
      <c r="AB47" s="137"/>
      <c r="AC47" s="137" t="s">
        <v>141</v>
      </c>
      <c r="AD47" s="138" t="n">
        <v>12</v>
      </c>
      <c r="AE47" s="149" t="n">
        <v>44539</v>
      </c>
      <c r="AF47" s="143" t="n">
        <v>44903</v>
      </c>
      <c r="AG47" s="136" t="s">
        <v>82</v>
      </c>
      <c r="AH47" s="136" t="s">
        <v>1562</v>
      </c>
      <c r="AI47" s="139" t="s">
        <v>1569</v>
      </c>
      <c r="AJ47" s="136" t="s">
        <v>1564</v>
      </c>
      <c r="AK47" s="143" t="s">
        <v>397</v>
      </c>
      <c r="AL47" s="139"/>
      <c r="AM47" s="139" t="s">
        <v>86</v>
      </c>
      <c r="AN47" s="139" t="s">
        <v>87</v>
      </c>
      <c r="AO47" s="143" t="s">
        <v>1565</v>
      </c>
      <c r="AP47" s="137" t="s">
        <v>872</v>
      </c>
      <c r="AQ47" s="150" t="s">
        <v>873</v>
      </c>
      <c r="AR47" s="143"/>
      <c r="AS47" s="139"/>
      <c r="AT47" s="134" t="s">
        <v>385</v>
      </c>
      <c r="AU47" s="134"/>
      <c r="AV47" s="136" t="n">
        <v>45167</v>
      </c>
      <c r="AW47" s="136"/>
      <c r="AX47" s="134"/>
      <c r="AY47" s="134"/>
      <c r="AZ47" s="134"/>
      <c r="BA47" s="136"/>
      <c r="BB47" s="136" t="s">
        <v>297</v>
      </c>
      <c r="BC47" s="136" t="s">
        <v>298</v>
      </c>
      <c r="BD47" s="136"/>
      <c r="BE47" s="136"/>
      <c r="BF47" s="136"/>
      <c r="BG47" s="363" t="s">
        <v>1566</v>
      </c>
      <c r="BH47" s="241"/>
      <c r="BI47" s="108" t="s">
        <v>417</v>
      </c>
      <c r="BJ47" s="163" t="s">
        <v>875</v>
      </c>
      <c r="BK47" s="108" t="s">
        <v>419</v>
      </c>
    </row>
    <row r="48" customFormat="false" ht="54.95" hidden="false" customHeight="true" outlineLevel="0" collapsed="false">
      <c r="A48" s="134"/>
      <c r="B48" s="134" t="s">
        <v>62</v>
      </c>
      <c r="C48" s="134" t="s">
        <v>63</v>
      </c>
      <c r="D48" s="135" t="s">
        <v>64</v>
      </c>
      <c r="E48" s="135" t="s">
        <v>883</v>
      </c>
      <c r="F48" s="136" t="s">
        <v>884</v>
      </c>
      <c r="G48" s="136" t="s">
        <v>877</v>
      </c>
      <c r="H48" s="135" t="s">
        <v>1570</v>
      </c>
      <c r="I48" s="137" t="s">
        <v>864</v>
      </c>
      <c r="J48" s="136" t="s">
        <v>865</v>
      </c>
      <c r="K48" s="138" t="s">
        <v>866</v>
      </c>
      <c r="L48" s="138" t="s">
        <v>867</v>
      </c>
      <c r="M48" s="136" t="s">
        <v>1560</v>
      </c>
      <c r="N48" s="138" t="s">
        <v>1571</v>
      </c>
      <c r="O48" s="134" t="s">
        <v>869</v>
      </c>
      <c r="P48" s="134" t="s">
        <v>870</v>
      </c>
      <c r="Q48" s="139" t="s">
        <v>289</v>
      </c>
      <c r="R48" s="158" t="n">
        <v>43221</v>
      </c>
      <c r="S48" s="137" t="n">
        <v>10</v>
      </c>
      <c r="T48" s="136" t="n">
        <v>46873</v>
      </c>
      <c r="U48" s="135"/>
      <c r="V48" s="108"/>
      <c r="W48" s="108"/>
      <c r="X48" s="137"/>
      <c r="Y48" s="137"/>
      <c r="Z48" s="139"/>
      <c r="AA48" s="135" t="s">
        <v>216</v>
      </c>
      <c r="AB48" s="137"/>
      <c r="AC48" s="137" t="s">
        <v>141</v>
      </c>
      <c r="AD48" s="138" t="n">
        <v>12</v>
      </c>
      <c r="AE48" s="149" t="n">
        <v>44540</v>
      </c>
      <c r="AF48" s="143" t="n">
        <v>44904</v>
      </c>
      <c r="AG48" s="136" t="s">
        <v>82</v>
      </c>
      <c r="AH48" s="136" t="s">
        <v>1562</v>
      </c>
      <c r="AI48" s="139" t="s">
        <v>1572</v>
      </c>
      <c r="AJ48" s="136" t="s">
        <v>1573</v>
      </c>
      <c r="AK48" s="143" t="s">
        <v>397</v>
      </c>
      <c r="AL48" s="139"/>
      <c r="AM48" s="139" t="s">
        <v>86</v>
      </c>
      <c r="AN48" s="139" t="s">
        <v>87</v>
      </c>
      <c r="AO48" s="143" t="s">
        <v>1565</v>
      </c>
      <c r="AP48" s="137" t="s">
        <v>872</v>
      </c>
      <c r="AQ48" s="150" t="s">
        <v>873</v>
      </c>
      <c r="AR48" s="143"/>
      <c r="AS48" s="139"/>
      <c r="AT48" s="134" t="s">
        <v>385</v>
      </c>
      <c r="AU48" s="134"/>
      <c r="AV48" s="136" t="n">
        <v>45167</v>
      </c>
      <c r="AW48" s="136"/>
      <c r="AX48" s="134"/>
      <c r="AY48" s="134"/>
      <c r="AZ48" s="134"/>
      <c r="BA48" s="136"/>
      <c r="BB48" s="136" t="s">
        <v>297</v>
      </c>
      <c r="BC48" s="136" t="s">
        <v>298</v>
      </c>
      <c r="BD48" s="136"/>
      <c r="BE48" s="136"/>
      <c r="BF48" s="136"/>
      <c r="BG48" s="363" t="s">
        <v>1566</v>
      </c>
      <c r="BH48" s="162"/>
      <c r="BI48" s="108" t="s">
        <v>417</v>
      </c>
      <c r="BJ48" s="163" t="s">
        <v>875</v>
      </c>
      <c r="BK48" s="108" t="s">
        <v>419</v>
      </c>
    </row>
    <row r="49" customFormat="false" ht="54.95" hidden="false" customHeight="true" outlineLevel="0" collapsed="false">
      <c r="A49" s="134"/>
      <c r="B49" s="134" t="s">
        <v>62</v>
      </c>
      <c r="C49" s="134" t="s">
        <v>63</v>
      </c>
      <c r="D49" s="135" t="s">
        <v>64</v>
      </c>
      <c r="E49" s="135" t="n">
        <v>238</v>
      </c>
      <c r="F49" s="136" t="s">
        <v>1574</v>
      </c>
      <c r="G49" s="136" t="s">
        <v>1196</v>
      </c>
      <c r="H49" s="135" t="s">
        <v>1575</v>
      </c>
      <c r="I49" s="137" t="s">
        <v>69</v>
      </c>
      <c r="J49" s="136" t="s">
        <v>106</v>
      </c>
      <c r="K49" s="134" t="s">
        <v>71</v>
      </c>
      <c r="L49" s="134" t="s">
        <v>72</v>
      </c>
      <c r="M49" s="136" t="s">
        <v>1576</v>
      </c>
      <c r="N49" s="138" t="n">
        <v>2670293</v>
      </c>
      <c r="O49" s="134" t="s">
        <v>75</v>
      </c>
      <c r="P49" s="134" t="s">
        <v>76</v>
      </c>
      <c r="Q49" s="139" t="s">
        <v>77</v>
      </c>
      <c r="R49" s="158" t="n">
        <v>42461</v>
      </c>
      <c r="S49" s="232" t="n">
        <v>15</v>
      </c>
      <c r="T49" s="136" t="n">
        <v>47939</v>
      </c>
      <c r="U49" s="135" t="s">
        <v>1577</v>
      </c>
      <c r="V49" s="108"/>
      <c r="W49" s="108" t="s">
        <v>79</v>
      </c>
      <c r="X49" s="137" t="n">
        <v>30</v>
      </c>
      <c r="Y49" s="137"/>
      <c r="Z49" s="139" t="s">
        <v>79</v>
      </c>
      <c r="AA49" s="134" t="s">
        <v>101</v>
      </c>
      <c r="AB49" s="137"/>
      <c r="AC49" s="139" t="s">
        <v>81</v>
      </c>
      <c r="AD49" s="138" t="n">
        <v>60</v>
      </c>
      <c r="AE49" s="149" t="n">
        <v>43998</v>
      </c>
      <c r="AF49" s="143" t="n">
        <v>45823</v>
      </c>
      <c r="AG49" s="136" t="s">
        <v>82</v>
      </c>
      <c r="AH49" s="136" t="s">
        <v>83</v>
      </c>
      <c r="AI49" s="139" t="s">
        <v>1578</v>
      </c>
      <c r="AJ49" s="136" t="s">
        <v>607</v>
      </c>
      <c r="AK49" s="143" t="s">
        <v>453</v>
      </c>
      <c r="AL49" s="139"/>
      <c r="AM49" s="139" t="s">
        <v>86</v>
      </c>
      <c r="AN49" s="139" t="s">
        <v>87</v>
      </c>
      <c r="AO49" s="139" t="s">
        <v>88</v>
      </c>
      <c r="AP49" s="137"/>
      <c r="AQ49" s="150"/>
      <c r="AR49" s="143"/>
      <c r="AS49" s="139" t="s">
        <v>91</v>
      </c>
      <c r="AT49" s="134" t="s">
        <v>385</v>
      </c>
      <c r="AU49" s="134" t="n">
        <v>3172</v>
      </c>
      <c r="AV49" s="136"/>
      <c r="AW49" s="136" t="s">
        <v>1579</v>
      </c>
      <c r="AX49" s="134"/>
      <c r="AY49" s="134"/>
      <c r="AZ49" s="134"/>
      <c r="BA49" s="136"/>
      <c r="BB49" s="136" t="s">
        <v>93</v>
      </c>
      <c r="BC49" s="136" t="s">
        <v>94</v>
      </c>
      <c r="BD49" s="139" t="n">
        <v>3201</v>
      </c>
      <c r="BE49" s="136"/>
      <c r="BF49" s="136"/>
      <c r="BG49" s="108"/>
      <c r="BH49" s="162"/>
      <c r="BI49" s="108"/>
      <c r="BJ49" s="162"/>
      <c r="BK49" s="162"/>
    </row>
    <row r="50" customFormat="false" ht="54.95" hidden="false" customHeight="true" outlineLevel="0" collapsed="false">
      <c r="A50" s="134"/>
      <c r="B50" s="134" t="s">
        <v>62</v>
      </c>
      <c r="C50" s="134" t="s">
        <v>63</v>
      </c>
      <c r="D50" s="135" t="s">
        <v>64</v>
      </c>
      <c r="E50" s="135" t="n">
        <v>238</v>
      </c>
      <c r="F50" s="136" t="s">
        <v>1574</v>
      </c>
      <c r="G50" s="136" t="s">
        <v>1196</v>
      </c>
      <c r="H50" s="135" t="s">
        <v>1575</v>
      </c>
      <c r="I50" s="137" t="s">
        <v>1580</v>
      </c>
      <c r="J50" s="136" t="s">
        <v>1110</v>
      </c>
      <c r="K50" s="108" t="s">
        <v>1581</v>
      </c>
      <c r="L50" s="138" t="s">
        <v>1582</v>
      </c>
      <c r="M50" s="138" t="s">
        <v>1582</v>
      </c>
      <c r="N50" s="138" t="n">
        <v>9953969</v>
      </c>
      <c r="O50" s="134" t="s">
        <v>1331</v>
      </c>
      <c r="P50" s="134" t="s">
        <v>76</v>
      </c>
      <c r="Q50" s="139" t="s">
        <v>77</v>
      </c>
      <c r="R50" s="158"/>
      <c r="S50" s="232" t="n">
        <v>15</v>
      </c>
      <c r="T50" s="136" t="n">
        <v>5478</v>
      </c>
      <c r="U50" s="135"/>
      <c r="V50" s="108"/>
      <c r="W50" s="108" t="s">
        <v>79</v>
      </c>
      <c r="X50" s="137"/>
      <c r="Y50" s="137"/>
      <c r="Z50" s="139" t="s">
        <v>79</v>
      </c>
      <c r="AA50" s="134" t="s">
        <v>101</v>
      </c>
      <c r="AB50" s="137"/>
      <c r="AC50" s="139" t="s">
        <v>81</v>
      </c>
      <c r="AD50" s="138" t="n">
        <v>48</v>
      </c>
      <c r="AE50" s="149" t="n">
        <v>43975</v>
      </c>
      <c r="AF50" s="143" t="n">
        <v>45435</v>
      </c>
      <c r="AG50" s="136" t="s">
        <v>82</v>
      </c>
      <c r="AH50" s="136" t="s">
        <v>83</v>
      </c>
      <c r="AI50" s="139" t="s">
        <v>1583</v>
      </c>
      <c r="AJ50" s="136" t="s">
        <v>607</v>
      </c>
      <c r="AK50" s="143" t="s">
        <v>453</v>
      </c>
      <c r="AL50" s="139"/>
      <c r="AM50" s="139" t="s">
        <v>86</v>
      </c>
      <c r="AN50" s="139" t="s">
        <v>87</v>
      </c>
      <c r="AO50" s="139" t="s">
        <v>88</v>
      </c>
      <c r="AP50" s="137"/>
      <c r="AQ50" s="150"/>
      <c r="AR50" s="143"/>
      <c r="AS50" s="139"/>
      <c r="AT50" s="134"/>
      <c r="AU50" s="134"/>
      <c r="AV50" s="136"/>
      <c r="AW50" s="136"/>
      <c r="AX50" s="134"/>
      <c r="AY50" s="134"/>
      <c r="AZ50" s="134"/>
      <c r="BA50" s="136"/>
      <c r="BB50" s="136" t="s">
        <v>93</v>
      </c>
      <c r="BC50" s="136" t="s">
        <v>94</v>
      </c>
      <c r="BD50" s="139" t="n">
        <v>3201</v>
      </c>
      <c r="BE50" s="136"/>
      <c r="BF50" s="136"/>
      <c r="BG50" s="108"/>
      <c r="BH50" s="162"/>
      <c r="BI50" s="108"/>
      <c r="BJ50" s="162"/>
      <c r="BK50" s="162"/>
    </row>
    <row r="51" customFormat="false" ht="54.95" hidden="false" customHeight="true" outlineLevel="0" collapsed="false">
      <c r="A51" s="134"/>
      <c r="B51" s="134" t="s">
        <v>62</v>
      </c>
      <c r="C51" s="134" t="s">
        <v>63</v>
      </c>
      <c r="D51" s="135" t="s">
        <v>64</v>
      </c>
      <c r="E51" s="135" t="n">
        <v>238</v>
      </c>
      <c r="F51" s="136" t="s">
        <v>1574</v>
      </c>
      <c r="G51" s="136" t="s">
        <v>1196</v>
      </c>
      <c r="H51" s="135" t="s">
        <v>1584</v>
      </c>
      <c r="I51" s="137" t="s">
        <v>69</v>
      </c>
      <c r="J51" s="136" t="s">
        <v>106</v>
      </c>
      <c r="K51" s="134" t="s">
        <v>71</v>
      </c>
      <c r="L51" s="134" t="s">
        <v>72</v>
      </c>
      <c r="M51" s="136" t="s">
        <v>1576</v>
      </c>
      <c r="N51" s="138" t="s">
        <v>1585</v>
      </c>
      <c r="O51" s="134" t="s">
        <v>75</v>
      </c>
      <c r="P51" s="134" t="s">
        <v>76</v>
      </c>
      <c r="Q51" s="139" t="s">
        <v>77</v>
      </c>
      <c r="R51" s="158" t="n">
        <v>42461</v>
      </c>
      <c r="S51" s="232" t="n">
        <v>15</v>
      </c>
      <c r="T51" s="136" t="n">
        <v>47939</v>
      </c>
      <c r="U51" s="135" t="n">
        <v>60</v>
      </c>
      <c r="V51" s="108"/>
      <c r="W51" s="108" t="s">
        <v>79</v>
      </c>
      <c r="X51" s="137" t="n">
        <v>600</v>
      </c>
      <c r="Y51" s="137"/>
      <c r="Z51" s="139" t="s">
        <v>79</v>
      </c>
      <c r="AA51" s="134" t="s">
        <v>101</v>
      </c>
      <c r="AB51" s="137"/>
      <c r="AC51" s="139" t="s">
        <v>81</v>
      </c>
      <c r="AD51" s="138" t="n">
        <v>60</v>
      </c>
      <c r="AE51" s="149" t="n">
        <v>43998</v>
      </c>
      <c r="AF51" s="143" t="n">
        <v>45823</v>
      </c>
      <c r="AG51" s="136" t="s">
        <v>82</v>
      </c>
      <c r="AH51" s="136" t="s">
        <v>83</v>
      </c>
      <c r="AI51" s="139" t="s">
        <v>1586</v>
      </c>
      <c r="AJ51" s="136" t="s">
        <v>607</v>
      </c>
      <c r="AK51" s="143" t="s">
        <v>453</v>
      </c>
      <c r="AL51" s="139"/>
      <c r="AM51" s="139" t="s">
        <v>86</v>
      </c>
      <c r="AN51" s="139" t="s">
        <v>87</v>
      </c>
      <c r="AO51" s="139" t="s">
        <v>88</v>
      </c>
      <c r="AP51" s="137"/>
      <c r="AQ51" s="150"/>
      <c r="AR51" s="143"/>
      <c r="AS51" s="139" t="s">
        <v>91</v>
      </c>
      <c r="AT51" s="134" t="s">
        <v>385</v>
      </c>
      <c r="AU51" s="134" t="n">
        <v>3195</v>
      </c>
      <c r="AV51" s="136"/>
      <c r="AW51" s="136"/>
      <c r="AX51" s="134"/>
      <c r="AY51" s="134"/>
      <c r="AZ51" s="134"/>
      <c r="BA51" s="136"/>
      <c r="BB51" s="136" t="s">
        <v>93</v>
      </c>
      <c r="BC51" s="136" t="s">
        <v>94</v>
      </c>
      <c r="BD51" s="139" t="n">
        <v>3201</v>
      </c>
      <c r="BE51" s="136"/>
      <c r="BF51" s="136"/>
      <c r="BG51" s="108"/>
      <c r="BH51" s="162"/>
      <c r="BI51" s="108"/>
      <c r="BJ51" s="162"/>
      <c r="BK51" s="162"/>
    </row>
    <row r="52" customFormat="false" ht="54.95" hidden="false" customHeight="true" outlineLevel="0" collapsed="false">
      <c r="A52" s="134"/>
      <c r="B52" s="134" t="s">
        <v>62</v>
      </c>
      <c r="C52" s="134" t="s">
        <v>63</v>
      </c>
      <c r="D52" s="135" t="s">
        <v>64</v>
      </c>
      <c r="E52" s="135" t="n">
        <v>238</v>
      </c>
      <c r="F52" s="136" t="s">
        <v>1574</v>
      </c>
      <c r="G52" s="136" t="s">
        <v>1203</v>
      </c>
      <c r="H52" s="135" t="s">
        <v>1587</v>
      </c>
      <c r="I52" s="137" t="s">
        <v>149</v>
      </c>
      <c r="J52" s="136" t="s">
        <v>150</v>
      </c>
      <c r="K52" s="138" t="s">
        <v>131</v>
      </c>
      <c r="L52" s="138" t="s">
        <v>151</v>
      </c>
      <c r="M52" s="136" t="s">
        <v>1588</v>
      </c>
      <c r="N52" s="138" t="s">
        <v>1589</v>
      </c>
      <c r="O52" s="134" t="s">
        <v>153</v>
      </c>
      <c r="P52" s="134" t="s">
        <v>154</v>
      </c>
      <c r="Q52" s="139" t="s">
        <v>137</v>
      </c>
      <c r="R52" s="158" t="s">
        <v>1590</v>
      </c>
      <c r="S52" s="232" t="n">
        <v>12</v>
      </c>
      <c r="T52" s="136" t="n">
        <v>46843.4</v>
      </c>
      <c r="U52" s="135" t="s">
        <v>100</v>
      </c>
      <c r="V52" s="108" t="s">
        <v>138</v>
      </c>
      <c r="W52" s="108" t="s">
        <v>139</v>
      </c>
      <c r="X52" s="137" t="n">
        <v>0.7</v>
      </c>
      <c r="Y52" s="137" t="s">
        <v>138</v>
      </c>
      <c r="Z52" s="139" t="s">
        <v>139</v>
      </c>
      <c r="AA52" s="135" t="s">
        <v>156</v>
      </c>
      <c r="AB52" s="137"/>
      <c r="AC52" s="139" t="s">
        <v>141</v>
      </c>
      <c r="AD52" s="138" t="n">
        <v>60</v>
      </c>
      <c r="AE52" s="149" t="n">
        <v>43604</v>
      </c>
      <c r="AF52" s="143" t="n">
        <v>45430</v>
      </c>
      <c r="AG52" s="136" t="s">
        <v>82</v>
      </c>
      <c r="AH52" s="136" t="s">
        <v>83</v>
      </c>
      <c r="AI52" s="139" t="s">
        <v>1591</v>
      </c>
      <c r="AJ52" s="136" t="s">
        <v>1321</v>
      </c>
      <c r="AK52" s="143" t="s">
        <v>453</v>
      </c>
      <c r="AL52" s="139"/>
      <c r="AM52" s="139" t="s">
        <v>86</v>
      </c>
      <c r="AN52" s="139" t="s">
        <v>87</v>
      </c>
      <c r="AO52" s="139" t="s">
        <v>88</v>
      </c>
      <c r="AP52" s="137"/>
      <c r="AQ52" s="150"/>
      <c r="AR52" s="143"/>
      <c r="AS52" s="139" t="s">
        <v>91</v>
      </c>
      <c r="AT52" s="134" t="s">
        <v>385</v>
      </c>
      <c r="AU52" s="134" t="n">
        <v>3168</v>
      </c>
      <c r="AV52" s="136"/>
      <c r="AW52" s="364" t="s">
        <v>1592</v>
      </c>
      <c r="AX52" s="134"/>
      <c r="AY52" s="134"/>
      <c r="AZ52" s="134"/>
      <c r="BA52" s="136"/>
      <c r="BB52" s="136" t="s">
        <v>145</v>
      </c>
      <c r="BC52" s="136" t="s">
        <v>146</v>
      </c>
      <c r="BD52" s="139"/>
      <c r="BE52" s="136"/>
      <c r="BF52" s="136"/>
      <c r="BG52" s="108"/>
      <c r="BH52" s="162"/>
      <c r="BI52" s="108"/>
      <c r="BJ52" s="162"/>
      <c r="BK52" s="162"/>
    </row>
    <row r="53" customFormat="false" ht="54.95" hidden="false" customHeight="true" outlineLevel="0" collapsed="false">
      <c r="A53" s="134"/>
      <c r="B53" s="134" t="s">
        <v>62</v>
      </c>
      <c r="C53" s="134" t="s">
        <v>63</v>
      </c>
      <c r="D53" s="135" t="s">
        <v>64</v>
      </c>
      <c r="E53" s="135" t="n">
        <v>238</v>
      </c>
      <c r="F53" s="136" t="s">
        <v>1574</v>
      </c>
      <c r="G53" s="136" t="s">
        <v>1203</v>
      </c>
      <c r="H53" s="135" t="s">
        <v>1593</v>
      </c>
      <c r="I53" s="137" t="s">
        <v>149</v>
      </c>
      <c r="J53" s="136" t="s">
        <v>150</v>
      </c>
      <c r="K53" s="138" t="s">
        <v>131</v>
      </c>
      <c r="L53" s="138" t="s">
        <v>151</v>
      </c>
      <c r="M53" s="136" t="s">
        <v>1588</v>
      </c>
      <c r="N53" s="138" t="s">
        <v>1594</v>
      </c>
      <c r="O53" s="134" t="s">
        <v>153</v>
      </c>
      <c r="P53" s="134" t="s">
        <v>154</v>
      </c>
      <c r="Q53" s="139" t="s">
        <v>137</v>
      </c>
      <c r="R53" s="158" t="s">
        <v>1590</v>
      </c>
      <c r="S53" s="232" t="n">
        <v>12</v>
      </c>
      <c r="T53" s="136" t="n">
        <v>46843.4</v>
      </c>
      <c r="U53" s="135" t="s">
        <v>100</v>
      </c>
      <c r="V53" s="108" t="s">
        <v>138</v>
      </c>
      <c r="W53" s="108" t="s">
        <v>139</v>
      </c>
      <c r="X53" s="137" t="n">
        <v>0.7</v>
      </c>
      <c r="Y53" s="137" t="s">
        <v>138</v>
      </c>
      <c r="Z53" s="139" t="s">
        <v>139</v>
      </c>
      <c r="AA53" s="135" t="s">
        <v>156</v>
      </c>
      <c r="AB53" s="137"/>
      <c r="AC53" s="139" t="s">
        <v>141</v>
      </c>
      <c r="AD53" s="138" t="n">
        <v>60</v>
      </c>
      <c r="AE53" s="149" t="n">
        <v>43604</v>
      </c>
      <c r="AF53" s="143" t="n">
        <v>45430</v>
      </c>
      <c r="AG53" s="136" t="s">
        <v>82</v>
      </c>
      <c r="AH53" s="136" t="s">
        <v>83</v>
      </c>
      <c r="AI53" s="139" t="s">
        <v>1595</v>
      </c>
      <c r="AJ53" s="136" t="s">
        <v>1321</v>
      </c>
      <c r="AK53" s="143" t="s">
        <v>453</v>
      </c>
      <c r="AL53" s="139"/>
      <c r="AM53" s="139" t="s">
        <v>86</v>
      </c>
      <c r="AN53" s="139" t="s">
        <v>87</v>
      </c>
      <c r="AO53" s="139" t="s">
        <v>88</v>
      </c>
      <c r="AP53" s="137"/>
      <c r="AQ53" s="150"/>
      <c r="AR53" s="143"/>
      <c r="AS53" s="139" t="s">
        <v>91</v>
      </c>
      <c r="AT53" s="134" t="s">
        <v>385</v>
      </c>
      <c r="AU53" s="134" t="n">
        <v>3169</v>
      </c>
      <c r="AV53" s="136"/>
      <c r="AW53" s="364" t="s">
        <v>1592</v>
      </c>
      <c r="AX53" s="134"/>
      <c r="AY53" s="134"/>
      <c r="AZ53" s="134"/>
      <c r="BA53" s="136"/>
      <c r="BB53" s="136" t="s">
        <v>145</v>
      </c>
      <c r="BC53" s="136" t="s">
        <v>146</v>
      </c>
      <c r="BD53" s="139"/>
      <c r="BE53" s="136"/>
      <c r="BF53" s="136"/>
      <c r="BG53" s="108"/>
      <c r="BH53" s="162"/>
      <c r="BI53" s="108"/>
      <c r="BJ53" s="162"/>
      <c r="BK53" s="162"/>
    </row>
    <row r="54" customFormat="false" ht="54.95" hidden="false" customHeight="true" outlineLevel="0" collapsed="false">
      <c r="A54" s="134"/>
      <c r="B54" s="134" t="s">
        <v>62</v>
      </c>
      <c r="C54" s="134" t="s">
        <v>63</v>
      </c>
      <c r="D54" s="135" t="s">
        <v>64</v>
      </c>
      <c r="E54" s="135" t="n">
        <v>238</v>
      </c>
      <c r="F54" s="136" t="s">
        <v>1574</v>
      </c>
      <c r="G54" s="136" t="s">
        <v>1203</v>
      </c>
      <c r="H54" s="135" t="s">
        <v>1596</v>
      </c>
      <c r="I54" s="137" t="s">
        <v>149</v>
      </c>
      <c r="J54" s="136" t="s">
        <v>150</v>
      </c>
      <c r="K54" s="138" t="s">
        <v>131</v>
      </c>
      <c r="L54" s="138" t="s">
        <v>151</v>
      </c>
      <c r="M54" s="136" t="s">
        <v>1588</v>
      </c>
      <c r="N54" s="138" t="s">
        <v>1597</v>
      </c>
      <c r="O54" s="134" t="s">
        <v>153</v>
      </c>
      <c r="P54" s="134" t="s">
        <v>154</v>
      </c>
      <c r="Q54" s="139" t="s">
        <v>137</v>
      </c>
      <c r="R54" s="158" t="s">
        <v>1590</v>
      </c>
      <c r="S54" s="232" t="n">
        <v>12</v>
      </c>
      <c r="T54" s="136" t="n">
        <v>46843.4</v>
      </c>
      <c r="U54" s="135" t="s">
        <v>100</v>
      </c>
      <c r="V54" s="108" t="s">
        <v>138</v>
      </c>
      <c r="W54" s="108" t="s">
        <v>139</v>
      </c>
      <c r="X54" s="137" t="n">
        <v>0.7</v>
      </c>
      <c r="Y54" s="137" t="s">
        <v>138</v>
      </c>
      <c r="Z54" s="139" t="s">
        <v>139</v>
      </c>
      <c r="AA54" s="135" t="s">
        <v>156</v>
      </c>
      <c r="AB54" s="137"/>
      <c r="AC54" s="139" t="s">
        <v>141</v>
      </c>
      <c r="AD54" s="138" t="n">
        <v>60</v>
      </c>
      <c r="AE54" s="149" t="n">
        <v>43604</v>
      </c>
      <c r="AF54" s="143" t="n">
        <v>45430</v>
      </c>
      <c r="AG54" s="136" t="s">
        <v>82</v>
      </c>
      <c r="AH54" s="136" t="s">
        <v>83</v>
      </c>
      <c r="AI54" s="139" t="s">
        <v>1598</v>
      </c>
      <c r="AJ54" s="136" t="s">
        <v>1321</v>
      </c>
      <c r="AK54" s="143" t="s">
        <v>453</v>
      </c>
      <c r="AL54" s="139"/>
      <c r="AM54" s="139" t="s">
        <v>86</v>
      </c>
      <c r="AN54" s="139" t="s">
        <v>87</v>
      </c>
      <c r="AO54" s="139" t="s">
        <v>88</v>
      </c>
      <c r="AP54" s="137"/>
      <c r="AQ54" s="150"/>
      <c r="AR54" s="143"/>
      <c r="AS54" s="139" t="s">
        <v>91</v>
      </c>
      <c r="AT54" s="134" t="s">
        <v>385</v>
      </c>
      <c r="AU54" s="134" t="n">
        <v>3171</v>
      </c>
      <c r="AV54" s="136"/>
      <c r="AW54" s="364" t="s">
        <v>1592</v>
      </c>
      <c r="AX54" s="134"/>
      <c r="AY54" s="134"/>
      <c r="AZ54" s="134"/>
      <c r="BA54" s="136"/>
      <c r="BB54" s="136" t="s">
        <v>145</v>
      </c>
      <c r="BC54" s="136" t="s">
        <v>146</v>
      </c>
      <c r="BD54" s="139"/>
      <c r="BE54" s="136"/>
      <c r="BF54" s="136"/>
      <c r="BG54" s="108"/>
      <c r="BH54" s="162"/>
      <c r="BI54" s="108"/>
      <c r="BJ54" s="162"/>
      <c r="BK54" s="162"/>
    </row>
    <row r="55" customFormat="false" ht="54.95" hidden="false" customHeight="true" outlineLevel="0" collapsed="false">
      <c r="A55" s="134"/>
      <c r="B55" s="134" t="s">
        <v>62</v>
      </c>
      <c r="C55" s="134" t="s">
        <v>63</v>
      </c>
      <c r="D55" s="135" t="s">
        <v>64</v>
      </c>
      <c r="E55" s="135" t="n">
        <v>238</v>
      </c>
      <c r="F55" s="136" t="s">
        <v>1574</v>
      </c>
      <c r="G55" s="136" t="s">
        <v>1203</v>
      </c>
      <c r="H55" s="135" t="s">
        <v>1599</v>
      </c>
      <c r="I55" s="137" t="s">
        <v>149</v>
      </c>
      <c r="J55" s="136" t="s">
        <v>150</v>
      </c>
      <c r="K55" s="138" t="s">
        <v>131</v>
      </c>
      <c r="L55" s="138" t="s">
        <v>151</v>
      </c>
      <c r="M55" s="136" t="s">
        <v>1588</v>
      </c>
      <c r="N55" s="138" t="s">
        <v>1600</v>
      </c>
      <c r="O55" s="134" t="s">
        <v>153</v>
      </c>
      <c r="P55" s="134" t="s">
        <v>154</v>
      </c>
      <c r="Q55" s="139" t="s">
        <v>137</v>
      </c>
      <c r="R55" s="158" t="s">
        <v>1590</v>
      </c>
      <c r="S55" s="232" t="n">
        <v>12</v>
      </c>
      <c r="T55" s="136" t="n">
        <v>46843.4</v>
      </c>
      <c r="U55" s="135" t="s">
        <v>100</v>
      </c>
      <c r="V55" s="108" t="s">
        <v>138</v>
      </c>
      <c r="W55" s="108" t="s">
        <v>139</v>
      </c>
      <c r="X55" s="137" t="n">
        <v>0.7</v>
      </c>
      <c r="Y55" s="137" t="s">
        <v>138</v>
      </c>
      <c r="Z55" s="139" t="s">
        <v>139</v>
      </c>
      <c r="AA55" s="135" t="s">
        <v>156</v>
      </c>
      <c r="AB55" s="137"/>
      <c r="AC55" s="139" t="s">
        <v>141</v>
      </c>
      <c r="AD55" s="138" t="n">
        <v>60</v>
      </c>
      <c r="AE55" s="149" t="n">
        <v>43604</v>
      </c>
      <c r="AF55" s="143" t="n">
        <v>45430</v>
      </c>
      <c r="AG55" s="136" t="s">
        <v>82</v>
      </c>
      <c r="AH55" s="136" t="s">
        <v>83</v>
      </c>
      <c r="AI55" s="139" t="s">
        <v>1601</v>
      </c>
      <c r="AJ55" s="136" t="s">
        <v>1321</v>
      </c>
      <c r="AK55" s="143" t="s">
        <v>453</v>
      </c>
      <c r="AL55" s="139"/>
      <c r="AM55" s="139" t="s">
        <v>86</v>
      </c>
      <c r="AN55" s="139" t="s">
        <v>87</v>
      </c>
      <c r="AO55" s="139" t="s">
        <v>88</v>
      </c>
      <c r="AP55" s="137"/>
      <c r="AQ55" s="150"/>
      <c r="AR55" s="143"/>
      <c r="AS55" s="139" t="s">
        <v>91</v>
      </c>
      <c r="AT55" s="134" t="s">
        <v>385</v>
      </c>
      <c r="AU55" s="134" t="n">
        <v>3170</v>
      </c>
      <c r="AV55" s="136"/>
      <c r="AW55" s="364" t="s">
        <v>1592</v>
      </c>
      <c r="AX55" s="134"/>
      <c r="AY55" s="134"/>
      <c r="AZ55" s="134"/>
      <c r="BA55" s="136"/>
      <c r="BB55" s="136" t="s">
        <v>145</v>
      </c>
      <c r="BC55" s="136" t="s">
        <v>146</v>
      </c>
      <c r="BD55" s="139"/>
      <c r="BE55" s="136"/>
      <c r="BF55" s="136"/>
      <c r="BG55" s="108"/>
      <c r="BH55" s="162"/>
      <c r="BI55" s="108"/>
      <c r="BJ55" s="162"/>
      <c r="BK55" s="162"/>
    </row>
    <row r="56" customFormat="false" ht="54.95" hidden="false" customHeight="true" outlineLevel="0" collapsed="false">
      <c r="A56" s="134"/>
      <c r="B56" s="134" t="s">
        <v>62</v>
      </c>
      <c r="C56" s="134" t="s">
        <v>63</v>
      </c>
      <c r="D56" s="135" t="s">
        <v>64</v>
      </c>
      <c r="E56" s="135" t="s">
        <v>1497</v>
      </c>
      <c r="F56" s="136" t="s">
        <v>675</v>
      </c>
      <c r="G56" s="136" t="s">
        <v>634</v>
      </c>
      <c r="H56" s="135" t="s">
        <v>1498</v>
      </c>
      <c r="I56" s="137" t="s">
        <v>566</v>
      </c>
      <c r="J56" s="136" t="s">
        <v>615</v>
      </c>
      <c r="K56" s="138" t="s">
        <v>568</v>
      </c>
      <c r="L56" s="138" t="s">
        <v>616</v>
      </c>
      <c r="M56" s="138" t="s">
        <v>617</v>
      </c>
      <c r="N56" s="138" t="s">
        <v>1499</v>
      </c>
      <c r="O56" s="134" t="s">
        <v>408</v>
      </c>
      <c r="P56" s="134" t="s">
        <v>76</v>
      </c>
      <c r="Q56" s="139" t="s">
        <v>409</v>
      </c>
      <c r="R56" s="158" t="n">
        <v>42861</v>
      </c>
      <c r="S56" s="137" t="n">
        <v>15</v>
      </c>
      <c r="T56" s="136" t="n">
        <v>48339</v>
      </c>
      <c r="U56" s="135" t="s">
        <v>100</v>
      </c>
      <c r="V56" s="108"/>
      <c r="W56" s="139" t="s">
        <v>411</v>
      </c>
      <c r="X56" s="137" t="n">
        <v>100</v>
      </c>
      <c r="Y56" s="137"/>
      <c r="Z56" s="139" t="s">
        <v>411</v>
      </c>
      <c r="AA56" s="135" t="s">
        <v>412</v>
      </c>
      <c r="AB56" s="137"/>
      <c r="AC56" s="139" t="s">
        <v>411</v>
      </c>
      <c r="AD56" s="138" t="n">
        <v>24</v>
      </c>
      <c r="AE56" s="149" t="n">
        <v>44650</v>
      </c>
      <c r="AF56" s="143" t="n">
        <v>45380</v>
      </c>
      <c r="AG56" s="136" t="s">
        <v>82</v>
      </c>
      <c r="AH56" s="136" t="s">
        <v>83</v>
      </c>
      <c r="AI56" s="139" t="s">
        <v>1500</v>
      </c>
      <c r="AJ56" s="136" t="s">
        <v>143</v>
      </c>
      <c r="AK56" s="143" t="s">
        <v>453</v>
      </c>
      <c r="AL56" s="139"/>
      <c r="AM56" s="139" t="s">
        <v>86</v>
      </c>
      <c r="AN56" s="139" t="s">
        <v>87</v>
      </c>
      <c r="AO56" s="139" t="s">
        <v>88</v>
      </c>
      <c r="AP56" s="137" t="s">
        <v>574</v>
      </c>
      <c r="AQ56" s="150"/>
      <c r="AR56" s="143"/>
      <c r="AS56" s="139" t="s">
        <v>91</v>
      </c>
      <c r="AT56" s="134" t="s">
        <v>385</v>
      </c>
      <c r="AU56" s="134" t="n">
        <v>4010</v>
      </c>
      <c r="AV56" s="136"/>
      <c r="AW56" s="136"/>
      <c r="AX56" s="134"/>
      <c r="AY56" s="134"/>
      <c r="AZ56" s="134"/>
      <c r="BA56" s="136" t="s">
        <v>221</v>
      </c>
      <c r="BB56" s="136" t="s">
        <v>415</v>
      </c>
      <c r="BC56" s="136" t="s">
        <v>416</v>
      </c>
      <c r="BD56" s="139" t="n">
        <v>3160</v>
      </c>
      <c r="BE56" s="136"/>
      <c r="BF56" s="136"/>
      <c r="BG56" s="108" t="s">
        <v>1602</v>
      </c>
      <c r="BH56" s="162"/>
      <c r="BI56" s="108"/>
      <c r="BJ56" s="162"/>
      <c r="BK56" s="162"/>
    </row>
    <row r="57" customFormat="false" ht="54.95" hidden="false" customHeight="true" outlineLevel="0" collapsed="false">
      <c r="A57" s="134"/>
      <c r="B57" s="134" t="s">
        <v>62</v>
      </c>
      <c r="C57" s="134" t="s">
        <v>63</v>
      </c>
      <c r="D57" s="135" t="s">
        <v>64</v>
      </c>
      <c r="E57" s="135" t="n">
        <v>600</v>
      </c>
      <c r="F57" s="136" t="s">
        <v>1038</v>
      </c>
      <c r="G57" s="108"/>
      <c r="H57" s="108"/>
      <c r="I57" s="137" t="s">
        <v>1041</v>
      </c>
      <c r="J57" s="136" t="s">
        <v>1076</v>
      </c>
      <c r="K57" s="138" t="s">
        <v>1043</v>
      </c>
      <c r="L57" s="138" t="s">
        <v>1044</v>
      </c>
      <c r="M57" s="138" t="s">
        <v>1045</v>
      </c>
      <c r="N57" s="108" t="n">
        <v>670</v>
      </c>
      <c r="O57" s="134" t="s">
        <v>1046</v>
      </c>
      <c r="P57" s="134" t="s">
        <v>76</v>
      </c>
      <c r="Q57" s="139"/>
      <c r="R57" s="163" t="n">
        <v>2013</v>
      </c>
      <c r="S57" s="137" t="n">
        <v>12</v>
      </c>
      <c r="T57" s="136"/>
      <c r="U57" s="108"/>
      <c r="V57" s="108"/>
      <c r="W57" s="108"/>
      <c r="X57" s="108"/>
      <c r="Y57" s="108"/>
      <c r="Z57" s="108"/>
      <c r="AA57" s="135" t="s">
        <v>1050</v>
      </c>
      <c r="AB57" s="108"/>
      <c r="AC57" s="139" t="s">
        <v>141</v>
      </c>
      <c r="AD57" s="108" t="n">
        <v>24</v>
      </c>
      <c r="AE57" s="158" t="n">
        <v>44874</v>
      </c>
      <c r="AF57" s="143" t="n">
        <f aca="false">IF(AD57=0,0,IF(AE57="","",EDATE(AE57,AD57)-DAY(1)))</f>
        <v>45574</v>
      </c>
      <c r="AG57" s="136" t="s">
        <v>82</v>
      </c>
      <c r="AH57" s="136" t="s">
        <v>1562</v>
      </c>
      <c r="AI57" s="108" t="s">
        <v>1603</v>
      </c>
      <c r="AJ57" s="136" t="s">
        <v>295</v>
      </c>
      <c r="AK57" s="143" t="str">
        <f aca="true">IF(AE57=0,"нет данных",IF(TODAY()&lt;AF57-30,"поверен",IF(TODAY()&gt;AF57,"ПРОСРОЧЕН")))</f>
        <v>ПРОСРОЧЕН</v>
      </c>
      <c r="AL57" s="162"/>
      <c r="AM57" s="139" t="s">
        <v>86</v>
      </c>
      <c r="AN57" s="139" t="s">
        <v>1354</v>
      </c>
      <c r="AO57" s="139" t="s">
        <v>88</v>
      </c>
      <c r="AP57" s="108" t="s">
        <v>1604</v>
      </c>
      <c r="AQ57" s="162"/>
      <c r="AR57" s="162"/>
      <c r="AS57" s="139" t="s">
        <v>91</v>
      </c>
      <c r="AT57" s="108" t="s">
        <v>385</v>
      </c>
      <c r="AU57" s="162"/>
      <c r="AV57" s="158" t="n">
        <v>44760</v>
      </c>
      <c r="AW57" s="136"/>
      <c r="AX57" s="162"/>
      <c r="AY57" s="162"/>
      <c r="AZ57" s="162"/>
      <c r="BA57" s="162"/>
      <c r="BB57" s="136" t="s">
        <v>1053</v>
      </c>
      <c r="BC57" s="136"/>
      <c r="BD57" s="139"/>
      <c r="BE57" s="162"/>
      <c r="BF57" s="162"/>
      <c r="BG57" s="108"/>
      <c r="BH57" s="162"/>
      <c r="BI57" s="150" t="s">
        <v>1054</v>
      </c>
      <c r="BJ57" s="150" t="s">
        <v>1055</v>
      </c>
      <c r="BK57" s="150" t="s">
        <v>1056</v>
      </c>
    </row>
    <row r="58" customFormat="false" ht="54.95" hidden="false" customHeight="true" outlineLevel="0" collapsed="false">
      <c r="A58" s="134"/>
      <c r="B58" s="134" t="s">
        <v>62</v>
      </c>
      <c r="C58" s="134" t="s">
        <v>63</v>
      </c>
      <c r="D58" s="135" t="s">
        <v>64</v>
      </c>
      <c r="E58" s="135" t="n">
        <v>500</v>
      </c>
      <c r="F58" s="136" t="s">
        <v>1373</v>
      </c>
      <c r="G58" s="136" t="s">
        <v>1605</v>
      </c>
      <c r="H58" s="135" t="s">
        <v>1606</v>
      </c>
      <c r="I58" s="137" t="s">
        <v>1376</v>
      </c>
      <c r="J58" s="136" t="s">
        <v>1607</v>
      </c>
      <c r="K58" s="138" t="s">
        <v>1378</v>
      </c>
      <c r="L58" s="138" t="s">
        <v>1379</v>
      </c>
      <c r="M58" s="136" t="s">
        <v>1380</v>
      </c>
      <c r="N58" s="138" t="n">
        <v>52574</v>
      </c>
      <c r="O58" s="137" t="s">
        <v>1381</v>
      </c>
      <c r="P58" s="134" t="s">
        <v>76</v>
      </c>
      <c r="Q58" s="139" t="s">
        <v>1047</v>
      </c>
      <c r="R58" s="140" t="n">
        <v>42005</v>
      </c>
      <c r="S58" s="137" t="n">
        <v>10</v>
      </c>
      <c r="T58" s="136" t="n">
        <f aca="false">R58+S58*365.2</f>
        <v>45657</v>
      </c>
      <c r="U58" s="135" t="n">
        <v>0.1</v>
      </c>
      <c r="V58" s="134" t="str">
        <f aca="false">IF(Y58="","",Y58)</f>
        <v>м</v>
      </c>
      <c r="W58" s="134" t="str">
        <f aca="false">IF(Z58="","",Z58)</f>
        <v>м/c</v>
      </c>
      <c r="X58" s="137" t="n">
        <v>30</v>
      </c>
      <c r="Y58" s="137" t="s">
        <v>325</v>
      </c>
      <c r="Z58" s="139" t="s">
        <v>1382</v>
      </c>
      <c r="AA58" s="135" t="s">
        <v>1383</v>
      </c>
      <c r="AB58" s="137" t="s">
        <v>325</v>
      </c>
      <c r="AC58" s="139" t="s">
        <v>1384</v>
      </c>
      <c r="AD58" s="138" t="n">
        <v>12</v>
      </c>
      <c r="AE58" s="149" t="n">
        <v>45247</v>
      </c>
      <c r="AF58" s="143" t="n">
        <f aca="false">IF(AD58=0,0,IF(AE58="","",EDATE(AE58,AD58)-DAY(1)))</f>
        <v>45582</v>
      </c>
      <c r="AG58" s="136" t="s">
        <v>82</v>
      </c>
      <c r="AH58" s="136" t="s">
        <v>83</v>
      </c>
      <c r="AI58" s="139" t="s">
        <v>1608</v>
      </c>
      <c r="AJ58" s="136" t="s">
        <v>85</v>
      </c>
      <c r="AK58" s="143" t="str">
        <f aca="true">IF(AE58=0,"нет данных",IF(TODAY()&lt;AF58-30,"поверен",IF(TODAY()&gt;AF58,"ЗАМЕНИТЬ","ПРОСРОЧЕН")))</f>
        <v>ЗАМЕНИТЬ</v>
      </c>
      <c r="AL58" s="139"/>
      <c r="AM58" s="139" t="s">
        <v>86</v>
      </c>
      <c r="AN58" s="139" t="s">
        <v>87</v>
      </c>
      <c r="AO58" s="139" t="s">
        <v>88</v>
      </c>
      <c r="AP58" s="137" t="s">
        <v>1386</v>
      </c>
      <c r="AQ58" s="150"/>
      <c r="AR58" s="143"/>
      <c r="AS58" s="139" t="s">
        <v>91</v>
      </c>
      <c r="AT58" s="134" t="s">
        <v>385</v>
      </c>
      <c r="AU58" s="134"/>
      <c r="AV58" s="136"/>
      <c r="AW58" s="136"/>
      <c r="AX58" s="134"/>
      <c r="AY58" s="134"/>
      <c r="AZ58" s="134"/>
      <c r="BA58" s="136"/>
      <c r="BB58" s="136" t="s">
        <v>1387</v>
      </c>
      <c r="BC58" s="136" t="s">
        <v>1388</v>
      </c>
      <c r="BD58" s="139" t="n">
        <v>3661</v>
      </c>
      <c r="BE58" s="136"/>
      <c r="BF58" s="136"/>
      <c r="BG58" s="134" t="s">
        <v>1609</v>
      </c>
      <c r="BH58" s="241"/>
      <c r="BI58" s="150" t="s">
        <v>1610</v>
      </c>
      <c r="BJ58" s="150" t="s">
        <v>1611</v>
      </c>
      <c r="BK58" s="150" t="s">
        <v>1612</v>
      </c>
    </row>
    <row r="59" customFormat="false" ht="60" hidden="false" customHeight="true" outlineLevel="0" collapsed="false">
      <c r="A59" s="134"/>
      <c r="B59" s="134" t="s">
        <v>62</v>
      </c>
      <c r="C59" s="134" t="s">
        <v>63</v>
      </c>
      <c r="D59" s="135" t="s">
        <v>64</v>
      </c>
      <c r="E59" s="135" t="n">
        <v>600</v>
      </c>
      <c r="F59" s="136" t="s">
        <v>1038</v>
      </c>
      <c r="G59" s="108"/>
      <c r="H59" s="108"/>
      <c r="I59" s="137" t="s">
        <v>1041</v>
      </c>
      <c r="J59" s="136" t="s">
        <v>1076</v>
      </c>
      <c r="K59" s="138" t="s">
        <v>1043</v>
      </c>
      <c r="L59" s="138" t="s">
        <v>1044</v>
      </c>
      <c r="M59" s="138" t="s">
        <v>1045</v>
      </c>
      <c r="N59" s="108" t="n">
        <v>985</v>
      </c>
      <c r="O59" s="134" t="s">
        <v>1046</v>
      </c>
      <c r="P59" s="134" t="s">
        <v>76</v>
      </c>
      <c r="Q59" s="139" t="s">
        <v>1047</v>
      </c>
      <c r="R59" s="158" t="n">
        <v>44131</v>
      </c>
      <c r="S59" s="137" t="n">
        <v>12</v>
      </c>
      <c r="T59" s="136" t="n">
        <v>45591</v>
      </c>
      <c r="U59" s="108" t="n">
        <v>-2</v>
      </c>
      <c r="V59" s="108" t="s">
        <v>1049</v>
      </c>
      <c r="W59" s="108" t="s">
        <v>1049</v>
      </c>
      <c r="X59" s="108" t="n">
        <v>2</v>
      </c>
      <c r="Y59" s="108" t="s">
        <v>1049</v>
      </c>
      <c r="Z59" s="108" t="s">
        <v>1049</v>
      </c>
      <c r="AA59" s="135" t="s">
        <v>1050</v>
      </c>
      <c r="AB59" s="108"/>
      <c r="AC59" s="139" t="s">
        <v>141</v>
      </c>
      <c r="AD59" s="108" t="n">
        <v>24</v>
      </c>
      <c r="AE59" s="158" t="n">
        <v>45093</v>
      </c>
      <c r="AF59" s="143" t="n">
        <f aca="false">IF(AD59=0,0,IF(AE59="","",EDATE(AE59,AD59)-DAY(1)))</f>
        <v>45793</v>
      </c>
      <c r="AG59" s="136" t="s">
        <v>82</v>
      </c>
      <c r="AH59" s="136" t="s">
        <v>83</v>
      </c>
      <c r="AI59" s="108" t="s">
        <v>1613</v>
      </c>
      <c r="AJ59" s="136" t="s">
        <v>295</v>
      </c>
      <c r="AK59" s="143" t="str">
        <f aca="true">IF(AE59=0,"нет данных",IF(TODAY()&lt;AF59-30,"поверен",IF(TODAY()&gt;AF59,"ПРОСРОЧЕН")))</f>
        <v>ПРОСРОЧЕН</v>
      </c>
      <c r="AL59" s="162"/>
      <c r="AM59" s="139" t="s">
        <v>86</v>
      </c>
      <c r="AN59" s="139" t="s">
        <v>1354</v>
      </c>
      <c r="AO59" s="139" t="s">
        <v>88</v>
      </c>
      <c r="AP59" s="108" t="s">
        <v>1604</v>
      </c>
      <c r="AQ59" s="158" t="n">
        <v>44811</v>
      </c>
      <c r="AR59" s="162"/>
      <c r="AS59" s="139" t="s">
        <v>91</v>
      </c>
      <c r="AT59" s="108" t="s">
        <v>385</v>
      </c>
      <c r="AU59" s="108"/>
      <c r="AV59" s="158" t="n">
        <v>44811</v>
      </c>
      <c r="AW59" s="136"/>
      <c r="AX59" s="162"/>
      <c r="AY59" s="162"/>
      <c r="AZ59" s="162"/>
      <c r="BA59" s="162"/>
      <c r="BB59" s="136" t="s">
        <v>1053</v>
      </c>
      <c r="BC59" s="136"/>
      <c r="BD59" s="139"/>
      <c r="BE59" s="162"/>
      <c r="BF59" s="162"/>
      <c r="BG59" s="108" t="s">
        <v>1614</v>
      </c>
      <c r="BH59" s="162"/>
      <c r="BI59" s="150" t="s">
        <v>1054</v>
      </c>
      <c r="BJ59" s="150" t="s">
        <v>1055</v>
      </c>
      <c r="BK59" s="150" t="s">
        <v>1056</v>
      </c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</row>
    <row r="60" customFormat="false" ht="45" hidden="false" customHeight="true" outlineLevel="0" collapsed="false">
      <c r="A60" s="134"/>
      <c r="B60" s="134" t="s">
        <v>62</v>
      </c>
      <c r="C60" s="134" t="s">
        <v>63</v>
      </c>
      <c r="D60" s="135" t="s">
        <v>64</v>
      </c>
      <c r="E60" s="135" t="s">
        <v>860</v>
      </c>
      <c r="F60" s="136" t="s">
        <v>861</v>
      </c>
      <c r="G60" s="136" t="s">
        <v>584</v>
      </c>
      <c r="H60" s="135" t="s">
        <v>1615</v>
      </c>
      <c r="I60" s="137" t="s">
        <v>430</v>
      </c>
      <c r="J60" s="136" t="s">
        <v>431</v>
      </c>
      <c r="K60" s="138" t="s">
        <v>432</v>
      </c>
      <c r="L60" s="138" t="s">
        <v>1616</v>
      </c>
      <c r="M60" s="138" t="s">
        <v>434</v>
      </c>
      <c r="N60" s="138" t="n">
        <v>8526</v>
      </c>
      <c r="O60" s="134" t="s">
        <v>436</v>
      </c>
      <c r="P60" s="134" t="s">
        <v>76</v>
      </c>
      <c r="Q60" s="139" t="s">
        <v>409</v>
      </c>
      <c r="R60" s="140" t="n">
        <v>42005</v>
      </c>
      <c r="S60" s="137" t="n">
        <v>10</v>
      </c>
      <c r="T60" s="136" t="n">
        <f aca="false">R60+S60*365.2</f>
        <v>45657</v>
      </c>
      <c r="U60" s="135" t="s">
        <v>100</v>
      </c>
      <c r="V60" s="108" t="str">
        <f aca="false">IF(Y60="","",Y60)</f>
        <v/>
      </c>
      <c r="W60" s="108" t="str">
        <f aca="false">IF(Z60="","",Z60)</f>
        <v>%НКПР</v>
      </c>
      <c r="X60" s="137" t="n">
        <v>100</v>
      </c>
      <c r="Y60" s="137"/>
      <c r="Z60" s="139" t="s">
        <v>411</v>
      </c>
      <c r="AA60" s="135" t="s">
        <v>412</v>
      </c>
      <c r="AB60" s="137"/>
      <c r="AC60" s="139" t="s">
        <v>411</v>
      </c>
      <c r="AD60" s="138" t="n">
        <v>12</v>
      </c>
      <c r="AE60" s="149" t="n">
        <v>45279</v>
      </c>
      <c r="AF60" s="143" t="n">
        <f aca="false">IF(AD60=0,0,IF(AE60="","",EDATE(AE60,AD60)-DAY(1)))</f>
        <v>45614</v>
      </c>
      <c r="AG60" s="136" t="s">
        <v>82</v>
      </c>
      <c r="AH60" s="136" t="s">
        <v>83</v>
      </c>
      <c r="AI60" s="139" t="s">
        <v>1617</v>
      </c>
      <c r="AJ60" s="136" t="s">
        <v>143</v>
      </c>
      <c r="AK60" s="143" t="str">
        <f aca="true">IF(AE60=0,"нет данных",IF(TODAY()&lt;AF60-30,"поверен",IF(TODAY()&gt;AF60,"ЗАМЕНИТЬ","ПРОСРОЧЕН")))</f>
        <v>ЗАМЕНИТЬ</v>
      </c>
      <c r="AL60" s="139"/>
      <c r="AM60" s="139" t="s">
        <v>86</v>
      </c>
      <c r="AN60" s="139" t="s">
        <v>87</v>
      </c>
      <c r="AO60" s="139" t="s">
        <v>88</v>
      </c>
      <c r="AP60" s="137" t="s">
        <v>1618</v>
      </c>
      <c r="AQ60" s="150"/>
      <c r="AR60" s="143"/>
      <c r="AS60" s="139" t="s">
        <v>91</v>
      </c>
      <c r="AT60" s="134" t="s">
        <v>385</v>
      </c>
      <c r="AU60" s="134"/>
      <c r="AV60" s="136"/>
      <c r="AW60" s="136"/>
      <c r="AX60" s="134"/>
      <c r="AY60" s="134"/>
      <c r="AZ60" s="134"/>
      <c r="BA60" s="136"/>
      <c r="BB60" s="136" t="s">
        <v>415</v>
      </c>
      <c r="BC60" s="136" t="s">
        <v>416</v>
      </c>
      <c r="BD60" s="139" t="n">
        <v>3160</v>
      </c>
      <c r="BE60" s="136"/>
      <c r="BF60" s="136"/>
      <c r="BG60" s="108" t="s">
        <v>1619</v>
      </c>
      <c r="BH60" s="162"/>
      <c r="BI60" s="150"/>
      <c r="BJ60" s="150" t="s">
        <v>1620</v>
      </c>
      <c r="BK60" s="150" t="s">
        <v>577</v>
      </c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</row>
    <row r="61" customFormat="false" ht="41.25" hidden="false" customHeight="true" outlineLevel="0" collapsed="false">
      <c r="A61" s="134"/>
      <c r="B61" s="134" t="s">
        <v>62</v>
      </c>
      <c r="C61" s="134" t="s">
        <v>63</v>
      </c>
      <c r="D61" s="135" t="s">
        <v>64</v>
      </c>
      <c r="E61" s="135" t="s">
        <v>860</v>
      </c>
      <c r="F61" s="136" t="s">
        <v>861</v>
      </c>
      <c r="G61" s="136" t="s">
        <v>584</v>
      </c>
      <c r="H61" s="135" t="s">
        <v>1621</v>
      </c>
      <c r="I61" s="137" t="s">
        <v>430</v>
      </c>
      <c r="J61" s="136" t="s">
        <v>431</v>
      </c>
      <c r="K61" s="138" t="s">
        <v>432</v>
      </c>
      <c r="L61" s="138" t="s">
        <v>1616</v>
      </c>
      <c r="M61" s="138" t="s">
        <v>434</v>
      </c>
      <c r="N61" s="138" t="n">
        <v>8584</v>
      </c>
      <c r="O61" s="134" t="s">
        <v>436</v>
      </c>
      <c r="P61" s="134" t="s">
        <v>76</v>
      </c>
      <c r="Q61" s="139" t="s">
        <v>409</v>
      </c>
      <c r="R61" s="140" t="n">
        <v>42005</v>
      </c>
      <c r="S61" s="137" t="n">
        <v>10</v>
      </c>
      <c r="T61" s="136" t="n">
        <f aca="false">R61+S61*365.2</f>
        <v>45657</v>
      </c>
      <c r="U61" s="135" t="s">
        <v>100</v>
      </c>
      <c r="V61" s="108" t="str">
        <f aca="false">IF(Y61="","",Y61)</f>
        <v/>
      </c>
      <c r="W61" s="108" t="str">
        <f aca="false">IF(Z61="","",Z61)</f>
        <v>%НКПР</v>
      </c>
      <c r="X61" s="137" t="n">
        <v>100</v>
      </c>
      <c r="Y61" s="137"/>
      <c r="Z61" s="139" t="s">
        <v>411</v>
      </c>
      <c r="AA61" s="135" t="s">
        <v>412</v>
      </c>
      <c r="AB61" s="137"/>
      <c r="AC61" s="139" t="s">
        <v>411</v>
      </c>
      <c r="AD61" s="138" t="n">
        <v>12</v>
      </c>
      <c r="AE61" s="149" t="n">
        <v>45280</v>
      </c>
      <c r="AF61" s="143" t="n">
        <f aca="false">IF(AD61=0,0,IF(AE61="","",EDATE(AE61,AD61)-DAY(1)))</f>
        <v>45615</v>
      </c>
      <c r="AG61" s="136" t="s">
        <v>82</v>
      </c>
      <c r="AH61" s="136" t="s">
        <v>83</v>
      </c>
      <c r="AI61" s="139" t="s">
        <v>1622</v>
      </c>
      <c r="AJ61" s="136" t="s">
        <v>143</v>
      </c>
      <c r="AK61" s="143" t="str">
        <f aca="true">IF(AE61=0,"нет данных",IF(TODAY()&lt;AF61-30,"поверен",IF(TODAY()&gt;AF61,"ЗАМЕНИТЬ","ПРОСРОЧЕН")))</f>
        <v>ЗАМЕНИТЬ</v>
      </c>
      <c r="AL61" s="139"/>
      <c r="AM61" s="139" t="s">
        <v>86</v>
      </c>
      <c r="AN61" s="139" t="s">
        <v>87</v>
      </c>
      <c r="AO61" s="139" t="s">
        <v>88</v>
      </c>
      <c r="AP61" s="137" t="s">
        <v>1618</v>
      </c>
      <c r="AQ61" s="150"/>
      <c r="AR61" s="143"/>
      <c r="AS61" s="139" t="s">
        <v>91</v>
      </c>
      <c r="AT61" s="134" t="s">
        <v>385</v>
      </c>
      <c r="AU61" s="134"/>
      <c r="AV61" s="136"/>
      <c r="AW61" s="136"/>
      <c r="AX61" s="134"/>
      <c r="AY61" s="134"/>
      <c r="AZ61" s="134"/>
      <c r="BA61" s="136"/>
      <c r="BB61" s="136" t="s">
        <v>415</v>
      </c>
      <c r="BC61" s="136" t="s">
        <v>416</v>
      </c>
      <c r="BD61" s="139" t="n">
        <v>3160</v>
      </c>
      <c r="BE61" s="136"/>
      <c r="BF61" s="136"/>
      <c r="BG61" s="108" t="s">
        <v>1619</v>
      </c>
      <c r="BH61" s="162"/>
      <c r="BI61" s="150"/>
      <c r="BJ61" s="150" t="s">
        <v>1620</v>
      </c>
      <c r="BK61" s="150" t="s">
        <v>577</v>
      </c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</row>
    <row r="62" customFormat="false" ht="60" hidden="false" customHeight="true" outlineLevel="0" collapsed="false">
      <c r="A62" s="134"/>
      <c r="B62" s="134" t="s">
        <v>62</v>
      </c>
      <c r="C62" s="134" t="s">
        <v>63</v>
      </c>
      <c r="D62" s="135" t="s">
        <v>64</v>
      </c>
      <c r="E62" s="135" t="s">
        <v>1392</v>
      </c>
      <c r="F62" s="136" t="s">
        <v>1445</v>
      </c>
      <c r="G62" s="136" t="s">
        <v>1623</v>
      </c>
      <c r="H62" s="135" t="s">
        <v>1624</v>
      </c>
      <c r="I62" s="137" t="s">
        <v>756</v>
      </c>
      <c r="J62" s="136" t="s">
        <v>757</v>
      </c>
      <c r="K62" s="138" t="s">
        <v>758</v>
      </c>
      <c r="L62" s="138" t="s">
        <v>759</v>
      </c>
      <c r="M62" s="138" t="s">
        <v>1625</v>
      </c>
      <c r="N62" s="138" t="s">
        <v>1626</v>
      </c>
      <c r="O62" s="134" t="s">
        <v>761</v>
      </c>
      <c r="P62" s="134" t="s">
        <v>76</v>
      </c>
      <c r="Q62" s="139" t="s">
        <v>289</v>
      </c>
      <c r="R62" s="140" t="n">
        <v>42736</v>
      </c>
      <c r="S62" s="137" t="n">
        <v>14</v>
      </c>
      <c r="T62" s="136" t="n">
        <f aca="false">R62+S62*365.2</f>
        <v>47848.8</v>
      </c>
      <c r="U62" s="135" t="s">
        <v>762</v>
      </c>
      <c r="V62" s="134" t="str">
        <f aca="false">IF(Y62="","",Y62)</f>
        <v/>
      </c>
      <c r="W62" s="134" t="str">
        <f aca="false">IF(Z62="","",Z62)</f>
        <v>м</v>
      </c>
      <c r="X62" s="137" t="s">
        <v>1339</v>
      </c>
      <c r="Y62" s="137"/>
      <c r="Z62" s="139" t="s">
        <v>325</v>
      </c>
      <c r="AA62" s="135" t="s">
        <v>326</v>
      </c>
      <c r="AB62" s="137" t="s">
        <v>325</v>
      </c>
      <c r="AC62" s="139" t="s">
        <v>325</v>
      </c>
      <c r="AD62" s="138" t="n">
        <v>24</v>
      </c>
      <c r="AE62" s="149" t="n">
        <v>45034</v>
      </c>
      <c r="AF62" s="143" t="n">
        <f aca="false">IF(AD62=0,0,IF(AE62="","",EDATE(AE62,AD62)-DAY(1)))</f>
        <v>45734</v>
      </c>
      <c r="AG62" s="143" t="s">
        <v>764</v>
      </c>
      <c r="AH62" s="143" t="s">
        <v>83</v>
      </c>
      <c r="AI62" s="139" t="s">
        <v>1627</v>
      </c>
      <c r="AJ62" s="136" t="s">
        <v>143</v>
      </c>
      <c r="AK62" s="143" t="str">
        <f aca="true">IF(AE62=0,"нет данных",IF(TODAY()&lt;AF62-30,"поверен",IF(TODAY()&gt;AF62,"ЗАМЕНИТЬ","ПРОСРОЧЕН")))</f>
        <v>ЗАМЕНИТЬ</v>
      </c>
      <c r="AL62" s="139"/>
      <c r="AM62" s="139" t="s">
        <v>86</v>
      </c>
      <c r="AN62" s="139" t="s">
        <v>87</v>
      </c>
      <c r="AO62" s="139" t="s">
        <v>88</v>
      </c>
      <c r="AP62" s="137"/>
      <c r="AQ62" s="150"/>
      <c r="AR62" s="143"/>
      <c r="AS62" s="139" t="s">
        <v>91</v>
      </c>
      <c r="AT62" s="134" t="s">
        <v>385</v>
      </c>
      <c r="AU62" s="134" t="n">
        <v>3453</v>
      </c>
      <c r="AV62" s="136" t="n">
        <v>44326</v>
      </c>
      <c r="AW62" s="136"/>
      <c r="AX62" s="134"/>
      <c r="AY62" s="134"/>
      <c r="AZ62" s="134"/>
      <c r="BA62" s="136" t="s">
        <v>221</v>
      </c>
      <c r="BB62" s="136" t="s">
        <v>329</v>
      </c>
      <c r="BC62" s="136" t="s">
        <v>298</v>
      </c>
      <c r="BD62" s="139" t="n">
        <v>2971</v>
      </c>
      <c r="BE62" s="136"/>
      <c r="BF62" s="136"/>
      <c r="BG62" s="134" t="s">
        <v>1628</v>
      </c>
      <c r="BH62" s="241"/>
      <c r="BI62" s="150" t="s">
        <v>768</v>
      </c>
      <c r="BJ62" s="150" t="s">
        <v>769</v>
      </c>
      <c r="BK62" s="150" t="s">
        <v>302</v>
      </c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customFormat="false" ht="60" hidden="false" customHeight="true" outlineLevel="0" collapsed="false">
      <c r="A63" s="134"/>
      <c r="B63" s="134" t="s">
        <v>62</v>
      </c>
      <c r="C63" s="134" t="s">
        <v>63</v>
      </c>
      <c r="D63" s="135" t="s">
        <v>64</v>
      </c>
      <c r="E63" s="135" t="s">
        <v>852</v>
      </c>
      <c r="F63" s="136" t="s">
        <v>853</v>
      </c>
      <c r="G63" s="136" t="s">
        <v>1203</v>
      </c>
      <c r="H63" s="135" t="s">
        <v>1629</v>
      </c>
      <c r="I63" s="137" t="s">
        <v>1630</v>
      </c>
      <c r="J63" s="136" t="s">
        <v>1631</v>
      </c>
      <c r="K63" s="138" t="s">
        <v>131</v>
      </c>
      <c r="L63" s="138" t="s">
        <v>151</v>
      </c>
      <c r="M63" s="136" t="s">
        <v>1632</v>
      </c>
      <c r="N63" s="138" t="s">
        <v>1633</v>
      </c>
      <c r="O63" s="134" t="s">
        <v>153</v>
      </c>
      <c r="P63" s="134" t="s">
        <v>154</v>
      </c>
      <c r="Q63" s="139" t="s">
        <v>137</v>
      </c>
      <c r="R63" s="158" t="s">
        <v>1360</v>
      </c>
      <c r="S63" s="232" t="n">
        <v>12</v>
      </c>
      <c r="T63" s="136" t="n">
        <v>46295.4</v>
      </c>
      <c r="U63" s="135" t="s">
        <v>100</v>
      </c>
      <c r="V63" s="108" t="s">
        <v>138</v>
      </c>
      <c r="W63" s="108" t="s">
        <v>139</v>
      </c>
      <c r="X63" s="137" t="n">
        <v>1</v>
      </c>
      <c r="Y63" s="137" t="s">
        <v>138</v>
      </c>
      <c r="Z63" s="139" t="s">
        <v>139</v>
      </c>
      <c r="AA63" s="135" t="s">
        <v>1634</v>
      </c>
      <c r="AB63" s="137"/>
      <c r="AC63" s="139" t="s">
        <v>141</v>
      </c>
      <c r="AD63" s="138" t="n">
        <v>36</v>
      </c>
      <c r="AE63" s="149" t="n">
        <v>45297</v>
      </c>
      <c r="AF63" s="143" t="n">
        <v>46392</v>
      </c>
      <c r="AG63" s="136" t="s">
        <v>82</v>
      </c>
      <c r="AH63" s="136" t="s">
        <v>83</v>
      </c>
      <c r="AI63" s="139" t="s">
        <v>1635</v>
      </c>
      <c r="AJ63" s="136" t="s">
        <v>143</v>
      </c>
      <c r="AK63" s="143" t="s">
        <v>453</v>
      </c>
      <c r="AL63" s="139"/>
      <c r="AM63" s="139" t="s">
        <v>86</v>
      </c>
      <c r="AN63" s="139" t="s">
        <v>87</v>
      </c>
      <c r="AO63" s="139" t="s">
        <v>88</v>
      </c>
      <c r="AP63" s="137"/>
      <c r="AQ63" s="150"/>
      <c r="AR63" s="143"/>
      <c r="AS63" s="139" t="s">
        <v>91</v>
      </c>
      <c r="AT63" s="134" t="s">
        <v>385</v>
      </c>
      <c r="AU63" s="134"/>
      <c r="AV63" s="136"/>
      <c r="AW63" s="136"/>
      <c r="AX63" s="134"/>
      <c r="AY63" s="134"/>
      <c r="AZ63" s="134"/>
      <c r="BA63" s="136"/>
      <c r="BB63" s="136" t="s">
        <v>145</v>
      </c>
      <c r="BC63" s="136" t="s">
        <v>146</v>
      </c>
      <c r="BD63" s="139" t="s">
        <v>1363</v>
      </c>
      <c r="BE63" s="136"/>
      <c r="BF63" s="136"/>
      <c r="BG63" s="108" t="s">
        <v>1636</v>
      </c>
      <c r="BH63" s="162"/>
      <c r="BI63" s="108"/>
      <c r="BJ63" s="162"/>
      <c r="BK63" s="162"/>
      <c r="BL63" s="132" t="s">
        <v>1637</v>
      </c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</row>
    <row r="64" customFormat="false" ht="60" hidden="false" customHeight="true" outlineLevel="0" collapsed="false">
      <c r="A64" s="134"/>
      <c r="B64" s="134" t="s">
        <v>62</v>
      </c>
      <c r="C64" s="134" t="s">
        <v>63</v>
      </c>
      <c r="D64" s="135" t="s">
        <v>64</v>
      </c>
      <c r="E64" s="135" t="s">
        <v>852</v>
      </c>
      <c r="F64" s="136" t="s">
        <v>853</v>
      </c>
      <c r="G64" s="136" t="s">
        <v>1203</v>
      </c>
      <c r="H64" s="135" t="s">
        <v>1638</v>
      </c>
      <c r="I64" s="137" t="s">
        <v>1630</v>
      </c>
      <c r="J64" s="136" t="s">
        <v>1631</v>
      </c>
      <c r="K64" s="138" t="s">
        <v>131</v>
      </c>
      <c r="L64" s="138" t="s">
        <v>151</v>
      </c>
      <c r="M64" s="136" t="s">
        <v>1639</v>
      </c>
      <c r="N64" s="138" t="n">
        <v>9659979</v>
      </c>
      <c r="O64" s="134" t="s">
        <v>153</v>
      </c>
      <c r="P64" s="134" t="s">
        <v>154</v>
      </c>
      <c r="Q64" s="139" t="s">
        <v>137</v>
      </c>
      <c r="R64" s="158" t="s">
        <v>1360</v>
      </c>
      <c r="S64" s="232" t="n">
        <v>12</v>
      </c>
      <c r="T64" s="136" t="n">
        <v>46295.4</v>
      </c>
      <c r="U64" s="135" t="s">
        <v>100</v>
      </c>
      <c r="V64" s="108" t="s">
        <v>138</v>
      </c>
      <c r="W64" s="108" t="s">
        <v>139</v>
      </c>
      <c r="X64" s="137" t="n">
        <v>1</v>
      </c>
      <c r="Y64" s="137" t="s">
        <v>138</v>
      </c>
      <c r="Z64" s="139" t="s">
        <v>139</v>
      </c>
      <c r="AA64" s="135" t="s">
        <v>1634</v>
      </c>
      <c r="AB64" s="137"/>
      <c r="AC64" s="139" t="s">
        <v>141</v>
      </c>
      <c r="AD64" s="138" t="n">
        <v>36</v>
      </c>
      <c r="AE64" s="149" t="n">
        <v>45297</v>
      </c>
      <c r="AF64" s="143" t="n">
        <v>46392</v>
      </c>
      <c r="AG64" s="136" t="s">
        <v>82</v>
      </c>
      <c r="AH64" s="136" t="s">
        <v>83</v>
      </c>
      <c r="AI64" s="139" t="s">
        <v>1640</v>
      </c>
      <c r="AJ64" s="136" t="s">
        <v>143</v>
      </c>
      <c r="AK64" s="143" t="s">
        <v>453</v>
      </c>
      <c r="AL64" s="139"/>
      <c r="AM64" s="139" t="s">
        <v>86</v>
      </c>
      <c r="AN64" s="139" t="s">
        <v>87</v>
      </c>
      <c r="AO64" s="139" t="s">
        <v>88</v>
      </c>
      <c r="AP64" s="137"/>
      <c r="AQ64" s="150"/>
      <c r="AR64" s="143"/>
      <c r="AS64" s="139" t="s">
        <v>91</v>
      </c>
      <c r="AT64" s="134" t="s">
        <v>385</v>
      </c>
      <c r="AU64" s="134"/>
      <c r="AV64" s="136" t="s">
        <v>1641</v>
      </c>
      <c r="AW64" s="136"/>
      <c r="AX64" s="134"/>
      <c r="AY64" s="134"/>
      <c r="AZ64" s="134"/>
      <c r="BA64" s="136"/>
      <c r="BB64" s="136" t="s">
        <v>145</v>
      </c>
      <c r="BC64" s="136" t="s">
        <v>146</v>
      </c>
      <c r="BD64" s="139" t="s">
        <v>1363</v>
      </c>
      <c r="BE64" s="136"/>
      <c r="BF64" s="136"/>
      <c r="BG64" s="108" t="s">
        <v>1636</v>
      </c>
      <c r="BH64" s="162"/>
      <c r="BI64" s="108"/>
      <c r="BJ64" s="162"/>
      <c r="BK64" s="162"/>
      <c r="BL64" s="132" t="s">
        <v>1637</v>
      </c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</row>
    <row r="65" customFormat="false" ht="60" hidden="false" customHeight="true" outlineLevel="0" collapsed="false">
      <c r="A65" s="134"/>
      <c r="B65" s="134" t="s">
        <v>62</v>
      </c>
      <c r="C65" s="134" t="s">
        <v>63</v>
      </c>
      <c r="D65" s="135" t="s">
        <v>64</v>
      </c>
      <c r="E65" s="135" t="s">
        <v>1392</v>
      </c>
      <c r="F65" s="136" t="s">
        <v>1445</v>
      </c>
      <c r="G65" s="136" t="s">
        <v>1623</v>
      </c>
      <c r="H65" s="135" t="s">
        <v>1624</v>
      </c>
      <c r="I65" s="137" t="s">
        <v>756</v>
      </c>
      <c r="J65" s="136" t="s">
        <v>757</v>
      </c>
      <c r="K65" s="138" t="s">
        <v>758</v>
      </c>
      <c r="L65" s="138" t="s">
        <v>759</v>
      </c>
      <c r="M65" s="138" t="s">
        <v>1625</v>
      </c>
      <c r="N65" s="138" t="s">
        <v>1626</v>
      </c>
      <c r="O65" s="134" t="s">
        <v>761</v>
      </c>
      <c r="P65" s="134" t="s">
        <v>76</v>
      </c>
      <c r="Q65" s="139" t="s">
        <v>289</v>
      </c>
      <c r="R65" s="140" t="n">
        <v>42736</v>
      </c>
      <c r="S65" s="137" t="n">
        <v>14</v>
      </c>
      <c r="T65" s="136" t="n">
        <f aca="false">R65+S65*365.2</f>
        <v>47848.8</v>
      </c>
      <c r="U65" s="135" t="s">
        <v>762</v>
      </c>
      <c r="V65" s="134" t="str">
        <f aca="false">IF(Y65="","",Y65)</f>
        <v/>
      </c>
      <c r="W65" s="134" t="str">
        <f aca="false">IF(Z65="","",Z65)</f>
        <v>м</v>
      </c>
      <c r="X65" s="137" t="s">
        <v>1339</v>
      </c>
      <c r="Y65" s="137"/>
      <c r="Z65" s="139" t="s">
        <v>325</v>
      </c>
      <c r="AA65" s="135" t="s">
        <v>326</v>
      </c>
      <c r="AB65" s="137" t="s">
        <v>325</v>
      </c>
      <c r="AC65" s="139" t="s">
        <v>325</v>
      </c>
      <c r="AD65" s="138" t="n">
        <v>24</v>
      </c>
      <c r="AE65" s="149" t="n">
        <v>45034</v>
      </c>
      <c r="AF65" s="143" t="n">
        <f aca="false">IF(AD65=0,0,IF(AE65="","",EDATE(AE65,AD65)-DAY(1)))</f>
        <v>45734</v>
      </c>
      <c r="AG65" s="143" t="s">
        <v>764</v>
      </c>
      <c r="AH65" s="143" t="s">
        <v>83</v>
      </c>
      <c r="AI65" s="139" t="s">
        <v>1627</v>
      </c>
      <c r="AJ65" s="136" t="s">
        <v>143</v>
      </c>
      <c r="AK65" s="143" t="str">
        <f aca="true">IF(AE65=0,"нет данных",IF(TODAY()&lt;AF65-30,"поверен",IF(TODAY()&gt;AF65,"ЗАМЕНИТЬ","ПРОСРОЧЕН")))</f>
        <v>ЗАМЕНИТЬ</v>
      </c>
      <c r="AL65" s="139"/>
      <c r="AM65" s="139" t="s">
        <v>86</v>
      </c>
      <c r="AN65" s="139" t="s">
        <v>1642</v>
      </c>
      <c r="AO65" s="139" t="s">
        <v>1643</v>
      </c>
      <c r="AP65" s="137"/>
      <c r="AQ65" s="150"/>
      <c r="AR65" s="143"/>
      <c r="AS65" s="139" t="s">
        <v>91</v>
      </c>
      <c r="AT65" s="134" t="s">
        <v>385</v>
      </c>
      <c r="AU65" s="134"/>
      <c r="AV65" s="136" t="n">
        <v>44326</v>
      </c>
      <c r="AW65" s="136"/>
      <c r="AX65" s="134"/>
      <c r="AY65" s="134"/>
      <c r="AZ65" s="134"/>
      <c r="BA65" s="136" t="s">
        <v>221</v>
      </c>
      <c r="BB65" s="136" t="s">
        <v>329</v>
      </c>
      <c r="BC65" s="136" t="s">
        <v>298</v>
      </c>
      <c r="BD65" s="139" t="n">
        <v>2971</v>
      </c>
      <c r="BE65" s="136"/>
      <c r="BF65" s="136"/>
      <c r="BG65" s="134" t="s">
        <v>1628</v>
      </c>
      <c r="BH65" s="241"/>
      <c r="BI65" s="150" t="s">
        <v>768</v>
      </c>
      <c r="BJ65" s="150" t="s">
        <v>769</v>
      </c>
      <c r="BK65" s="150" t="s">
        <v>302</v>
      </c>
      <c r="BL65" s="107"/>
      <c r="BM65" s="107"/>
      <c r="BN65" s="107"/>
      <c r="BO65" s="107"/>
      <c r="BP65" s="107"/>
      <c r="BQ65" s="107"/>
      <c r="BR65" s="107"/>
      <c r="BS65" s="107"/>
      <c r="BT65" s="107"/>
      <c r="BU65" s="107"/>
      <c r="BV65" s="107"/>
    </row>
    <row r="66" customFormat="false" ht="60" hidden="false" customHeight="true" outlineLevel="0" collapsed="false">
      <c r="A66" s="134"/>
      <c r="B66" s="134" t="s">
        <v>62</v>
      </c>
      <c r="C66" s="134" t="s">
        <v>63</v>
      </c>
      <c r="D66" s="135" t="s">
        <v>64</v>
      </c>
      <c r="E66" s="134" t="n">
        <v>265</v>
      </c>
      <c r="F66" s="134" t="s">
        <v>1644</v>
      </c>
      <c r="G66" s="134" t="s">
        <v>1645</v>
      </c>
      <c r="H66" s="134" t="s">
        <v>1646</v>
      </c>
      <c r="I66" s="134" t="s">
        <v>1647</v>
      </c>
      <c r="J66" s="134" t="s">
        <v>1648</v>
      </c>
      <c r="K66" s="134" t="s">
        <v>1649</v>
      </c>
      <c r="L66" s="134" t="s">
        <v>1650</v>
      </c>
      <c r="M66" s="365" t="s">
        <v>1651</v>
      </c>
      <c r="N66" s="134" t="n">
        <v>112160300</v>
      </c>
      <c r="O66" s="134" t="s">
        <v>1652</v>
      </c>
      <c r="P66" s="134" t="s">
        <v>76</v>
      </c>
      <c r="Q66" s="139" t="s">
        <v>409</v>
      </c>
      <c r="R66" s="150" t="n">
        <v>2015</v>
      </c>
      <c r="S66" s="366"/>
      <c r="T66" s="139" t="n">
        <f aca="false">R66+S66*365.2</f>
        <v>2015</v>
      </c>
      <c r="U66" s="134" t="n">
        <v>4</v>
      </c>
      <c r="V66" s="134" t="s">
        <v>325</v>
      </c>
      <c r="W66" s="134" t="s">
        <v>1653</v>
      </c>
      <c r="X66" s="134" t="n">
        <v>20</v>
      </c>
      <c r="Y66" s="134" t="s">
        <v>325</v>
      </c>
      <c r="Z66" s="134" t="s">
        <v>1653</v>
      </c>
      <c r="AA66" s="134" t="s">
        <v>1654</v>
      </c>
      <c r="AB66" s="241"/>
      <c r="AC66" s="134" t="s">
        <v>141</v>
      </c>
      <c r="AD66" s="134" t="n">
        <v>12</v>
      </c>
      <c r="AE66" s="140" t="n">
        <v>45033</v>
      </c>
      <c r="AF66" s="143" t="n">
        <f aca="false">IF(AD66=0,0,IF(AE66="","",EDATE(AE66,AD66)-DAY(1)))</f>
        <v>45368</v>
      </c>
      <c r="AG66" s="136" t="s">
        <v>82</v>
      </c>
      <c r="AH66" s="136" t="s">
        <v>83</v>
      </c>
      <c r="AI66" s="134" t="s">
        <v>1655</v>
      </c>
      <c r="AJ66" s="134" t="s">
        <v>143</v>
      </c>
      <c r="AK66" s="143" t="str">
        <f aca="true">IF(AE66=0,"нет данных",IF(TODAY()&lt;AF66-30,"поверен",IF(TODAY()&gt;AF66,"ЗАМЕНИТЬ","ПРОСРОЧЕН")))</f>
        <v>ЗАМЕНИТЬ</v>
      </c>
      <c r="AL66" s="139" t="s">
        <v>86</v>
      </c>
      <c r="AM66" s="139" t="s">
        <v>86</v>
      </c>
      <c r="AN66" s="139" t="s">
        <v>87</v>
      </c>
      <c r="AO66" s="134" t="s">
        <v>88</v>
      </c>
      <c r="AP66" s="241"/>
      <c r="AQ66" s="241"/>
      <c r="AR66" s="241"/>
      <c r="AS66" s="241"/>
      <c r="AT66" s="241"/>
      <c r="AU66" s="241"/>
      <c r="AV66" s="241"/>
      <c r="AW66" s="241"/>
      <c r="AX66" s="241"/>
      <c r="AY66" s="241"/>
      <c r="AZ66" s="241"/>
      <c r="BA66" s="241"/>
      <c r="BB66" s="136" t="s">
        <v>415</v>
      </c>
      <c r="BC66" s="136" t="s">
        <v>416</v>
      </c>
      <c r="BD66" s="139" t="n">
        <v>3160</v>
      </c>
      <c r="BE66" s="241"/>
      <c r="BF66" s="241" t="s">
        <v>1656</v>
      </c>
      <c r="BG66" s="134" t="s">
        <v>1657</v>
      </c>
      <c r="BH66" s="241"/>
      <c r="BI66" s="134"/>
      <c r="BJ66" s="134"/>
      <c r="BK66" s="134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customFormat="false" ht="60" hidden="false" customHeight="true" outlineLevel="0" collapsed="false">
      <c r="A67" s="134"/>
      <c r="B67" s="134" t="s">
        <v>62</v>
      </c>
      <c r="C67" s="134" t="s">
        <v>63</v>
      </c>
      <c r="D67" s="135" t="s">
        <v>64</v>
      </c>
      <c r="E67" s="135" t="s">
        <v>1392</v>
      </c>
      <c r="F67" s="136" t="s">
        <v>1445</v>
      </c>
      <c r="G67" s="136" t="s">
        <v>1623</v>
      </c>
      <c r="H67" s="135" t="s">
        <v>1624</v>
      </c>
      <c r="I67" s="137" t="s">
        <v>756</v>
      </c>
      <c r="J67" s="136" t="s">
        <v>757</v>
      </c>
      <c r="K67" s="138" t="s">
        <v>758</v>
      </c>
      <c r="L67" s="138" t="s">
        <v>759</v>
      </c>
      <c r="M67" s="138" t="s">
        <v>1625</v>
      </c>
      <c r="N67" s="138" t="s">
        <v>1626</v>
      </c>
      <c r="O67" s="134" t="s">
        <v>761</v>
      </c>
      <c r="P67" s="134" t="s">
        <v>76</v>
      </c>
      <c r="Q67" s="139" t="s">
        <v>289</v>
      </c>
      <c r="R67" s="140" t="n">
        <v>42736</v>
      </c>
      <c r="S67" s="137" t="n">
        <v>14</v>
      </c>
      <c r="T67" s="136" t="n">
        <f aca="false">R67+S67*365.2</f>
        <v>47848.8</v>
      </c>
      <c r="U67" s="135" t="s">
        <v>762</v>
      </c>
      <c r="V67" s="134" t="str">
        <f aca="false">IF(Y67="","",Y67)</f>
        <v/>
      </c>
      <c r="W67" s="134" t="str">
        <f aca="false">IF(Z67="","",Z67)</f>
        <v>м</v>
      </c>
      <c r="X67" s="137" t="s">
        <v>1339</v>
      </c>
      <c r="Y67" s="137"/>
      <c r="Z67" s="139" t="s">
        <v>325</v>
      </c>
      <c r="AA67" s="135" t="s">
        <v>326</v>
      </c>
      <c r="AB67" s="137" t="s">
        <v>325</v>
      </c>
      <c r="AC67" s="139" t="s">
        <v>325</v>
      </c>
      <c r="AD67" s="138" t="n">
        <v>24</v>
      </c>
      <c r="AE67" s="149" t="n">
        <v>45034</v>
      </c>
      <c r="AF67" s="143" t="n">
        <f aca="false">IF(AD67=0,0,IF(AE67="","",EDATE(AE67,AD67)-DAY(1)))</f>
        <v>45734</v>
      </c>
      <c r="AG67" s="143" t="s">
        <v>764</v>
      </c>
      <c r="AH67" s="143" t="s">
        <v>83</v>
      </c>
      <c r="AI67" s="139" t="s">
        <v>1627</v>
      </c>
      <c r="AJ67" s="136" t="s">
        <v>143</v>
      </c>
      <c r="AK67" s="143" t="str">
        <f aca="true">IF(AE67=0,"нет данных",IF(TODAY()&lt;AF67-30,"поверен",IF(TODAY()&gt;AF67,"ЗАМЕНИТЬ","ПРОСРОЧЕН")))</f>
        <v>ЗАМЕНИТЬ</v>
      </c>
      <c r="AL67" s="139"/>
      <c r="AM67" s="139" t="s">
        <v>86</v>
      </c>
      <c r="AN67" s="139" t="s">
        <v>1642</v>
      </c>
      <c r="AO67" s="139" t="s">
        <v>1643</v>
      </c>
      <c r="AP67" s="137"/>
      <c r="AQ67" s="150"/>
      <c r="AR67" s="143"/>
      <c r="AS67" s="139" t="s">
        <v>91</v>
      </c>
      <c r="AT67" s="134" t="s">
        <v>385</v>
      </c>
      <c r="AU67" s="134"/>
      <c r="AV67" s="136" t="n">
        <v>44326</v>
      </c>
      <c r="AW67" s="136"/>
      <c r="AX67" s="134"/>
      <c r="AY67" s="134"/>
      <c r="AZ67" s="134"/>
      <c r="BA67" s="136" t="s">
        <v>221</v>
      </c>
      <c r="BB67" s="136" t="s">
        <v>329</v>
      </c>
      <c r="BC67" s="136" t="s">
        <v>298</v>
      </c>
      <c r="BD67" s="139" t="n">
        <v>2971</v>
      </c>
      <c r="BE67" s="136"/>
      <c r="BF67" s="136"/>
      <c r="BG67" s="134" t="s">
        <v>1628</v>
      </c>
      <c r="BH67" s="367"/>
      <c r="BI67" s="150" t="s">
        <v>768</v>
      </c>
      <c r="BJ67" s="150" t="s">
        <v>769</v>
      </c>
      <c r="BK67" s="150" t="s">
        <v>302</v>
      </c>
      <c r="BL67" s="230"/>
      <c r="BM67" s="230"/>
      <c r="BN67" s="230"/>
      <c r="BO67" s="230"/>
      <c r="BP67" s="230"/>
      <c r="BQ67" s="230"/>
      <c r="BR67" s="230"/>
      <c r="BS67" s="230"/>
      <c r="BT67" s="230"/>
      <c r="BU67" s="230"/>
      <c r="BV67" s="230"/>
    </row>
    <row r="68" customFormat="false" ht="60" hidden="false" customHeight="true" outlineLevel="0" collapsed="false">
      <c r="A68" s="134"/>
      <c r="B68" s="134" t="s">
        <v>62</v>
      </c>
      <c r="C68" s="134" t="s">
        <v>63</v>
      </c>
      <c r="D68" s="135" t="s">
        <v>64</v>
      </c>
      <c r="E68" s="135" t="n">
        <v>604</v>
      </c>
      <c r="F68" s="136" t="s">
        <v>1106</v>
      </c>
      <c r="G68" s="108" t="s">
        <v>1658</v>
      </c>
      <c r="H68" s="108" t="s">
        <v>1659</v>
      </c>
      <c r="I68" s="137" t="s">
        <v>1179</v>
      </c>
      <c r="J68" s="136" t="s">
        <v>1180</v>
      </c>
      <c r="K68" s="138" t="s">
        <v>1181</v>
      </c>
      <c r="L68" s="163" t="s">
        <v>1182</v>
      </c>
      <c r="M68" s="163" t="s">
        <v>1182</v>
      </c>
      <c r="N68" s="163" t="s">
        <v>1660</v>
      </c>
      <c r="O68" s="163" t="s">
        <v>1184</v>
      </c>
      <c r="P68" s="134" t="s">
        <v>1185</v>
      </c>
      <c r="Q68" s="139" t="s">
        <v>137</v>
      </c>
      <c r="R68" s="158" t="n">
        <v>42583</v>
      </c>
      <c r="S68" s="137" t="n">
        <v>10</v>
      </c>
      <c r="T68" s="136" t="n">
        <f aca="false">R68+S68*365.2</f>
        <v>46235</v>
      </c>
      <c r="U68" s="163" t="s">
        <v>100</v>
      </c>
      <c r="V68" s="137" t="s">
        <v>138</v>
      </c>
      <c r="W68" s="139" t="s">
        <v>139</v>
      </c>
      <c r="X68" s="163" t="s">
        <v>1186</v>
      </c>
      <c r="Y68" s="137" t="s">
        <v>138</v>
      </c>
      <c r="Z68" s="139" t="s">
        <v>139</v>
      </c>
      <c r="AA68" s="135" t="s">
        <v>1187</v>
      </c>
      <c r="AB68" s="137"/>
      <c r="AC68" s="139" t="s">
        <v>141</v>
      </c>
      <c r="AD68" s="138" t="n">
        <v>12</v>
      </c>
      <c r="AE68" s="149" t="n">
        <v>45034</v>
      </c>
      <c r="AF68" s="143" t="n">
        <f aca="false">IF(AD68=0,0,IF(AE68="","",EDATE(AE68,AD68)-DAY(1)))</f>
        <v>45369</v>
      </c>
      <c r="AG68" s="136" t="s">
        <v>82</v>
      </c>
      <c r="AH68" s="136" t="s">
        <v>83</v>
      </c>
      <c r="AI68" s="134" t="s">
        <v>1661</v>
      </c>
      <c r="AJ68" s="136" t="s">
        <v>573</v>
      </c>
      <c r="AK68" s="143" t="str">
        <f aca="true">IF(AE68=0,"нет данных",IF(TODAY()&lt;AF68-30,"поверен",IF(TODAY()&gt;AF68,"ЗАМЕНИТЬ","ПРОСРОЧЕН")))</f>
        <v>ЗАМЕНИТЬ</v>
      </c>
      <c r="AL68" s="139"/>
      <c r="AM68" s="139"/>
      <c r="AN68" s="139"/>
      <c r="AO68" s="139"/>
      <c r="AP68" s="137"/>
      <c r="AQ68" s="150"/>
      <c r="AR68" s="143"/>
      <c r="AS68" s="139"/>
      <c r="AT68" s="134"/>
      <c r="AU68" s="134"/>
      <c r="AV68" s="136"/>
      <c r="AW68" s="136"/>
      <c r="AX68" s="134"/>
      <c r="AY68" s="134"/>
      <c r="AZ68" s="134"/>
      <c r="BA68" s="136"/>
      <c r="BB68" s="136" t="s">
        <v>145</v>
      </c>
      <c r="BC68" s="136" t="s">
        <v>146</v>
      </c>
      <c r="BD68" s="139" t="n">
        <v>3001</v>
      </c>
      <c r="BE68" s="136"/>
      <c r="BF68" s="136"/>
      <c r="BG68" s="108" t="s">
        <v>1662</v>
      </c>
      <c r="BH68" s="151"/>
      <c r="BI68" s="108"/>
      <c r="BJ68" s="108"/>
      <c r="BK68" s="108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</row>
    <row r="69" customFormat="false" ht="60" hidden="false" customHeight="true" outlineLevel="0" collapsed="false">
      <c r="A69" s="134"/>
      <c r="B69" s="134" t="s">
        <v>62</v>
      </c>
      <c r="C69" s="134" t="s">
        <v>63</v>
      </c>
      <c r="D69" s="135" t="s">
        <v>64</v>
      </c>
      <c r="E69" s="135" t="n">
        <v>604</v>
      </c>
      <c r="F69" s="136" t="s">
        <v>1106</v>
      </c>
      <c r="G69" s="108" t="s">
        <v>1663</v>
      </c>
      <c r="H69" s="108" t="s">
        <v>1664</v>
      </c>
      <c r="I69" s="137" t="s">
        <v>1179</v>
      </c>
      <c r="J69" s="136" t="s">
        <v>1180</v>
      </c>
      <c r="K69" s="138" t="s">
        <v>1181</v>
      </c>
      <c r="L69" s="163" t="s">
        <v>1182</v>
      </c>
      <c r="M69" s="163" t="s">
        <v>1182</v>
      </c>
      <c r="N69" s="163" t="s">
        <v>1665</v>
      </c>
      <c r="O69" s="163" t="s">
        <v>1184</v>
      </c>
      <c r="P69" s="134" t="s">
        <v>1185</v>
      </c>
      <c r="Q69" s="139" t="s">
        <v>137</v>
      </c>
      <c r="R69" s="158" t="n">
        <v>42583</v>
      </c>
      <c r="S69" s="137" t="n">
        <v>10</v>
      </c>
      <c r="T69" s="136" t="n">
        <f aca="false">R69+S69*365.2</f>
        <v>46235</v>
      </c>
      <c r="U69" s="163" t="s">
        <v>100</v>
      </c>
      <c r="V69" s="137" t="s">
        <v>138</v>
      </c>
      <c r="W69" s="139" t="s">
        <v>139</v>
      </c>
      <c r="X69" s="163" t="s">
        <v>1186</v>
      </c>
      <c r="Y69" s="137" t="s">
        <v>138</v>
      </c>
      <c r="Z69" s="139" t="s">
        <v>139</v>
      </c>
      <c r="AA69" s="135" t="s">
        <v>1187</v>
      </c>
      <c r="AB69" s="137"/>
      <c r="AC69" s="139" t="s">
        <v>141</v>
      </c>
      <c r="AD69" s="138" t="n">
        <v>12</v>
      </c>
      <c r="AE69" s="149"/>
      <c r="AF69" s="143" t="str">
        <f aca="false">IF(AD69=0,0,IF(AE69="","",EDATE(AE69,AD69)-DAY(1)))</f>
        <v/>
      </c>
      <c r="AG69" s="136" t="s">
        <v>82</v>
      </c>
      <c r="AH69" s="136" t="s">
        <v>83</v>
      </c>
      <c r="AI69" s="134"/>
      <c r="AJ69" s="136" t="s">
        <v>573</v>
      </c>
      <c r="AK69" s="143" t="str">
        <f aca="true">IF(AE69=0,"нет данных",IF(TODAY()&lt;AF69-30,"поверен",IF(TODAY()&gt;AF69,"ЗАМЕНИТЬ","ПРОСРОЧЕН")))</f>
        <v>нет данных</v>
      </c>
      <c r="AL69" s="139"/>
      <c r="AM69" s="139"/>
      <c r="AN69" s="139"/>
      <c r="AO69" s="139"/>
      <c r="AP69" s="137"/>
      <c r="AQ69" s="150"/>
      <c r="AR69" s="143"/>
      <c r="AS69" s="139"/>
      <c r="AT69" s="134"/>
      <c r="AU69" s="134"/>
      <c r="AV69" s="136"/>
      <c r="AW69" s="136"/>
      <c r="AX69" s="134"/>
      <c r="AY69" s="134"/>
      <c r="AZ69" s="134"/>
      <c r="BA69" s="136"/>
      <c r="BB69" s="136" t="s">
        <v>145</v>
      </c>
      <c r="BC69" s="136" t="s">
        <v>146</v>
      </c>
      <c r="BD69" s="139" t="n">
        <v>3001</v>
      </c>
      <c r="BE69" s="136"/>
      <c r="BF69" s="136"/>
      <c r="BG69" s="108" t="s">
        <v>1662</v>
      </c>
      <c r="BH69" s="151"/>
      <c r="BI69" s="108"/>
      <c r="BJ69" s="108"/>
      <c r="BK69" s="108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</row>
    <row r="70" customFormat="false" ht="54.95" hidden="false" customHeight="true" outlineLevel="0" collapsed="false">
      <c r="A70" s="134"/>
      <c r="B70" s="134" t="s">
        <v>62</v>
      </c>
      <c r="C70" s="134" t="s">
        <v>63</v>
      </c>
      <c r="D70" s="135" t="s">
        <v>64</v>
      </c>
      <c r="E70" s="135" t="s">
        <v>1497</v>
      </c>
      <c r="F70" s="136" t="s">
        <v>675</v>
      </c>
      <c r="G70" s="136" t="s">
        <v>634</v>
      </c>
      <c r="H70" s="135" t="s">
        <v>1666</v>
      </c>
      <c r="I70" s="137" t="s">
        <v>566</v>
      </c>
      <c r="J70" s="136" t="s">
        <v>615</v>
      </c>
      <c r="K70" s="138" t="s">
        <v>568</v>
      </c>
      <c r="L70" s="138" t="s">
        <v>616</v>
      </c>
      <c r="M70" s="138" t="s">
        <v>617</v>
      </c>
      <c r="N70" s="138" t="s">
        <v>1667</v>
      </c>
      <c r="O70" s="134" t="s">
        <v>408</v>
      </c>
      <c r="P70" s="134" t="s">
        <v>76</v>
      </c>
      <c r="Q70" s="139" t="s">
        <v>409</v>
      </c>
      <c r="R70" s="140" t="n">
        <v>42861</v>
      </c>
      <c r="S70" s="137" t="n">
        <v>15</v>
      </c>
      <c r="T70" s="136" t="n">
        <f aca="false">R70+S70*365.2</f>
        <v>48339</v>
      </c>
      <c r="U70" s="135" t="s">
        <v>100</v>
      </c>
      <c r="V70" s="134" t="str">
        <f aca="false">IF(Y70="","",Y70)</f>
        <v/>
      </c>
      <c r="W70" s="139" t="s">
        <v>411</v>
      </c>
      <c r="X70" s="137" t="n">
        <v>100</v>
      </c>
      <c r="Y70" s="137"/>
      <c r="Z70" s="139" t="s">
        <v>411</v>
      </c>
      <c r="AA70" s="135" t="s">
        <v>412</v>
      </c>
      <c r="AB70" s="137"/>
      <c r="AC70" s="139" t="s">
        <v>411</v>
      </c>
      <c r="AD70" s="138" t="n">
        <v>24</v>
      </c>
      <c r="AE70" s="149" t="n">
        <v>45332</v>
      </c>
      <c r="AF70" s="143" t="n">
        <f aca="false">IF(AD70=0,0,IF(AE70="","",EDATE(AE70,AD70)-DAY(1)))</f>
        <v>46032</v>
      </c>
      <c r="AG70" s="136" t="s">
        <v>82</v>
      </c>
      <c r="AH70" s="136" t="s">
        <v>83</v>
      </c>
      <c r="AI70" s="139" t="s">
        <v>1668</v>
      </c>
      <c r="AJ70" s="136" t="s">
        <v>143</v>
      </c>
      <c r="AK70" s="143" t="str">
        <f aca="true">IF(AE70=0,"нет данных",IF(TODAY()&lt;AF70-30,"поверен",IF(TODAY()&gt;AF70,"ЗАМЕНИТЬ","ПРОСРОЧЕН")))</f>
        <v>поверен</v>
      </c>
      <c r="AL70" s="139"/>
      <c r="AM70" s="139" t="s">
        <v>86</v>
      </c>
      <c r="AN70" s="139" t="s">
        <v>87</v>
      </c>
      <c r="AO70" s="139" t="s">
        <v>88</v>
      </c>
      <c r="AP70" s="137" t="s">
        <v>574</v>
      </c>
      <c r="AQ70" s="150"/>
      <c r="AR70" s="143"/>
      <c r="AS70" s="139" t="s">
        <v>91</v>
      </c>
      <c r="AT70" s="134" t="s">
        <v>385</v>
      </c>
      <c r="AU70" s="134"/>
      <c r="AV70" s="136"/>
      <c r="AW70" s="136"/>
      <c r="AX70" s="134"/>
      <c r="AY70" s="134"/>
      <c r="AZ70" s="134"/>
      <c r="BA70" s="136" t="s">
        <v>221</v>
      </c>
      <c r="BB70" s="136" t="s">
        <v>415</v>
      </c>
      <c r="BC70" s="136" t="s">
        <v>416</v>
      </c>
      <c r="BD70" s="139" t="n">
        <v>3160</v>
      </c>
      <c r="BE70" s="136"/>
      <c r="BF70" s="136"/>
      <c r="BG70" s="134" t="s">
        <v>362</v>
      </c>
      <c r="BH70" s="367"/>
      <c r="BI70" s="134"/>
      <c r="BJ70" s="150" t="s">
        <v>418</v>
      </c>
      <c r="BK70" s="134" t="s">
        <v>577</v>
      </c>
      <c r="BL70" s="368"/>
      <c r="BM70" s="368"/>
      <c r="BN70" s="368"/>
      <c r="BO70" s="368"/>
      <c r="BP70" s="368"/>
      <c r="BQ70" s="368"/>
      <c r="BR70" s="368"/>
      <c r="BS70" s="368"/>
      <c r="BT70" s="368"/>
      <c r="BU70" s="368"/>
      <c r="BV70" s="368"/>
    </row>
    <row r="71" customFormat="false" ht="60" hidden="false" customHeight="true" outlineLevel="0" collapsed="false">
      <c r="A71" s="134"/>
      <c r="B71" s="134" t="s">
        <v>62</v>
      </c>
      <c r="C71" s="134" t="s">
        <v>63</v>
      </c>
      <c r="D71" s="135" t="s">
        <v>64</v>
      </c>
      <c r="E71" s="135" t="n">
        <v>210</v>
      </c>
      <c r="F71" s="136" t="s">
        <v>596</v>
      </c>
      <c r="G71" s="136" t="s">
        <v>634</v>
      </c>
      <c r="H71" s="135" t="s">
        <v>1669</v>
      </c>
      <c r="I71" s="137" t="s">
        <v>566</v>
      </c>
      <c r="J71" s="136" t="s">
        <v>615</v>
      </c>
      <c r="K71" s="138" t="s">
        <v>568</v>
      </c>
      <c r="L71" s="138" t="s">
        <v>1535</v>
      </c>
      <c r="M71" s="138" t="s">
        <v>1536</v>
      </c>
      <c r="N71" s="138" t="s">
        <v>1670</v>
      </c>
      <c r="O71" s="134" t="s">
        <v>408</v>
      </c>
      <c r="P71" s="134" t="s">
        <v>76</v>
      </c>
      <c r="Q71" s="139" t="s">
        <v>409</v>
      </c>
      <c r="R71" s="140" t="n">
        <v>42592</v>
      </c>
      <c r="S71" s="137" t="n">
        <v>15</v>
      </c>
      <c r="T71" s="136" t="n">
        <f aca="false">R71+S71*365.2</f>
        <v>48070</v>
      </c>
      <c r="U71" s="135" t="s">
        <v>100</v>
      </c>
      <c r="V71" s="134" t="str">
        <f aca="false">IF(Y71="","",Y71)</f>
        <v/>
      </c>
      <c r="W71" s="134" t="str">
        <f aca="false">IF(Z71="","",Z71)</f>
        <v>%НКПР</v>
      </c>
      <c r="X71" s="137" t="n">
        <v>100</v>
      </c>
      <c r="Y71" s="137"/>
      <c r="Z71" s="139" t="s">
        <v>411</v>
      </c>
      <c r="AA71" s="135" t="s">
        <v>412</v>
      </c>
      <c r="AB71" s="137"/>
      <c r="AC71" s="139" t="s">
        <v>411</v>
      </c>
      <c r="AD71" s="138" t="n">
        <v>24</v>
      </c>
      <c r="AE71" s="149" t="n">
        <v>45034</v>
      </c>
      <c r="AF71" s="143" t="n">
        <f aca="false">IF(AD71=0,0,IF(AE71="","",EDATE(AE71,AD71)-DAY(1)))</f>
        <v>45734</v>
      </c>
      <c r="AG71" s="136" t="s">
        <v>82</v>
      </c>
      <c r="AH71" s="136" t="s">
        <v>83</v>
      </c>
      <c r="AI71" s="139" t="s">
        <v>1671</v>
      </c>
      <c r="AJ71" s="136" t="s">
        <v>573</v>
      </c>
      <c r="AK71" s="143" t="str">
        <f aca="true">IF(AE71=0,"нет данных",IF(TODAY()&lt;AF71-30,"поверен",IF(TODAY()&gt;AF71,"ЗАМЕНИТЬ","ПРОСРОЧЕН")))</f>
        <v>ЗАМЕНИТЬ</v>
      </c>
      <c r="AL71" s="139"/>
      <c r="AM71" s="139" t="s">
        <v>86</v>
      </c>
      <c r="AN71" s="139" t="s">
        <v>87</v>
      </c>
      <c r="AO71" s="139" t="s">
        <v>88</v>
      </c>
      <c r="AP71" s="137" t="s">
        <v>574</v>
      </c>
      <c r="AQ71" s="150" t="s">
        <v>1672</v>
      </c>
      <c r="AR71" s="143"/>
      <c r="AS71" s="139" t="s">
        <v>91</v>
      </c>
      <c r="AT71" s="134" t="s">
        <v>385</v>
      </c>
      <c r="AU71" s="134"/>
      <c r="AV71" s="136" t="n">
        <v>45031</v>
      </c>
      <c r="AW71" s="136"/>
      <c r="AX71" s="134"/>
      <c r="AY71" s="134"/>
      <c r="AZ71" s="134"/>
      <c r="BA71" s="136" t="s">
        <v>343</v>
      </c>
      <c r="BB71" s="136" t="s">
        <v>415</v>
      </c>
      <c r="BC71" s="136" t="s">
        <v>416</v>
      </c>
      <c r="BD71" s="139" t="n">
        <v>3160</v>
      </c>
      <c r="BE71" s="136"/>
      <c r="BF71" s="136"/>
      <c r="BG71" s="134" t="s">
        <v>1673</v>
      </c>
      <c r="BH71" s="367"/>
      <c r="BI71" s="134"/>
      <c r="BJ71" s="150" t="s">
        <v>418</v>
      </c>
      <c r="BK71" s="134" t="s">
        <v>577</v>
      </c>
      <c r="BL71" s="230"/>
      <c r="BM71" s="230"/>
      <c r="BN71" s="230"/>
      <c r="BO71" s="230"/>
      <c r="BP71" s="230"/>
      <c r="BQ71" s="230"/>
      <c r="BR71" s="230"/>
      <c r="BS71" s="230"/>
      <c r="BT71" s="230"/>
      <c r="BU71" s="230"/>
      <c r="BV71" s="230"/>
    </row>
    <row r="72" customFormat="false" ht="60" hidden="false" customHeight="true" outlineLevel="0" collapsed="false">
      <c r="A72" s="134"/>
      <c r="B72" s="134" t="s">
        <v>62</v>
      </c>
      <c r="C72" s="134" t="s">
        <v>63</v>
      </c>
      <c r="D72" s="135" t="s">
        <v>64</v>
      </c>
      <c r="E72" s="135" t="s">
        <v>883</v>
      </c>
      <c r="F72" s="136" t="s">
        <v>884</v>
      </c>
      <c r="G72" s="136" t="s">
        <v>1674</v>
      </c>
      <c r="H72" s="135" t="s">
        <v>1675</v>
      </c>
      <c r="I72" s="137" t="s">
        <v>864</v>
      </c>
      <c r="J72" s="136" t="s">
        <v>865</v>
      </c>
      <c r="K72" s="138" t="s">
        <v>866</v>
      </c>
      <c r="L72" s="138" t="s">
        <v>867</v>
      </c>
      <c r="M72" s="136" t="s">
        <v>1560</v>
      </c>
      <c r="N72" s="138" t="s">
        <v>1676</v>
      </c>
      <c r="O72" s="134" t="s">
        <v>869</v>
      </c>
      <c r="P72" s="134" t="s">
        <v>870</v>
      </c>
      <c r="Q72" s="139" t="s">
        <v>289</v>
      </c>
      <c r="R72" s="158" t="n">
        <v>43221</v>
      </c>
      <c r="S72" s="137" t="n">
        <v>10</v>
      </c>
      <c r="T72" s="136" t="n">
        <f aca="false">R72+S72*365.2</f>
        <v>46873</v>
      </c>
      <c r="U72" s="135"/>
      <c r="V72" s="108" t="str">
        <f aca="false">IF(Y72="","",Y72)</f>
        <v/>
      </c>
      <c r="W72" s="108" t="str">
        <f aca="false">IF(Z72="","",Z72)</f>
        <v/>
      </c>
      <c r="X72" s="137"/>
      <c r="Y72" s="137"/>
      <c r="Z72" s="139"/>
      <c r="AA72" s="135" t="s">
        <v>216</v>
      </c>
      <c r="AB72" s="137"/>
      <c r="AC72" s="137" t="s">
        <v>141</v>
      </c>
      <c r="AD72" s="138" t="n">
        <v>12</v>
      </c>
      <c r="AE72" s="149" t="n">
        <v>44540</v>
      </c>
      <c r="AF72" s="143" t="n">
        <f aca="false">IF(AD72=0,0,IF(AE72="","",EDATE(AE72,AD72)-DAY(1)))</f>
        <v>44874</v>
      </c>
      <c r="AG72" s="136" t="s">
        <v>82</v>
      </c>
      <c r="AH72" s="136" t="s">
        <v>1562</v>
      </c>
      <c r="AI72" s="139" t="s">
        <v>1677</v>
      </c>
      <c r="AJ72" s="136" t="s">
        <v>1564</v>
      </c>
      <c r="AK72" s="143" t="str">
        <f aca="true">IF(AE72=0,"нет данных",IF(TODAY()&lt;AF72-30,"поверен",IF(TODAY()&gt;AF72,"ЗАМЕНИТЬ","ПРОСРОЧЕН")))</f>
        <v>ЗАМЕНИТЬ</v>
      </c>
      <c r="AL72" s="139"/>
      <c r="AM72" s="139" t="s">
        <v>86</v>
      </c>
      <c r="AN72" s="139"/>
      <c r="AO72" s="143" t="s">
        <v>1565</v>
      </c>
      <c r="AP72" s="137" t="s">
        <v>872</v>
      </c>
      <c r="AQ72" s="150" t="s">
        <v>873</v>
      </c>
      <c r="AR72" s="143"/>
      <c r="AS72" s="139"/>
      <c r="AT72" s="134" t="s">
        <v>385</v>
      </c>
      <c r="AU72" s="134"/>
      <c r="AV72" s="136" t="n">
        <v>45167</v>
      </c>
      <c r="AW72" s="136"/>
      <c r="AX72" s="134"/>
      <c r="AY72" s="134"/>
      <c r="AZ72" s="134"/>
      <c r="BA72" s="136"/>
      <c r="BB72" s="136" t="s">
        <v>297</v>
      </c>
      <c r="BC72" s="136" t="s">
        <v>298</v>
      </c>
      <c r="BD72" s="136"/>
      <c r="BE72" s="136"/>
      <c r="BF72" s="136"/>
      <c r="BG72" s="363" t="s">
        <v>1566</v>
      </c>
      <c r="BH72" s="151"/>
      <c r="BI72" s="108" t="s">
        <v>417</v>
      </c>
      <c r="BJ72" s="163" t="s">
        <v>875</v>
      </c>
      <c r="BK72" s="108" t="s">
        <v>419</v>
      </c>
    </row>
    <row r="73" customFormat="false" ht="60" hidden="false" customHeight="true" outlineLevel="0" collapsed="false">
      <c r="A73" s="369"/>
      <c r="B73" s="369" t="s">
        <v>62</v>
      </c>
      <c r="C73" s="369" t="s">
        <v>63</v>
      </c>
      <c r="D73" s="370" t="s">
        <v>64</v>
      </c>
      <c r="E73" s="370" t="s">
        <v>860</v>
      </c>
      <c r="F73" s="371" t="s">
        <v>861</v>
      </c>
      <c r="G73" s="371" t="s">
        <v>1678</v>
      </c>
      <c r="H73" s="370" t="s">
        <v>1679</v>
      </c>
      <c r="I73" s="372" t="s">
        <v>864</v>
      </c>
      <c r="J73" s="371" t="s">
        <v>865</v>
      </c>
      <c r="K73" s="373" t="s">
        <v>866</v>
      </c>
      <c r="L73" s="373" t="s">
        <v>867</v>
      </c>
      <c r="M73" s="373" t="s">
        <v>1560</v>
      </c>
      <c r="N73" s="373" t="n">
        <v>1568832</v>
      </c>
      <c r="O73" s="369" t="s">
        <v>869</v>
      </c>
      <c r="P73" s="369" t="s">
        <v>870</v>
      </c>
      <c r="Q73" s="374" t="s">
        <v>289</v>
      </c>
      <c r="R73" s="375" t="n">
        <v>43221</v>
      </c>
      <c r="S73" s="372" t="n">
        <v>10</v>
      </c>
      <c r="T73" s="371" t="n">
        <f aca="false">R73+S73*365.2</f>
        <v>46873</v>
      </c>
      <c r="U73" s="370"/>
      <c r="V73" s="376" t="str">
        <f aca="false">IF(Y73="","",Y73)</f>
        <v/>
      </c>
      <c r="W73" s="376" t="str">
        <f aca="false">IF(Z73="","",Z73)</f>
        <v/>
      </c>
      <c r="X73" s="372"/>
      <c r="Y73" s="372"/>
      <c r="Z73" s="374"/>
      <c r="AA73" s="370" t="s">
        <v>216</v>
      </c>
      <c r="AB73" s="372"/>
      <c r="AC73" s="372" t="s">
        <v>141</v>
      </c>
      <c r="AD73" s="373" t="n">
        <v>12</v>
      </c>
      <c r="AE73" s="377" t="n">
        <v>44539</v>
      </c>
      <c r="AF73" s="378" t="n">
        <f aca="false">IF(AD73=0,0,IF(AE73="","",EDATE(AE73,AD73)-DAY(1)))</f>
        <v>44873</v>
      </c>
      <c r="AG73" s="371" t="s">
        <v>82</v>
      </c>
      <c r="AH73" s="371" t="s">
        <v>1562</v>
      </c>
      <c r="AI73" s="374" t="s">
        <v>1680</v>
      </c>
      <c r="AJ73" s="371" t="s">
        <v>1564</v>
      </c>
      <c r="AK73" s="378" t="str">
        <f aca="true">IF(AE73=0,"нет данных",IF(TODAY()&lt;AF73-30,"поверен",IF(TODAY()&gt;AF73,"ЗАМЕНИТЬ","ПРОСРОЧЕН")))</f>
        <v>ЗАМЕНИТЬ</v>
      </c>
      <c r="AL73" s="374"/>
      <c r="AM73" s="374" t="s">
        <v>86</v>
      </c>
      <c r="AN73" s="374" t="s">
        <v>87</v>
      </c>
      <c r="AO73" s="379" t="s">
        <v>1565</v>
      </c>
      <c r="AP73" s="372" t="s">
        <v>872</v>
      </c>
      <c r="AQ73" s="380" t="s">
        <v>873</v>
      </c>
      <c r="AR73" s="378"/>
      <c r="AS73" s="374" t="s">
        <v>91</v>
      </c>
      <c r="AT73" s="369" t="s">
        <v>385</v>
      </c>
      <c r="AU73" s="369"/>
      <c r="AV73" s="371" t="n">
        <v>45167</v>
      </c>
      <c r="AW73" s="371"/>
      <c r="AX73" s="369"/>
      <c r="AY73" s="369"/>
      <c r="AZ73" s="369"/>
      <c r="BA73" s="371"/>
      <c r="BB73" s="371" t="s">
        <v>297</v>
      </c>
      <c r="BC73" s="371" t="s">
        <v>298</v>
      </c>
      <c r="BD73" s="371"/>
      <c r="BE73" s="371"/>
      <c r="BF73" s="371"/>
      <c r="BG73" s="363" t="s">
        <v>1566</v>
      </c>
      <c r="BH73" s="381"/>
      <c r="BI73" s="376" t="s">
        <v>417</v>
      </c>
      <c r="BJ73" s="382" t="s">
        <v>875</v>
      </c>
      <c r="BK73" s="376" t="s">
        <v>419</v>
      </c>
      <c r="BL73" s="230"/>
      <c r="BM73" s="230"/>
      <c r="BN73" s="230"/>
      <c r="BO73" s="230"/>
      <c r="BP73" s="230"/>
      <c r="BQ73" s="230"/>
      <c r="BR73" s="230"/>
      <c r="BS73" s="230"/>
      <c r="BT73" s="230"/>
      <c r="BU73" s="230"/>
      <c r="BV73" s="230"/>
    </row>
    <row r="74" customFormat="false" ht="60" hidden="false" customHeight="true" outlineLevel="0" collapsed="false">
      <c r="A74" s="369"/>
      <c r="B74" s="369" t="s">
        <v>62</v>
      </c>
      <c r="C74" s="369" t="s">
        <v>63</v>
      </c>
      <c r="D74" s="370" t="s">
        <v>64</v>
      </c>
      <c r="E74" s="370" t="n">
        <v>225</v>
      </c>
      <c r="F74" s="371" t="s">
        <v>675</v>
      </c>
      <c r="G74" s="371" t="s">
        <v>634</v>
      </c>
      <c r="H74" s="370" t="s">
        <v>743</v>
      </c>
      <c r="I74" s="372" t="s">
        <v>566</v>
      </c>
      <c r="J74" s="371" t="s">
        <v>615</v>
      </c>
      <c r="K74" s="373" t="s">
        <v>568</v>
      </c>
      <c r="L74" s="373" t="s">
        <v>616</v>
      </c>
      <c r="M74" s="373" t="s">
        <v>617</v>
      </c>
      <c r="N74" s="373" t="s">
        <v>744</v>
      </c>
      <c r="O74" s="369" t="s">
        <v>408</v>
      </c>
      <c r="P74" s="369" t="s">
        <v>76</v>
      </c>
      <c r="Q74" s="374" t="s">
        <v>409</v>
      </c>
      <c r="R74" s="375" t="n">
        <v>42591</v>
      </c>
      <c r="S74" s="372" t="n">
        <v>15</v>
      </c>
      <c r="T74" s="371" t="n">
        <f aca="false">R74+S74*365.2</f>
        <v>48069</v>
      </c>
      <c r="U74" s="370" t="s">
        <v>100</v>
      </c>
      <c r="V74" s="376" t="str">
        <f aca="false">IF(Y74="","",Y74)</f>
        <v/>
      </c>
      <c r="W74" s="376" t="str">
        <f aca="false">IF(Z74="","",Z74)</f>
        <v>%НКПР</v>
      </c>
      <c r="X74" s="372" t="n">
        <v>100</v>
      </c>
      <c r="Y74" s="372"/>
      <c r="Z74" s="374" t="s">
        <v>411</v>
      </c>
      <c r="AA74" s="370" t="s">
        <v>412</v>
      </c>
      <c r="AB74" s="372"/>
      <c r="AC74" s="374" t="s">
        <v>411</v>
      </c>
      <c r="AD74" s="383" t="n">
        <v>45736</v>
      </c>
      <c r="AE74" s="384" t="n">
        <v>46465</v>
      </c>
      <c r="AF74" s="378" t="n">
        <f aca="false">IF(AD74=0,0,IF(AE74="","",EDATE(AE74,AD74)-DAY(1)))</f>
        <v>1438495</v>
      </c>
      <c r="AG74" s="371" t="s">
        <v>83</v>
      </c>
      <c r="AH74" s="371" t="s">
        <v>1681</v>
      </c>
      <c r="AI74" s="369" t="s">
        <v>109</v>
      </c>
      <c r="AJ74" s="371" t="s">
        <v>625</v>
      </c>
      <c r="AK74" s="378" t="str">
        <f aca="true">IF(AE74=0,"нет данных",IF(TODAY()&lt;AF74-30,"поверен",IF(TODAY()&gt;AF74,"ЗАМЕНИТЬ","ПРОСРОЧЕН")))</f>
        <v>поверен</v>
      </c>
      <c r="AL74" s="374"/>
      <c r="AM74" s="374" t="s">
        <v>86</v>
      </c>
      <c r="AN74" s="374" t="s">
        <v>87</v>
      </c>
      <c r="AO74" s="374" t="s">
        <v>88</v>
      </c>
      <c r="AP74" s="372" t="s">
        <v>574</v>
      </c>
      <c r="AQ74" s="380"/>
      <c r="AR74" s="378"/>
      <c r="AS74" s="374" t="s">
        <v>91</v>
      </c>
      <c r="AT74" s="369" t="s">
        <v>385</v>
      </c>
      <c r="AU74" s="369"/>
      <c r="AV74" s="371"/>
      <c r="AW74" s="371"/>
      <c r="AX74" s="369"/>
      <c r="AY74" s="369"/>
      <c r="AZ74" s="369"/>
      <c r="BA74" s="371" t="s">
        <v>343</v>
      </c>
      <c r="BB74" s="371" t="s">
        <v>415</v>
      </c>
      <c r="BC74" s="371" t="s">
        <v>416</v>
      </c>
      <c r="BD74" s="374" t="n">
        <v>3160</v>
      </c>
      <c r="BE74" s="371"/>
      <c r="BF74" s="371"/>
      <c r="BG74" s="371" t="s">
        <v>1682</v>
      </c>
      <c r="BH74" s="376"/>
      <c r="BI74" s="376"/>
      <c r="BJ74" s="382" t="s">
        <v>418</v>
      </c>
      <c r="BK74" s="376" t="s">
        <v>577</v>
      </c>
    </row>
    <row r="75" customFormat="false" ht="60" hidden="false" customHeight="true" outlineLevel="0" collapsed="false">
      <c r="A75" s="134"/>
      <c r="B75" s="134" t="s">
        <v>62</v>
      </c>
      <c r="C75" s="134" t="s">
        <v>63</v>
      </c>
      <c r="D75" s="135" t="s">
        <v>64</v>
      </c>
      <c r="E75" s="135" t="n">
        <v>228</v>
      </c>
      <c r="F75" s="136" t="s">
        <v>820</v>
      </c>
      <c r="G75" s="136" t="s">
        <v>1472</v>
      </c>
      <c r="H75" s="135" t="s">
        <v>1683</v>
      </c>
      <c r="I75" s="137" t="s">
        <v>566</v>
      </c>
      <c r="J75" s="136" t="s">
        <v>615</v>
      </c>
      <c r="K75" s="138" t="s">
        <v>568</v>
      </c>
      <c r="L75" s="138" t="s">
        <v>616</v>
      </c>
      <c r="M75" s="138" t="s">
        <v>617</v>
      </c>
      <c r="N75" s="138" t="s">
        <v>1684</v>
      </c>
      <c r="O75" s="134" t="s">
        <v>806</v>
      </c>
      <c r="P75" s="134" t="s">
        <v>76</v>
      </c>
      <c r="Q75" s="139" t="s">
        <v>409</v>
      </c>
      <c r="R75" s="158" t="n">
        <v>42593</v>
      </c>
      <c r="S75" s="137" t="n">
        <v>15</v>
      </c>
      <c r="T75" s="136" t="n">
        <f aca="false">R75+S75*365.2</f>
        <v>48071</v>
      </c>
      <c r="U75" s="135" t="s">
        <v>100</v>
      </c>
      <c r="V75" s="108" t="str">
        <f aca="false">IF(Y75="","",Y75)</f>
        <v/>
      </c>
      <c r="W75" s="108" t="str">
        <f aca="false">IF(Z75="","",Z75)</f>
        <v>%НКПР</v>
      </c>
      <c r="X75" s="137" t="n">
        <v>100</v>
      </c>
      <c r="Y75" s="137"/>
      <c r="Z75" s="139" t="s">
        <v>411</v>
      </c>
      <c r="AA75" s="135" t="s">
        <v>412</v>
      </c>
      <c r="AB75" s="137"/>
      <c r="AC75" s="139" t="s">
        <v>411</v>
      </c>
      <c r="AD75" s="138" t="n">
        <v>24</v>
      </c>
      <c r="AE75" s="140" t="n">
        <v>45002</v>
      </c>
      <c r="AF75" s="143" t="n">
        <f aca="false">IF(AD75=0,0,IF(AE75="","",EDATE(AE75,AD75)-DAY(1)))</f>
        <v>45702</v>
      </c>
      <c r="AG75" s="136" t="s">
        <v>82</v>
      </c>
      <c r="AH75" s="136" t="s">
        <v>83</v>
      </c>
      <c r="AI75" s="134" t="s">
        <v>1685</v>
      </c>
      <c r="AJ75" s="136" t="s">
        <v>625</v>
      </c>
      <c r="AK75" s="143" t="str">
        <f aca="true">IF(AE75=0,"нет данных",IF(TODAY()&lt;AF75-30,"поверен",IF(TODAY()&gt;AF75,"ЗАМЕНИТЬ","ПРОСРОЧЕН")))</f>
        <v>ЗАМЕНИТЬ</v>
      </c>
      <c r="AL75" s="139"/>
      <c r="AM75" s="139" t="s">
        <v>86</v>
      </c>
      <c r="AN75" s="139" t="s">
        <v>87</v>
      </c>
      <c r="AO75" s="139" t="s">
        <v>88</v>
      </c>
      <c r="AP75" s="137" t="s">
        <v>574</v>
      </c>
      <c r="AQ75" s="150"/>
      <c r="AR75" s="143"/>
      <c r="AS75" s="139" t="s">
        <v>91</v>
      </c>
      <c r="AT75" s="134" t="s">
        <v>385</v>
      </c>
      <c r="AU75" s="134"/>
      <c r="AV75" s="136"/>
      <c r="AW75" s="136"/>
      <c r="AX75" s="134"/>
      <c r="AY75" s="134"/>
      <c r="AZ75" s="134"/>
      <c r="BA75" s="136" t="s">
        <v>343</v>
      </c>
      <c r="BB75" s="136" t="s">
        <v>415</v>
      </c>
      <c r="BC75" s="136" t="s">
        <v>416</v>
      </c>
      <c r="BD75" s="139" t="n">
        <v>3160</v>
      </c>
      <c r="BE75" s="136"/>
      <c r="BF75" s="136"/>
      <c r="BG75" s="136" t="s">
        <v>1686</v>
      </c>
      <c r="BH75" s="108"/>
      <c r="BI75" s="108"/>
      <c r="BJ75" s="163" t="s">
        <v>418</v>
      </c>
      <c r="BK75" s="108" t="s">
        <v>577</v>
      </c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</row>
    <row r="76" customFormat="false" ht="54.95" hidden="false" customHeight="true" outlineLevel="0" collapsed="false">
      <c r="A76" s="134"/>
      <c r="B76" s="134" t="s">
        <v>62</v>
      </c>
      <c r="C76" s="134" t="s">
        <v>63</v>
      </c>
      <c r="D76" s="135" t="s">
        <v>64</v>
      </c>
      <c r="E76" s="134" t="n">
        <v>267</v>
      </c>
      <c r="F76" s="134" t="s">
        <v>1644</v>
      </c>
      <c r="G76" s="134" t="s">
        <v>1645</v>
      </c>
      <c r="H76" s="134" t="s">
        <v>995</v>
      </c>
      <c r="I76" s="134" t="s">
        <v>1647</v>
      </c>
      <c r="J76" s="134" t="s">
        <v>1648</v>
      </c>
      <c r="K76" s="134" t="s">
        <v>1649</v>
      </c>
      <c r="L76" s="134" t="s">
        <v>1650</v>
      </c>
      <c r="M76" s="365" t="s">
        <v>1651</v>
      </c>
      <c r="N76" s="134" t="n">
        <v>112160028</v>
      </c>
      <c r="O76" s="134" t="s">
        <v>1652</v>
      </c>
      <c r="P76" s="134" t="s">
        <v>76</v>
      </c>
      <c r="Q76" s="139" t="s">
        <v>409</v>
      </c>
      <c r="R76" s="150" t="n">
        <v>2015</v>
      </c>
      <c r="S76" s="366"/>
      <c r="T76" s="139" t="n">
        <f aca="false">R76+S76*365.2</f>
        <v>2015</v>
      </c>
      <c r="U76" s="134" t="n">
        <v>4</v>
      </c>
      <c r="V76" s="134" t="s">
        <v>325</v>
      </c>
      <c r="W76" s="134" t="s">
        <v>1653</v>
      </c>
      <c r="X76" s="134" t="n">
        <v>20</v>
      </c>
      <c r="Y76" s="134" t="s">
        <v>325</v>
      </c>
      <c r="Z76" s="134" t="s">
        <v>1653</v>
      </c>
      <c r="AA76" s="138" t="s">
        <v>1654</v>
      </c>
      <c r="AB76" s="241"/>
      <c r="AC76" s="134" t="s">
        <v>141</v>
      </c>
      <c r="AD76" s="134" t="n">
        <v>12</v>
      </c>
      <c r="AE76" s="140" t="n">
        <v>45402</v>
      </c>
      <c r="AF76" s="143" t="n">
        <f aca="false">IF(AD76=0,0,IF(AE76="","",EDATE(AE76,AD76)-DAY(1)))</f>
        <v>45736</v>
      </c>
      <c r="AG76" s="136" t="s">
        <v>82</v>
      </c>
      <c r="AH76" s="136" t="s">
        <v>83</v>
      </c>
      <c r="AI76" s="134" t="s">
        <v>1687</v>
      </c>
      <c r="AJ76" s="134" t="s">
        <v>143</v>
      </c>
      <c r="AK76" s="143" t="str">
        <f aca="true">IF(AE76=0,"нет данных",IF(TODAY()&lt;AF76-30,"поверен",IF(TODAY()&gt;AF76,"ЗАМЕНИТЬ","ПРОСРОЧЕН")))</f>
        <v>ЗАМЕНИТЬ</v>
      </c>
      <c r="AL76" s="139" t="s">
        <v>86</v>
      </c>
      <c r="AM76" s="139" t="s">
        <v>86</v>
      </c>
      <c r="AN76" s="139" t="s">
        <v>87</v>
      </c>
      <c r="AO76" s="134" t="s">
        <v>88</v>
      </c>
      <c r="AP76" s="241"/>
      <c r="AQ76" s="241"/>
      <c r="AR76" s="241"/>
      <c r="AS76" s="241"/>
      <c r="AT76" s="241"/>
      <c r="AU76" s="241"/>
      <c r="AV76" s="241"/>
      <c r="AW76" s="241"/>
      <c r="AX76" s="241"/>
      <c r="AY76" s="241"/>
      <c r="AZ76" s="241"/>
      <c r="BA76" s="241"/>
      <c r="BB76" s="136" t="s">
        <v>415</v>
      </c>
      <c r="BC76" s="136" t="s">
        <v>416</v>
      </c>
      <c r="BD76" s="139" t="n">
        <v>3160</v>
      </c>
      <c r="BE76" s="241"/>
      <c r="BF76" s="241" t="s">
        <v>1656</v>
      </c>
      <c r="BG76" s="136" t="s">
        <v>1688</v>
      </c>
      <c r="BH76" s="385"/>
      <c r="BI76" s="385"/>
      <c r="BJ76" s="385"/>
      <c r="BK76" s="385"/>
    </row>
    <row r="77" customFormat="false" ht="54.95" hidden="false" customHeight="true" outlineLevel="0" collapsed="false">
      <c r="A77" s="134"/>
      <c r="B77" s="134" t="s">
        <v>62</v>
      </c>
      <c r="C77" s="134" t="s">
        <v>63</v>
      </c>
      <c r="D77" s="135" t="s">
        <v>64</v>
      </c>
      <c r="E77" s="135" t="n">
        <v>215</v>
      </c>
      <c r="F77" s="136" t="s">
        <v>638</v>
      </c>
      <c r="G77" s="136" t="s">
        <v>634</v>
      </c>
      <c r="H77" s="135" t="s">
        <v>1689</v>
      </c>
      <c r="I77" s="137" t="s">
        <v>566</v>
      </c>
      <c r="J77" s="136" t="s">
        <v>615</v>
      </c>
      <c r="K77" s="138" t="s">
        <v>568</v>
      </c>
      <c r="L77" s="138" t="s">
        <v>616</v>
      </c>
      <c r="M77" s="138" t="s">
        <v>617</v>
      </c>
      <c r="N77" s="138" t="s">
        <v>1690</v>
      </c>
      <c r="O77" s="134" t="s">
        <v>408</v>
      </c>
      <c r="P77" s="134" t="s">
        <v>76</v>
      </c>
      <c r="Q77" s="139" t="s">
        <v>409</v>
      </c>
      <c r="R77" s="140" t="n">
        <v>44418</v>
      </c>
      <c r="S77" s="137" t="n">
        <v>15</v>
      </c>
      <c r="T77" s="136" t="n">
        <f aca="false">R77+S77*365.2</f>
        <v>49896</v>
      </c>
      <c r="U77" s="135" t="s">
        <v>100</v>
      </c>
      <c r="V77" s="108" t="str">
        <f aca="false">IF(Y77="","",Y77)</f>
        <v/>
      </c>
      <c r="W77" s="108" t="str">
        <f aca="false">IF(Z77="","",Z77)</f>
        <v>%НКПР</v>
      </c>
      <c r="X77" s="137" t="n">
        <v>100</v>
      </c>
      <c r="Y77" s="137"/>
      <c r="Z77" s="139" t="s">
        <v>411</v>
      </c>
      <c r="AA77" s="135" t="s">
        <v>412</v>
      </c>
      <c r="AB77" s="137"/>
      <c r="AC77" s="139" t="s">
        <v>411</v>
      </c>
      <c r="AD77" s="138" t="n">
        <v>24</v>
      </c>
      <c r="AE77" s="140" t="n">
        <v>45001</v>
      </c>
      <c r="AF77" s="143" t="n">
        <f aca="false">IF(AD77=0,0,IF(AE77="","",EDATE(AE77,AD77)-DAY(1)))</f>
        <v>45701</v>
      </c>
      <c r="AG77" s="136" t="s">
        <v>82</v>
      </c>
      <c r="AH77" s="136" t="s">
        <v>83</v>
      </c>
      <c r="AI77" s="134" t="s">
        <v>1691</v>
      </c>
      <c r="AJ77" s="136" t="s">
        <v>625</v>
      </c>
      <c r="AK77" s="143" t="str">
        <f aca="true">IF(AE77=0,"нет данных",IF(TODAY()&lt;AF77-30,"поверен",IF(TODAY()&gt;AF77,"ЗАМЕНИТЬ","ПРОСРОЧЕН")))</f>
        <v>ЗАМЕНИТЬ</v>
      </c>
      <c r="AL77" s="139"/>
      <c r="AM77" s="139" t="s">
        <v>86</v>
      </c>
      <c r="AN77" s="139" t="s">
        <v>87</v>
      </c>
      <c r="AO77" s="139" t="s">
        <v>88</v>
      </c>
      <c r="AP77" s="137" t="s">
        <v>574</v>
      </c>
      <c r="AQ77" s="150"/>
      <c r="AR77" s="143"/>
      <c r="AS77" s="139" t="s">
        <v>91</v>
      </c>
      <c r="AT77" s="134" t="s">
        <v>385</v>
      </c>
      <c r="AU77" s="134"/>
      <c r="AV77" s="136"/>
      <c r="AW77" s="136"/>
      <c r="AX77" s="134"/>
      <c r="AY77" s="134"/>
      <c r="AZ77" s="134"/>
      <c r="BA77" s="136" t="s">
        <v>343</v>
      </c>
      <c r="BB77" s="136" t="s">
        <v>415</v>
      </c>
      <c r="BC77" s="136" t="s">
        <v>416</v>
      </c>
      <c r="BD77" s="139" t="n">
        <v>3160</v>
      </c>
      <c r="BE77" s="136"/>
      <c r="BF77" s="136"/>
      <c r="BG77" s="136" t="s">
        <v>576</v>
      </c>
      <c r="BH77" s="108"/>
      <c r="BI77" s="108"/>
      <c r="BJ77" s="163" t="s">
        <v>418</v>
      </c>
      <c r="BK77" s="108" t="s">
        <v>577</v>
      </c>
      <c r="BL77" s="147"/>
      <c r="BM77" s="147"/>
      <c r="BN77" s="147"/>
    </row>
    <row r="78" customFormat="false" ht="54.95" hidden="false" customHeight="true" outlineLevel="0" collapsed="false">
      <c r="A78" s="108"/>
      <c r="B78" s="134" t="s">
        <v>62</v>
      </c>
      <c r="C78" s="134" t="s">
        <v>63</v>
      </c>
      <c r="D78" s="186" t="s">
        <v>64</v>
      </c>
      <c r="E78" s="186" t="n">
        <v>210</v>
      </c>
      <c r="F78" s="187" t="s">
        <v>596</v>
      </c>
      <c r="G78" s="136" t="s">
        <v>1692</v>
      </c>
      <c r="H78" s="186" t="s">
        <v>1693</v>
      </c>
      <c r="I78" s="188" t="s">
        <v>566</v>
      </c>
      <c r="J78" s="187" t="s">
        <v>615</v>
      </c>
      <c r="K78" s="189" t="s">
        <v>568</v>
      </c>
      <c r="L78" s="189" t="s">
        <v>616</v>
      </c>
      <c r="M78" s="189" t="s">
        <v>617</v>
      </c>
      <c r="N78" s="189" t="s">
        <v>1694</v>
      </c>
      <c r="O78" s="108" t="s">
        <v>408</v>
      </c>
      <c r="P78" s="108" t="s">
        <v>76</v>
      </c>
      <c r="Q78" s="190" t="s">
        <v>409</v>
      </c>
      <c r="R78" s="158" t="n">
        <v>42592</v>
      </c>
      <c r="S78" s="188" t="n">
        <v>15</v>
      </c>
      <c r="T78" s="187" t="n">
        <f aca="false">R78+S78*365.2</f>
        <v>48070</v>
      </c>
      <c r="U78" s="186" t="s">
        <v>100</v>
      </c>
      <c r="V78" s="108" t="str">
        <f aca="false">IF(Y78="","",Y78)</f>
        <v/>
      </c>
      <c r="W78" s="108" t="str">
        <f aca="false">IF(Z78="","",Z78)</f>
        <v>%НКПР</v>
      </c>
      <c r="X78" s="188" t="n">
        <v>100</v>
      </c>
      <c r="Y78" s="188"/>
      <c r="Z78" s="190" t="s">
        <v>411</v>
      </c>
      <c r="AA78" s="186" t="s">
        <v>412</v>
      </c>
      <c r="AB78" s="188"/>
      <c r="AC78" s="190" t="s">
        <v>411</v>
      </c>
      <c r="AD78" s="189" t="n">
        <v>24</v>
      </c>
      <c r="AE78" s="158" t="n">
        <v>45001</v>
      </c>
      <c r="AF78" s="192" t="n">
        <f aca="false">IF(AD78=0,0,IF(AE78="","",EDATE(AE78,AD78)-DAY(1)))</f>
        <v>45701</v>
      </c>
      <c r="AG78" s="187" t="s">
        <v>82</v>
      </c>
      <c r="AH78" s="187" t="s">
        <v>83</v>
      </c>
      <c r="AI78" s="108" t="s">
        <v>1695</v>
      </c>
      <c r="AJ78" s="187" t="s">
        <v>625</v>
      </c>
      <c r="AK78" s="192" t="str">
        <f aca="true">IF(AE78=0,"нет данных",IF(TODAY()&lt;AF78-30,"поверен",IF(TODAY()&gt;AF78,"ЗАМЕНИТЬ","ПРОСРОЧЕН")))</f>
        <v>ЗАМЕНИТЬ</v>
      </c>
      <c r="AL78" s="190"/>
      <c r="AM78" s="190" t="s">
        <v>86</v>
      </c>
      <c r="AN78" s="190" t="s">
        <v>87</v>
      </c>
      <c r="AO78" s="190" t="s">
        <v>88</v>
      </c>
      <c r="AP78" s="188" t="s">
        <v>574</v>
      </c>
      <c r="AQ78" s="163" t="s">
        <v>620</v>
      </c>
      <c r="AR78" s="192"/>
      <c r="AS78" s="190" t="s">
        <v>91</v>
      </c>
      <c r="AT78" s="108" t="s">
        <v>385</v>
      </c>
      <c r="AU78" s="108"/>
      <c r="AV78" s="187"/>
      <c r="AW78" s="187"/>
      <c r="AX78" s="108"/>
      <c r="AY78" s="108"/>
      <c r="AZ78" s="108"/>
      <c r="BA78" s="187" t="s">
        <v>343</v>
      </c>
      <c r="BB78" s="187" t="s">
        <v>415</v>
      </c>
      <c r="BC78" s="187" t="s">
        <v>416</v>
      </c>
      <c r="BD78" s="190" t="n">
        <v>3160</v>
      </c>
      <c r="BE78" s="187"/>
      <c r="BF78" s="187"/>
      <c r="BG78" s="187" t="s">
        <v>576</v>
      </c>
      <c r="BH78" s="108"/>
      <c r="BI78" s="108"/>
      <c r="BJ78" s="163" t="s">
        <v>418</v>
      </c>
      <c r="BK78" s="108" t="s">
        <v>577</v>
      </c>
    </row>
    <row r="79" customFormat="false" ht="54.95" hidden="false" customHeight="true" outlineLevel="0" collapsed="false">
      <c r="A79" s="134"/>
      <c r="B79" s="134" t="s">
        <v>62</v>
      </c>
      <c r="C79" s="134" t="s">
        <v>63</v>
      </c>
      <c r="D79" s="135" t="s">
        <v>64</v>
      </c>
      <c r="E79" s="135" t="n">
        <v>221</v>
      </c>
      <c r="F79" s="136" t="s">
        <v>675</v>
      </c>
      <c r="G79" s="136" t="s">
        <v>634</v>
      </c>
      <c r="H79" s="135" t="s">
        <v>1696</v>
      </c>
      <c r="I79" s="137" t="s">
        <v>566</v>
      </c>
      <c r="J79" s="136" t="s">
        <v>615</v>
      </c>
      <c r="K79" s="138" t="s">
        <v>568</v>
      </c>
      <c r="L79" s="138" t="s">
        <v>616</v>
      </c>
      <c r="M79" s="138" t="s">
        <v>617</v>
      </c>
      <c r="N79" s="138" t="s">
        <v>1697</v>
      </c>
      <c r="O79" s="134" t="s">
        <v>408</v>
      </c>
      <c r="P79" s="134" t="s">
        <v>76</v>
      </c>
      <c r="Q79" s="139" t="s">
        <v>409</v>
      </c>
      <c r="R79" s="140" t="n">
        <v>42591</v>
      </c>
      <c r="S79" s="137" t="n">
        <v>15</v>
      </c>
      <c r="T79" s="136" t="n">
        <f aca="false">R79+S79*365.2</f>
        <v>48069</v>
      </c>
      <c r="U79" s="135" t="s">
        <v>100</v>
      </c>
      <c r="V79" s="134" t="str">
        <f aca="false">IF(Y79="","",Y79)</f>
        <v/>
      </c>
      <c r="W79" s="134" t="str">
        <f aca="false">IF(Z79="","",Z79)</f>
        <v>%НКПР</v>
      </c>
      <c r="X79" s="137" t="n">
        <v>100</v>
      </c>
      <c r="Y79" s="137"/>
      <c r="Z79" s="139" t="s">
        <v>411</v>
      </c>
      <c r="AA79" s="135" t="s">
        <v>412</v>
      </c>
      <c r="AB79" s="137"/>
      <c r="AC79" s="139" t="s">
        <v>411</v>
      </c>
      <c r="AD79" s="138" t="n">
        <v>24</v>
      </c>
      <c r="AE79" s="149" t="n">
        <v>45034</v>
      </c>
      <c r="AF79" s="143" t="n">
        <f aca="false">IF(AD79=0,0,IF(AE79="","",EDATE(AE79,AD79)-DAY(1)))</f>
        <v>45734</v>
      </c>
      <c r="AG79" s="136" t="s">
        <v>82</v>
      </c>
      <c r="AH79" s="136" t="s">
        <v>83</v>
      </c>
      <c r="AI79" s="139" t="s">
        <v>1698</v>
      </c>
      <c r="AJ79" s="136" t="s">
        <v>573</v>
      </c>
      <c r="AK79" s="143" t="str">
        <f aca="true">IF(AE79=0,"нет данных",IF(TODAY()&lt;AF79-30,"поверен",IF(TODAY()&gt;AF79,"ЗАМЕНИТЬ","ПРОСРОЧЕН")))</f>
        <v>ЗАМЕНИТЬ</v>
      </c>
      <c r="AL79" s="139"/>
      <c r="AM79" s="139" t="s">
        <v>86</v>
      </c>
      <c r="AN79" s="139" t="s">
        <v>87</v>
      </c>
      <c r="AO79" s="139" t="s">
        <v>88</v>
      </c>
      <c r="AP79" s="137" t="s">
        <v>574</v>
      </c>
      <c r="AQ79" s="150"/>
      <c r="AR79" s="143"/>
      <c r="AS79" s="139" t="s">
        <v>91</v>
      </c>
      <c r="AT79" s="134" t="s">
        <v>385</v>
      </c>
      <c r="AU79" s="134"/>
      <c r="AV79" s="136"/>
      <c r="AW79" s="136"/>
      <c r="AX79" s="134"/>
      <c r="AY79" s="134"/>
      <c r="AZ79" s="134"/>
      <c r="BA79" s="136" t="s">
        <v>343</v>
      </c>
      <c r="BB79" s="136" t="s">
        <v>415</v>
      </c>
      <c r="BC79" s="136" t="s">
        <v>416</v>
      </c>
      <c r="BD79" s="139" t="n">
        <v>3160</v>
      </c>
      <c r="BE79" s="136"/>
      <c r="BF79" s="136"/>
      <c r="BG79" s="134" t="s">
        <v>1191</v>
      </c>
      <c r="BH79" s="367"/>
      <c r="BI79" s="134"/>
      <c r="BJ79" s="163" t="s">
        <v>418</v>
      </c>
      <c r="BK79" s="108" t="s">
        <v>577</v>
      </c>
    </row>
    <row r="80" customFormat="false" ht="54.95" hidden="false" customHeight="true" outlineLevel="0" collapsed="false">
      <c r="A80" s="134"/>
      <c r="B80" s="134" t="s">
        <v>62</v>
      </c>
      <c r="C80" s="134" t="s">
        <v>63</v>
      </c>
      <c r="D80" s="135" t="s">
        <v>64</v>
      </c>
      <c r="E80" s="135" t="n">
        <v>220</v>
      </c>
      <c r="F80" s="136" t="s">
        <v>658</v>
      </c>
      <c r="G80" s="136" t="s">
        <v>634</v>
      </c>
      <c r="H80" s="135" t="s">
        <v>1699</v>
      </c>
      <c r="I80" s="137" t="s">
        <v>566</v>
      </c>
      <c r="J80" s="136" t="s">
        <v>615</v>
      </c>
      <c r="K80" s="138" t="s">
        <v>568</v>
      </c>
      <c r="L80" s="138" t="s">
        <v>616</v>
      </c>
      <c r="M80" s="138" t="s">
        <v>617</v>
      </c>
      <c r="N80" s="138" t="s">
        <v>1700</v>
      </c>
      <c r="O80" s="134" t="s">
        <v>408</v>
      </c>
      <c r="P80" s="134" t="s">
        <v>76</v>
      </c>
      <c r="Q80" s="139" t="s">
        <v>409</v>
      </c>
      <c r="R80" s="158" t="n">
        <v>42591</v>
      </c>
      <c r="S80" s="137" t="n">
        <v>15</v>
      </c>
      <c r="T80" s="136" t="n">
        <f aca="false">R80+S80*365.2</f>
        <v>48069</v>
      </c>
      <c r="U80" s="135" t="s">
        <v>100</v>
      </c>
      <c r="V80" s="108" t="str">
        <f aca="false">IF(Y80="","",Y80)</f>
        <v/>
      </c>
      <c r="W80" s="108" t="str">
        <f aca="false">IF(Z80="","",Z80)</f>
        <v>%НКПР</v>
      </c>
      <c r="X80" s="137" t="n">
        <v>100</v>
      </c>
      <c r="Y80" s="137"/>
      <c r="Z80" s="139" t="s">
        <v>411</v>
      </c>
      <c r="AA80" s="135" t="s">
        <v>412</v>
      </c>
      <c r="AB80" s="137"/>
      <c r="AC80" s="139" t="s">
        <v>411</v>
      </c>
      <c r="AD80" s="138" t="n">
        <v>24</v>
      </c>
      <c r="AE80" s="140" t="n">
        <v>45002</v>
      </c>
      <c r="AF80" s="143" t="n">
        <f aca="false">IF(AD80=0,0,IF(AE80="","",EDATE(AE80,AD80)-DAY(1)))</f>
        <v>45702</v>
      </c>
      <c r="AG80" s="136" t="s">
        <v>82</v>
      </c>
      <c r="AH80" s="136" t="s">
        <v>83</v>
      </c>
      <c r="AI80" s="134" t="s">
        <v>1701</v>
      </c>
      <c r="AJ80" s="136" t="s">
        <v>625</v>
      </c>
      <c r="AK80" s="143" t="str">
        <f aca="true">IF(AE80=0,"нет данных",IF(TODAY()&lt;AF80-30,"поверен",IF(TODAY()&gt;AF80,"ЗАМЕНИТЬ","ПРОСРОЧЕН")))</f>
        <v>ЗАМЕНИТЬ</v>
      </c>
      <c r="AL80" s="139"/>
      <c r="AM80" s="139" t="s">
        <v>86</v>
      </c>
      <c r="AN80" s="139" t="s">
        <v>87</v>
      </c>
      <c r="AO80" s="139" t="s">
        <v>88</v>
      </c>
      <c r="AP80" s="137" t="s">
        <v>574</v>
      </c>
      <c r="AQ80" s="150" t="s">
        <v>662</v>
      </c>
      <c r="AR80" s="143"/>
      <c r="AS80" s="139" t="s">
        <v>91</v>
      </c>
      <c r="AT80" s="134" t="s">
        <v>385</v>
      </c>
      <c r="AU80" s="134"/>
      <c r="AV80" s="150" t="s">
        <v>662</v>
      </c>
      <c r="AW80" s="136"/>
      <c r="AX80" s="134"/>
      <c r="AY80" s="134"/>
      <c r="AZ80" s="134"/>
      <c r="BA80" s="136" t="s">
        <v>343</v>
      </c>
      <c r="BB80" s="136" t="s">
        <v>415</v>
      </c>
      <c r="BC80" s="136" t="s">
        <v>416</v>
      </c>
      <c r="BD80" s="139" t="n">
        <v>3160</v>
      </c>
      <c r="BE80" s="136"/>
      <c r="BF80" s="136"/>
      <c r="BG80" s="136" t="s">
        <v>576</v>
      </c>
      <c r="BH80" s="108"/>
      <c r="BI80" s="108"/>
      <c r="BJ80" s="163" t="s">
        <v>418</v>
      </c>
      <c r="BK80" s="108" t="s">
        <v>577</v>
      </c>
    </row>
    <row r="81" customFormat="false" ht="54.95" hidden="false" customHeight="true" outlineLevel="0" collapsed="false">
      <c r="A81" s="134"/>
      <c r="B81" s="134" t="s">
        <v>62</v>
      </c>
      <c r="C81" s="134" t="s">
        <v>63</v>
      </c>
      <c r="D81" s="135" t="s">
        <v>64</v>
      </c>
      <c r="E81" s="135" t="n">
        <v>204</v>
      </c>
      <c r="F81" s="136" t="s">
        <v>1702</v>
      </c>
      <c r="G81" s="136" t="s">
        <v>634</v>
      </c>
      <c r="H81" s="135" t="s">
        <v>1703</v>
      </c>
      <c r="I81" s="137" t="s">
        <v>566</v>
      </c>
      <c r="J81" s="136" t="s">
        <v>615</v>
      </c>
      <c r="K81" s="138" t="s">
        <v>568</v>
      </c>
      <c r="L81" s="138" t="s">
        <v>616</v>
      </c>
      <c r="M81" s="136" t="s">
        <v>617</v>
      </c>
      <c r="N81" s="138" t="s">
        <v>1704</v>
      </c>
      <c r="O81" s="134" t="s">
        <v>408</v>
      </c>
      <c r="P81" s="134" t="s">
        <v>76</v>
      </c>
      <c r="Q81" s="139" t="s">
        <v>409</v>
      </c>
      <c r="R81" s="140" t="n">
        <v>42529</v>
      </c>
      <c r="S81" s="137" t="n">
        <v>15</v>
      </c>
      <c r="T81" s="136" t="n">
        <f aca="false">R81+S81*365.2</f>
        <v>48007</v>
      </c>
      <c r="U81" s="135" t="s">
        <v>100</v>
      </c>
      <c r="V81" s="134" t="str">
        <f aca="false">IF(Y81="","",Y81)</f>
        <v/>
      </c>
      <c r="W81" s="134" t="str">
        <f aca="false">IF(Z81="","",Z81)</f>
        <v>%НКПР</v>
      </c>
      <c r="X81" s="137" t="n">
        <v>100</v>
      </c>
      <c r="Y81" s="137"/>
      <c r="Z81" s="139" t="s">
        <v>411</v>
      </c>
      <c r="AA81" s="135" t="s">
        <v>412</v>
      </c>
      <c r="AB81" s="137"/>
      <c r="AC81" s="139" t="s">
        <v>411</v>
      </c>
      <c r="AD81" s="138" t="n">
        <v>24</v>
      </c>
      <c r="AE81" s="149" t="n">
        <v>45241</v>
      </c>
      <c r="AF81" s="143" t="n">
        <f aca="false">IF(AD81=0,0,IF(AE81="","",EDATE(AE81,AD81)-DAY(1)))</f>
        <v>45941</v>
      </c>
      <c r="AG81" s="136" t="s">
        <v>82</v>
      </c>
      <c r="AH81" s="136" t="s">
        <v>83</v>
      </c>
      <c r="AI81" s="139" t="s">
        <v>1705</v>
      </c>
      <c r="AJ81" s="136" t="s">
        <v>143</v>
      </c>
      <c r="AK81" s="143" t="str">
        <f aca="true">IF(AE81=0,"нет данных",IF(TODAY()&lt;AF81-30,"поверен",IF(TODAY()&gt;AF81,"ЗАМЕНИТЬ","ПРОСРОЧЕН")))</f>
        <v>ПРОСРОЧЕН</v>
      </c>
      <c r="AL81" s="139"/>
      <c r="AM81" s="139" t="s">
        <v>86</v>
      </c>
      <c r="AN81" s="139" t="s">
        <v>87</v>
      </c>
      <c r="AO81" s="139" t="s">
        <v>88</v>
      </c>
      <c r="AP81" s="137" t="s">
        <v>574</v>
      </c>
      <c r="AQ81" s="150" t="n">
        <v>2015</v>
      </c>
      <c r="AR81" s="143"/>
      <c r="AS81" s="139" t="s">
        <v>91</v>
      </c>
      <c r="AT81" s="134" t="s">
        <v>92</v>
      </c>
      <c r="AU81" s="134"/>
      <c r="AV81" s="136"/>
      <c r="AW81" s="136"/>
      <c r="AX81" s="134"/>
      <c r="AY81" s="134"/>
      <c r="AZ81" s="134"/>
      <c r="BA81" s="136" t="s">
        <v>343</v>
      </c>
      <c r="BB81" s="136" t="s">
        <v>415</v>
      </c>
      <c r="BC81" s="136" t="s">
        <v>416</v>
      </c>
      <c r="BD81" s="139" t="n">
        <v>3160</v>
      </c>
      <c r="BE81" s="136"/>
      <c r="BF81" s="136"/>
      <c r="BG81" s="134"/>
      <c r="BH81" s="367"/>
      <c r="BI81" s="134"/>
      <c r="BJ81" s="163" t="s">
        <v>418</v>
      </c>
      <c r="BK81" s="108" t="s">
        <v>577</v>
      </c>
    </row>
    <row r="82" customFormat="false" ht="54.95" hidden="false" customHeight="true" outlineLevel="0" collapsed="false">
      <c r="A82" s="134"/>
      <c r="B82" s="134" t="s">
        <v>62</v>
      </c>
      <c r="C82" s="134" t="s">
        <v>63</v>
      </c>
      <c r="D82" s="135" t="s">
        <v>64</v>
      </c>
      <c r="E82" s="135" t="n">
        <v>239</v>
      </c>
      <c r="F82" s="136" t="s">
        <v>896</v>
      </c>
      <c r="G82" s="136" t="s">
        <v>1706</v>
      </c>
      <c r="H82" s="135" t="s">
        <v>1707</v>
      </c>
      <c r="I82" s="137" t="s">
        <v>566</v>
      </c>
      <c r="J82" s="136" t="s">
        <v>615</v>
      </c>
      <c r="K82" s="138" t="s">
        <v>568</v>
      </c>
      <c r="L82" s="138" t="s">
        <v>616</v>
      </c>
      <c r="M82" s="138" t="s">
        <v>617</v>
      </c>
      <c r="N82" s="138" t="s">
        <v>1708</v>
      </c>
      <c r="O82" s="134" t="s">
        <v>806</v>
      </c>
      <c r="P82" s="134" t="s">
        <v>76</v>
      </c>
      <c r="Q82" s="139" t="s">
        <v>409</v>
      </c>
      <c r="R82" s="140" t="n">
        <v>42592</v>
      </c>
      <c r="S82" s="137" t="n">
        <v>15</v>
      </c>
      <c r="T82" s="136" t="n">
        <f aca="false">R82+S82*365.2</f>
        <v>48070</v>
      </c>
      <c r="U82" s="135" t="s">
        <v>100</v>
      </c>
      <c r="V82" s="108" t="str">
        <f aca="false">IF(Y82="","",Y82)</f>
        <v/>
      </c>
      <c r="W82" s="108" t="str">
        <f aca="false">IF(Z82="","",Z82)</f>
        <v>%НКПР</v>
      </c>
      <c r="X82" s="137" t="n">
        <v>100</v>
      </c>
      <c r="Y82" s="137"/>
      <c r="Z82" s="139" t="s">
        <v>411</v>
      </c>
      <c r="AA82" s="135" t="s">
        <v>412</v>
      </c>
      <c r="AB82" s="137"/>
      <c r="AC82" s="139" t="s">
        <v>411</v>
      </c>
      <c r="AD82" s="138" t="n">
        <v>24</v>
      </c>
      <c r="AE82" s="140" t="n">
        <v>45002</v>
      </c>
      <c r="AF82" s="143" t="n">
        <f aca="false">IF(AD82=0,0,IF(AE82="","",EDATE(AE82,AD82)-DAY(1)))</f>
        <v>45702</v>
      </c>
      <c r="AG82" s="136" t="s">
        <v>82</v>
      </c>
      <c r="AH82" s="136" t="s">
        <v>83</v>
      </c>
      <c r="AI82" s="134" t="s">
        <v>1709</v>
      </c>
      <c r="AJ82" s="136" t="s">
        <v>625</v>
      </c>
      <c r="AK82" s="143" t="str">
        <f aca="true">IF(AE82=0,"нет данных",IF(TODAY()&lt;AF82-30,"поверен",IF(TODAY()&gt;AF82,"ЗАМЕНИТЬ","ПРОСРОЧЕН")))</f>
        <v>ЗАМЕНИТЬ</v>
      </c>
      <c r="AL82" s="139"/>
      <c r="AM82" s="139" t="s">
        <v>86</v>
      </c>
      <c r="AN82" s="139" t="s">
        <v>87</v>
      </c>
      <c r="AO82" s="139" t="s">
        <v>88</v>
      </c>
      <c r="AP82" s="137" t="s">
        <v>574</v>
      </c>
      <c r="AQ82" s="150"/>
      <c r="AR82" s="143"/>
      <c r="AS82" s="139" t="s">
        <v>91</v>
      </c>
      <c r="AT82" s="134" t="s">
        <v>385</v>
      </c>
      <c r="AU82" s="134"/>
      <c r="AV82" s="136"/>
      <c r="AW82" s="136"/>
      <c r="AX82" s="134"/>
      <c r="AY82" s="134"/>
      <c r="AZ82" s="134"/>
      <c r="BA82" s="136" t="s">
        <v>221</v>
      </c>
      <c r="BB82" s="136" t="s">
        <v>415</v>
      </c>
      <c r="BC82" s="136" t="s">
        <v>416</v>
      </c>
      <c r="BD82" s="139" t="n">
        <v>3160</v>
      </c>
      <c r="BE82" s="136"/>
      <c r="BF82" s="136"/>
      <c r="BG82" s="136" t="s">
        <v>576</v>
      </c>
      <c r="BH82" s="108"/>
      <c r="BI82" s="108"/>
      <c r="BJ82" s="163" t="s">
        <v>418</v>
      </c>
      <c r="BK82" s="108" t="s">
        <v>577</v>
      </c>
    </row>
    <row r="83" customFormat="false" ht="54.95" hidden="false" customHeight="true" outlineLevel="0" collapsed="false">
      <c r="A83" s="386"/>
      <c r="B83" s="386" t="s">
        <v>62</v>
      </c>
      <c r="C83" s="386" t="s">
        <v>63</v>
      </c>
      <c r="D83" s="387" t="s">
        <v>64</v>
      </c>
      <c r="E83" s="387" t="s">
        <v>752</v>
      </c>
      <c r="F83" s="388" t="s">
        <v>753</v>
      </c>
      <c r="G83" s="388" t="s">
        <v>770</v>
      </c>
      <c r="H83" s="387" t="s">
        <v>1710</v>
      </c>
      <c r="I83" s="389" t="s">
        <v>566</v>
      </c>
      <c r="J83" s="388" t="s">
        <v>615</v>
      </c>
      <c r="K83" s="390" t="s">
        <v>568</v>
      </c>
      <c r="L83" s="390" t="s">
        <v>616</v>
      </c>
      <c r="M83" s="390" t="s">
        <v>617</v>
      </c>
      <c r="N83" s="390" t="s">
        <v>1711</v>
      </c>
      <c r="O83" s="386" t="s">
        <v>408</v>
      </c>
      <c r="P83" s="386" t="s">
        <v>76</v>
      </c>
      <c r="Q83" s="391" t="s">
        <v>409</v>
      </c>
      <c r="R83" s="392" t="n">
        <v>42593</v>
      </c>
      <c r="S83" s="389" t="n">
        <v>15</v>
      </c>
      <c r="T83" s="388" t="n">
        <f aca="false">R83+S83*365.2</f>
        <v>48071</v>
      </c>
      <c r="U83" s="387" t="s">
        <v>100</v>
      </c>
      <c r="V83" s="386" t="str">
        <f aca="false">IF(Y83="","",Y83)</f>
        <v/>
      </c>
      <c r="W83" s="386" t="str">
        <f aca="false">IF(Z83="","",Z83)</f>
        <v>%НКПР</v>
      </c>
      <c r="X83" s="389" t="n">
        <v>100</v>
      </c>
      <c r="Y83" s="389"/>
      <c r="Z83" s="391" t="s">
        <v>411</v>
      </c>
      <c r="AA83" s="387" t="s">
        <v>412</v>
      </c>
      <c r="AB83" s="389"/>
      <c r="AC83" s="391" t="s">
        <v>411</v>
      </c>
      <c r="AD83" s="390" t="n">
        <v>24</v>
      </c>
      <c r="AE83" s="392" t="n">
        <v>45002</v>
      </c>
      <c r="AF83" s="393" t="n">
        <f aca="false">IF(AD83=0,0,IF(AE83="","",EDATE(AE83,AD83)-DAY(1)))</f>
        <v>45702</v>
      </c>
      <c r="AG83" s="388" t="s">
        <v>82</v>
      </c>
      <c r="AH83" s="388" t="s">
        <v>83</v>
      </c>
      <c r="AI83" s="386" t="s">
        <v>1712</v>
      </c>
      <c r="AJ83" s="388" t="s">
        <v>625</v>
      </c>
      <c r="AK83" s="393" t="str">
        <f aca="true">IF(AE83=0,"нет данных",IF(TODAY()&lt;AF83-30,"поверен",IF(TODAY()&gt;AF83,"ЗАМЕНИТЬ","ПРОСРОЧЕН")))</f>
        <v>ЗАМЕНИТЬ</v>
      </c>
      <c r="AL83" s="391"/>
      <c r="AM83" s="391" t="s">
        <v>86</v>
      </c>
      <c r="AN83" s="391" t="s">
        <v>87</v>
      </c>
      <c r="AO83" s="391" t="s">
        <v>88</v>
      </c>
      <c r="AP83" s="389" t="s">
        <v>574</v>
      </c>
      <c r="AQ83" s="394"/>
      <c r="AR83" s="393"/>
      <c r="AS83" s="391" t="s">
        <v>91</v>
      </c>
      <c r="AT83" s="386" t="s">
        <v>385</v>
      </c>
      <c r="AU83" s="386"/>
      <c r="AV83" s="388"/>
      <c r="AW83" s="388"/>
      <c r="AX83" s="386"/>
      <c r="AY83" s="386"/>
      <c r="AZ83" s="386"/>
      <c r="BA83" s="388" t="s">
        <v>343</v>
      </c>
      <c r="BB83" s="388" t="s">
        <v>415</v>
      </c>
      <c r="BC83" s="388" t="s">
        <v>416</v>
      </c>
      <c r="BD83" s="391" t="n">
        <v>3160</v>
      </c>
      <c r="BE83" s="388"/>
      <c r="BF83" s="388"/>
      <c r="BG83" s="388" t="s">
        <v>576</v>
      </c>
      <c r="BH83" s="386"/>
      <c r="BI83" s="386"/>
      <c r="BJ83" s="394" t="s">
        <v>418</v>
      </c>
      <c r="BK83" s="386" t="s">
        <v>577</v>
      </c>
      <c r="BL83" s="395"/>
      <c r="BM83" s="395"/>
      <c r="BN83" s="395"/>
      <c r="BO83" s="395"/>
      <c r="BP83" s="395"/>
      <c r="BQ83" s="395"/>
      <c r="BR83" s="395"/>
      <c r="BS83" s="395"/>
      <c r="BT83" s="395"/>
      <c r="BU83" s="395"/>
      <c r="BV83" s="395"/>
    </row>
    <row r="84" customFormat="false" ht="54.95" hidden="false" customHeight="true" outlineLevel="0" collapsed="false">
      <c r="A84" s="386"/>
      <c r="B84" s="386" t="s">
        <v>62</v>
      </c>
      <c r="C84" s="386" t="s">
        <v>63</v>
      </c>
      <c r="D84" s="387" t="s">
        <v>64</v>
      </c>
      <c r="E84" s="387" t="n">
        <v>223</v>
      </c>
      <c r="F84" s="388" t="s">
        <v>675</v>
      </c>
      <c r="G84" s="388" t="s">
        <v>720</v>
      </c>
      <c r="H84" s="387" t="s">
        <v>1713</v>
      </c>
      <c r="I84" s="389" t="s">
        <v>566</v>
      </c>
      <c r="J84" s="388" t="s">
        <v>615</v>
      </c>
      <c r="K84" s="390" t="s">
        <v>568</v>
      </c>
      <c r="L84" s="390" t="s">
        <v>616</v>
      </c>
      <c r="M84" s="390" t="s">
        <v>617</v>
      </c>
      <c r="N84" s="390" t="s">
        <v>1714</v>
      </c>
      <c r="O84" s="386" t="s">
        <v>408</v>
      </c>
      <c r="P84" s="386" t="s">
        <v>76</v>
      </c>
      <c r="Q84" s="391" t="s">
        <v>409</v>
      </c>
      <c r="R84" s="392" t="n">
        <v>42591</v>
      </c>
      <c r="S84" s="389" t="n">
        <v>15</v>
      </c>
      <c r="T84" s="388" t="n">
        <f aca="false">R84+S84*365.2</f>
        <v>48069</v>
      </c>
      <c r="U84" s="387" t="s">
        <v>100</v>
      </c>
      <c r="V84" s="386" t="str">
        <f aca="false">IF(Y84="","",Y84)</f>
        <v/>
      </c>
      <c r="W84" s="386" t="str">
        <f aca="false">IF(Z84="","",Z84)</f>
        <v>%НКПР</v>
      </c>
      <c r="X84" s="389" t="n">
        <v>100</v>
      </c>
      <c r="Y84" s="389"/>
      <c r="Z84" s="391" t="s">
        <v>411</v>
      </c>
      <c r="AA84" s="387" t="s">
        <v>412</v>
      </c>
      <c r="AB84" s="389"/>
      <c r="AC84" s="391" t="s">
        <v>411</v>
      </c>
      <c r="AD84" s="390" t="n">
        <v>24</v>
      </c>
      <c r="AE84" s="392" t="n">
        <v>45002</v>
      </c>
      <c r="AF84" s="393" t="n">
        <f aca="false">IF(AD84=0,0,IF(AE84="","",EDATE(AE84,AD84)-DAY(1)))</f>
        <v>45702</v>
      </c>
      <c r="AG84" s="388" t="s">
        <v>82</v>
      </c>
      <c r="AH84" s="388" t="s">
        <v>83</v>
      </c>
      <c r="AI84" s="386" t="s">
        <v>1715</v>
      </c>
      <c r="AJ84" s="388" t="s">
        <v>625</v>
      </c>
      <c r="AK84" s="393" t="str">
        <f aca="true">IF(AE84=0,"нет данных",IF(TODAY()&lt;AF84-30,"поверен",IF(TODAY()&gt;AF84,"ЗАМЕНИТЬ","ПРОСРОЧЕН")))</f>
        <v>ЗАМЕНИТЬ</v>
      </c>
      <c r="AL84" s="391"/>
      <c r="AM84" s="391" t="s">
        <v>86</v>
      </c>
      <c r="AN84" s="391" t="s">
        <v>87</v>
      </c>
      <c r="AO84" s="391" t="s">
        <v>88</v>
      </c>
      <c r="AP84" s="389" t="s">
        <v>574</v>
      </c>
      <c r="AQ84" s="394"/>
      <c r="AR84" s="393"/>
      <c r="AS84" s="391" t="s">
        <v>91</v>
      </c>
      <c r="AT84" s="386" t="s">
        <v>385</v>
      </c>
      <c r="AU84" s="386"/>
      <c r="AV84" s="388"/>
      <c r="AW84" s="388"/>
      <c r="AX84" s="386"/>
      <c r="AY84" s="386"/>
      <c r="AZ84" s="386"/>
      <c r="BA84" s="388" t="s">
        <v>343</v>
      </c>
      <c r="BB84" s="388" t="s">
        <v>415</v>
      </c>
      <c r="BC84" s="388" t="s">
        <v>416</v>
      </c>
      <c r="BD84" s="391" t="n">
        <v>3160</v>
      </c>
      <c r="BE84" s="388"/>
      <c r="BF84" s="388"/>
      <c r="BG84" s="388" t="s">
        <v>576</v>
      </c>
      <c r="BH84" s="386"/>
      <c r="BI84" s="386"/>
      <c r="BJ84" s="394" t="s">
        <v>418</v>
      </c>
      <c r="BK84" s="386" t="s">
        <v>577</v>
      </c>
      <c r="BL84" s="395"/>
      <c r="BM84" s="395"/>
      <c r="BN84" s="395"/>
      <c r="BO84" s="395"/>
      <c r="BP84" s="395"/>
      <c r="BQ84" s="395"/>
      <c r="BR84" s="395"/>
      <c r="BS84" s="395"/>
      <c r="BT84" s="395"/>
      <c r="BU84" s="395"/>
      <c r="BV84" s="395"/>
    </row>
    <row r="85" customFormat="false" ht="54.95" hidden="false" customHeight="true" outlineLevel="0" collapsed="false">
      <c r="A85" s="386"/>
      <c r="B85" s="386" t="s">
        <v>62</v>
      </c>
      <c r="C85" s="386" t="s">
        <v>63</v>
      </c>
      <c r="D85" s="387" t="s">
        <v>64</v>
      </c>
      <c r="E85" s="387" t="n">
        <v>244</v>
      </c>
      <c r="F85" s="388" t="s">
        <v>913</v>
      </c>
      <c r="G85" s="388" t="s">
        <v>1716</v>
      </c>
      <c r="H85" s="387" t="s">
        <v>1717</v>
      </c>
      <c r="I85" s="389" t="s">
        <v>566</v>
      </c>
      <c r="J85" s="388" t="s">
        <v>567</v>
      </c>
      <c r="K85" s="390" t="s">
        <v>568</v>
      </c>
      <c r="L85" s="390" t="s">
        <v>616</v>
      </c>
      <c r="M85" s="390" t="s">
        <v>617</v>
      </c>
      <c r="N85" s="390" t="s">
        <v>1718</v>
      </c>
      <c r="O85" s="386" t="s">
        <v>408</v>
      </c>
      <c r="P85" s="386" t="s">
        <v>76</v>
      </c>
      <c r="Q85" s="391" t="s">
        <v>409</v>
      </c>
      <c r="R85" s="392" t="n">
        <v>42592</v>
      </c>
      <c r="S85" s="389" t="n">
        <v>15</v>
      </c>
      <c r="T85" s="388" t="n">
        <f aca="false">R85+S85*365.2</f>
        <v>48070</v>
      </c>
      <c r="U85" s="387" t="s">
        <v>100</v>
      </c>
      <c r="V85" s="386" t="str">
        <f aca="false">IF(Y85="","",Y85)</f>
        <v/>
      </c>
      <c r="W85" s="386" t="str">
        <f aca="false">IF(Z85="","",Z85)</f>
        <v>%НКПР</v>
      </c>
      <c r="X85" s="389" t="n">
        <v>100</v>
      </c>
      <c r="Y85" s="389"/>
      <c r="Z85" s="391" t="s">
        <v>411</v>
      </c>
      <c r="AA85" s="387" t="s">
        <v>412</v>
      </c>
      <c r="AB85" s="389"/>
      <c r="AC85" s="391" t="s">
        <v>411</v>
      </c>
      <c r="AD85" s="390" t="n">
        <v>24</v>
      </c>
      <c r="AE85" s="392" t="n">
        <v>45001</v>
      </c>
      <c r="AF85" s="393" t="n">
        <f aca="false">IF(AD85=0,0,IF(AE85="","",EDATE(AE85,AD85)-DAY(1)))</f>
        <v>45701</v>
      </c>
      <c r="AG85" s="388" t="s">
        <v>82</v>
      </c>
      <c r="AH85" s="388" t="s">
        <v>83</v>
      </c>
      <c r="AI85" s="386" t="s">
        <v>1719</v>
      </c>
      <c r="AJ85" s="388" t="s">
        <v>625</v>
      </c>
      <c r="AK85" s="393" t="str">
        <f aca="true">IF(AE85=0,"нет данных",IF(TODAY()&lt;AF85-30,"поверен",IF(TODAY()&gt;AF85,"ЗАМЕНИТЬ","ПРОСРОЧЕН")))</f>
        <v>ЗАМЕНИТЬ</v>
      </c>
      <c r="AL85" s="391"/>
      <c r="AM85" s="391" t="s">
        <v>86</v>
      </c>
      <c r="AN85" s="391" t="s">
        <v>87</v>
      </c>
      <c r="AO85" s="391" t="s">
        <v>88</v>
      </c>
      <c r="AP85" s="389" t="s">
        <v>574</v>
      </c>
      <c r="AQ85" s="394"/>
      <c r="AR85" s="393"/>
      <c r="AS85" s="391" t="s">
        <v>91</v>
      </c>
      <c r="AT85" s="386" t="s">
        <v>385</v>
      </c>
      <c r="AU85" s="386"/>
      <c r="AV85" s="388"/>
      <c r="AW85" s="388"/>
      <c r="AX85" s="386"/>
      <c r="AY85" s="386"/>
      <c r="AZ85" s="386"/>
      <c r="BA85" s="388" t="s">
        <v>343</v>
      </c>
      <c r="BB85" s="388" t="s">
        <v>415</v>
      </c>
      <c r="BC85" s="388" t="s">
        <v>416</v>
      </c>
      <c r="BD85" s="391" t="n">
        <v>3160</v>
      </c>
      <c r="BE85" s="388"/>
      <c r="BF85" s="388"/>
      <c r="BG85" s="388" t="s">
        <v>576</v>
      </c>
      <c r="BH85" s="386"/>
      <c r="BI85" s="386"/>
      <c r="BJ85" s="394" t="s">
        <v>418</v>
      </c>
      <c r="BK85" s="386" t="s">
        <v>577</v>
      </c>
      <c r="BL85" s="395"/>
      <c r="BM85" s="395"/>
      <c r="BN85" s="395"/>
      <c r="BO85" s="395"/>
      <c r="BP85" s="395"/>
      <c r="BQ85" s="395"/>
      <c r="BR85" s="395"/>
      <c r="BS85" s="395"/>
      <c r="BT85" s="395"/>
      <c r="BU85" s="395"/>
      <c r="BV85" s="395"/>
    </row>
    <row r="86" customFormat="false" ht="54.95" hidden="false" customHeight="true" outlineLevel="0" collapsed="false">
      <c r="A86" s="386"/>
      <c r="B86" s="386" t="s">
        <v>62</v>
      </c>
      <c r="C86" s="386" t="s">
        <v>63</v>
      </c>
      <c r="D86" s="387" t="s">
        <v>64</v>
      </c>
      <c r="E86" s="387" t="n">
        <v>244</v>
      </c>
      <c r="F86" s="388" t="s">
        <v>940</v>
      </c>
      <c r="G86" s="388" t="s">
        <v>1720</v>
      </c>
      <c r="H86" s="387" t="s">
        <v>1721</v>
      </c>
      <c r="I86" s="389" t="s">
        <v>566</v>
      </c>
      <c r="J86" s="388" t="s">
        <v>567</v>
      </c>
      <c r="K86" s="390" t="s">
        <v>568</v>
      </c>
      <c r="L86" s="390" t="s">
        <v>616</v>
      </c>
      <c r="M86" s="390" t="s">
        <v>617</v>
      </c>
      <c r="N86" s="390" t="s">
        <v>1722</v>
      </c>
      <c r="O86" s="386" t="s">
        <v>408</v>
      </c>
      <c r="P86" s="386" t="s">
        <v>76</v>
      </c>
      <c r="Q86" s="391" t="s">
        <v>409</v>
      </c>
      <c r="R86" s="392" t="n">
        <v>42591</v>
      </c>
      <c r="S86" s="389" t="n">
        <v>15</v>
      </c>
      <c r="T86" s="388" t="n">
        <f aca="false">R86+S86*365.2</f>
        <v>48069</v>
      </c>
      <c r="U86" s="387" t="s">
        <v>100</v>
      </c>
      <c r="V86" s="386" t="str">
        <f aca="false">IF(Y86="","",Y86)</f>
        <v/>
      </c>
      <c r="W86" s="386" t="str">
        <f aca="false">IF(Z86="","",Z86)</f>
        <v>%НКПР</v>
      </c>
      <c r="X86" s="389" t="n">
        <v>100</v>
      </c>
      <c r="Y86" s="389"/>
      <c r="Z86" s="391" t="s">
        <v>411</v>
      </c>
      <c r="AA86" s="387" t="s">
        <v>412</v>
      </c>
      <c r="AB86" s="389"/>
      <c r="AC86" s="391" t="s">
        <v>411</v>
      </c>
      <c r="AD86" s="390" t="n">
        <v>24</v>
      </c>
      <c r="AE86" s="392" t="n">
        <v>45001</v>
      </c>
      <c r="AF86" s="393" t="n">
        <f aca="false">IF(AD86=0,0,IF(AE86="","",EDATE(AE86,AD86)-DAY(1)))</f>
        <v>45701</v>
      </c>
      <c r="AG86" s="388" t="s">
        <v>82</v>
      </c>
      <c r="AH86" s="388" t="s">
        <v>83</v>
      </c>
      <c r="AI86" s="386" t="s">
        <v>1723</v>
      </c>
      <c r="AJ86" s="388" t="s">
        <v>625</v>
      </c>
      <c r="AK86" s="393" t="str">
        <f aca="true">IF(AE86=0,"нет данных",IF(TODAY()&lt;AF86-30,"поверен",IF(TODAY()&gt;AF86,"ЗАМЕНИТЬ","ПРОСРОЧЕН")))</f>
        <v>ЗАМЕНИТЬ</v>
      </c>
      <c r="AL86" s="391"/>
      <c r="AM86" s="391" t="s">
        <v>86</v>
      </c>
      <c r="AN86" s="391" t="s">
        <v>1724</v>
      </c>
      <c r="AO86" s="391" t="s">
        <v>88</v>
      </c>
      <c r="AP86" s="389" t="s">
        <v>574</v>
      </c>
      <c r="AQ86" s="394"/>
      <c r="AR86" s="393"/>
      <c r="AS86" s="391" t="s">
        <v>91</v>
      </c>
      <c r="AT86" s="386" t="s">
        <v>385</v>
      </c>
      <c r="AU86" s="386"/>
      <c r="AV86" s="388"/>
      <c r="AW86" s="388"/>
      <c r="AX86" s="386"/>
      <c r="AY86" s="386"/>
      <c r="AZ86" s="386"/>
      <c r="BA86" s="388" t="s">
        <v>343</v>
      </c>
      <c r="BB86" s="388" t="s">
        <v>415</v>
      </c>
      <c r="BC86" s="388" t="s">
        <v>416</v>
      </c>
      <c r="BD86" s="391" t="n">
        <v>3160</v>
      </c>
      <c r="BE86" s="388"/>
      <c r="BF86" s="388"/>
      <c r="BG86" s="388" t="s">
        <v>576</v>
      </c>
      <c r="BH86" s="386"/>
      <c r="BI86" s="386"/>
      <c r="BJ86" s="394" t="s">
        <v>418</v>
      </c>
      <c r="BK86" s="386" t="s">
        <v>577</v>
      </c>
      <c r="BL86" s="395"/>
      <c r="BM86" s="395"/>
      <c r="BN86" s="395"/>
      <c r="BO86" s="395"/>
      <c r="BP86" s="395"/>
      <c r="BQ86" s="395"/>
      <c r="BR86" s="395"/>
      <c r="BS86" s="395"/>
      <c r="BT86" s="395"/>
      <c r="BU86" s="395"/>
      <c r="BV86" s="395"/>
    </row>
    <row r="87" customFormat="false" ht="54.95" hidden="false" customHeight="true" outlineLevel="0" collapsed="false">
      <c r="A87" s="386"/>
      <c r="B87" s="386" t="s">
        <v>62</v>
      </c>
      <c r="C87" s="386" t="s">
        <v>63</v>
      </c>
      <c r="D87" s="387" t="s">
        <v>64</v>
      </c>
      <c r="E87" s="387" t="n">
        <v>253</v>
      </c>
      <c r="F87" s="388" t="s">
        <v>1725</v>
      </c>
      <c r="G87" s="388" t="s">
        <v>1726</v>
      </c>
      <c r="H87" s="387" t="s">
        <v>1727</v>
      </c>
      <c r="I87" s="389" t="s">
        <v>566</v>
      </c>
      <c r="J87" s="388" t="s">
        <v>615</v>
      </c>
      <c r="K87" s="390" t="s">
        <v>568</v>
      </c>
      <c r="L87" s="390" t="s">
        <v>616</v>
      </c>
      <c r="M87" s="390" t="s">
        <v>617</v>
      </c>
      <c r="N87" s="390" t="s">
        <v>1728</v>
      </c>
      <c r="O87" s="386" t="s">
        <v>408</v>
      </c>
      <c r="P87" s="386" t="s">
        <v>76</v>
      </c>
      <c r="Q87" s="391" t="s">
        <v>409</v>
      </c>
      <c r="R87" s="392" t="n">
        <v>42593</v>
      </c>
      <c r="S87" s="389" t="n">
        <v>15</v>
      </c>
      <c r="T87" s="388" t="n">
        <f aca="false">R87+S87*365.2</f>
        <v>48071</v>
      </c>
      <c r="U87" s="387" t="s">
        <v>100</v>
      </c>
      <c r="V87" s="386" t="str">
        <f aca="false">IF(Y87="","",Y87)</f>
        <v/>
      </c>
      <c r="W87" s="386" t="str">
        <f aca="false">IF(Z87="","",Z87)</f>
        <v>%НКПР</v>
      </c>
      <c r="X87" s="389" t="n">
        <v>100</v>
      </c>
      <c r="Y87" s="389"/>
      <c r="Z87" s="391" t="s">
        <v>411</v>
      </c>
      <c r="AA87" s="387" t="s">
        <v>412</v>
      </c>
      <c r="AB87" s="389"/>
      <c r="AC87" s="391" t="s">
        <v>411</v>
      </c>
      <c r="AD87" s="390" t="n">
        <v>24</v>
      </c>
      <c r="AE87" s="396" t="n">
        <v>45332</v>
      </c>
      <c r="AF87" s="393" t="n">
        <f aca="false">IF(AD87=0,0,IF(AE87="","",EDATE(AE87,AD87)-DAY(1)))</f>
        <v>46032</v>
      </c>
      <c r="AG87" s="388" t="s">
        <v>82</v>
      </c>
      <c r="AH87" s="388" t="s">
        <v>83</v>
      </c>
      <c r="AI87" s="391" t="s">
        <v>1729</v>
      </c>
      <c r="AJ87" s="388" t="s">
        <v>143</v>
      </c>
      <c r="AK87" s="393" t="str">
        <f aca="true">IF(AE87=0,"нет данных",IF(TODAY()&lt;AF87-30,"поверен",IF(TODAY()&gt;AF87,"ЗАМЕНИТЬ","ПРОСРОЧЕН")))</f>
        <v>поверен</v>
      </c>
      <c r="AL87" s="391"/>
      <c r="AM87" s="391" t="s">
        <v>86</v>
      </c>
      <c r="AN87" s="391" t="s">
        <v>1724</v>
      </c>
      <c r="AO87" s="391" t="s">
        <v>88</v>
      </c>
      <c r="AP87" s="389" t="s">
        <v>574</v>
      </c>
      <c r="AQ87" s="394"/>
      <c r="AR87" s="393"/>
      <c r="AS87" s="391" t="s">
        <v>91</v>
      </c>
      <c r="AT87" s="386" t="s">
        <v>385</v>
      </c>
      <c r="AU87" s="386"/>
      <c r="AV87" s="388"/>
      <c r="AW87" s="388"/>
      <c r="AX87" s="386"/>
      <c r="AY87" s="386"/>
      <c r="AZ87" s="386"/>
      <c r="BA87" s="388" t="s">
        <v>221</v>
      </c>
      <c r="BB87" s="388" t="s">
        <v>415</v>
      </c>
      <c r="BC87" s="388" t="s">
        <v>416</v>
      </c>
      <c r="BD87" s="391" t="n">
        <v>3160</v>
      </c>
      <c r="BE87" s="388"/>
      <c r="BF87" s="388"/>
      <c r="BG87" s="386" t="s">
        <v>362</v>
      </c>
      <c r="BH87" s="397"/>
      <c r="BI87" s="386"/>
      <c r="BJ87" s="394" t="s">
        <v>418</v>
      </c>
      <c r="BK87" s="386" t="s">
        <v>577</v>
      </c>
      <c r="BL87" s="395"/>
      <c r="BM87" s="395"/>
      <c r="BN87" s="395"/>
      <c r="BO87" s="395"/>
      <c r="BP87" s="395"/>
      <c r="BQ87" s="395"/>
      <c r="BR87" s="395"/>
      <c r="BS87" s="395"/>
      <c r="BT87" s="395"/>
      <c r="BU87" s="395"/>
      <c r="BV87" s="395"/>
    </row>
    <row r="88" customFormat="false" ht="54.95" hidden="false" customHeight="true" outlineLevel="0" collapsed="false">
      <c r="A88" s="386"/>
      <c r="B88" s="386" t="s">
        <v>62</v>
      </c>
      <c r="C88" s="386" t="s">
        <v>63</v>
      </c>
      <c r="D88" s="387" t="s">
        <v>64</v>
      </c>
      <c r="E88" s="387" t="n">
        <v>230</v>
      </c>
      <c r="F88" s="388" t="s">
        <v>800</v>
      </c>
      <c r="G88" s="388" t="s">
        <v>1730</v>
      </c>
      <c r="H88" s="387" t="s">
        <v>1731</v>
      </c>
      <c r="I88" s="389" t="s">
        <v>756</v>
      </c>
      <c r="J88" s="388" t="s">
        <v>757</v>
      </c>
      <c r="K88" s="390" t="s">
        <v>758</v>
      </c>
      <c r="L88" s="390" t="s">
        <v>759</v>
      </c>
      <c r="M88" s="388" t="s">
        <v>1732</v>
      </c>
      <c r="N88" s="390" t="s">
        <v>1733</v>
      </c>
      <c r="O88" s="386" t="s">
        <v>761</v>
      </c>
      <c r="P88" s="386" t="s">
        <v>76</v>
      </c>
      <c r="Q88" s="391" t="s">
        <v>289</v>
      </c>
      <c r="R88" s="392" t="n">
        <v>42370</v>
      </c>
      <c r="S88" s="389" t="n">
        <v>14</v>
      </c>
      <c r="T88" s="388" t="n">
        <f aca="false">R88+S88*365.2</f>
        <v>47482.8</v>
      </c>
      <c r="U88" s="387" t="s">
        <v>762</v>
      </c>
      <c r="V88" s="386" t="str">
        <f aca="false">IF(Y88="","",Y88)</f>
        <v/>
      </c>
      <c r="W88" s="386" t="str">
        <f aca="false">IF(Z88="","",Z88)</f>
        <v>м</v>
      </c>
      <c r="X88" s="389" t="s">
        <v>1339</v>
      </c>
      <c r="Y88" s="389"/>
      <c r="Z88" s="391" t="s">
        <v>325</v>
      </c>
      <c r="AA88" s="387" t="s">
        <v>326</v>
      </c>
      <c r="AB88" s="389" t="s">
        <v>325</v>
      </c>
      <c r="AC88" s="391" t="s">
        <v>325</v>
      </c>
      <c r="AD88" s="390" t="n">
        <v>24</v>
      </c>
      <c r="AE88" s="396" t="n">
        <v>45034</v>
      </c>
      <c r="AF88" s="393" t="n">
        <f aca="false">IF(AD88=0,0,IF(AE88="","",EDATE(AE88,AD88)-DAY(1)))</f>
        <v>45734</v>
      </c>
      <c r="AG88" s="393" t="s">
        <v>764</v>
      </c>
      <c r="AH88" s="393" t="s">
        <v>83</v>
      </c>
      <c r="AI88" s="391" t="s">
        <v>1734</v>
      </c>
      <c r="AJ88" s="388" t="s">
        <v>573</v>
      </c>
      <c r="AK88" s="393" t="str">
        <f aca="true">IF(AE88=0,"нет данных",IF(TODAY()&lt;AF88-30,"поверен",IF(TODAY()&gt;AF88,"ЗАМЕНИТЬ","ПРОСРОЧЕН")))</f>
        <v>ЗАМЕНИТЬ</v>
      </c>
      <c r="AL88" s="391"/>
      <c r="AM88" s="391" t="s">
        <v>86</v>
      </c>
      <c r="AN88" s="391" t="s">
        <v>1724</v>
      </c>
      <c r="AO88" s="391" t="s">
        <v>88</v>
      </c>
      <c r="AP88" s="389"/>
      <c r="AQ88" s="394"/>
      <c r="AR88" s="393"/>
      <c r="AS88" s="391" t="s">
        <v>91</v>
      </c>
      <c r="AT88" s="386" t="s">
        <v>385</v>
      </c>
      <c r="AU88" s="386"/>
      <c r="AV88" s="388"/>
      <c r="AW88" s="388"/>
      <c r="AX88" s="386"/>
      <c r="AY88" s="386"/>
      <c r="AZ88" s="386"/>
      <c r="BA88" s="388" t="s">
        <v>221</v>
      </c>
      <c r="BB88" s="388" t="s">
        <v>329</v>
      </c>
      <c r="BC88" s="388" t="s">
        <v>298</v>
      </c>
      <c r="BD88" s="391" t="n">
        <v>2971</v>
      </c>
      <c r="BE88" s="388"/>
      <c r="BF88" s="388"/>
      <c r="BG88" s="386" t="s">
        <v>1191</v>
      </c>
      <c r="BH88" s="397"/>
      <c r="BI88" s="394" t="s">
        <v>768</v>
      </c>
      <c r="BJ88" s="394" t="s">
        <v>769</v>
      </c>
      <c r="BK88" s="394" t="s">
        <v>302</v>
      </c>
      <c r="BL88" s="395"/>
      <c r="BM88" s="395"/>
      <c r="BN88" s="395"/>
      <c r="BO88" s="395"/>
      <c r="BP88" s="395"/>
      <c r="BQ88" s="395"/>
      <c r="BR88" s="395"/>
      <c r="BS88" s="395"/>
      <c r="BT88" s="395"/>
      <c r="BU88" s="395"/>
      <c r="BV88" s="395"/>
    </row>
    <row r="89" customFormat="false" ht="56.25" hidden="false" customHeight="true" outlineLevel="0" collapsed="false">
      <c r="A89" s="386"/>
      <c r="B89" s="386" t="s">
        <v>62</v>
      </c>
      <c r="C89" s="386" t="s">
        <v>63</v>
      </c>
      <c r="D89" s="387" t="s">
        <v>64</v>
      </c>
      <c r="E89" s="387" t="n">
        <v>227</v>
      </c>
      <c r="F89" s="388" t="s">
        <v>794</v>
      </c>
      <c r="G89" s="388" t="s">
        <v>1735</v>
      </c>
      <c r="H89" s="387" t="s">
        <v>1736</v>
      </c>
      <c r="I89" s="389" t="s">
        <v>1376</v>
      </c>
      <c r="J89" s="388" t="s">
        <v>1737</v>
      </c>
      <c r="K89" s="390" t="s">
        <v>1378</v>
      </c>
      <c r="L89" s="390" t="s">
        <v>1379</v>
      </c>
      <c r="M89" s="388" t="s">
        <v>1380</v>
      </c>
      <c r="N89" s="390" t="s">
        <v>1738</v>
      </c>
      <c r="O89" s="389" t="s">
        <v>1381</v>
      </c>
      <c r="P89" s="386" t="s">
        <v>76</v>
      </c>
      <c r="Q89" s="391" t="s">
        <v>1047</v>
      </c>
      <c r="R89" s="392" t="n">
        <v>42005</v>
      </c>
      <c r="S89" s="389" t="n">
        <v>10</v>
      </c>
      <c r="T89" s="388" t="n">
        <f aca="false">R89+S89*365.2</f>
        <v>45657</v>
      </c>
      <c r="U89" s="387" t="n">
        <v>0.1</v>
      </c>
      <c r="V89" s="386" t="str">
        <f aca="false">IF(Y89="","",Y89)</f>
        <v>м</v>
      </c>
      <c r="W89" s="386" t="str">
        <f aca="false">IF(Z89="","",Z89)</f>
        <v>м/c</v>
      </c>
      <c r="X89" s="389" t="n">
        <v>30</v>
      </c>
      <c r="Y89" s="389" t="s">
        <v>325</v>
      </c>
      <c r="Z89" s="391" t="s">
        <v>1382</v>
      </c>
      <c r="AA89" s="387" t="s">
        <v>1383</v>
      </c>
      <c r="AB89" s="389" t="s">
        <v>325</v>
      </c>
      <c r="AC89" s="391" t="s">
        <v>1384</v>
      </c>
      <c r="AD89" s="390" t="n">
        <v>12</v>
      </c>
      <c r="AE89" s="396" t="n">
        <v>45468</v>
      </c>
      <c r="AF89" s="393" t="n">
        <f aca="false">IF(AD89=0,0,IF(AE89="","",EDATE(AE89,AD89)-DAY(1)))</f>
        <v>45802</v>
      </c>
      <c r="AG89" s="388" t="s">
        <v>82</v>
      </c>
      <c r="AH89" s="388" t="s">
        <v>83</v>
      </c>
      <c r="AI89" s="386" t="s">
        <v>1739</v>
      </c>
      <c r="AJ89" s="388" t="s">
        <v>85</v>
      </c>
      <c r="AK89" s="393" t="str">
        <f aca="true">IF(AE89=0,"нет данных",IF(TODAY()&lt;AF89-30,"поверен",IF(TODAY()&gt;AF89,"ЗАМЕНИТЬ","ПРОСРОЧЕН")))</f>
        <v>ЗАМЕНИТЬ</v>
      </c>
      <c r="AL89" s="391"/>
      <c r="AM89" s="391" t="s">
        <v>86</v>
      </c>
      <c r="AN89" s="391" t="s">
        <v>1724</v>
      </c>
      <c r="AO89" s="391" t="s">
        <v>88</v>
      </c>
      <c r="AP89" s="389" t="s">
        <v>1386</v>
      </c>
      <c r="AQ89" s="394"/>
      <c r="AR89" s="393"/>
      <c r="AS89" s="391" t="s">
        <v>91</v>
      </c>
      <c r="AT89" s="386" t="s">
        <v>385</v>
      </c>
      <c r="AU89" s="386"/>
      <c r="AV89" s="388"/>
      <c r="AW89" s="388"/>
      <c r="AX89" s="386"/>
      <c r="AY89" s="386"/>
      <c r="AZ89" s="386"/>
      <c r="BA89" s="388" t="s">
        <v>221</v>
      </c>
      <c r="BB89" s="388" t="s">
        <v>1387</v>
      </c>
      <c r="BC89" s="388" t="s">
        <v>1388</v>
      </c>
      <c r="BD89" s="391" t="n">
        <v>3661</v>
      </c>
      <c r="BE89" s="388"/>
      <c r="BF89" s="388"/>
      <c r="BG89" s="386" t="s">
        <v>1740</v>
      </c>
      <c r="BH89" s="398"/>
      <c r="BI89" s="394" t="s">
        <v>1610</v>
      </c>
      <c r="BJ89" s="394" t="s">
        <v>1611</v>
      </c>
      <c r="BK89" s="394" t="s">
        <v>1612</v>
      </c>
      <c r="BL89" s="395"/>
      <c r="BM89" s="395"/>
      <c r="BN89" s="395"/>
      <c r="BO89" s="395"/>
      <c r="BP89" s="395"/>
      <c r="BQ89" s="395"/>
      <c r="BR89" s="395"/>
      <c r="BS89" s="395"/>
      <c r="BT89" s="395"/>
      <c r="BU89" s="395"/>
      <c r="BV89" s="395"/>
    </row>
    <row r="90" customFormat="false" ht="60" hidden="false" customHeight="true" outlineLevel="0" collapsed="false">
      <c r="A90" s="386"/>
      <c r="B90" s="386" t="s">
        <v>62</v>
      </c>
      <c r="C90" s="386" t="s">
        <v>63</v>
      </c>
      <c r="D90" s="387" t="s">
        <v>64</v>
      </c>
      <c r="E90" s="387" t="s">
        <v>1741</v>
      </c>
      <c r="F90" s="388" t="s">
        <v>1003</v>
      </c>
      <c r="G90" s="388" t="s">
        <v>1742</v>
      </c>
      <c r="H90" s="387" t="s">
        <v>1743</v>
      </c>
      <c r="I90" s="389"/>
      <c r="J90" s="388"/>
      <c r="K90" s="390" t="s">
        <v>465</v>
      </c>
      <c r="L90" s="390" t="s">
        <v>1744</v>
      </c>
      <c r="M90" s="390" t="s">
        <v>1745</v>
      </c>
      <c r="N90" s="390" t="n">
        <v>12220071229</v>
      </c>
      <c r="O90" s="386" t="s">
        <v>1746</v>
      </c>
      <c r="P90" s="386" t="s">
        <v>76</v>
      </c>
      <c r="Q90" s="391" t="s">
        <v>137</v>
      </c>
      <c r="R90" s="392" t="n">
        <v>44075</v>
      </c>
      <c r="S90" s="389" t="n">
        <v>12</v>
      </c>
      <c r="T90" s="388" t="n">
        <f aca="false">R90+S90*365.2</f>
        <v>48457.4</v>
      </c>
      <c r="U90" s="387" t="s">
        <v>100</v>
      </c>
      <c r="V90" s="386" t="str">
        <f aca="false">IF(Y90="","",Y90)</f>
        <v>к</v>
      </c>
      <c r="W90" s="386" t="str">
        <f aca="false">IF(Z90="","",Z90)</f>
        <v>Па</v>
      </c>
      <c r="X90" s="389" t="n">
        <v>2068</v>
      </c>
      <c r="Y90" s="389" t="s">
        <v>215</v>
      </c>
      <c r="Z90" s="391" t="s">
        <v>139</v>
      </c>
      <c r="AA90" s="387"/>
      <c r="AB90" s="389"/>
      <c r="AC90" s="391" t="s">
        <v>141</v>
      </c>
      <c r="AD90" s="390" t="n">
        <v>60</v>
      </c>
      <c r="AE90" s="396" t="n">
        <v>44075</v>
      </c>
      <c r="AF90" s="393" t="n">
        <f aca="false">IF(AD90=0,0,IF(AE90="","",EDATE(AE90,AD90)-DAY(1)))</f>
        <v>45870</v>
      </c>
      <c r="AG90" s="388" t="s">
        <v>82</v>
      </c>
      <c r="AH90" s="388" t="s">
        <v>83</v>
      </c>
      <c r="AI90" s="391" t="s">
        <v>1747</v>
      </c>
      <c r="AJ90" s="388"/>
      <c r="AK90" s="393" t="str">
        <f aca="true">IF(AE90=0,"нет данных",IF(TODAY()&lt;AF90-30,"поверен",IF(TODAY()&gt;AF90,"ЗАМЕНИТЬ","ПРОСРОЧЕН")))</f>
        <v>ЗАМЕНИТЬ</v>
      </c>
      <c r="AL90" s="398"/>
      <c r="AM90" s="391" t="s">
        <v>86</v>
      </c>
      <c r="AN90" s="391" t="s">
        <v>1724</v>
      </c>
      <c r="AO90" s="391" t="s">
        <v>88</v>
      </c>
      <c r="AP90" s="389" t="s">
        <v>1748</v>
      </c>
      <c r="AQ90" s="388" t="n">
        <v>44197</v>
      </c>
      <c r="AR90" s="393"/>
      <c r="AS90" s="391" t="s">
        <v>91</v>
      </c>
      <c r="AT90" s="386" t="s">
        <v>385</v>
      </c>
      <c r="AU90" s="386"/>
      <c r="AV90" s="388" t="n">
        <v>44652</v>
      </c>
      <c r="AW90" s="388" t="s">
        <v>1749</v>
      </c>
      <c r="AX90" s="386"/>
      <c r="AY90" s="386"/>
      <c r="AZ90" s="386"/>
      <c r="BA90" s="388" t="s">
        <v>221</v>
      </c>
      <c r="BB90" s="388" t="s">
        <v>145</v>
      </c>
      <c r="BC90" s="388" t="s">
        <v>146</v>
      </c>
      <c r="BD90" s="388"/>
      <c r="BE90" s="388"/>
      <c r="BF90" s="388"/>
      <c r="BG90" s="388" t="s">
        <v>1750</v>
      </c>
      <c r="BH90" s="398"/>
      <c r="BI90" s="386"/>
      <c r="BJ90" s="386"/>
      <c r="BK90" s="386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</row>
    <row r="91" customFormat="false" ht="60" hidden="false" customHeight="true" outlineLevel="0" collapsed="false">
      <c r="A91" s="386"/>
      <c r="B91" s="386" t="s">
        <v>62</v>
      </c>
      <c r="C91" s="386" t="s">
        <v>63</v>
      </c>
      <c r="D91" s="387" t="s">
        <v>64</v>
      </c>
      <c r="E91" s="387" t="s">
        <v>1751</v>
      </c>
      <c r="F91" s="388" t="s">
        <v>1003</v>
      </c>
      <c r="G91" s="388" t="s">
        <v>634</v>
      </c>
      <c r="H91" s="387" t="s">
        <v>1752</v>
      </c>
      <c r="I91" s="389" t="s">
        <v>566</v>
      </c>
      <c r="J91" s="388" t="s">
        <v>615</v>
      </c>
      <c r="K91" s="390" t="s">
        <v>568</v>
      </c>
      <c r="L91" s="390" t="s">
        <v>616</v>
      </c>
      <c r="M91" s="390" t="s">
        <v>617</v>
      </c>
      <c r="N91" s="390" t="s">
        <v>1753</v>
      </c>
      <c r="O91" s="386" t="s">
        <v>999</v>
      </c>
      <c r="P91" s="386" t="s">
        <v>76</v>
      </c>
      <c r="Q91" s="391" t="s">
        <v>409</v>
      </c>
      <c r="R91" s="392" t="n">
        <v>42590</v>
      </c>
      <c r="S91" s="389" t="n">
        <v>15</v>
      </c>
      <c r="T91" s="388" t="n">
        <f aca="false">R91+S91*365.2</f>
        <v>48068</v>
      </c>
      <c r="U91" s="387" t="s">
        <v>100</v>
      </c>
      <c r="V91" s="386" t="str">
        <f aca="false">IF(Y91="","",Y91)</f>
        <v/>
      </c>
      <c r="W91" s="386" t="str">
        <f aca="false">IF(Z91="","",Z91)</f>
        <v>%НКПР</v>
      </c>
      <c r="X91" s="389" t="n">
        <v>100</v>
      </c>
      <c r="Y91" s="389"/>
      <c r="Z91" s="391" t="s">
        <v>411</v>
      </c>
      <c r="AA91" s="387" t="s">
        <v>412</v>
      </c>
      <c r="AB91" s="389"/>
      <c r="AC91" s="391" t="s">
        <v>411</v>
      </c>
      <c r="AD91" s="390" t="n">
        <v>24</v>
      </c>
      <c r="AE91" s="396" t="n">
        <v>45332</v>
      </c>
      <c r="AF91" s="393" t="n">
        <f aca="false">IF(AD91=0,0,IF(AE91="","",EDATE(AE91,AD91)-DAY(1)))</f>
        <v>46032</v>
      </c>
      <c r="AG91" s="388" t="s">
        <v>82</v>
      </c>
      <c r="AH91" s="388" t="s">
        <v>83</v>
      </c>
      <c r="AI91" s="391" t="s">
        <v>1754</v>
      </c>
      <c r="AJ91" s="388" t="s">
        <v>143</v>
      </c>
      <c r="AK91" s="393" t="str">
        <f aca="true">IF(AE91=0,"нет данных",IF(TODAY()&lt;AF91-30,"поверен",IF(TODAY()&gt;AF91,"ЗАМЕНИТЬ","ПРОСРОЧЕН")))</f>
        <v>поверен</v>
      </c>
      <c r="AL91" s="391"/>
      <c r="AM91" s="391" t="s">
        <v>86</v>
      </c>
      <c r="AN91" s="391" t="s">
        <v>1724</v>
      </c>
      <c r="AO91" s="391" t="s">
        <v>88</v>
      </c>
      <c r="AP91" s="389" t="s">
        <v>574</v>
      </c>
      <c r="AQ91" s="394"/>
      <c r="AR91" s="393"/>
      <c r="AS91" s="391" t="s">
        <v>91</v>
      </c>
      <c r="AT91" s="386" t="s">
        <v>385</v>
      </c>
      <c r="AU91" s="386"/>
      <c r="AV91" s="388"/>
      <c r="AW91" s="388"/>
      <c r="AX91" s="386"/>
      <c r="AY91" s="386"/>
      <c r="AZ91" s="386"/>
      <c r="BA91" s="388" t="s">
        <v>221</v>
      </c>
      <c r="BB91" s="388" t="s">
        <v>415</v>
      </c>
      <c r="BC91" s="388" t="s">
        <v>416</v>
      </c>
      <c r="BD91" s="391" t="n">
        <v>3160</v>
      </c>
      <c r="BE91" s="388"/>
      <c r="BF91" s="388"/>
      <c r="BG91" s="388" t="s">
        <v>1755</v>
      </c>
      <c r="BH91" s="397"/>
      <c r="BI91" s="386"/>
      <c r="BJ91" s="394" t="s">
        <v>418</v>
      </c>
      <c r="BK91" s="386" t="s">
        <v>577</v>
      </c>
      <c r="BL91" s="400"/>
      <c r="BM91" s="400"/>
      <c r="BN91" s="400"/>
      <c r="BO91" s="400"/>
      <c r="BP91" s="400"/>
      <c r="BQ91" s="400"/>
      <c r="BR91" s="400"/>
      <c r="BS91" s="400"/>
      <c r="BT91" s="400"/>
      <c r="BU91" s="400"/>
      <c r="BV91" s="400"/>
    </row>
    <row r="92" customFormat="false" ht="54.95" hidden="false" customHeight="true" outlineLevel="0" collapsed="false">
      <c r="A92" s="386"/>
      <c r="B92" s="386" t="s">
        <v>62</v>
      </c>
      <c r="C92" s="386" t="s">
        <v>63</v>
      </c>
      <c r="D92" s="387" t="s">
        <v>64</v>
      </c>
      <c r="E92" s="387" t="n">
        <v>215</v>
      </c>
      <c r="F92" s="388" t="s">
        <v>638</v>
      </c>
      <c r="G92" s="388" t="s">
        <v>634</v>
      </c>
      <c r="H92" s="387" t="s">
        <v>1756</v>
      </c>
      <c r="I92" s="389" t="s">
        <v>566</v>
      </c>
      <c r="J92" s="388" t="s">
        <v>615</v>
      </c>
      <c r="K92" s="390" t="s">
        <v>568</v>
      </c>
      <c r="L92" s="390" t="s">
        <v>616</v>
      </c>
      <c r="M92" s="390" t="s">
        <v>617</v>
      </c>
      <c r="N92" s="390" t="s">
        <v>1757</v>
      </c>
      <c r="O92" s="386" t="s">
        <v>408</v>
      </c>
      <c r="P92" s="386" t="s">
        <v>76</v>
      </c>
      <c r="Q92" s="391" t="s">
        <v>409</v>
      </c>
      <c r="R92" s="392" t="n">
        <v>44418</v>
      </c>
      <c r="S92" s="389" t="n">
        <v>15</v>
      </c>
      <c r="T92" s="388" t="n">
        <f aca="false">R92+S92*365.2</f>
        <v>49896</v>
      </c>
      <c r="U92" s="387" t="s">
        <v>100</v>
      </c>
      <c r="V92" s="386" t="str">
        <f aca="false">IF(Y92="","",Y92)</f>
        <v/>
      </c>
      <c r="W92" s="386" t="str">
        <f aca="false">IF(Z92="","",Z92)</f>
        <v>%НКПР</v>
      </c>
      <c r="X92" s="389" t="n">
        <v>100</v>
      </c>
      <c r="Y92" s="389"/>
      <c r="Z92" s="391" t="s">
        <v>411</v>
      </c>
      <c r="AA92" s="387" t="s">
        <v>412</v>
      </c>
      <c r="AB92" s="389"/>
      <c r="AC92" s="391" t="s">
        <v>411</v>
      </c>
      <c r="AD92" s="390" t="n">
        <v>24</v>
      </c>
      <c r="AE92" s="392" t="n">
        <v>45001</v>
      </c>
      <c r="AF92" s="393" t="n">
        <f aca="false">IF(AD92=0,0,IF(AE92="","",EDATE(AE92,AD92)-DAY(1)))</f>
        <v>45701</v>
      </c>
      <c r="AG92" s="388" t="s">
        <v>82</v>
      </c>
      <c r="AH92" s="388" t="s">
        <v>83</v>
      </c>
      <c r="AI92" s="386" t="s">
        <v>1758</v>
      </c>
      <c r="AJ92" s="388" t="s">
        <v>625</v>
      </c>
      <c r="AK92" s="393" t="str">
        <f aca="true">IF(AE92=0,"нет данных",IF(TODAY()&lt;AF92-30,"поверен",IF(TODAY()&gt;AF92,"ЗАМЕНИТЬ","ПРОСРОЧЕН")))</f>
        <v>ЗАМЕНИТЬ</v>
      </c>
      <c r="AL92" s="391"/>
      <c r="AM92" s="391" t="s">
        <v>86</v>
      </c>
      <c r="AN92" s="391" t="s">
        <v>1724</v>
      </c>
      <c r="AO92" s="391" t="s">
        <v>1759</v>
      </c>
      <c r="AP92" s="389" t="s">
        <v>574</v>
      </c>
      <c r="AQ92" s="394"/>
      <c r="AR92" s="393"/>
      <c r="AS92" s="391" t="s">
        <v>91</v>
      </c>
      <c r="AT92" s="386" t="s">
        <v>385</v>
      </c>
      <c r="AU92" s="386"/>
      <c r="AV92" s="388"/>
      <c r="AW92" s="388"/>
      <c r="AX92" s="386"/>
      <c r="AY92" s="386"/>
      <c r="AZ92" s="386"/>
      <c r="BA92" s="388" t="s">
        <v>343</v>
      </c>
      <c r="BB92" s="388" t="s">
        <v>415</v>
      </c>
      <c r="BC92" s="388" t="s">
        <v>416</v>
      </c>
      <c r="BD92" s="391" t="n">
        <v>3160</v>
      </c>
      <c r="BE92" s="388"/>
      <c r="BF92" s="388"/>
      <c r="BG92" s="388" t="s">
        <v>576</v>
      </c>
      <c r="BH92" s="386"/>
      <c r="BI92" s="386"/>
      <c r="BJ92" s="394" t="s">
        <v>418</v>
      </c>
      <c r="BK92" s="386" t="s">
        <v>577</v>
      </c>
      <c r="BL92" s="395"/>
      <c r="BM92" s="395"/>
      <c r="BN92" s="395"/>
      <c r="BO92" s="395"/>
      <c r="BP92" s="395"/>
      <c r="BQ92" s="395"/>
      <c r="BR92" s="395"/>
      <c r="BS92" s="395"/>
      <c r="BT92" s="395"/>
      <c r="BU92" s="395"/>
      <c r="BV92" s="395"/>
    </row>
    <row r="93" customFormat="false" ht="54.95" hidden="false" customHeight="true" outlineLevel="0" collapsed="false">
      <c r="A93" s="386"/>
      <c r="B93" s="386" t="s">
        <v>62</v>
      </c>
      <c r="C93" s="386" t="s">
        <v>63</v>
      </c>
      <c r="D93" s="387" t="s">
        <v>64</v>
      </c>
      <c r="E93" s="387" t="n">
        <v>202</v>
      </c>
      <c r="F93" s="388" t="s">
        <v>427</v>
      </c>
      <c r="G93" s="388" t="s">
        <v>558</v>
      </c>
      <c r="H93" s="387" t="s">
        <v>1760</v>
      </c>
      <c r="I93" s="389" t="s">
        <v>566</v>
      </c>
      <c r="J93" s="388" t="s">
        <v>615</v>
      </c>
      <c r="K93" s="390" t="s">
        <v>568</v>
      </c>
      <c r="L93" s="390" t="s">
        <v>616</v>
      </c>
      <c r="M93" s="388" t="s">
        <v>617</v>
      </c>
      <c r="N93" s="390" t="s">
        <v>1761</v>
      </c>
      <c r="O93" s="386" t="s">
        <v>408</v>
      </c>
      <c r="P93" s="386" t="s">
        <v>76</v>
      </c>
      <c r="Q93" s="391" t="s">
        <v>409</v>
      </c>
      <c r="R93" s="396" t="n">
        <v>42370</v>
      </c>
      <c r="S93" s="389" t="n">
        <v>15</v>
      </c>
      <c r="T93" s="388" t="n">
        <f aca="false">R93+S93*365.2</f>
        <v>47848</v>
      </c>
      <c r="U93" s="387" t="s">
        <v>100</v>
      </c>
      <c r="V93" s="386" t="str">
        <f aca="false">IF(Y93="","",Y93)</f>
        <v/>
      </c>
      <c r="W93" s="386" t="str">
        <f aca="false">IF(Z93="","",Z93)</f>
        <v>%НКПР</v>
      </c>
      <c r="X93" s="389" t="n">
        <v>100</v>
      </c>
      <c r="Y93" s="389"/>
      <c r="Z93" s="391" t="s">
        <v>411</v>
      </c>
      <c r="AA93" s="387" t="s">
        <v>412</v>
      </c>
      <c r="AB93" s="389"/>
      <c r="AC93" s="391" t="s">
        <v>411</v>
      </c>
      <c r="AD93" s="390" t="n">
        <v>24</v>
      </c>
      <c r="AE93" s="396" t="n">
        <v>44845</v>
      </c>
      <c r="AF93" s="393" t="n">
        <f aca="false">IF(AD93=0,0,IF(AE93="","",EDATE(AE93,AD93)-DAY(1)))</f>
        <v>45545</v>
      </c>
      <c r="AG93" s="388" t="s">
        <v>82</v>
      </c>
      <c r="AH93" s="388" t="s">
        <v>83</v>
      </c>
      <c r="AI93" s="391" t="s">
        <v>1762</v>
      </c>
      <c r="AJ93" s="388" t="s">
        <v>143</v>
      </c>
      <c r="AK93" s="393" t="str">
        <f aca="true">IF(AE93=0,"нет данных",IF(TODAY()&lt;AF93-30,"поверен",IF(TODAY()&gt;AF93,"ЗАМЕНИТЬ","ПРОСРОЧЕН")))</f>
        <v>ЗАМЕНИТЬ</v>
      </c>
      <c r="AL93" s="391"/>
      <c r="AM93" s="391" t="s">
        <v>86</v>
      </c>
      <c r="AN93" s="391" t="s">
        <v>1724</v>
      </c>
      <c r="AO93" s="391" t="s">
        <v>88</v>
      </c>
      <c r="AP93" s="389" t="s">
        <v>574</v>
      </c>
      <c r="AQ93" s="394" t="s">
        <v>460</v>
      </c>
      <c r="AR93" s="393"/>
      <c r="AS93" s="391" t="s">
        <v>91</v>
      </c>
      <c r="AT93" s="386" t="s">
        <v>92</v>
      </c>
      <c r="AU93" s="386"/>
      <c r="AV93" s="388" t="n">
        <v>44805</v>
      </c>
      <c r="AW93" s="388"/>
      <c r="AX93" s="386"/>
      <c r="AY93" s="386"/>
      <c r="AZ93" s="386"/>
      <c r="BA93" s="388" t="s">
        <v>343</v>
      </c>
      <c r="BB93" s="388" t="s">
        <v>415</v>
      </c>
      <c r="BC93" s="388" t="s">
        <v>416</v>
      </c>
      <c r="BD93" s="391" t="n">
        <v>3160</v>
      </c>
      <c r="BE93" s="388"/>
      <c r="BF93" s="388"/>
      <c r="BG93" s="386" t="s">
        <v>799</v>
      </c>
      <c r="BH93" s="397"/>
      <c r="BI93" s="386" t="s">
        <v>417</v>
      </c>
      <c r="BJ93" s="394" t="s">
        <v>418</v>
      </c>
      <c r="BK93" s="386" t="s">
        <v>577</v>
      </c>
      <c r="BL93" s="395"/>
      <c r="BM93" s="395"/>
      <c r="BN93" s="395"/>
      <c r="BO93" s="395"/>
      <c r="BP93" s="395"/>
      <c r="BQ93" s="395"/>
      <c r="BR93" s="395"/>
      <c r="BS93" s="395"/>
      <c r="BT93" s="395"/>
      <c r="BU93" s="395"/>
      <c r="BV93" s="395"/>
    </row>
    <row r="94" customFormat="false" ht="60" hidden="false" customHeight="true" outlineLevel="0" collapsed="false">
      <c r="A94" s="386"/>
      <c r="B94" s="386" t="s">
        <v>62</v>
      </c>
      <c r="C94" s="386" t="s">
        <v>63</v>
      </c>
      <c r="D94" s="387" t="s">
        <v>64</v>
      </c>
      <c r="E94" s="387" t="n">
        <v>225</v>
      </c>
      <c r="F94" s="388" t="s">
        <v>675</v>
      </c>
      <c r="G94" s="388" t="s">
        <v>634</v>
      </c>
      <c r="H94" s="387" t="s">
        <v>1763</v>
      </c>
      <c r="I94" s="389" t="s">
        <v>566</v>
      </c>
      <c r="J94" s="388" t="s">
        <v>615</v>
      </c>
      <c r="K94" s="390" t="s">
        <v>568</v>
      </c>
      <c r="L94" s="390" t="s">
        <v>1535</v>
      </c>
      <c r="M94" s="390" t="s">
        <v>1536</v>
      </c>
      <c r="N94" s="390" t="s">
        <v>1764</v>
      </c>
      <c r="O94" s="386" t="s">
        <v>408</v>
      </c>
      <c r="P94" s="386" t="s">
        <v>76</v>
      </c>
      <c r="Q94" s="391" t="s">
        <v>409</v>
      </c>
      <c r="R94" s="392" t="n">
        <v>42591</v>
      </c>
      <c r="S94" s="389" t="n">
        <v>15</v>
      </c>
      <c r="T94" s="388" t="n">
        <f aca="false">R94+S94*365.2</f>
        <v>48069</v>
      </c>
      <c r="U94" s="387" t="s">
        <v>100</v>
      </c>
      <c r="V94" s="386" t="str">
        <f aca="false">IF(Y94="","",Y94)</f>
        <v/>
      </c>
      <c r="W94" s="386" t="str">
        <f aca="false">IF(Z94="","",Z94)</f>
        <v>%НКПР</v>
      </c>
      <c r="X94" s="389" t="n">
        <v>100</v>
      </c>
      <c r="Y94" s="389"/>
      <c r="Z94" s="391" t="s">
        <v>411</v>
      </c>
      <c r="AA94" s="387" t="s">
        <v>412</v>
      </c>
      <c r="AB94" s="389"/>
      <c r="AC94" s="391" t="s">
        <v>411</v>
      </c>
      <c r="AD94" s="390" t="n">
        <v>24</v>
      </c>
      <c r="AE94" s="396" t="n">
        <v>45034</v>
      </c>
      <c r="AF94" s="393" t="n">
        <f aca="false">IF(AD94=0,0,IF(AE94="","",EDATE(AE94,AD94)-DAY(1)))</f>
        <v>45734</v>
      </c>
      <c r="AG94" s="388" t="s">
        <v>82</v>
      </c>
      <c r="AH94" s="388" t="s">
        <v>83</v>
      </c>
      <c r="AI94" s="391" t="s">
        <v>1765</v>
      </c>
      <c r="AJ94" s="388" t="s">
        <v>573</v>
      </c>
      <c r="AK94" s="393" t="str">
        <f aca="true">IF(AE94=0,"нет данных",IF(TODAY()&lt;AF94-30,"поверен",IF(TODAY()&gt;AF94,"ЗАМЕНИТЬ","ПРОСРОЧЕН")))</f>
        <v>ЗАМЕНИТЬ</v>
      </c>
      <c r="AL94" s="391"/>
      <c r="AM94" s="391" t="s">
        <v>86</v>
      </c>
      <c r="AN94" s="391" t="s">
        <v>87</v>
      </c>
      <c r="AO94" s="391" t="s">
        <v>88</v>
      </c>
      <c r="AP94" s="389" t="s">
        <v>574</v>
      </c>
      <c r="AQ94" s="394"/>
      <c r="AR94" s="393"/>
      <c r="AS94" s="391" t="s">
        <v>91</v>
      </c>
      <c r="AT94" s="386" t="s">
        <v>385</v>
      </c>
      <c r="AU94" s="386"/>
      <c r="AV94" s="388"/>
      <c r="AW94" s="388"/>
      <c r="AX94" s="386"/>
      <c r="AY94" s="386"/>
      <c r="AZ94" s="386"/>
      <c r="BA94" s="388" t="s">
        <v>343</v>
      </c>
      <c r="BB94" s="388" t="s">
        <v>415</v>
      </c>
      <c r="BC94" s="388" t="s">
        <v>416</v>
      </c>
      <c r="BD94" s="391" t="n">
        <v>3160</v>
      </c>
      <c r="BE94" s="388"/>
      <c r="BF94" s="388"/>
      <c r="BG94" s="386" t="s">
        <v>1766</v>
      </c>
      <c r="BH94" s="397"/>
      <c r="BI94" s="386"/>
      <c r="BJ94" s="394" t="s">
        <v>418</v>
      </c>
      <c r="BK94" s="386" t="s">
        <v>577</v>
      </c>
      <c r="BL94" s="400"/>
      <c r="BM94" s="400"/>
      <c r="BN94" s="400"/>
      <c r="BO94" s="400"/>
      <c r="BP94" s="400"/>
      <c r="BQ94" s="400"/>
      <c r="BR94" s="400"/>
      <c r="BS94" s="400"/>
      <c r="BT94" s="400"/>
      <c r="BU94" s="400"/>
      <c r="BV94" s="400"/>
    </row>
    <row r="95" customFormat="false" ht="60" hidden="false" customHeight="true" outlineLevel="0" collapsed="false">
      <c r="A95" s="386"/>
      <c r="B95" s="386" t="s">
        <v>62</v>
      </c>
      <c r="C95" s="386" t="s">
        <v>63</v>
      </c>
      <c r="D95" s="387" t="s">
        <v>64</v>
      </c>
      <c r="E95" s="387" t="n">
        <v>256</v>
      </c>
      <c r="F95" s="388" t="s">
        <v>990</v>
      </c>
      <c r="G95" s="388" t="s">
        <v>967</v>
      </c>
      <c r="H95" s="387" t="s">
        <v>1767</v>
      </c>
      <c r="I95" s="389" t="s">
        <v>566</v>
      </c>
      <c r="J95" s="388" t="s">
        <v>567</v>
      </c>
      <c r="K95" s="390" t="s">
        <v>568</v>
      </c>
      <c r="L95" s="390" t="s">
        <v>616</v>
      </c>
      <c r="M95" s="390" t="s">
        <v>617</v>
      </c>
      <c r="N95" s="390" t="s">
        <v>1768</v>
      </c>
      <c r="O95" s="386" t="s">
        <v>408</v>
      </c>
      <c r="P95" s="386" t="s">
        <v>76</v>
      </c>
      <c r="Q95" s="391" t="s">
        <v>409</v>
      </c>
      <c r="R95" s="392" t="n">
        <v>42592</v>
      </c>
      <c r="S95" s="389" t="n">
        <v>15</v>
      </c>
      <c r="T95" s="388" t="n">
        <f aca="false">R95+S95*365.2</f>
        <v>48070</v>
      </c>
      <c r="U95" s="387" t="s">
        <v>100</v>
      </c>
      <c r="V95" s="386" t="str">
        <f aca="false">IF(Y95="","",Y95)</f>
        <v/>
      </c>
      <c r="W95" s="386" t="str">
        <f aca="false">IF(Z95="","",Z95)</f>
        <v>%НКПР</v>
      </c>
      <c r="X95" s="389" t="n">
        <v>100</v>
      </c>
      <c r="Y95" s="389"/>
      <c r="Z95" s="391" t="s">
        <v>411</v>
      </c>
      <c r="AA95" s="387" t="s">
        <v>412</v>
      </c>
      <c r="AB95" s="389"/>
      <c r="AC95" s="391" t="s">
        <v>411</v>
      </c>
      <c r="AD95" s="390" t="n">
        <v>24</v>
      </c>
      <c r="AE95" s="392" t="n">
        <v>45002</v>
      </c>
      <c r="AF95" s="393" t="n">
        <f aca="false">IF(AD95=0,0,IF(AE95="","",EDATE(AE95,AD95)-DAY(1)))</f>
        <v>45702</v>
      </c>
      <c r="AG95" s="388" t="s">
        <v>82</v>
      </c>
      <c r="AH95" s="388" t="s">
        <v>83</v>
      </c>
      <c r="AI95" s="386" t="s">
        <v>1769</v>
      </c>
      <c r="AJ95" s="388" t="s">
        <v>625</v>
      </c>
      <c r="AK95" s="393" t="str">
        <f aca="true">IF(AE95=0,"нет данных",IF(TODAY()&lt;AF95-30,"поверен",IF(TODAY()&gt;AF95,"ЗАМЕНИТЬ","ПРОСРОЧЕН")))</f>
        <v>ЗАМЕНИТЬ</v>
      </c>
      <c r="AL95" s="391"/>
      <c r="AM95" s="391" t="s">
        <v>86</v>
      </c>
      <c r="AN95" s="391" t="s">
        <v>87</v>
      </c>
      <c r="AO95" s="391" t="s">
        <v>88</v>
      </c>
      <c r="AP95" s="389" t="s">
        <v>574</v>
      </c>
      <c r="AQ95" s="394"/>
      <c r="AR95" s="393"/>
      <c r="AS95" s="391" t="s">
        <v>91</v>
      </c>
      <c r="AT95" s="386" t="s">
        <v>385</v>
      </c>
      <c r="AU95" s="386"/>
      <c r="AV95" s="388"/>
      <c r="AW95" s="388"/>
      <c r="AX95" s="386"/>
      <c r="AY95" s="386"/>
      <c r="AZ95" s="386"/>
      <c r="BA95" s="388" t="s">
        <v>221</v>
      </c>
      <c r="BB95" s="388" t="s">
        <v>415</v>
      </c>
      <c r="BC95" s="388" t="s">
        <v>416</v>
      </c>
      <c r="BD95" s="391" t="n">
        <v>3160</v>
      </c>
      <c r="BE95" s="388"/>
      <c r="BF95" s="388"/>
      <c r="BG95" s="386" t="s">
        <v>1766</v>
      </c>
      <c r="BH95" s="386"/>
      <c r="BI95" s="386"/>
      <c r="BJ95" s="394" t="s">
        <v>418</v>
      </c>
      <c r="BK95" s="386" t="s">
        <v>577</v>
      </c>
      <c r="BL95" s="401"/>
      <c r="BM95" s="401"/>
      <c r="BN95" s="401"/>
      <c r="BO95" s="401"/>
      <c r="BP95" s="401"/>
      <c r="BQ95" s="401"/>
      <c r="BR95" s="401"/>
      <c r="BS95" s="401"/>
      <c r="BT95" s="401"/>
      <c r="BU95" s="401"/>
      <c r="BV95" s="401"/>
    </row>
    <row r="96" customFormat="false" ht="54.95" hidden="false" customHeight="true" outlineLevel="0" collapsed="false">
      <c r="A96" s="386"/>
      <c r="B96" s="386" t="s">
        <v>62</v>
      </c>
      <c r="C96" s="386" t="s">
        <v>63</v>
      </c>
      <c r="D96" s="387" t="s">
        <v>64</v>
      </c>
      <c r="E96" s="387" t="n">
        <v>211</v>
      </c>
      <c r="F96" s="388" t="s">
        <v>427</v>
      </c>
      <c r="G96" s="388" t="s">
        <v>1770</v>
      </c>
      <c r="H96" s="387" t="s">
        <v>514</v>
      </c>
      <c r="I96" s="389" t="s">
        <v>444</v>
      </c>
      <c r="J96" s="388" t="s">
        <v>445</v>
      </c>
      <c r="K96" s="390" t="s">
        <v>446</v>
      </c>
      <c r="L96" s="390" t="s">
        <v>485</v>
      </c>
      <c r="M96" s="388" t="s">
        <v>1771</v>
      </c>
      <c r="N96" s="390" t="n">
        <v>2289226</v>
      </c>
      <c r="O96" s="386" t="s">
        <v>604</v>
      </c>
      <c r="P96" s="386" t="s">
        <v>76</v>
      </c>
      <c r="Q96" s="391" t="s">
        <v>77</v>
      </c>
      <c r="R96" s="392" t="n">
        <v>42319</v>
      </c>
      <c r="S96" s="389" t="n">
        <v>8</v>
      </c>
      <c r="T96" s="388" t="n">
        <f aca="false">R96+S96*365.2</f>
        <v>45240.6</v>
      </c>
      <c r="U96" s="387" t="s">
        <v>78</v>
      </c>
      <c r="V96" s="386" t="str">
        <f aca="false">IF(Y96="","",Y96)</f>
        <v/>
      </c>
      <c r="W96" s="386" t="str">
        <f aca="false">IF(Z96="","",Z96)</f>
        <v>°С</v>
      </c>
      <c r="X96" s="389" t="n">
        <v>100</v>
      </c>
      <c r="Y96" s="389"/>
      <c r="Z96" s="391" t="s">
        <v>79</v>
      </c>
      <c r="AA96" s="387" t="s">
        <v>496</v>
      </c>
      <c r="AB96" s="389"/>
      <c r="AC96" s="391" t="s">
        <v>141</v>
      </c>
      <c r="AD96" s="390" t="n">
        <v>60</v>
      </c>
      <c r="AE96" s="396" t="n">
        <v>44846</v>
      </c>
      <c r="AF96" s="393" t="n">
        <f aca="false">IF(AD96=0,0,IF(AE96="","",EDATE(AE96,AD96)-DAY(1)))</f>
        <v>46641</v>
      </c>
      <c r="AG96" s="393" t="s">
        <v>82</v>
      </c>
      <c r="AH96" s="393" t="s">
        <v>83</v>
      </c>
      <c r="AI96" s="386" t="s">
        <v>1772</v>
      </c>
      <c r="AJ96" s="388" t="s">
        <v>143</v>
      </c>
      <c r="AK96" s="393" t="str">
        <f aca="true">IF(AE96=0,"нет данных",IF(TODAY()&lt;AF96-30,"поверен",IF(TODAY()&gt;AF96,"ЗАМЕНИТЬ","ПРОСРОЧЕН")))</f>
        <v>поверен</v>
      </c>
      <c r="AL96" s="391"/>
      <c r="AM96" s="391" t="s">
        <v>86</v>
      </c>
      <c r="AN96" s="391" t="s">
        <v>87</v>
      </c>
      <c r="AO96" s="391" t="s">
        <v>88</v>
      </c>
      <c r="AP96" s="389" t="s">
        <v>488</v>
      </c>
      <c r="AQ96" s="394" t="s">
        <v>1773</v>
      </c>
      <c r="AR96" s="393"/>
      <c r="AS96" s="391" t="s">
        <v>91</v>
      </c>
      <c r="AT96" s="386" t="s">
        <v>385</v>
      </c>
      <c r="AU96" s="386"/>
      <c r="AV96" s="388"/>
      <c r="AW96" s="388"/>
      <c r="AX96" s="386"/>
      <c r="AY96" s="386"/>
      <c r="AZ96" s="386"/>
      <c r="BA96" s="388"/>
      <c r="BB96" s="388" t="s">
        <v>93</v>
      </c>
      <c r="BC96" s="388" t="s">
        <v>94</v>
      </c>
      <c r="BD96" s="391" t="n">
        <v>3201</v>
      </c>
      <c r="BE96" s="388"/>
      <c r="BF96" s="388"/>
      <c r="BG96" s="386" t="s">
        <v>1774</v>
      </c>
      <c r="BH96" s="397"/>
      <c r="BI96" s="386"/>
      <c r="BJ96" s="394" t="s">
        <v>1775</v>
      </c>
      <c r="BK96" s="386" t="s">
        <v>1776</v>
      </c>
      <c r="BL96" s="395"/>
      <c r="BM96" s="395"/>
      <c r="BN96" s="395"/>
      <c r="BO96" s="395"/>
      <c r="BP96" s="395"/>
      <c r="BQ96" s="395"/>
      <c r="BR96" s="395"/>
      <c r="BS96" s="395"/>
      <c r="BT96" s="395"/>
      <c r="BU96" s="395"/>
      <c r="BV96" s="395"/>
    </row>
    <row r="97" customFormat="false" ht="60" hidden="false" customHeight="true" outlineLevel="0" collapsed="false">
      <c r="A97" s="134"/>
      <c r="B97" s="134" t="s">
        <v>62</v>
      </c>
      <c r="C97" s="134" t="s">
        <v>63</v>
      </c>
      <c r="D97" s="135" t="s">
        <v>64</v>
      </c>
      <c r="E97" s="135" t="n">
        <v>225</v>
      </c>
      <c r="F97" s="136" t="s">
        <v>675</v>
      </c>
      <c r="G97" s="136" t="s">
        <v>634</v>
      </c>
      <c r="H97" s="135" t="s">
        <v>1777</v>
      </c>
      <c r="I97" s="137" t="s">
        <v>566</v>
      </c>
      <c r="J97" s="136" t="s">
        <v>615</v>
      </c>
      <c r="K97" s="138" t="s">
        <v>568</v>
      </c>
      <c r="L97" s="138" t="s">
        <v>616</v>
      </c>
      <c r="M97" s="138" t="s">
        <v>617</v>
      </c>
      <c r="N97" s="138" t="s">
        <v>1778</v>
      </c>
      <c r="O97" s="134" t="s">
        <v>408</v>
      </c>
      <c r="P97" s="134" t="s">
        <v>76</v>
      </c>
      <c r="Q97" s="139" t="s">
        <v>409</v>
      </c>
      <c r="R97" s="158" t="n">
        <v>42592</v>
      </c>
      <c r="S97" s="137" t="n">
        <v>15</v>
      </c>
      <c r="T97" s="136" t="n">
        <f aca="false">R97+S97*365.2</f>
        <v>48070</v>
      </c>
      <c r="U97" s="135" t="s">
        <v>100</v>
      </c>
      <c r="V97" s="108" t="str">
        <f aca="false">IF(Y97="","",Y97)</f>
        <v/>
      </c>
      <c r="W97" s="108" t="str">
        <f aca="false">IF(Z97="","",Z97)</f>
        <v>%НКПР</v>
      </c>
      <c r="X97" s="137" t="n">
        <v>100</v>
      </c>
      <c r="Y97" s="137"/>
      <c r="Z97" s="139" t="s">
        <v>411</v>
      </c>
      <c r="AA97" s="135" t="s">
        <v>412</v>
      </c>
      <c r="AB97" s="137"/>
      <c r="AC97" s="139" t="s">
        <v>411</v>
      </c>
      <c r="AD97" s="138" t="n">
        <v>24</v>
      </c>
      <c r="AE97" s="140" t="n">
        <v>45002</v>
      </c>
      <c r="AF97" s="143" t="n">
        <f aca="false">IF(AD97=0,0,IF(AE97="","",EDATE(AE97,AD97)-DAY(1)))</f>
        <v>45702</v>
      </c>
      <c r="AG97" s="136" t="s">
        <v>82</v>
      </c>
      <c r="AH97" s="136" t="s">
        <v>83</v>
      </c>
      <c r="AI97" s="134" t="s">
        <v>1779</v>
      </c>
      <c r="AJ97" s="136" t="s">
        <v>625</v>
      </c>
      <c r="AK97" s="143" t="str">
        <f aca="true">IF(AE97=0,"нет данных",IF(TODAY()&lt;AF97-30,"поверен",IF(TODAY()&gt;AF97,"ЗАМЕНИТЬ","ПРОСРОЧЕН")))</f>
        <v>ЗАМЕНИТЬ</v>
      </c>
      <c r="AL97" s="139"/>
      <c r="AM97" s="139" t="s">
        <v>86</v>
      </c>
      <c r="AN97" s="139" t="s">
        <v>87</v>
      </c>
      <c r="AO97" s="139" t="s">
        <v>88</v>
      </c>
      <c r="AP97" s="137" t="s">
        <v>574</v>
      </c>
      <c r="AQ97" s="150"/>
      <c r="AR97" s="143"/>
      <c r="AS97" s="139" t="s">
        <v>91</v>
      </c>
      <c r="AT97" s="134" t="s">
        <v>385</v>
      </c>
      <c r="AU97" s="134"/>
      <c r="AV97" s="136"/>
      <c r="AW97" s="136"/>
      <c r="AX97" s="134"/>
      <c r="AY97" s="134"/>
      <c r="AZ97" s="134"/>
      <c r="BA97" s="136" t="s">
        <v>343</v>
      </c>
      <c r="BB97" s="136" t="s">
        <v>415</v>
      </c>
      <c r="BC97" s="136" t="s">
        <v>416</v>
      </c>
      <c r="BD97" s="139" t="n">
        <v>3160</v>
      </c>
      <c r="BE97" s="136"/>
      <c r="BF97" s="136"/>
      <c r="BG97" s="136" t="s">
        <v>576</v>
      </c>
      <c r="BH97" s="108"/>
      <c r="BI97" s="108"/>
      <c r="BJ97" s="163" t="s">
        <v>418</v>
      </c>
      <c r="BK97" s="108" t="s">
        <v>577</v>
      </c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</row>
    <row r="98" customFormat="false" ht="54.95" hidden="false" customHeight="true" outlineLevel="0" collapsed="false">
      <c r="A98" s="108"/>
      <c r="B98" s="134" t="s">
        <v>62</v>
      </c>
      <c r="C98" s="134" t="s">
        <v>63</v>
      </c>
      <c r="D98" s="186" t="s">
        <v>64</v>
      </c>
      <c r="E98" s="186" t="n">
        <v>210</v>
      </c>
      <c r="F98" s="187" t="s">
        <v>596</v>
      </c>
      <c r="G98" s="136" t="s">
        <v>1780</v>
      </c>
      <c r="H98" s="186" t="s">
        <v>1781</v>
      </c>
      <c r="I98" s="188" t="s">
        <v>566</v>
      </c>
      <c r="J98" s="187" t="s">
        <v>615</v>
      </c>
      <c r="K98" s="189" t="s">
        <v>568</v>
      </c>
      <c r="L98" s="189" t="s">
        <v>616</v>
      </c>
      <c r="M98" s="189" t="s">
        <v>617</v>
      </c>
      <c r="N98" s="189" t="s">
        <v>1782</v>
      </c>
      <c r="O98" s="108" t="s">
        <v>408</v>
      </c>
      <c r="P98" s="108" t="s">
        <v>76</v>
      </c>
      <c r="Q98" s="190" t="s">
        <v>409</v>
      </c>
      <c r="R98" s="158" t="n">
        <v>42592</v>
      </c>
      <c r="S98" s="188" t="n">
        <v>15</v>
      </c>
      <c r="T98" s="187" t="n">
        <f aca="false">R98+S98*365.2</f>
        <v>48070</v>
      </c>
      <c r="U98" s="186" t="s">
        <v>100</v>
      </c>
      <c r="V98" s="108" t="str">
        <f aca="false">IF(Y98="","",Y98)</f>
        <v/>
      </c>
      <c r="W98" s="108" t="str">
        <f aca="false">IF(Z98="","",Z98)</f>
        <v>%НКПР</v>
      </c>
      <c r="X98" s="188" t="n">
        <v>100</v>
      </c>
      <c r="Y98" s="188"/>
      <c r="Z98" s="190" t="s">
        <v>411</v>
      </c>
      <c r="AA98" s="186" t="s">
        <v>412</v>
      </c>
      <c r="AB98" s="188"/>
      <c r="AC98" s="190" t="s">
        <v>411</v>
      </c>
      <c r="AD98" s="189" t="n">
        <v>24</v>
      </c>
      <c r="AE98" s="158" t="n">
        <v>45001</v>
      </c>
      <c r="AF98" s="192" t="n">
        <f aca="false">IF(AD98=0,0,IF(AE98="","",EDATE(AE98,AD98)-DAY(1)))</f>
        <v>45701</v>
      </c>
      <c r="AG98" s="187" t="s">
        <v>82</v>
      </c>
      <c r="AH98" s="187" t="s">
        <v>83</v>
      </c>
      <c r="AI98" s="108" t="s">
        <v>1783</v>
      </c>
      <c r="AJ98" s="187" t="s">
        <v>625</v>
      </c>
      <c r="AK98" s="192" t="str">
        <f aca="true">IF(AE98=0,"нет данных",IF(TODAY()&lt;AF98-30,"поверен",IF(TODAY()&gt;AF98,"ЗАМЕНИТЬ","ПРОСРОЧЕН")))</f>
        <v>ЗАМЕНИТЬ</v>
      </c>
      <c r="AL98" s="190"/>
      <c r="AM98" s="190" t="s">
        <v>86</v>
      </c>
      <c r="AN98" s="190" t="s">
        <v>87</v>
      </c>
      <c r="AO98" s="190" t="s">
        <v>88</v>
      </c>
      <c r="AP98" s="188" t="s">
        <v>574</v>
      </c>
      <c r="AQ98" s="163" t="s">
        <v>620</v>
      </c>
      <c r="AR98" s="192"/>
      <c r="AS98" s="190" t="s">
        <v>91</v>
      </c>
      <c r="AT98" s="108" t="s">
        <v>385</v>
      </c>
      <c r="AU98" s="108"/>
      <c r="AV98" s="187"/>
      <c r="AW98" s="187"/>
      <c r="AX98" s="108"/>
      <c r="AY98" s="108"/>
      <c r="AZ98" s="108"/>
      <c r="BA98" s="187" t="s">
        <v>343</v>
      </c>
      <c r="BB98" s="187" t="s">
        <v>415</v>
      </c>
      <c r="BC98" s="187" t="s">
        <v>416</v>
      </c>
      <c r="BD98" s="190" t="n">
        <v>3160</v>
      </c>
      <c r="BE98" s="187"/>
      <c r="BF98" s="187"/>
      <c r="BG98" s="386" t="s">
        <v>1784</v>
      </c>
      <c r="BH98" s="108"/>
      <c r="BI98" s="108"/>
      <c r="BJ98" s="163" t="s">
        <v>418</v>
      </c>
      <c r="BK98" s="108" t="s">
        <v>577</v>
      </c>
      <c r="BL98" s="147"/>
      <c r="BM98" s="147"/>
      <c r="BN98" s="147"/>
    </row>
    <row r="99" customFormat="false" ht="60" hidden="false" customHeight="true" outlineLevel="0" collapsed="false">
      <c r="A99" s="134"/>
      <c r="B99" s="134" t="s">
        <v>62</v>
      </c>
      <c r="C99" s="134" t="s">
        <v>63</v>
      </c>
      <c r="D99" s="135" t="s">
        <v>64</v>
      </c>
      <c r="E99" s="135" t="n">
        <v>220</v>
      </c>
      <c r="F99" s="136" t="s">
        <v>658</v>
      </c>
      <c r="G99" s="136" t="s">
        <v>634</v>
      </c>
      <c r="H99" s="135" t="s">
        <v>1785</v>
      </c>
      <c r="I99" s="137" t="s">
        <v>566</v>
      </c>
      <c r="J99" s="136" t="s">
        <v>615</v>
      </c>
      <c r="K99" s="138" t="s">
        <v>568</v>
      </c>
      <c r="L99" s="138" t="s">
        <v>616</v>
      </c>
      <c r="M99" s="138" t="s">
        <v>617</v>
      </c>
      <c r="N99" s="138" t="s">
        <v>1786</v>
      </c>
      <c r="O99" s="134" t="s">
        <v>408</v>
      </c>
      <c r="P99" s="134" t="s">
        <v>76</v>
      </c>
      <c r="Q99" s="139" t="s">
        <v>409</v>
      </c>
      <c r="R99" s="140" t="n">
        <v>42593</v>
      </c>
      <c r="S99" s="137" t="n">
        <v>15</v>
      </c>
      <c r="T99" s="136" t="n">
        <f aca="false">R99+S99*365.2</f>
        <v>48071</v>
      </c>
      <c r="U99" s="135" t="s">
        <v>100</v>
      </c>
      <c r="V99" s="134" t="str">
        <f aca="false">IF(Y99="","",Y99)</f>
        <v/>
      </c>
      <c r="W99" s="134" t="str">
        <f aca="false">IF(Z99="","",Z99)</f>
        <v>%НКПР</v>
      </c>
      <c r="X99" s="137" t="n">
        <v>100</v>
      </c>
      <c r="Y99" s="137"/>
      <c r="Z99" s="139" t="s">
        <v>411</v>
      </c>
      <c r="AA99" s="135" t="s">
        <v>412</v>
      </c>
      <c r="AB99" s="137"/>
      <c r="AC99" s="139" t="s">
        <v>411</v>
      </c>
      <c r="AD99" s="138" t="n">
        <v>24</v>
      </c>
      <c r="AE99" s="140" t="n">
        <v>45002</v>
      </c>
      <c r="AF99" s="143" t="n">
        <f aca="false">IF(AD99=0,0,IF(AE99="","",EDATE(AE99,AD99)-DAY(1)))</f>
        <v>45702</v>
      </c>
      <c r="AG99" s="136" t="s">
        <v>82</v>
      </c>
      <c r="AH99" s="136" t="s">
        <v>83</v>
      </c>
      <c r="AI99" s="134" t="s">
        <v>1787</v>
      </c>
      <c r="AJ99" s="136" t="s">
        <v>625</v>
      </c>
      <c r="AK99" s="143" t="str">
        <f aca="true">IF(AE99=0,"нет данных",IF(TODAY()&lt;AF99-30,"поверен",IF(TODAY()&gt;AF99,"ЗАМЕНИТЬ","ПРОСРОЧЕН")))</f>
        <v>ЗАМЕНИТЬ</v>
      </c>
      <c r="AL99" s="139"/>
      <c r="AM99" s="139" t="s">
        <v>86</v>
      </c>
      <c r="AN99" s="139" t="s">
        <v>87</v>
      </c>
      <c r="AO99" s="139" t="s">
        <v>88</v>
      </c>
      <c r="AP99" s="137" t="s">
        <v>574</v>
      </c>
      <c r="AQ99" s="150" t="s">
        <v>662</v>
      </c>
      <c r="AR99" s="143"/>
      <c r="AS99" s="139" t="s">
        <v>91</v>
      </c>
      <c r="AT99" s="134" t="s">
        <v>385</v>
      </c>
      <c r="AU99" s="134"/>
      <c r="AV99" s="150" t="s">
        <v>662</v>
      </c>
      <c r="AW99" s="136"/>
      <c r="AX99" s="134"/>
      <c r="AY99" s="134"/>
      <c r="AZ99" s="134"/>
      <c r="BA99" s="136" t="s">
        <v>343</v>
      </c>
      <c r="BB99" s="136" t="s">
        <v>415</v>
      </c>
      <c r="BC99" s="136" t="s">
        <v>416</v>
      </c>
      <c r="BD99" s="139" t="n">
        <v>3160</v>
      </c>
      <c r="BE99" s="136"/>
      <c r="BF99" s="136"/>
      <c r="BG99" s="136" t="s">
        <v>576</v>
      </c>
      <c r="BH99" s="134"/>
      <c r="BI99" s="134"/>
      <c r="BJ99" s="150" t="s">
        <v>418</v>
      </c>
      <c r="BK99" s="134" t="s">
        <v>577</v>
      </c>
      <c r="BL99" s="402"/>
      <c r="BM99" s="402"/>
      <c r="BN99" s="402"/>
      <c r="BO99" s="402"/>
      <c r="BP99" s="402"/>
      <c r="BQ99" s="402"/>
      <c r="BR99" s="402"/>
      <c r="BS99" s="402"/>
      <c r="BT99" s="402"/>
      <c r="BU99" s="402"/>
      <c r="BV99" s="402"/>
    </row>
    <row r="100" customFormat="false" ht="54.95" hidden="false" customHeight="true" outlineLevel="0" collapsed="false">
      <c r="A100" s="134"/>
      <c r="B100" s="134" t="s">
        <v>62</v>
      </c>
      <c r="C100" s="134" t="s">
        <v>63</v>
      </c>
      <c r="D100" s="135" t="s">
        <v>64</v>
      </c>
      <c r="E100" s="135" t="n">
        <v>227</v>
      </c>
      <c r="F100" s="136" t="s">
        <v>794</v>
      </c>
      <c r="G100" s="136" t="s">
        <v>1788</v>
      </c>
      <c r="H100" s="135" t="s">
        <v>1789</v>
      </c>
      <c r="I100" s="137" t="s">
        <v>1376</v>
      </c>
      <c r="J100" s="136" t="s">
        <v>1737</v>
      </c>
      <c r="K100" s="138" t="s">
        <v>1378</v>
      </c>
      <c r="L100" s="138" t="s">
        <v>1379</v>
      </c>
      <c r="M100" s="136" t="s">
        <v>1380</v>
      </c>
      <c r="N100" s="138" t="n">
        <v>47101</v>
      </c>
      <c r="O100" s="137" t="s">
        <v>1381</v>
      </c>
      <c r="P100" s="134" t="s">
        <v>76</v>
      </c>
      <c r="Q100" s="139" t="s">
        <v>1047</v>
      </c>
      <c r="R100" s="140" t="n">
        <v>42005</v>
      </c>
      <c r="S100" s="137" t="n">
        <v>10</v>
      </c>
      <c r="T100" s="136" t="n">
        <f aca="false">R100+S100*365.2</f>
        <v>45657</v>
      </c>
      <c r="U100" s="135" t="n">
        <v>0.1</v>
      </c>
      <c r="V100" s="134" t="str">
        <f aca="false">IF(Y100="","",Y100)</f>
        <v>м</v>
      </c>
      <c r="W100" s="134" t="str">
        <f aca="false">IF(Z100="","",Z100)</f>
        <v>м/c</v>
      </c>
      <c r="X100" s="137" t="n">
        <v>30</v>
      </c>
      <c r="Y100" s="137" t="s">
        <v>325</v>
      </c>
      <c r="Z100" s="139" t="s">
        <v>1382</v>
      </c>
      <c r="AA100" s="135" t="s">
        <v>1383</v>
      </c>
      <c r="AB100" s="137" t="s">
        <v>325</v>
      </c>
      <c r="AC100" s="139" t="s">
        <v>1384</v>
      </c>
      <c r="AD100" s="138" t="n">
        <v>12</v>
      </c>
      <c r="AE100" s="149" t="n">
        <v>45468</v>
      </c>
      <c r="AF100" s="143" t="n">
        <f aca="false">IF(AD100=0,0,IF(AE100="","",EDATE(AE100,AD100)-DAY(1)))</f>
        <v>45802</v>
      </c>
      <c r="AG100" s="136" t="s">
        <v>82</v>
      </c>
      <c r="AH100" s="136" t="s">
        <v>83</v>
      </c>
      <c r="AI100" s="134" t="s">
        <v>1790</v>
      </c>
      <c r="AJ100" s="136" t="s">
        <v>85</v>
      </c>
      <c r="AK100" s="143" t="str">
        <f aca="true">IF(AE100=0,"нет данных",IF(TODAY()&lt;AF100-30,"поверен",IF(TODAY()&gt;AF100,"ЗАМЕНИТЬ","ПРОСРОЧЕН")))</f>
        <v>ЗАМЕНИТЬ</v>
      </c>
      <c r="AL100" s="139"/>
      <c r="AM100" s="139" t="s">
        <v>86</v>
      </c>
      <c r="AN100" s="139" t="s">
        <v>87</v>
      </c>
      <c r="AO100" s="139" t="s">
        <v>88</v>
      </c>
      <c r="AP100" s="137" t="s">
        <v>1386</v>
      </c>
      <c r="AQ100" s="150"/>
      <c r="AR100" s="143"/>
      <c r="AS100" s="139" t="s">
        <v>91</v>
      </c>
      <c r="AT100" s="134" t="s">
        <v>385</v>
      </c>
      <c r="AU100" s="134"/>
      <c r="AV100" s="136"/>
      <c r="AW100" s="136"/>
      <c r="AX100" s="134"/>
      <c r="AY100" s="134"/>
      <c r="AZ100" s="134"/>
      <c r="BA100" s="136" t="s">
        <v>221</v>
      </c>
      <c r="BB100" s="136" t="s">
        <v>1387</v>
      </c>
      <c r="BC100" s="136" t="s">
        <v>1388</v>
      </c>
      <c r="BD100" s="139" t="n">
        <v>3661</v>
      </c>
      <c r="BE100" s="136"/>
      <c r="BF100" s="136"/>
      <c r="BG100" s="134" t="s">
        <v>1740</v>
      </c>
      <c r="BH100" s="241"/>
      <c r="BI100" s="150" t="s">
        <v>1610</v>
      </c>
      <c r="BJ100" s="150" t="s">
        <v>1611</v>
      </c>
      <c r="BK100" s="150" t="s">
        <v>1612</v>
      </c>
      <c r="BL100" s="107"/>
      <c r="BM100" s="107"/>
      <c r="BN100" s="107"/>
    </row>
    <row r="101" customFormat="false" ht="54.95" hidden="false" customHeight="true" outlineLevel="0" collapsed="false">
      <c r="A101" s="134"/>
      <c r="B101" s="134" t="s">
        <v>62</v>
      </c>
      <c r="C101" s="134" t="s">
        <v>63</v>
      </c>
      <c r="D101" s="135" t="s">
        <v>64</v>
      </c>
      <c r="E101" s="135" t="n">
        <v>213</v>
      </c>
      <c r="F101" s="136" t="s">
        <v>427</v>
      </c>
      <c r="G101" s="136" t="s">
        <v>634</v>
      </c>
      <c r="H101" s="135" t="s">
        <v>1791</v>
      </c>
      <c r="I101" s="137" t="s">
        <v>566</v>
      </c>
      <c r="J101" s="136" t="s">
        <v>1792</v>
      </c>
      <c r="K101" s="138" t="s">
        <v>568</v>
      </c>
      <c r="L101" s="138" t="s">
        <v>616</v>
      </c>
      <c r="M101" s="136" t="s">
        <v>617</v>
      </c>
      <c r="N101" s="138" t="s">
        <v>1793</v>
      </c>
      <c r="O101" s="134" t="s">
        <v>408</v>
      </c>
      <c r="P101" s="134" t="s">
        <v>76</v>
      </c>
      <c r="Q101" s="139" t="s">
        <v>409</v>
      </c>
      <c r="R101" s="140" t="n">
        <v>44418</v>
      </c>
      <c r="S101" s="137" t="n">
        <v>15</v>
      </c>
      <c r="T101" s="136" t="n">
        <f aca="false">R101+S101*365.2</f>
        <v>49896</v>
      </c>
      <c r="U101" s="135" t="s">
        <v>100</v>
      </c>
      <c r="V101" s="108" t="str">
        <f aca="false">IF(Y101="","",Y101)</f>
        <v/>
      </c>
      <c r="W101" s="108" t="str">
        <f aca="false">IF(Z101="","",Z101)</f>
        <v>%НКПР</v>
      </c>
      <c r="X101" s="137" t="n">
        <v>100</v>
      </c>
      <c r="Y101" s="137"/>
      <c r="Z101" s="139" t="s">
        <v>411</v>
      </c>
      <c r="AA101" s="135" t="s">
        <v>412</v>
      </c>
      <c r="AB101" s="137"/>
      <c r="AC101" s="139" t="s">
        <v>411</v>
      </c>
      <c r="AD101" s="138" t="n">
        <v>24</v>
      </c>
      <c r="AE101" s="149" t="n">
        <v>45576</v>
      </c>
      <c r="AF101" s="143" t="n">
        <f aca="false">IF(AD101=0,0,IF(AE101="","",EDATE(AE101,AD101)-DAY(1)))</f>
        <v>46275</v>
      </c>
      <c r="AG101" s="136" t="s">
        <v>82</v>
      </c>
      <c r="AH101" s="136" t="s">
        <v>83</v>
      </c>
      <c r="AI101" s="139" t="s">
        <v>1794</v>
      </c>
      <c r="AJ101" s="136" t="s">
        <v>573</v>
      </c>
      <c r="AK101" s="143" t="str">
        <f aca="true">IF(AE101=0,"нет данных",IF(TODAY()&lt;AF101-30,"поверен",IF(TODAY()&gt;AF101,"ЗАМЕНИТЬ","ПРОСРОЧЕН")))</f>
        <v>поверен</v>
      </c>
      <c r="AL101" s="139"/>
      <c r="AM101" s="139" t="s">
        <v>86</v>
      </c>
      <c r="AN101" s="139" t="s">
        <v>87</v>
      </c>
      <c r="AO101" s="139" t="s">
        <v>88</v>
      </c>
      <c r="AP101" s="137" t="s">
        <v>574</v>
      </c>
      <c r="AQ101" s="150"/>
      <c r="AR101" s="143"/>
      <c r="AS101" s="139" t="s">
        <v>91</v>
      </c>
      <c r="AT101" s="134" t="s">
        <v>385</v>
      </c>
      <c r="AU101" s="134"/>
      <c r="AV101" s="136"/>
      <c r="AW101" s="136"/>
      <c r="AX101" s="134"/>
      <c r="AY101" s="134"/>
      <c r="AZ101" s="134"/>
      <c r="BA101" s="136" t="s">
        <v>343</v>
      </c>
      <c r="BB101" s="136" t="s">
        <v>415</v>
      </c>
      <c r="BC101" s="136" t="s">
        <v>416</v>
      </c>
      <c r="BD101" s="139" t="n">
        <v>3160</v>
      </c>
      <c r="BE101" s="136"/>
      <c r="BF101" s="136"/>
      <c r="BG101" s="403" t="s">
        <v>1795</v>
      </c>
      <c r="BH101" s="151"/>
      <c r="BI101" s="108"/>
      <c r="BJ101" s="163" t="s">
        <v>418</v>
      </c>
      <c r="BK101" s="108" t="s">
        <v>577</v>
      </c>
      <c r="BL101" s="127"/>
      <c r="BM101" s="127"/>
      <c r="BN101" s="127"/>
    </row>
    <row r="102" customFormat="false" ht="54.95" hidden="false" customHeight="true" outlineLevel="0" collapsed="false">
      <c r="A102" s="134"/>
      <c r="B102" s="134" t="s">
        <v>62</v>
      </c>
      <c r="C102" s="134" t="s">
        <v>63</v>
      </c>
      <c r="D102" s="135" t="s">
        <v>64</v>
      </c>
      <c r="E102" s="135" t="n">
        <v>221</v>
      </c>
      <c r="F102" s="136" t="s">
        <v>675</v>
      </c>
      <c r="G102" s="136" t="s">
        <v>634</v>
      </c>
      <c r="H102" s="135" t="s">
        <v>1796</v>
      </c>
      <c r="I102" s="137" t="s">
        <v>566</v>
      </c>
      <c r="J102" s="136" t="s">
        <v>615</v>
      </c>
      <c r="K102" s="138" t="s">
        <v>568</v>
      </c>
      <c r="L102" s="138" t="s">
        <v>616</v>
      </c>
      <c r="M102" s="138" t="s">
        <v>617</v>
      </c>
      <c r="N102" s="138" t="s">
        <v>1797</v>
      </c>
      <c r="O102" s="134" t="s">
        <v>408</v>
      </c>
      <c r="P102" s="134" t="s">
        <v>76</v>
      </c>
      <c r="Q102" s="139" t="s">
        <v>409</v>
      </c>
      <c r="R102" s="158" t="n">
        <v>42591</v>
      </c>
      <c r="S102" s="137" t="n">
        <v>15</v>
      </c>
      <c r="T102" s="136" t="n">
        <f aca="false">R102+S102*365.2</f>
        <v>48069</v>
      </c>
      <c r="U102" s="135" t="s">
        <v>100</v>
      </c>
      <c r="V102" s="108" t="str">
        <f aca="false">IF(Y102="","",Y102)</f>
        <v/>
      </c>
      <c r="W102" s="108" t="str">
        <f aca="false">IF(Z102="","",Z102)</f>
        <v>%НКПР</v>
      </c>
      <c r="X102" s="137" t="n">
        <v>100</v>
      </c>
      <c r="Y102" s="137"/>
      <c r="Z102" s="139" t="s">
        <v>411</v>
      </c>
      <c r="AA102" s="135" t="s">
        <v>412</v>
      </c>
      <c r="AB102" s="137"/>
      <c r="AC102" s="139" t="s">
        <v>411</v>
      </c>
      <c r="AD102" s="138" t="n">
        <v>24</v>
      </c>
      <c r="AE102" s="140" t="n">
        <v>45002</v>
      </c>
      <c r="AF102" s="143" t="n">
        <f aca="false">IF(AD102=0,0,IF(AE102="","",EDATE(AE102,AD102)-DAY(1)))</f>
        <v>45702</v>
      </c>
      <c r="AG102" s="136" t="s">
        <v>82</v>
      </c>
      <c r="AH102" s="136" t="s">
        <v>83</v>
      </c>
      <c r="AI102" s="134" t="s">
        <v>1798</v>
      </c>
      <c r="AJ102" s="136" t="s">
        <v>625</v>
      </c>
      <c r="AK102" s="143" t="str">
        <f aca="true">IF(AE102=0,"нет данных",IF(TODAY()&lt;AF102-30,"поверен",IF(TODAY()&gt;AF102,"ЗАМЕНИТЬ","ПРОСРОЧЕН")))</f>
        <v>ЗАМЕНИТЬ</v>
      </c>
      <c r="AL102" s="139"/>
      <c r="AM102" s="139" t="s">
        <v>86</v>
      </c>
      <c r="AN102" s="139" t="s">
        <v>87</v>
      </c>
      <c r="AO102" s="139" t="s">
        <v>88</v>
      </c>
      <c r="AP102" s="137" t="s">
        <v>574</v>
      </c>
      <c r="AQ102" s="150"/>
      <c r="AR102" s="143"/>
      <c r="AS102" s="139" t="s">
        <v>91</v>
      </c>
      <c r="AT102" s="134" t="s">
        <v>385</v>
      </c>
      <c r="AU102" s="134"/>
      <c r="AV102" s="136"/>
      <c r="AW102" s="136"/>
      <c r="AX102" s="134"/>
      <c r="AY102" s="134"/>
      <c r="AZ102" s="134"/>
      <c r="BA102" s="136" t="s">
        <v>343</v>
      </c>
      <c r="BB102" s="136" t="s">
        <v>415</v>
      </c>
      <c r="BC102" s="136" t="s">
        <v>416</v>
      </c>
      <c r="BD102" s="139" t="n">
        <v>3160</v>
      </c>
      <c r="BE102" s="136"/>
      <c r="BF102" s="136"/>
      <c r="BG102" s="404" t="s">
        <v>1799</v>
      </c>
      <c r="BH102" s="108"/>
      <c r="BI102" s="108"/>
      <c r="BJ102" s="163" t="s">
        <v>418</v>
      </c>
      <c r="BK102" s="108" t="s">
        <v>577</v>
      </c>
      <c r="BL102" s="147"/>
      <c r="BM102" s="147"/>
      <c r="BN102" s="147"/>
    </row>
    <row r="103" customFormat="false" ht="54.95" hidden="false" customHeight="true" outlineLevel="0" collapsed="false">
      <c r="A103" s="134"/>
      <c r="B103" s="134" t="s">
        <v>62</v>
      </c>
      <c r="C103" s="134" t="s">
        <v>63</v>
      </c>
      <c r="D103" s="135" t="s">
        <v>64</v>
      </c>
      <c r="E103" s="135" t="s">
        <v>1751</v>
      </c>
      <c r="F103" s="136" t="s">
        <v>1003</v>
      </c>
      <c r="G103" s="136" t="s">
        <v>634</v>
      </c>
      <c r="H103" s="135" t="s">
        <v>1800</v>
      </c>
      <c r="I103" s="137" t="s">
        <v>566</v>
      </c>
      <c r="J103" s="136" t="s">
        <v>615</v>
      </c>
      <c r="K103" s="138" t="s">
        <v>568</v>
      </c>
      <c r="L103" s="138" t="s">
        <v>616</v>
      </c>
      <c r="M103" s="138" t="s">
        <v>617</v>
      </c>
      <c r="N103" s="138" t="s">
        <v>1801</v>
      </c>
      <c r="O103" s="134" t="s">
        <v>408</v>
      </c>
      <c r="P103" s="134" t="s">
        <v>76</v>
      </c>
      <c r="Q103" s="139" t="s">
        <v>409</v>
      </c>
      <c r="R103" s="158" t="n">
        <v>42590</v>
      </c>
      <c r="S103" s="137" t="n">
        <v>15</v>
      </c>
      <c r="T103" s="136" t="n">
        <f aca="false">R103+S103*365.2</f>
        <v>48068</v>
      </c>
      <c r="U103" s="135" t="s">
        <v>100</v>
      </c>
      <c r="V103" s="108" t="str">
        <f aca="false">IF(Y103="","",Y103)</f>
        <v/>
      </c>
      <c r="W103" s="108" t="str">
        <f aca="false">IF(Z103="","",Z103)</f>
        <v>%НКПР</v>
      </c>
      <c r="X103" s="137" t="n">
        <v>100</v>
      </c>
      <c r="Y103" s="137"/>
      <c r="Z103" s="139" t="s">
        <v>411</v>
      </c>
      <c r="AA103" s="135" t="s">
        <v>412</v>
      </c>
      <c r="AB103" s="137"/>
      <c r="AC103" s="139" t="s">
        <v>411</v>
      </c>
      <c r="AD103" s="138" t="n">
        <v>24</v>
      </c>
      <c r="AE103" s="149" t="n">
        <v>45332</v>
      </c>
      <c r="AF103" s="143" t="n">
        <f aca="false">IF(AD103=0,0,IF(AE103="","",EDATE(AE103,AD103)-DAY(1)))</f>
        <v>46032</v>
      </c>
      <c r="AG103" s="136" t="s">
        <v>82</v>
      </c>
      <c r="AH103" s="136" t="s">
        <v>83</v>
      </c>
      <c r="AI103" s="139" t="s">
        <v>1802</v>
      </c>
      <c r="AJ103" s="136" t="s">
        <v>143</v>
      </c>
      <c r="AK103" s="143" t="str">
        <f aca="true">IF(AE103=0,"нет данных",IF(TODAY()&lt;AF103-30,"поверен",IF(TODAY()&gt;AF103,"ЗАМЕНИТЬ","ПРОСРОЧЕН")))</f>
        <v>поверен</v>
      </c>
      <c r="AL103" s="139"/>
      <c r="AM103" s="139" t="s">
        <v>86</v>
      </c>
      <c r="AN103" s="139" t="s">
        <v>87</v>
      </c>
      <c r="AO103" s="139" t="s">
        <v>88</v>
      </c>
      <c r="AP103" s="137" t="s">
        <v>574</v>
      </c>
      <c r="AQ103" s="150"/>
      <c r="AR103" s="143"/>
      <c r="AS103" s="139" t="s">
        <v>91</v>
      </c>
      <c r="AT103" s="134" t="s">
        <v>385</v>
      </c>
      <c r="AU103" s="134"/>
      <c r="AV103" s="136"/>
      <c r="AW103" s="136"/>
      <c r="AX103" s="134"/>
      <c r="AY103" s="134"/>
      <c r="AZ103" s="134"/>
      <c r="BA103" s="136" t="s">
        <v>221</v>
      </c>
      <c r="BB103" s="136" t="s">
        <v>415</v>
      </c>
      <c r="BC103" s="136" t="s">
        <v>416</v>
      </c>
      <c r="BD103" s="139" t="n">
        <v>3160</v>
      </c>
      <c r="BE103" s="136"/>
      <c r="BF103" s="136"/>
      <c r="BG103" s="404" t="s">
        <v>1803</v>
      </c>
      <c r="BH103" s="151"/>
      <c r="BI103" s="108"/>
      <c r="BJ103" s="163" t="s">
        <v>418</v>
      </c>
      <c r="BK103" s="108" t="s">
        <v>577</v>
      </c>
      <c r="BL103" s="127"/>
      <c r="BM103" s="127"/>
      <c r="BN103" s="127"/>
    </row>
    <row r="104" customFormat="false" ht="54.95" hidden="false" customHeight="true" outlineLevel="0" collapsed="false">
      <c r="A104" s="134"/>
      <c r="B104" s="134" t="s">
        <v>62</v>
      </c>
      <c r="C104" s="134" t="s">
        <v>63</v>
      </c>
      <c r="D104" s="135" t="s">
        <v>64</v>
      </c>
      <c r="E104" s="135" t="n">
        <v>234</v>
      </c>
      <c r="F104" s="136" t="s">
        <v>825</v>
      </c>
      <c r="G104" s="136" t="s">
        <v>1804</v>
      </c>
      <c r="H104" s="135" t="s">
        <v>1805</v>
      </c>
      <c r="I104" s="137" t="s">
        <v>566</v>
      </c>
      <c r="J104" s="136" t="s">
        <v>615</v>
      </c>
      <c r="K104" s="138" t="s">
        <v>568</v>
      </c>
      <c r="L104" s="138" t="s">
        <v>616</v>
      </c>
      <c r="M104" s="138" t="s">
        <v>617</v>
      </c>
      <c r="N104" s="138" t="s">
        <v>1806</v>
      </c>
      <c r="O104" s="134" t="s">
        <v>806</v>
      </c>
      <c r="P104" s="134" t="s">
        <v>76</v>
      </c>
      <c r="Q104" s="139" t="s">
        <v>409</v>
      </c>
      <c r="R104" s="140" t="n">
        <v>42370</v>
      </c>
      <c r="S104" s="137" t="n">
        <v>15</v>
      </c>
      <c r="T104" s="136" t="n">
        <f aca="false">R104+S104*365.2</f>
        <v>47848</v>
      </c>
      <c r="U104" s="135" t="s">
        <v>100</v>
      </c>
      <c r="V104" s="108" t="str">
        <f aca="false">IF(Y104="","",Y104)</f>
        <v/>
      </c>
      <c r="W104" s="108" t="str">
        <f aca="false">IF(Z104="","",Z104)</f>
        <v>%НКПР</v>
      </c>
      <c r="X104" s="137" t="n">
        <v>100</v>
      </c>
      <c r="Y104" s="137"/>
      <c r="Z104" s="139" t="s">
        <v>411</v>
      </c>
      <c r="AA104" s="135" t="s">
        <v>412</v>
      </c>
      <c r="AB104" s="137"/>
      <c r="AC104" s="139" t="s">
        <v>411</v>
      </c>
      <c r="AD104" s="138" t="n">
        <v>24</v>
      </c>
      <c r="AE104" s="140" t="n">
        <v>45001</v>
      </c>
      <c r="AF104" s="143" t="n">
        <f aca="false">IF(AD104=0,0,IF(AE104="","",EDATE(AE104,AD104)-DAY(1)))</f>
        <v>45701</v>
      </c>
      <c r="AG104" s="136" t="s">
        <v>82</v>
      </c>
      <c r="AH104" s="136" t="s">
        <v>83</v>
      </c>
      <c r="AI104" s="134" t="s">
        <v>1807</v>
      </c>
      <c r="AJ104" s="136" t="s">
        <v>625</v>
      </c>
      <c r="AK104" s="143" t="str">
        <f aca="true">IF(AE104=0,"нет данных",IF(TODAY()&lt;AF104-30,"поверен",IF(TODAY()&gt;AF104,"ЗАМЕНИТЬ","ПРОСРОЧЕН")))</f>
        <v>ЗАМЕНИТЬ</v>
      </c>
      <c r="AL104" s="139"/>
      <c r="AM104" s="139" t="s">
        <v>86</v>
      </c>
      <c r="AN104" s="139" t="s">
        <v>87</v>
      </c>
      <c r="AO104" s="139" t="s">
        <v>88</v>
      </c>
      <c r="AP104" s="137" t="s">
        <v>830</v>
      </c>
      <c r="AQ104" s="150" t="s">
        <v>662</v>
      </c>
      <c r="AR104" s="143"/>
      <c r="AS104" s="139" t="s">
        <v>91</v>
      </c>
      <c r="AT104" s="134" t="s">
        <v>385</v>
      </c>
      <c r="AU104" s="134"/>
      <c r="AV104" s="136" t="n">
        <v>44949</v>
      </c>
      <c r="AW104" s="136"/>
      <c r="AX104" s="134"/>
      <c r="AY104" s="134"/>
      <c r="AZ104" s="134"/>
      <c r="BA104" s="136" t="s">
        <v>221</v>
      </c>
      <c r="BB104" s="136" t="s">
        <v>415</v>
      </c>
      <c r="BC104" s="136" t="s">
        <v>416</v>
      </c>
      <c r="BD104" s="139" t="n">
        <v>3160</v>
      </c>
      <c r="BE104" s="136"/>
      <c r="BF104" s="136"/>
      <c r="BG104" s="404" t="s">
        <v>1808</v>
      </c>
      <c r="BH104" s="108"/>
      <c r="BI104" s="108"/>
      <c r="BJ104" s="163" t="s">
        <v>418</v>
      </c>
      <c r="BK104" s="108" t="s">
        <v>577</v>
      </c>
      <c r="BL104" s="147"/>
      <c r="BM104" s="147"/>
      <c r="BN104" s="147"/>
    </row>
    <row r="105" customFormat="false" ht="54.95" hidden="false" customHeight="true" outlineLevel="0" collapsed="false">
      <c r="A105" s="134"/>
      <c r="B105" s="134" t="s">
        <v>62</v>
      </c>
      <c r="C105" s="134" t="s">
        <v>63</v>
      </c>
      <c r="D105" s="135" t="s">
        <v>64</v>
      </c>
      <c r="E105" s="135" t="s">
        <v>1497</v>
      </c>
      <c r="F105" s="136" t="s">
        <v>675</v>
      </c>
      <c r="G105" s="136" t="s">
        <v>634</v>
      </c>
      <c r="H105" s="135" t="s">
        <v>1809</v>
      </c>
      <c r="I105" s="137" t="s">
        <v>566</v>
      </c>
      <c r="J105" s="136" t="s">
        <v>615</v>
      </c>
      <c r="K105" s="138" t="s">
        <v>568</v>
      </c>
      <c r="L105" s="138" t="s">
        <v>616</v>
      </c>
      <c r="M105" s="138" t="s">
        <v>617</v>
      </c>
      <c r="N105" s="138" t="s">
        <v>1810</v>
      </c>
      <c r="O105" s="134" t="s">
        <v>999</v>
      </c>
      <c r="P105" s="134" t="s">
        <v>76</v>
      </c>
      <c r="Q105" s="139" t="s">
        <v>409</v>
      </c>
      <c r="R105" s="158" t="n">
        <v>42861</v>
      </c>
      <c r="S105" s="137" t="n">
        <v>15</v>
      </c>
      <c r="T105" s="136" t="n">
        <f aca="false">R105+S105*365.2</f>
        <v>48339</v>
      </c>
      <c r="U105" s="135" t="s">
        <v>100</v>
      </c>
      <c r="V105" s="108" t="str">
        <f aca="false">IF(Y105="","",Y105)</f>
        <v/>
      </c>
      <c r="W105" s="139" t="s">
        <v>411</v>
      </c>
      <c r="X105" s="137" t="n">
        <v>100</v>
      </c>
      <c r="Y105" s="137"/>
      <c r="Z105" s="139" t="s">
        <v>411</v>
      </c>
      <c r="AA105" s="135" t="s">
        <v>412</v>
      </c>
      <c r="AB105" s="137"/>
      <c r="AC105" s="139" t="s">
        <v>411</v>
      </c>
      <c r="AD105" s="138" t="n">
        <v>24</v>
      </c>
      <c r="AE105" s="149" t="n">
        <v>45332</v>
      </c>
      <c r="AF105" s="143" t="n">
        <f aca="false">IF(AD105=0,0,IF(AE105="","",EDATE(AE105,AD105)-DAY(1)))</f>
        <v>46032</v>
      </c>
      <c r="AG105" s="136" t="s">
        <v>82</v>
      </c>
      <c r="AH105" s="136" t="s">
        <v>83</v>
      </c>
      <c r="AI105" s="139" t="s">
        <v>1811</v>
      </c>
      <c r="AJ105" s="136" t="s">
        <v>143</v>
      </c>
      <c r="AK105" s="143" t="str">
        <f aca="true">IF(AE105=0,"нет данных",IF(TODAY()&lt;AF105-30,"поверен",IF(TODAY()&gt;AF105,"ЗАМЕНИТЬ","ПРОСРОЧЕН")))</f>
        <v>поверен</v>
      </c>
      <c r="AL105" s="139"/>
      <c r="AM105" s="139" t="s">
        <v>86</v>
      </c>
      <c r="AN105" s="139" t="s">
        <v>87</v>
      </c>
      <c r="AO105" s="139" t="s">
        <v>88</v>
      </c>
      <c r="AP105" s="137" t="s">
        <v>574</v>
      </c>
      <c r="AQ105" s="150"/>
      <c r="AR105" s="143"/>
      <c r="AS105" s="139" t="s">
        <v>91</v>
      </c>
      <c r="AT105" s="134" t="s">
        <v>385</v>
      </c>
      <c r="AU105" s="134"/>
      <c r="AV105" s="136"/>
      <c r="AW105" s="136"/>
      <c r="AX105" s="134"/>
      <c r="AY105" s="134"/>
      <c r="AZ105" s="134"/>
      <c r="BA105" s="136" t="s">
        <v>221</v>
      </c>
      <c r="BB105" s="136" t="s">
        <v>415</v>
      </c>
      <c r="BC105" s="136" t="s">
        <v>416</v>
      </c>
      <c r="BD105" s="139" t="n">
        <v>3160</v>
      </c>
      <c r="BE105" s="136"/>
      <c r="BF105" s="136"/>
      <c r="BG105" s="404" t="s">
        <v>1812</v>
      </c>
      <c r="BH105" s="151"/>
      <c r="BI105" s="108"/>
      <c r="BJ105" s="163" t="s">
        <v>418</v>
      </c>
      <c r="BK105" s="108" t="s">
        <v>577</v>
      </c>
    </row>
    <row r="106" customFormat="false" ht="54.95" hidden="false" customHeight="true" outlineLevel="0" collapsed="false">
      <c r="A106" s="134"/>
      <c r="B106" s="134" t="s">
        <v>62</v>
      </c>
      <c r="C106" s="134" t="s">
        <v>63</v>
      </c>
      <c r="D106" s="135" t="s">
        <v>64</v>
      </c>
      <c r="E106" s="135" t="n">
        <v>214</v>
      </c>
      <c r="F106" s="136" t="s">
        <v>1813</v>
      </c>
      <c r="G106" s="136" t="s">
        <v>634</v>
      </c>
      <c r="H106" s="135" t="s">
        <v>1814</v>
      </c>
      <c r="I106" s="137" t="s">
        <v>566</v>
      </c>
      <c r="J106" s="136" t="s">
        <v>615</v>
      </c>
      <c r="K106" s="138" t="s">
        <v>568</v>
      </c>
      <c r="L106" s="138" t="s">
        <v>616</v>
      </c>
      <c r="M106" s="138" t="s">
        <v>617</v>
      </c>
      <c r="N106" s="138" t="s">
        <v>1815</v>
      </c>
      <c r="O106" s="134" t="s">
        <v>408</v>
      </c>
      <c r="P106" s="134" t="s">
        <v>76</v>
      </c>
      <c r="Q106" s="139" t="s">
        <v>409</v>
      </c>
      <c r="R106" s="140" t="n">
        <v>42591</v>
      </c>
      <c r="S106" s="137" t="n">
        <v>15</v>
      </c>
      <c r="T106" s="136" t="n">
        <f aca="false">R106+S106*365.2</f>
        <v>48069</v>
      </c>
      <c r="U106" s="135" t="s">
        <v>100</v>
      </c>
      <c r="V106" s="134" t="str">
        <f aca="false">IF(Y106="","",Y106)</f>
        <v/>
      </c>
      <c r="W106" s="134" t="str">
        <f aca="false">IF(Z106="","",Z106)</f>
        <v>%НКПР</v>
      </c>
      <c r="X106" s="137" t="n">
        <v>100</v>
      </c>
      <c r="Y106" s="137"/>
      <c r="Z106" s="139" t="s">
        <v>411</v>
      </c>
      <c r="AA106" s="135" t="s">
        <v>412</v>
      </c>
      <c r="AB106" s="137"/>
      <c r="AC106" s="139" t="s">
        <v>411</v>
      </c>
      <c r="AD106" s="138" t="n">
        <v>24</v>
      </c>
      <c r="AE106" s="149" t="n">
        <v>45332</v>
      </c>
      <c r="AF106" s="143" t="n">
        <f aca="false">IF(AD106=0,0,IF(AE106="","",EDATE(AE106,AD106)-DAY(1)))</f>
        <v>46032</v>
      </c>
      <c r="AG106" s="136" t="s">
        <v>82</v>
      </c>
      <c r="AH106" s="136" t="s">
        <v>83</v>
      </c>
      <c r="AI106" s="134" t="s">
        <v>1816</v>
      </c>
      <c r="AJ106" s="136" t="s">
        <v>143</v>
      </c>
      <c r="AK106" s="143" t="str">
        <f aca="true">IF(AE106=0,"нет данных",IF(TODAY()&lt;AF106-30,"поверен",IF(TODAY()&gt;AF106,"ПРОСРОЧЕН")))</f>
        <v>поверен</v>
      </c>
      <c r="AL106" s="139"/>
      <c r="AM106" s="139" t="s">
        <v>86</v>
      </c>
      <c r="AN106" s="139" t="s">
        <v>87</v>
      </c>
      <c r="AO106" s="139" t="s">
        <v>88</v>
      </c>
      <c r="AP106" s="137" t="s">
        <v>574</v>
      </c>
      <c r="AQ106" s="150" t="n">
        <v>2016</v>
      </c>
      <c r="AR106" s="143"/>
      <c r="AS106" s="139" t="s">
        <v>91</v>
      </c>
      <c r="AT106" s="134" t="s">
        <v>385</v>
      </c>
      <c r="AU106" s="134"/>
      <c r="AV106" s="136"/>
      <c r="AW106" s="136"/>
      <c r="AX106" s="134"/>
      <c r="AY106" s="134"/>
      <c r="AZ106" s="134"/>
      <c r="BA106" s="136" t="s">
        <v>343</v>
      </c>
      <c r="BB106" s="136" t="s">
        <v>415</v>
      </c>
      <c r="BC106" s="136" t="s">
        <v>416</v>
      </c>
      <c r="BD106" s="139" t="n">
        <v>3160</v>
      </c>
      <c r="BE106" s="136"/>
      <c r="BF106" s="136"/>
      <c r="BG106" s="404" t="s">
        <v>1817</v>
      </c>
      <c r="BH106" s="367"/>
      <c r="BI106" s="134"/>
      <c r="BJ106" s="150" t="s">
        <v>418</v>
      </c>
      <c r="BK106" s="134" t="s">
        <v>577</v>
      </c>
    </row>
    <row r="107" customFormat="false" ht="54.95" hidden="false" customHeight="true" outlineLevel="0" collapsed="false">
      <c r="A107" s="108"/>
      <c r="B107" s="134" t="s">
        <v>62</v>
      </c>
      <c r="C107" s="134" t="s">
        <v>63</v>
      </c>
      <c r="D107" s="186" t="s">
        <v>64</v>
      </c>
      <c r="E107" s="186" t="n">
        <v>202</v>
      </c>
      <c r="F107" s="187" t="s">
        <v>441</v>
      </c>
      <c r="G107" s="187" t="s">
        <v>1818</v>
      </c>
      <c r="H107" s="186" t="s">
        <v>514</v>
      </c>
      <c r="I107" s="188" t="s">
        <v>444</v>
      </c>
      <c r="J107" s="187" t="s">
        <v>445</v>
      </c>
      <c r="K107" s="189" t="s">
        <v>446</v>
      </c>
      <c r="L107" s="189" t="s">
        <v>447</v>
      </c>
      <c r="M107" s="187" t="s">
        <v>1819</v>
      </c>
      <c r="N107" s="189" t="s">
        <v>1820</v>
      </c>
      <c r="O107" s="108" t="s">
        <v>450</v>
      </c>
      <c r="P107" s="108" t="s">
        <v>76</v>
      </c>
      <c r="Q107" s="190" t="s">
        <v>77</v>
      </c>
      <c r="R107" s="158" t="n">
        <v>42101</v>
      </c>
      <c r="S107" s="188" t="n">
        <v>8</v>
      </c>
      <c r="T107" s="187" t="n">
        <f aca="false">R107+S107*365.2</f>
        <v>45022.6</v>
      </c>
      <c r="U107" s="186" t="s">
        <v>78</v>
      </c>
      <c r="V107" s="108" t="str">
        <f aca="false">IF(Y107="","",Y107)</f>
        <v/>
      </c>
      <c r="W107" s="108" t="str">
        <f aca="false">IF(Z107="","",Z107)</f>
        <v>°С</v>
      </c>
      <c r="X107" s="188" t="n">
        <v>150</v>
      </c>
      <c r="Y107" s="188"/>
      <c r="Z107" s="190" t="s">
        <v>79</v>
      </c>
      <c r="AA107" s="186" t="s">
        <v>496</v>
      </c>
      <c r="AB107" s="188"/>
      <c r="AC107" s="190" t="s">
        <v>141</v>
      </c>
      <c r="AD107" s="189" t="n">
        <v>48</v>
      </c>
      <c r="AE107" s="357" t="n">
        <v>45154</v>
      </c>
      <c r="AF107" s="192" t="n">
        <f aca="false">IF(AD107=0,0,IF(AE107="","",EDATE(AE107,AD107)-DAY(1)))</f>
        <v>46584</v>
      </c>
      <c r="AG107" s="192" t="s">
        <v>82</v>
      </c>
      <c r="AH107" s="192" t="s">
        <v>83</v>
      </c>
      <c r="AI107" s="190" t="s">
        <v>1821</v>
      </c>
      <c r="AJ107" s="187" t="s">
        <v>143</v>
      </c>
      <c r="AK107" s="192" t="str">
        <f aca="true">IF(AE107=0,"нет данных",IF(TODAY()&lt;AF107-30,"поверен",IF(TODAY()&gt;AF107,"ЗАМЕНИТЬ","ПРОСРОЧЕН")))</f>
        <v>поверен</v>
      </c>
      <c r="AL107" s="190"/>
      <c r="AM107" s="190" t="s">
        <v>86</v>
      </c>
      <c r="AN107" s="190" t="s">
        <v>1724</v>
      </c>
      <c r="AO107" s="190" t="s">
        <v>88</v>
      </c>
      <c r="AP107" s="188" t="s">
        <v>498</v>
      </c>
      <c r="AQ107" s="163" t="n">
        <v>2017</v>
      </c>
      <c r="AR107" s="192"/>
      <c r="AS107" s="190" t="s">
        <v>91</v>
      </c>
      <c r="AT107" s="108" t="s">
        <v>92</v>
      </c>
      <c r="AU107" s="108"/>
      <c r="AV107" s="187"/>
      <c r="AW107" s="187"/>
      <c r="AX107" s="108"/>
      <c r="AY107" s="108"/>
      <c r="AZ107" s="108"/>
      <c r="BA107" s="187"/>
      <c r="BB107" s="187" t="s">
        <v>93</v>
      </c>
      <c r="BC107" s="187" t="s">
        <v>94</v>
      </c>
      <c r="BD107" s="190" t="n">
        <v>3201</v>
      </c>
      <c r="BE107" s="187"/>
      <c r="BF107" s="187"/>
      <c r="BG107" s="404" t="s">
        <v>1822</v>
      </c>
      <c r="BH107" s="151"/>
      <c r="BI107" s="108"/>
      <c r="BJ107" s="108"/>
      <c r="BK107" s="108"/>
    </row>
    <row r="108" customFormat="false" ht="54.95" hidden="false" customHeight="true" outlineLevel="0" collapsed="false">
      <c r="A108" s="134"/>
      <c r="B108" s="134" t="s">
        <v>62</v>
      </c>
      <c r="C108" s="134" t="s">
        <v>63</v>
      </c>
      <c r="D108" s="135" t="s">
        <v>64</v>
      </c>
      <c r="E108" s="135" t="n">
        <v>244</v>
      </c>
      <c r="F108" s="136" t="s">
        <v>913</v>
      </c>
      <c r="G108" s="136" t="s">
        <v>922</v>
      </c>
      <c r="H108" s="135" t="s">
        <v>923</v>
      </c>
      <c r="I108" s="137" t="s">
        <v>566</v>
      </c>
      <c r="J108" s="136" t="s">
        <v>567</v>
      </c>
      <c r="K108" s="138" t="s">
        <v>568</v>
      </c>
      <c r="L108" s="138" t="s">
        <v>616</v>
      </c>
      <c r="M108" s="138" t="s">
        <v>617</v>
      </c>
      <c r="N108" s="138" t="s">
        <v>924</v>
      </c>
      <c r="O108" s="134" t="s">
        <v>408</v>
      </c>
      <c r="P108" s="134" t="s">
        <v>76</v>
      </c>
      <c r="Q108" s="139" t="s">
        <v>409</v>
      </c>
      <c r="R108" s="158" t="n">
        <v>42591</v>
      </c>
      <c r="S108" s="137" t="n">
        <v>15</v>
      </c>
      <c r="T108" s="136" t="n">
        <f aca="false">R108+S108*365.2</f>
        <v>48069</v>
      </c>
      <c r="U108" s="135" t="s">
        <v>100</v>
      </c>
      <c r="V108" s="108" t="str">
        <f aca="false">IF(Y108="","",Y108)</f>
        <v/>
      </c>
      <c r="W108" s="108" t="str">
        <f aca="false">IF(Z108="","",Z108)</f>
        <v>%НКПР</v>
      </c>
      <c r="X108" s="137" t="n">
        <v>100</v>
      </c>
      <c r="Y108" s="137"/>
      <c r="Z108" s="139" t="s">
        <v>411</v>
      </c>
      <c r="AA108" s="135" t="s">
        <v>412</v>
      </c>
      <c r="AB108" s="137"/>
      <c r="AC108" s="139" t="s">
        <v>411</v>
      </c>
      <c r="AD108" s="138" t="n">
        <v>24</v>
      </c>
      <c r="AE108" s="140" t="n">
        <v>45001</v>
      </c>
      <c r="AF108" s="143" t="n">
        <f aca="false">IF(AD108=0,0,IF(AE108="","",EDATE(AE108,AD108)-DAY(1)))</f>
        <v>45701</v>
      </c>
      <c r="AG108" s="136" t="s">
        <v>82</v>
      </c>
      <c r="AH108" s="136" t="s">
        <v>83</v>
      </c>
      <c r="AI108" s="134" t="s">
        <v>925</v>
      </c>
      <c r="AJ108" s="136" t="s">
        <v>625</v>
      </c>
      <c r="AK108" s="143" t="str">
        <f aca="true">IF(AE108=0,"нет данных",IF(TODAY()&lt;AF108-30,"поверен",IF(TODAY()&gt;AF108,"ЗАМЕНИТЬ","ПРОСРОЧЕН")))</f>
        <v>ЗАМЕНИТЬ</v>
      </c>
      <c r="AL108" s="139"/>
      <c r="AM108" s="139" t="s">
        <v>86</v>
      </c>
      <c r="AN108" s="139" t="s">
        <v>87</v>
      </c>
      <c r="AO108" s="139" t="s">
        <v>88</v>
      </c>
      <c r="AP108" s="137" t="s">
        <v>574</v>
      </c>
      <c r="AQ108" s="150"/>
      <c r="AR108" s="143"/>
      <c r="AS108" s="139" t="s">
        <v>91</v>
      </c>
      <c r="AT108" s="134" t="s">
        <v>385</v>
      </c>
      <c r="AU108" s="134"/>
      <c r="AV108" s="136"/>
      <c r="AW108" s="136"/>
      <c r="AX108" s="134"/>
      <c r="AY108" s="134"/>
      <c r="AZ108" s="134"/>
      <c r="BA108" s="136" t="s">
        <v>343</v>
      </c>
      <c r="BB108" s="136" t="s">
        <v>415</v>
      </c>
      <c r="BC108" s="136" t="s">
        <v>416</v>
      </c>
      <c r="BD108" s="139" t="n">
        <v>3160</v>
      </c>
      <c r="BE108" s="136"/>
      <c r="BF108" s="136"/>
      <c r="BG108" s="404" t="s">
        <v>1823</v>
      </c>
      <c r="BH108" s="108"/>
      <c r="BI108" s="108"/>
      <c r="BJ108" s="163" t="s">
        <v>418</v>
      </c>
      <c r="BK108" s="108" t="s">
        <v>577</v>
      </c>
    </row>
    <row r="109" customFormat="false" ht="54.95" hidden="false" customHeight="true" outlineLevel="0" collapsed="false">
      <c r="A109" s="134"/>
      <c r="B109" s="134" t="s">
        <v>62</v>
      </c>
      <c r="C109" s="134" t="s">
        <v>63</v>
      </c>
      <c r="D109" s="135" t="s">
        <v>64</v>
      </c>
      <c r="E109" s="135" t="n">
        <v>212</v>
      </c>
      <c r="F109" s="136" t="s">
        <v>427</v>
      </c>
      <c r="G109" s="136" t="s">
        <v>1824</v>
      </c>
      <c r="H109" s="135" t="s">
        <v>1825</v>
      </c>
      <c r="I109" s="137" t="s">
        <v>566</v>
      </c>
      <c r="J109" s="136" t="s">
        <v>615</v>
      </c>
      <c r="K109" s="138" t="s">
        <v>568</v>
      </c>
      <c r="L109" s="138" t="s">
        <v>616</v>
      </c>
      <c r="M109" s="136" t="s">
        <v>617</v>
      </c>
      <c r="N109" s="138" t="s">
        <v>1826</v>
      </c>
      <c r="O109" s="134" t="s">
        <v>408</v>
      </c>
      <c r="P109" s="134" t="s">
        <v>76</v>
      </c>
      <c r="Q109" s="139" t="s">
        <v>409</v>
      </c>
      <c r="R109" s="140" t="n">
        <v>42592</v>
      </c>
      <c r="S109" s="137" t="n">
        <v>15</v>
      </c>
      <c r="T109" s="136" t="n">
        <f aca="false">R109+S109*365.2</f>
        <v>48070</v>
      </c>
      <c r="U109" s="135" t="s">
        <v>100</v>
      </c>
      <c r="V109" s="108" t="str">
        <f aca="false">IF(Y109="","",Y109)</f>
        <v/>
      </c>
      <c r="W109" s="108" t="str">
        <f aca="false">IF(Z109="","",Z109)</f>
        <v>%НКПР</v>
      </c>
      <c r="X109" s="137" t="n">
        <v>100</v>
      </c>
      <c r="Y109" s="137"/>
      <c r="Z109" s="139" t="s">
        <v>411</v>
      </c>
      <c r="AA109" s="135" t="s">
        <v>412</v>
      </c>
      <c r="AB109" s="137"/>
      <c r="AC109" s="139" t="s">
        <v>411</v>
      </c>
      <c r="AD109" s="138" t="n">
        <v>24</v>
      </c>
      <c r="AE109" s="149" t="n">
        <v>45576</v>
      </c>
      <c r="AF109" s="143" t="n">
        <f aca="false">IF(AD109=0,0,IF(AE109="","",EDATE(AE109,AD109)-DAY(1)))</f>
        <v>46275</v>
      </c>
      <c r="AG109" s="136" t="s">
        <v>82</v>
      </c>
      <c r="AH109" s="136" t="s">
        <v>83</v>
      </c>
      <c r="AI109" s="139" t="s">
        <v>1827</v>
      </c>
      <c r="AJ109" s="136" t="s">
        <v>573</v>
      </c>
      <c r="AK109" s="143" t="str">
        <f aca="true">IF(AE109=0,"нет данных",IF(TODAY()&lt;AF109-30,"поверен",IF(TODAY()&gt;AF109,"ЗАМЕНИТЬ","ПРОСРОЧЕН")))</f>
        <v>поверен</v>
      </c>
      <c r="AL109" s="139"/>
      <c r="AM109" s="139" t="s">
        <v>86</v>
      </c>
      <c r="AN109" s="139" t="s">
        <v>87</v>
      </c>
      <c r="AO109" s="139" t="s">
        <v>88</v>
      </c>
      <c r="AP109" s="137" t="s">
        <v>574</v>
      </c>
      <c r="AQ109" s="150"/>
      <c r="AR109" s="143"/>
      <c r="AS109" s="139" t="s">
        <v>91</v>
      </c>
      <c r="AT109" s="134" t="s">
        <v>385</v>
      </c>
      <c r="AU109" s="134"/>
      <c r="AV109" s="136"/>
      <c r="AW109" s="136"/>
      <c r="AX109" s="134"/>
      <c r="AY109" s="134"/>
      <c r="AZ109" s="134"/>
      <c r="BA109" s="136"/>
      <c r="BB109" s="136" t="s">
        <v>415</v>
      </c>
      <c r="BC109" s="136" t="s">
        <v>416</v>
      </c>
      <c r="BD109" s="139" t="n">
        <v>3160</v>
      </c>
      <c r="BE109" s="136"/>
      <c r="BF109" s="136"/>
      <c r="BG109" s="108" t="s">
        <v>799</v>
      </c>
      <c r="BH109" s="151"/>
      <c r="BI109" s="108"/>
      <c r="BJ109" s="163" t="s">
        <v>418</v>
      </c>
      <c r="BK109" s="108" t="s">
        <v>577</v>
      </c>
    </row>
    <row r="110" customFormat="false" ht="54.95" hidden="false" customHeight="true" outlineLevel="0" collapsed="false">
      <c r="A110" s="134"/>
      <c r="B110" s="134" t="s">
        <v>62</v>
      </c>
      <c r="C110" s="134" t="s">
        <v>63</v>
      </c>
      <c r="D110" s="135" t="s">
        <v>64</v>
      </c>
      <c r="E110" s="135" t="n">
        <v>213</v>
      </c>
      <c r="F110" s="136" t="s">
        <v>427</v>
      </c>
      <c r="G110" s="136" t="s">
        <v>1828</v>
      </c>
      <c r="H110" s="135" t="s">
        <v>1829</v>
      </c>
      <c r="I110" s="137" t="s">
        <v>566</v>
      </c>
      <c r="J110" s="136" t="s">
        <v>1792</v>
      </c>
      <c r="K110" s="138" t="s">
        <v>568</v>
      </c>
      <c r="L110" s="138" t="s">
        <v>616</v>
      </c>
      <c r="M110" s="136" t="s">
        <v>617</v>
      </c>
      <c r="N110" s="138" t="s">
        <v>1830</v>
      </c>
      <c r="O110" s="134" t="s">
        <v>408</v>
      </c>
      <c r="P110" s="134" t="s">
        <v>76</v>
      </c>
      <c r="Q110" s="139" t="s">
        <v>409</v>
      </c>
      <c r="R110" s="140" t="n">
        <v>44418</v>
      </c>
      <c r="S110" s="137" t="n">
        <v>15</v>
      </c>
      <c r="T110" s="136" t="n">
        <f aca="false">R110+S110*365.2</f>
        <v>49896</v>
      </c>
      <c r="U110" s="135" t="s">
        <v>100</v>
      </c>
      <c r="V110" s="108" t="str">
        <f aca="false">IF(Y110="","",Y110)</f>
        <v/>
      </c>
      <c r="W110" s="108" t="str">
        <f aca="false">IF(Z110="","",Z110)</f>
        <v>%НКПР</v>
      </c>
      <c r="X110" s="137" t="n">
        <v>100</v>
      </c>
      <c r="Y110" s="137"/>
      <c r="Z110" s="139" t="s">
        <v>411</v>
      </c>
      <c r="AA110" s="135" t="s">
        <v>412</v>
      </c>
      <c r="AB110" s="137"/>
      <c r="AC110" s="139" t="s">
        <v>411</v>
      </c>
      <c r="AD110" s="138" t="n">
        <v>24</v>
      </c>
      <c r="AE110" s="149" t="n">
        <v>45576</v>
      </c>
      <c r="AF110" s="143" t="n">
        <f aca="false">IF(AD110=0,0,IF(AE110="","",EDATE(AE110,AD110)-DAY(1)))</f>
        <v>46275</v>
      </c>
      <c r="AG110" s="136" t="s">
        <v>82</v>
      </c>
      <c r="AH110" s="136" t="s">
        <v>83</v>
      </c>
      <c r="AI110" s="139" t="s">
        <v>1831</v>
      </c>
      <c r="AJ110" s="136" t="s">
        <v>573</v>
      </c>
      <c r="AK110" s="143" t="str">
        <f aca="true">IF(AE110=0,"нет данных",IF(TODAY()&lt;AF110-30,"поверен",IF(TODAY()&gt;AF110,"ЗАМЕНИТЬ","ПРОСРОЧЕН")))</f>
        <v>поверен</v>
      </c>
      <c r="AL110" s="139"/>
      <c r="AM110" s="139" t="s">
        <v>86</v>
      </c>
      <c r="AN110" s="139" t="s">
        <v>87</v>
      </c>
      <c r="AO110" s="139" t="s">
        <v>88</v>
      </c>
      <c r="AP110" s="137" t="s">
        <v>574</v>
      </c>
      <c r="AQ110" s="150"/>
      <c r="AR110" s="143"/>
      <c r="AS110" s="139" t="s">
        <v>91</v>
      </c>
      <c r="AT110" s="134" t="s">
        <v>385</v>
      </c>
      <c r="AU110" s="134"/>
      <c r="AV110" s="136"/>
      <c r="AW110" s="136"/>
      <c r="AX110" s="134"/>
      <c r="AY110" s="134"/>
      <c r="AZ110" s="134"/>
      <c r="BA110" s="136"/>
      <c r="BB110" s="136" t="s">
        <v>415</v>
      </c>
      <c r="BC110" s="136" t="s">
        <v>416</v>
      </c>
      <c r="BD110" s="139" t="n">
        <v>3160</v>
      </c>
      <c r="BE110" s="136"/>
      <c r="BF110" s="136"/>
      <c r="BG110" s="404" t="s">
        <v>1832</v>
      </c>
      <c r="BH110" s="151"/>
      <c r="BI110" s="108"/>
      <c r="BJ110" s="163" t="s">
        <v>418</v>
      </c>
      <c r="BK110" s="108" t="s">
        <v>577</v>
      </c>
    </row>
    <row r="111" customFormat="false" ht="54.95" hidden="false" customHeight="true" outlineLevel="0" collapsed="false">
      <c r="A111" s="134"/>
      <c r="B111" s="134" t="s">
        <v>62</v>
      </c>
      <c r="C111" s="134" t="s">
        <v>63</v>
      </c>
      <c r="D111" s="135" t="s">
        <v>64</v>
      </c>
      <c r="E111" s="135" t="n">
        <v>600</v>
      </c>
      <c r="F111" s="136" t="s">
        <v>1038</v>
      </c>
      <c r="G111" s="136" t="s">
        <v>1833</v>
      </c>
      <c r="H111" s="108" t="s">
        <v>1834</v>
      </c>
      <c r="I111" s="137" t="s">
        <v>1109</v>
      </c>
      <c r="J111" s="136" t="s">
        <v>1110</v>
      </c>
      <c r="K111" s="138" t="s">
        <v>1111</v>
      </c>
      <c r="L111" s="108" t="s">
        <v>1112</v>
      </c>
      <c r="M111" s="138" t="s">
        <v>1113</v>
      </c>
      <c r="N111" s="138" t="n">
        <v>2331803</v>
      </c>
      <c r="O111" s="163" t="s">
        <v>1835</v>
      </c>
      <c r="P111" s="134" t="s">
        <v>76</v>
      </c>
      <c r="Q111" s="139" t="s">
        <v>77</v>
      </c>
      <c r="R111" s="158" t="n">
        <v>42592</v>
      </c>
      <c r="S111" s="137" t="n">
        <v>5</v>
      </c>
      <c r="T111" s="136" t="n">
        <f aca="false">R111+S111*365.2</f>
        <v>44418</v>
      </c>
      <c r="U111" s="135" t="n">
        <v>-50</v>
      </c>
      <c r="V111" s="108" t="str">
        <f aca="false">IF(Y111="","",Y111)</f>
        <v/>
      </c>
      <c r="W111" s="108" t="str">
        <f aca="false">IF(Z111="","",Z111)</f>
        <v>°С</v>
      </c>
      <c r="X111" s="137" t="n">
        <v>120</v>
      </c>
      <c r="Y111" s="137"/>
      <c r="Z111" s="139" t="s">
        <v>79</v>
      </c>
      <c r="AA111" s="135" t="s">
        <v>1836</v>
      </c>
      <c r="AB111" s="137"/>
      <c r="AC111" s="139"/>
      <c r="AD111" s="138" t="n">
        <v>48</v>
      </c>
      <c r="AE111" s="149" t="n">
        <v>45612</v>
      </c>
      <c r="AF111" s="143" t="n">
        <f aca="false">IF(AD111=0,0,IF(AE111="","",EDATE(AE111,AD111)-DAY(1)))</f>
        <v>47042</v>
      </c>
      <c r="AG111" s="143" t="s">
        <v>82</v>
      </c>
      <c r="AH111" s="143" t="s">
        <v>83</v>
      </c>
      <c r="AI111" s="139" t="s">
        <v>1837</v>
      </c>
      <c r="AJ111" s="136" t="s">
        <v>143</v>
      </c>
      <c r="AK111" s="143" t="str">
        <f aca="true">IF(AE111=0,"нет данных",IF(TODAY()&lt;AF111-30,"поверен",IF(TODAY()&gt;AF111,"ЗАМЕНИТЬ","ПРОСРОЧЕН")))</f>
        <v>поверен</v>
      </c>
      <c r="AL111" s="139"/>
      <c r="AM111" s="139" t="s">
        <v>86</v>
      </c>
      <c r="AN111" s="139" t="s">
        <v>87</v>
      </c>
      <c r="AO111" s="139" t="s">
        <v>88</v>
      </c>
      <c r="AP111" s="137" t="s">
        <v>1118</v>
      </c>
      <c r="AQ111" s="150" t="s">
        <v>1838</v>
      </c>
      <c r="AR111" s="143"/>
      <c r="AS111" s="139" t="s">
        <v>91</v>
      </c>
      <c r="AT111" s="134"/>
      <c r="AU111" s="134"/>
      <c r="AV111" s="136"/>
      <c r="AW111" s="136"/>
      <c r="AX111" s="134"/>
      <c r="AY111" s="134"/>
      <c r="AZ111" s="134"/>
      <c r="BA111" s="136"/>
      <c r="BB111" s="136" t="s">
        <v>93</v>
      </c>
      <c r="BC111" s="136" t="s">
        <v>94</v>
      </c>
      <c r="BD111" s="139" t="n">
        <v>3201</v>
      </c>
      <c r="BE111" s="136"/>
      <c r="BF111" s="136"/>
      <c r="BG111" s="404" t="s">
        <v>1839</v>
      </c>
      <c r="BH111" s="151"/>
      <c r="BI111" s="108"/>
      <c r="BJ111" s="108"/>
      <c r="BK111" s="108"/>
      <c r="BL111" s="127"/>
      <c r="BM111" s="127"/>
      <c r="BN111" s="127"/>
    </row>
    <row r="112" customFormat="false" ht="54.95" hidden="false" customHeight="true" outlineLevel="0" collapsed="false">
      <c r="A112" s="134"/>
      <c r="B112" s="104" t="s">
        <v>62</v>
      </c>
      <c r="C112" s="104" t="s">
        <v>63</v>
      </c>
      <c r="D112" s="405" t="s">
        <v>64</v>
      </c>
      <c r="E112" s="405" t="n">
        <v>220</v>
      </c>
      <c r="F112" s="406" t="s">
        <v>658</v>
      </c>
      <c r="G112" s="406" t="s">
        <v>634</v>
      </c>
      <c r="H112" s="405" t="s">
        <v>669</v>
      </c>
      <c r="I112" s="407" t="s">
        <v>566</v>
      </c>
      <c r="J112" s="406" t="s">
        <v>615</v>
      </c>
      <c r="K112" s="408" t="s">
        <v>568</v>
      </c>
      <c r="L112" s="408" t="s">
        <v>616</v>
      </c>
      <c r="M112" s="408" t="s">
        <v>617</v>
      </c>
      <c r="N112" s="408" t="s">
        <v>670</v>
      </c>
      <c r="O112" s="104" t="s">
        <v>408</v>
      </c>
      <c r="P112" s="104" t="s">
        <v>76</v>
      </c>
      <c r="Q112" s="409" t="s">
        <v>409</v>
      </c>
      <c r="R112" s="410" t="n">
        <v>42591</v>
      </c>
      <c r="S112" s="407" t="n">
        <v>15</v>
      </c>
      <c r="T112" s="406" t="n">
        <f aca="false">R112+S112*365.2</f>
        <v>48069</v>
      </c>
      <c r="U112" s="405" t="s">
        <v>100</v>
      </c>
      <c r="V112" s="363" t="str">
        <f aca="false">IF(Y112="","",Y112)</f>
        <v/>
      </c>
      <c r="W112" s="363" t="str">
        <f aca="false">IF(Z112="","",Z112)</f>
        <v>%НКПР</v>
      </c>
      <c r="X112" s="407" t="n">
        <v>100</v>
      </c>
      <c r="Y112" s="407"/>
      <c r="Z112" s="409" t="s">
        <v>411</v>
      </c>
      <c r="AA112" s="405" t="s">
        <v>412</v>
      </c>
      <c r="AB112" s="407"/>
      <c r="AC112" s="409" t="s">
        <v>411</v>
      </c>
      <c r="AD112" s="408" t="n">
        <v>24</v>
      </c>
      <c r="AE112" s="411" t="n">
        <v>45002</v>
      </c>
      <c r="AF112" s="412" t="n">
        <f aca="false">IF(AD112=0,0,IF(AE112="","",EDATE(AE112,AD112)-DAY(1)))</f>
        <v>45702</v>
      </c>
      <c r="AG112" s="406" t="s">
        <v>82</v>
      </c>
      <c r="AH112" s="406" t="s">
        <v>83</v>
      </c>
      <c r="AI112" s="104" t="s">
        <v>671</v>
      </c>
      <c r="AJ112" s="406" t="s">
        <v>625</v>
      </c>
      <c r="AK112" s="412" t="str">
        <f aca="true">IF(AE112=0,"нет данных",IF(TODAY()&lt;AF112-30,"поверен",IF(TODAY()&gt;AF112,"ЗАМЕНИТЬ","ПРОСРОЧЕН")))</f>
        <v>ЗАМЕНИТЬ</v>
      </c>
      <c r="AL112" s="409"/>
      <c r="AM112" s="409" t="s">
        <v>86</v>
      </c>
      <c r="AN112" s="409" t="s">
        <v>87</v>
      </c>
      <c r="AO112" s="409" t="s">
        <v>88</v>
      </c>
      <c r="AP112" s="407" t="s">
        <v>574</v>
      </c>
      <c r="AQ112" s="413" t="s">
        <v>662</v>
      </c>
      <c r="AR112" s="412"/>
      <c r="AS112" s="409" t="s">
        <v>91</v>
      </c>
      <c r="AT112" s="104" t="s">
        <v>385</v>
      </c>
      <c r="AU112" s="104"/>
      <c r="AV112" s="413" t="s">
        <v>662</v>
      </c>
      <c r="AW112" s="406"/>
      <c r="AX112" s="104"/>
      <c r="AY112" s="104"/>
      <c r="AZ112" s="104"/>
      <c r="BA112" s="406" t="s">
        <v>343</v>
      </c>
      <c r="BB112" s="406" t="s">
        <v>415</v>
      </c>
      <c r="BC112" s="406" t="s">
        <v>416</v>
      </c>
      <c r="BD112" s="409" t="n">
        <v>3160</v>
      </c>
      <c r="BE112" s="406"/>
      <c r="BF112" s="406"/>
      <c r="BG112" s="414" t="s">
        <v>1839</v>
      </c>
      <c r="BH112" s="363"/>
      <c r="BI112" s="363"/>
      <c r="BJ112" s="415" t="s">
        <v>418</v>
      </c>
      <c r="BK112" s="363" t="s">
        <v>577</v>
      </c>
      <c r="BL112" s="416"/>
      <c r="BM112" s="416"/>
      <c r="BN112" s="416"/>
    </row>
    <row r="113" customFormat="false" ht="54.95" hidden="false" customHeight="true" outlineLevel="0" collapsed="false">
      <c r="A113" s="134"/>
      <c r="B113" s="134" t="s">
        <v>62</v>
      </c>
      <c r="C113" s="134" t="s">
        <v>63</v>
      </c>
      <c r="D113" s="135" t="s">
        <v>64</v>
      </c>
      <c r="E113" s="135" t="s">
        <v>1840</v>
      </c>
      <c r="F113" s="136" t="s">
        <v>1841</v>
      </c>
      <c r="G113" s="136" t="s">
        <v>634</v>
      </c>
      <c r="H113" s="135" t="s">
        <v>1842</v>
      </c>
      <c r="I113" s="137" t="s">
        <v>566</v>
      </c>
      <c r="J113" s="136" t="s">
        <v>615</v>
      </c>
      <c r="K113" s="138" t="s">
        <v>568</v>
      </c>
      <c r="L113" s="138" t="s">
        <v>616</v>
      </c>
      <c r="M113" s="138" t="s">
        <v>617</v>
      </c>
      <c r="N113" s="138" t="s">
        <v>1843</v>
      </c>
      <c r="O113" s="134" t="s">
        <v>999</v>
      </c>
      <c r="P113" s="134" t="s">
        <v>76</v>
      </c>
      <c r="Q113" s="139" t="s">
        <v>409</v>
      </c>
      <c r="R113" s="158" t="n">
        <v>42736</v>
      </c>
      <c r="S113" s="137" t="n">
        <v>15</v>
      </c>
      <c r="T113" s="136" t="n">
        <f aca="false">R113+S113*365.2</f>
        <v>48214</v>
      </c>
      <c r="U113" s="135" t="s">
        <v>100</v>
      </c>
      <c r="V113" s="108" t="str">
        <f aca="false">IF(Y113="","",Y113)</f>
        <v/>
      </c>
      <c r="W113" s="139" t="s">
        <v>411</v>
      </c>
      <c r="X113" s="137" t="n">
        <v>100</v>
      </c>
      <c r="Y113" s="137"/>
      <c r="Z113" s="139" t="s">
        <v>411</v>
      </c>
      <c r="AA113" s="135" t="s">
        <v>412</v>
      </c>
      <c r="AB113" s="137"/>
      <c r="AC113" s="139" t="s">
        <v>411</v>
      </c>
      <c r="AD113" s="138" t="n">
        <v>24</v>
      </c>
      <c r="AE113" s="149" t="n">
        <v>45332</v>
      </c>
      <c r="AF113" s="143" t="n">
        <f aca="false">IF(AD113=0,0,IF(AE113="","",EDATE(AE113,AD113)-DAY(1)))</f>
        <v>46032</v>
      </c>
      <c r="AG113" s="136" t="s">
        <v>82</v>
      </c>
      <c r="AH113" s="136" t="s">
        <v>83</v>
      </c>
      <c r="AI113" s="139" t="s">
        <v>1844</v>
      </c>
      <c r="AJ113" s="136" t="s">
        <v>143</v>
      </c>
      <c r="AK113" s="143" t="str">
        <f aca="true">IF(AE113=0,"нет данных",IF(TODAY()&lt;AF113-30,"поверен",IF(TODAY()&gt;AF113,"ЗАМЕНИТЬ","ПРОСРОЧЕН")))</f>
        <v>поверен</v>
      </c>
      <c r="AL113" s="139"/>
      <c r="AM113" s="139" t="s">
        <v>86</v>
      </c>
      <c r="AN113" s="139" t="s">
        <v>87</v>
      </c>
      <c r="AO113" s="139" t="s">
        <v>88</v>
      </c>
      <c r="AP113" s="137" t="s">
        <v>574</v>
      </c>
      <c r="AQ113" s="150"/>
      <c r="AR113" s="143"/>
      <c r="AS113" s="139" t="s">
        <v>91</v>
      </c>
      <c r="AT113" s="134" t="s">
        <v>385</v>
      </c>
      <c r="AU113" s="134"/>
      <c r="AV113" s="136"/>
      <c r="AW113" s="136"/>
      <c r="AX113" s="134"/>
      <c r="AY113" s="134"/>
      <c r="AZ113" s="134"/>
      <c r="BA113" s="136" t="s">
        <v>221</v>
      </c>
      <c r="BB113" s="136" t="s">
        <v>415</v>
      </c>
      <c r="BC113" s="136" t="s">
        <v>416</v>
      </c>
      <c r="BD113" s="139" t="n">
        <v>3160</v>
      </c>
      <c r="BE113" s="136"/>
      <c r="BF113" s="136"/>
      <c r="BG113" s="404" t="s">
        <v>1845</v>
      </c>
      <c r="BH113" s="151"/>
      <c r="BI113" s="108"/>
      <c r="BJ113" s="163" t="s">
        <v>418</v>
      </c>
      <c r="BK113" s="108" t="s">
        <v>577</v>
      </c>
      <c r="BL113" s="127"/>
      <c r="BM113" s="127"/>
      <c r="BN113" s="127"/>
    </row>
    <row r="114" customFormat="false" ht="54.95" hidden="false" customHeight="true" outlineLevel="0" collapsed="false">
      <c r="A114" s="134"/>
      <c r="B114" s="104" t="s">
        <v>62</v>
      </c>
      <c r="C114" s="104" t="s">
        <v>63</v>
      </c>
      <c r="D114" s="405" t="s">
        <v>64</v>
      </c>
      <c r="E114" s="405" t="n">
        <v>222</v>
      </c>
      <c r="F114" s="406" t="s">
        <v>697</v>
      </c>
      <c r="G114" s="406" t="s">
        <v>634</v>
      </c>
      <c r="H114" s="405" t="s">
        <v>1846</v>
      </c>
      <c r="I114" s="407" t="s">
        <v>566</v>
      </c>
      <c r="J114" s="406" t="s">
        <v>615</v>
      </c>
      <c r="K114" s="408" t="s">
        <v>568</v>
      </c>
      <c r="L114" s="408" t="s">
        <v>616</v>
      </c>
      <c r="M114" s="408" t="s">
        <v>617</v>
      </c>
      <c r="N114" s="408" t="s">
        <v>702</v>
      </c>
      <c r="O114" s="104" t="s">
        <v>408</v>
      </c>
      <c r="P114" s="104" t="s">
        <v>76</v>
      </c>
      <c r="Q114" s="409" t="s">
        <v>409</v>
      </c>
      <c r="R114" s="410" t="n">
        <v>42591</v>
      </c>
      <c r="S114" s="407" t="n">
        <v>15</v>
      </c>
      <c r="T114" s="406" t="n">
        <f aca="false">R114+S114*365.2</f>
        <v>48069</v>
      </c>
      <c r="U114" s="405" t="s">
        <v>100</v>
      </c>
      <c r="V114" s="363" t="str">
        <f aca="false">IF(Y114="","",Y114)</f>
        <v/>
      </c>
      <c r="W114" s="363" t="str">
        <f aca="false">IF(Z114="","",Z114)</f>
        <v>%НКПР</v>
      </c>
      <c r="X114" s="407" t="n">
        <v>100</v>
      </c>
      <c r="Y114" s="407"/>
      <c r="Z114" s="409" t="s">
        <v>411</v>
      </c>
      <c r="AA114" s="405" t="s">
        <v>412</v>
      </c>
      <c r="AB114" s="407"/>
      <c r="AC114" s="409" t="s">
        <v>411</v>
      </c>
      <c r="AD114" s="408" t="n">
        <v>24</v>
      </c>
      <c r="AE114" s="411" t="n">
        <v>45002</v>
      </c>
      <c r="AF114" s="412" t="n">
        <f aca="false">IF(AD114=0,0,IF(AE114="","",EDATE(AE114,AD114)-DAY(1)))</f>
        <v>45702</v>
      </c>
      <c r="AG114" s="406" t="s">
        <v>82</v>
      </c>
      <c r="AH114" s="406" t="s">
        <v>83</v>
      </c>
      <c r="AI114" s="104" t="s">
        <v>703</v>
      </c>
      <c r="AJ114" s="406" t="s">
        <v>625</v>
      </c>
      <c r="AK114" s="412" t="str">
        <f aca="true">IF(AE114=0,"нет данных",IF(TODAY()&lt;AF114-30,"поверен",IF(TODAY()&gt;AF114,"ЗАМЕНИТЬ","ПРОСРОЧЕН")))</f>
        <v>ЗАМЕНИТЬ</v>
      </c>
      <c r="AL114" s="409"/>
      <c r="AM114" s="409" t="s">
        <v>86</v>
      </c>
      <c r="AN114" s="409" t="s">
        <v>87</v>
      </c>
      <c r="AO114" s="409" t="s">
        <v>88</v>
      </c>
      <c r="AP114" s="407" t="s">
        <v>574</v>
      </c>
      <c r="AQ114" s="413"/>
      <c r="AR114" s="412"/>
      <c r="AS114" s="409" t="s">
        <v>91</v>
      </c>
      <c r="AT114" s="104" t="s">
        <v>385</v>
      </c>
      <c r="AU114" s="104"/>
      <c r="AV114" s="406"/>
      <c r="AW114" s="406"/>
      <c r="AX114" s="104"/>
      <c r="AY114" s="104"/>
      <c r="AZ114" s="104"/>
      <c r="BA114" s="406" t="s">
        <v>343</v>
      </c>
      <c r="BB114" s="406" t="s">
        <v>415</v>
      </c>
      <c r="BC114" s="406" t="s">
        <v>416</v>
      </c>
      <c r="BD114" s="409" t="n">
        <v>3160</v>
      </c>
      <c r="BE114" s="406"/>
      <c r="BF114" s="406"/>
      <c r="BG114" s="414" t="s">
        <v>1847</v>
      </c>
      <c r="BH114" s="363"/>
      <c r="BI114" s="363"/>
      <c r="BJ114" s="415" t="s">
        <v>418</v>
      </c>
      <c r="BK114" s="363" t="s">
        <v>577</v>
      </c>
      <c r="BL114" s="416"/>
      <c r="BM114" s="416"/>
      <c r="BN114" s="416"/>
    </row>
    <row r="115" customFormat="false" ht="54.95" hidden="false" customHeight="true" outlineLevel="0" collapsed="false">
      <c r="A115" s="369"/>
      <c r="B115" s="369" t="s">
        <v>62</v>
      </c>
      <c r="C115" s="369" t="s">
        <v>63</v>
      </c>
      <c r="D115" s="370" t="s">
        <v>64</v>
      </c>
      <c r="E115" s="370" t="n">
        <v>223</v>
      </c>
      <c r="F115" s="371" t="s">
        <v>675</v>
      </c>
      <c r="G115" s="371" t="s">
        <v>707</v>
      </c>
      <c r="H115" s="370" t="s">
        <v>717</v>
      </c>
      <c r="I115" s="372" t="s">
        <v>566</v>
      </c>
      <c r="J115" s="371" t="s">
        <v>615</v>
      </c>
      <c r="K115" s="373" t="s">
        <v>568</v>
      </c>
      <c r="L115" s="373" t="s">
        <v>616</v>
      </c>
      <c r="M115" s="373" t="s">
        <v>617</v>
      </c>
      <c r="N115" s="373" t="s">
        <v>718</v>
      </c>
      <c r="O115" s="369" t="s">
        <v>408</v>
      </c>
      <c r="P115" s="369" t="s">
        <v>76</v>
      </c>
      <c r="Q115" s="374" t="s">
        <v>409</v>
      </c>
      <c r="R115" s="375" t="n">
        <v>42591</v>
      </c>
      <c r="S115" s="372" t="n">
        <v>15</v>
      </c>
      <c r="T115" s="371" t="n">
        <f aca="false">R115+S115*365.2</f>
        <v>48069</v>
      </c>
      <c r="U115" s="370" t="s">
        <v>100</v>
      </c>
      <c r="V115" s="376" t="str">
        <f aca="false">IF(Y115="","",Y115)</f>
        <v/>
      </c>
      <c r="W115" s="376" t="str">
        <f aca="false">IF(Z115="","",Z115)</f>
        <v>%НКПР</v>
      </c>
      <c r="X115" s="372" t="n">
        <v>100</v>
      </c>
      <c r="Y115" s="372"/>
      <c r="Z115" s="374" t="s">
        <v>411</v>
      </c>
      <c r="AA115" s="370" t="s">
        <v>412</v>
      </c>
      <c r="AB115" s="372"/>
      <c r="AC115" s="374" t="s">
        <v>411</v>
      </c>
      <c r="AD115" s="383" t="n">
        <v>45736</v>
      </c>
      <c r="AE115" s="384" t="n">
        <v>46465</v>
      </c>
      <c r="AF115" s="378" t="n">
        <f aca="false">IF(AD115=0,0,IF(AE115="","",EDATE(AE115,AD115)-DAY(1)))</f>
        <v>1438495</v>
      </c>
      <c r="AG115" s="371" t="s">
        <v>83</v>
      </c>
      <c r="AH115" s="371" t="s">
        <v>1848</v>
      </c>
      <c r="AI115" s="369" t="s">
        <v>109</v>
      </c>
      <c r="AJ115" s="371" t="s">
        <v>625</v>
      </c>
      <c r="AK115" s="378" t="str">
        <f aca="true">IF(AE115=0,"нет данных",IF(TODAY()&lt;AF115-30,"поверен",IF(TODAY()&gt;AF115,"ЗАМЕНИТЬ","ПРОСРОЧЕН")))</f>
        <v>поверен</v>
      </c>
      <c r="AL115" s="374"/>
      <c r="AM115" s="374" t="s">
        <v>86</v>
      </c>
      <c r="AN115" s="374" t="s">
        <v>87</v>
      </c>
      <c r="AO115" s="374" t="s">
        <v>88</v>
      </c>
      <c r="AP115" s="372" t="s">
        <v>574</v>
      </c>
      <c r="AQ115" s="380"/>
      <c r="AR115" s="378"/>
      <c r="AS115" s="374" t="s">
        <v>91</v>
      </c>
      <c r="AT115" s="369" t="s">
        <v>385</v>
      </c>
      <c r="AU115" s="369"/>
      <c r="AV115" s="371"/>
      <c r="AW115" s="371"/>
      <c r="AX115" s="369"/>
      <c r="AY115" s="369"/>
      <c r="AZ115" s="369"/>
      <c r="BA115" s="371" t="s">
        <v>343</v>
      </c>
      <c r="BB115" s="371" t="s">
        <v>415</v>
      </c>
      <c r="BC115" s="371" t="s">
        <v>416</v>
      </c>
      <c r="BD115" s="374" t="n">
        <v>3160</v>
      </c>
      <c r="BE115" s="371"/>
      <c r="BF115" s="371"/>
      <c r="BG115" s="371" t="s">
        <v>1849</v>
      </c>
      <c r="BH115" s="376"/>
      <c r="BI115" s="376"/>
      <c r="BJ115" s="382" t="s">
        <v>418</v>
      </c>
      <c r="BK115" s="376" t="s">
        <v>577</v>
      </c>
    </row>
    <row r="116" customFormat="false" ht="54.95" hidden="false" customHeight="true" outlineLevel="0" collapsed="false">
      <c r="A116" s="134"/>
      <c r="B116" s="134" t="s">
        <v>62</v>
      </c>
      <c r="C116" s="134" t="s">
        <v>63</v>
      </c>
      <c r="D116" s="135" t="s">
        <v>64</v>
      </c>
      <c r="E116" s="135" t="n">
        <v>245</v>
      </c>
      <c r="F116" s="136" t="s">
        <v>1850</v>
      </c>
      <c r="G116" s="136" t="s">
        <v>1851</v>
      </c>
      <c r="H116" s="135" t="s">
        <v>1852</v>
      </c>
      <c r="I116" s="137" t="s">
        <v>1853</v>
      </c>
      <c r="J116" s="136" t="s">
        <v>1854</v>
      </c>
      <c r="K116" s="138" t="s">
        <v>1855</v>
      </c>
      <c r="L116" s="138" t="s">
        <v>1856</v>
      </c>
      <c r="M116" s="136" t="s">
        <v>1857</v>
      </c>
      <c r="N116" s="138" t="n">
        <v>15077</v>
      </c>
      <c r="O116" s="134" t="s">
        <v>1858</v>
      </c>
      <c r="P116" s="134" t="s">
        <v>76</v>
      </c>
      <c r="Q116" s="139" t="s">
        <v>137</v>
      </c>
      <c r="R116" s="158"/>
      <c r="S116" s="137" t="n">
        <v>5</v>
      </c>
      <c r="T116" s="136" t="n">
        <f aca="false">R116+S116*365.2</f>
        <v>1826</v>
      </c>
      <c r="U116" s="135"/>
      <c r="V116" s="108"/>
      <c r="W116" s="108"/>
      <c r="X116" s="137"/>
      <c r="Y116" s="137"/>
      <c r="Z116" s="139"/>
      <c r="AA116" s="135" t="s">
        <v>1241</v>
      </c>
      <c r="AB116" s="137"/>
      <c r="AC116" s="139"/>
      <c r="AD116" s="138" t="n">
        <v>12</v>
      </c>
      <c r="AE116" s="149" t="n">
        <v>44265</v>
      </c>
      <c r="AF116" s="143" t="n">
        <f aca="false">IF(AD116=0,0,IF(AE116="","",EDATE(AE116,AD116)-DAY(1)))</f>
        <v>44599</v>
      </c>
      <c r="AG116" s="417" t="s">
        <v>764</v>
      </c>
      <c r="AH116" s="417" t="s">
        <v>83</v>
      </c>
      <c r="AI116" s="139" t="s">
        <v>1859</v>
      </c>
      <c r="AJ116" s="136" t="s">
        <v>1860</v>
      </c>
      <c r="AK116" s="143" t="str">
        <f aca="true">IF(AE116=0,"нет данных",IF(TODAY()&lt;AF116-30,"поверен",IF(TODAY()&gt;AF116,"ПРОСРОЧЕН")))</f>
        <v>ПРОСРОЧЕН</v>
      </c>
      <c r="AL116" s="139"/>
      <c r="AM116" s="139" t="s">
        <v>86</v>
      </c>
      <c r="AN116" s="139" t="s">
        <v>87</v>
      </c>
      <c r="AO116" s="139" t="s">
        <v>88</v>
      </c>
      <c r="AP116" s="137"/>
      <c r="AQ116" s="150"/>
      <c r="AR116" s="143"/>
      <c r="AS116" s="139" t="s">
        <v>91</v>
      </c>
      <c r="AT116" s="134" t="s">
        <v>385</v>
      </c>
      <c r="AU116" s="134"/>
      <c r="AV116" s="136"/>
      <c r="AW116" s="136" t="s">
        <v>1861</v>
      </c>
      <c r="AX116" s="134"/>
      <c r="AY116" s="134"/>
      <c r="AZ116" s="134"/>
      <c r="BA116" s="136"/>
      <c r="BB116" s="136" t="s">
        <v>145</v>
      </c>
      <c r="BC116" s="136" t="s">
        <v>146</v>
      </c>
      <c r="BD116" s="139" t="n">
        <v>3001</v>
      </c>
      <c r="BE116" s="136"/>
      <c r="BF116" s="136"/>
      <c r="BG116" s="188" t="s">
        <v>1862</v>
      </c>
      <c r="BH116" s="151"/>
      <c r="BI116" s="108"/>
      <c r="BJ116" s="108"/>
      <c r="BK116" s="108"/>
      <c r="BL116" s="127"/>
      <c r="BM116" s="127"/>
      <c r="BN116" s="127"/>
    </row>
    <row r="117" customFormat="false" ht="54.95" hidden="false" customHeight="true" outlineLevel="0" collapsed="false">
      <c r="A117" s="134"/>
      <c r="B117" s="134" t="s">
        <v>62</v>
      </c>
      <c r="C117" s="134" t="s">
        <v>63</v>
      </c>
      <c r="D117" s="135" t="s">
        <v>64</v>
      </c>
      <c r="E117" s="135" t="n">
        <v>245</v>
      </c>
      <c r="F117" s="136" t="s">
        <v>1850</v>
      </c>
      <c r="G117" s="136" t="s">
        <v>1863</v>
      </c>
      <c r="H117" s="135" t="s">
        <v>1864</v>
      </c>
      <c r="I117" s="137" t="s">
        <v>1853</v>
      </c>
      <c r="J117" s="136" t="s">
        <v>1854</v>
      </c>
      <c r="K117" s="138" t="s">
        <v>1855</v>
      </c>
      <c r="L117" s="138" t="s">
        <v>1856</v>
      </c>
      <c r="M117" s="136" t="s">
        <v>1857</v>
      </c>
      <c r="N117" s="138" t="n">
        <v>15078</v>
      </c>
      <c r="O117" s="134" t="s">
        <v>1858</v>
      </c>
      <c r="P117" s="134" t="s">
        <v>76</v>
      </c>
      <c r="Q117" s="139" t="s">
        <v>137</v>
      </c>
      <c r="R117" s="158"/>
      <c r="S117" s="137" t="n">
        <v>5</v>
      </c>
      <c r="T117" s="136" t="n">
        <f aca="false">R117+S117*365.2</f>
        <v>1826</v>
      </c>
      <c r="U117" s="135" t="s">
        <v>417</v>
      </c>
      <c r="V117" s="108" t="str">
        <f aca="false">IF(Y117="","",Y117)</f>
        <v>-</v>
      </c>
      <c r="W117" s="108" t="str">
        <f aca="false">IF(Z117="","",Z117)</f>
        <v>-</v>
      </c>
      <c r="X117" s="137" t="s">
        <v>417</v>
      </c>
      <c r="Y117" s="137" t="s">
        <v>417</v>
      </c>
      <c r="Z117" s="139" t="s">
        <v>417</v>
      </c>
      <c r="AA117" s="135" t="s">
        <v>417</v>
      </c>
      <c r="AB117" s="137"/>
      <c r="AC117" s="139"/>
      <c r="AD117" s="138" t="n">
        <v>12</v>
      </c>
      <c r="AE117" s="149" t="n">
        <v>44265</v>
      </c>
      <c r="AF117" s="143" t="n">
        <f aca="false">IF(AD117=0,0,IF(AE117="","",EDATE(AE117,AD117)-DAY(1)))</f>
        <v>44599</v>
      </c>
      <c r="AG117" s="417" t="s">
        <v>764</v>
      </c>
      <c r="AH117" s="417" t="s">
        <v>83</v>
      </c>
      <c r="AI117" s="139" t="s">
        <v>1865</v>
      </c>
      <c r="AJ117" s="136" t="s">
        <v>1860</v>
      </c>
      <c r="AK117" s="143" t="str">
        <f aca="true">IF(AE117=0,"нет данных",IF(TODAY()&lt;AF117-30,"поверен",IF(TODAY()&gt;AF117,"ПРОСРОЧЕН")))</f>
        <v>ПРОСРОЧЕН</v>
      </c>
      <c r="AL117" s="139"/>
      <c r="AM117" s="139" t="s">
        <v>86</v>
      </c>
      <c r="AN117" s="139" t="s">
        <v>87</v>
      </c>
      <c r="AO117" s="139" t="s">
        <v>88</v>
      </c>
      <c r="AP117" s="137"/>
      <c r="AQ117" s="150"/>
      <c r="AR117" s="143"/>
      <c r="AS117" s="139" t="s">
        <v>91</v>
      </c>
      <c r="AT117" s="134" t="s">
        <v>385</v>
      </c>
      <c r="AU117" s="134"/>
      <c r="AV117" s="136"/>
      <c r="AW117" s="136" t="s">
        <v>1866</v>
      </c>
      <c r="AX117" s="134"/>
      <c r="AY117" s="134"/>
      <c r="AZ117" s="134"/>
      <c r="BA117" s="136"/>
      <c r="BB117" s="136" t="s">
        <v>145</v>
      </c>
      <c r="BC117" s="136" t="s">
        <v>146</v>
      </c>
      <c r="BD117" s="139"/>
      <c r="BE117" s="136"/>
      <c r="BF117" s="136"/>
      <c r="BG117" s="188" t="s">
        <v>1867</v>
      </c>
      <c r="BH117" s="151"/>
      <c r="BI117" s="108"/>
      <c r="BJ117" s="108"/>
      <c r="BK117" s="108"/>
      <c r="BL117" s="127"/>
      <c r="BM117" s="127"/>
      <c r="BN117" s="127"/>
    </row>
    <row r="118" customFormat="false" ht="54.95" hidden="false" customHeight="true" outlineLevel="0" collapsed="false">
      <c r="A118" s="104"/>
      <c r="B118" s="104" t="s">
        <v>62</v>
      </c>
      <c r="C118" s="104" t="s">
        <v>63</v>
      </c>
      <c r="D118" s="405" t="s">
        <v>64</v>
      </c>
      <c r="E118" s="405" t="n">
        <v>231</v>
      </c>
      <c r="F118" s="406" t="s">
        <v>809</v>
      </c>
      <c r="G118" s="406" t="s">
        <v>634</v>
      </c>
      <c r="H118" s="405" t="s">
        <v>1868</v>
      </c>
      <c r="I118" s="407" t="s">
        <v>566</v>
      </c>
      <c r="J118" s="406" t="s">
        <v>615</v>
      </c>
      <c r="K118" s="408" t="s">
        <v>568</v>
      </c>
      <c r="L118" s="408" t="s">
        <v>616</v>
      </c>
      <c r="M118" s="408" t="s">
        <v>617</v>
      </c>
      <c r="N118" s="408" t="s">
        <v>811</v>
      </c>
      <c r="O118" s="104" t="s">
        <v>806</v>
      </c>
      <c r="P118" s="104" t="s">
        <v>76</v>
      </c>
      <c r="Q118" s="409" t="s">
        <v>409</v>
      </c>
      <c r="R118" s="411" t="n">
        <v>42390</v>
      </c>
      <c r="S118" s="407" t="n">
        <v>15</v>
      </c>
      <c r="T118" s="406" t="n">
        <f aca="false">R118+S118*365.2</f>
        <v>47868</v>
      </c>
      <c r="U118" s="405" t="s">
        <v>100</v>
      </c>
      <c r="V118" s="363" t="str">
        <f aca="false">IF(Y118="","",Y118)</f>
        <v/>
      </c>
      <c r="W118" s="363" t="str">
        <f aca="false">IF(Z118="","",Z118)</f>
        <v>%НКПР</v>
      </c>
      <c r="X118" s="407" t="n">
        <v>100</v>
      </c>
      <c r="Y118" s="407"/>
      <c r="Z118" s="409" t="s">
        <v>411</v>
      </c>
      <c r="AA118" s="405" t="s">
        <v>412</v>
      </c>
      <c r="AB118" s="407"/>
      <c r="AC118" s="409" t="s">
        <v>411</v>
      </c>
      <c r="AD118" s="418" t="n">
        <v>45736</v>
      </c>
      <c r="AE118" s="411" t="n">
        <v>46465</v>
      </c>
      <c r="AF118" s="412" t="n">
        <f aca="false">IF(AD118=0,0,IF(AE118="","",EDATE(AE118,AD118)-DAY(1)))</f>
        <v>1438495</v>
      </c>
      <c r="AG118" s="406" t="s">
        <v>83</v>
      </c>
      <c r="AH118" s="406" t="s">
        <v>1869</v>
      </c>
      <c r="AI118" s="407" t="s">
        <v>109</v>
      </c>
      <c r="AJ118" s="406" t="s">
        <v>625</v>
      </c>
      <c r="AK118" s="412" t="str">
        <f aca="true">IF(AE118=0,"нет данных",IF(TODAY()&lt;AF118-30,"поверен",IF(TODAY()&gt;AF118,"ЗАМЕНИТЬ","ПРОСРОЧЕН")))</f>
        <v>поверен</v>
      </c>
      <c r="AL118" s="409"/>
      <c r="AM118" s="409" t="s">
        <v>86</v>
      </c>
      <c r="AN118" s="409" t="s">
        <v>87</v>
      </c>
      <c r="AO118" s="409" t="s">
        <v>88</v>
      </c>
      <c r="AP118" s="407" t="s">
        <v>574</v>
      </c>
      <c r="AQ118" s="413"/>
      <c r="AR118" s="412"/>
      <c r="AS118" s="409" t="s">
        <v>91</v>
      </c>
      <c r="AT118" s="104" t="s">
        <v>385</v>
      </c>
      <c r="AU118" s="104"/>
      <c r="AV118" s="406"/>
      <c r="AW118" s="406"/>
      <c r="AX118" s="104"/>
      <c r="AY118" s="104"/>
      <c r="AZ118" s="104"/>
      <c r="BA118" s="406" t="s">
        <v>221</v>
      </c>
      <c r="BB118" s="406" t="s">
        <v>415</v>
      </c>
      <c r="BC118" s="406" t="s">
        <v>416</v>
      </c>
      <c r="BD118" s="409" t="n">
        <v>3160</v>
      </c>
      <c r="BE118" s="406"/>
      <c r="BF118" s="406"/>
      <c r="BG118" s="414" t="s">
        <v>1870</v>
      </c>
      <c r="BH118" s="363"/>
      <c r="BI118" s="363"/>
      <c r="BJ118" s="415" t="s">
        <v>418</v>
      </c>
      <c r="BK118" s="363" t="s">
        <v>577</v>
      </c>
      <c r="BL118" s="419"/>
      <c r="BM118" s="419"/>
      <c r="BN118" s="419"/>
      <c r="BO118" s="419"/>
      <c r="BP118" s="420"/>
      <c r="BQ118" s="420"/>
      <c r="BR118" s="420"/>
      <c r="BS118" s="420"/>
      <c r="BT118" s="420"/>
      <c r="BU118" s="420"/>
      <c r="BV118" s="420"/>
    </row>
    <row r="119" customFormat="false" ht="54.95" hidden="false" customHeight="true" outlineLevel="0" collapsed="false">
      <c r="A119" s="104"/>
      <c r="B119" s="104" t="s">
        <v>62</v>
      </c>
      <c r="C119" s="104" t="s">
        <v>63</v>
      </c>
      <c r="D119" s="405" t="s">
        <v>64</v>
      </c>
      <c r="E119" s="405" t="n">
        <v>215</v>
      </c>
      <c r="F119" s="406" t="s">
        <v>638</v>
      </c>
      <c r="G119" s="406" t="s">
        <v>634</v>
      </c>
      <c r="H119" s="405" t="s">
        <v>639</v>
      </c>
      <c r="I119" s="407" t="s">
        <v>566</v>
      </c>
      <c r="J119" s="406" t="s">
        <v>615</v>
      </c>
      <c r="K119" s="408" t="s">
        <v>568</v>
      </c>
      <c r="L119" s="408" t="s">
        <v>616</v>
      </c>
      <c r="M119" s="408" t="s">
        <v>617</v>
      </c>
      <c r="N119" s="408" t="s">
        <v>640</v>
      </c>
      <c r="O119" s="104" t="s">
        <v>408</v>
      </c>
      <c r="P119" s="104" t="s">
        <v>76</v>
      </c>
      <c r="Q119" s="409" t="s">
        <v>409</v>
      </c>
      <c r="R119" s="411" t="n">
        <v>44418</v>
      </c>
      <c r="S119" s="407" t="n">
        <v>15</v>
      </c>
      <c r="T119" s="406" t="n">
        <f aca="false">R119+S119*365.2</f>
        <v>49896</v>
      </c>
      <c r="U119" s="405" t="s">
        <v>100</v>
      </c>
      <c r="V119" s="363" t="str">
        <f aca="false">IF(Y119="","",Y119)</f>
        <v/>
      </c>
      <c r="W119" s="363" t="str">
        <f aca="false">IF(Z119="","",Z119)</f>
        <v>%НКПР</v>
      </c>
      <c r="X119" s="407" t="n">
        <v>100</v>
      </c>
      <c r="Y119" s="407"/>
      <c r="Z119" s="409" t="s">
        <v>411</v>
      </c>
      <c r="AA119" s="405" t="s">
        <v>412</v>
      </c>
      <c r="AB119" s="407"/>
      <c r="AC119" s="409" t="s">
        <v>411</v>
      </c>
      <c r="AD119" s="418" t="n">
        <v>45736</v>
      </c>
      <c r="AE119" s="411" t="n">
        <v>46465</v>
      </c>
      <c r="AF119" s="412" t="n">
        <f aca="false">IF(AD119=0,0,IF(AE119="","",EDATE(AE119,AD119)-DAY(1)))</f>
        <v>1438495</v>
      </c>
      <c r="AG119" s="406" t="s">
        <v>83</v>
      </c>
      <c r="AH119" s="406" t="s">
        <v>1871</v>
      </c>
      <c r="AI119" s="104" t="s">
        <v>109</v>
      </c>
      <c r="AJ119" s="406" t="s">
        <v>625</v>
      </c>
      <c r="AK119" s="412" t="str">
        <f aca="true">IF(AE119=0,"нет данных",IF(TODAY()&lt;AF119-30,"поверен",IF(TODAY()&gt;AF119,"ЗАМЕНИТЬ","ПРОСРОЧЕН")))</f>
        <v>поверен</v>
      </c>
      <c r="AL119" s="409"/>
      <c r="AM119" s="409" t="s">
        <v>86</v>
      </c>
      <c r="AN119" s="409" t="s">
        <v>87</v>
      </c>
      <c r="AO119" s="409" t="s">
        <v>88</v>
      </c>
      <c r="AP119" s="407" t="s">
        <v>574</v>
      </c>
      <c r="AQ119" s="413"/>
      <c r="AR119" s="412"/>
      <c r="AS119" s="409" t="s">
        <v>91</v>
      </c>
      <c r="AT119" s="104" t="s">
        <v>385</v>
      </c>
      <c r="AU119" s="104"/>
      <c r="AV119" s="406"/>
      <c r="AW119" s="406"/>
      <c r="AX119" s="104"/>
      <c r="AY119" s="104"/>
      <c r="AZ119" s="104"/>
      <c r="BA119" s="406" t="s">
        <v>343</v>
      </c>
      <c r="BB119" s="406" t="s">
        <v>415</v>
      </c>
      <c r="BC119" s="406" t="s">
        <v>416</v>
      </c>
      <c r="BD119" s="409" t="n">
        <v>3160</v>
      </c>
      <c r="BE119" s="406"/>
      <c r="BF119" s="406"/>
      <c r="BG119" s="414" t="s">
        <v>1872</v>
      </c>
      <c r="BH119" s="363"/>
      <c r="BI119" s="363"/>
      <c r="BJ119" s="415" t="s">
        <v>418</v>
      </c>
      <c r="BK119" s="363" t="s">
        <v>577</v>
      </c>
      <c r="BL119" s="416"/>
      <c r="BM119" s="416"/>
      <c r="BN119" s="416"/>
      <c r="BO119" s="416"/>
      <c r="BP119" s="420"/>
      <c r="BQ119" s="420"/>
      <c r="BR119" s="420"/>
      <c r="BS119" s="420"/>
      <c r="BT119" s="420"/>
      <c r="BU119" s="420"/>
      <c r="BV119" s="420"/>
    </row>
    <row r="120" customFormat="false" ht="54.95" hidden="false" customHeight="true" outlineLevel="0" collapsed="false">
      <c r="A120" s="104"/>
      <c r="B120" s="104" t="s">
        <v>62</v>
      </c>
      <c r="C120" s="104" t="s">
        <v>63</v>
      </c>
      <c r="D120" s="405" t="s">
        <v>64</v>
      </c>
      <c r="E120" s="104" t="n">
        <v>227</v>
      </c>
      <c r="F120" s="104" t="s">
        <v>1644</v>
      </c>
      <c r="G120" s="104" t="s">
        <v>1873</v>
      </c>
      <c r="H120" s="104" t="s">
        <v>1874</v>
      </c>
      <c r="I120" s="104" t="s">
        <v>1647</v>
      </c>
      <c r="J120" s="104" t="s">
        <v>1648</v>
      </c>
      <c r="K120" s="104" t="s">
        <v>1649</v>
      </c>
      <c r="L120" s="104" t="s">
        <v>1650</v>
      </c>
      <c r="M120" s="421" t="s">
        <v>1651</v>
      </c>
      <c r="N120" s="104" t="n">
        <v>112160047</v>
      </c>
      <c r="O120" s="104" t="s">
        <v>1652</v>
      </c>
      <c r="P120" s="104" t="s">
        <v>76</v>
      </c>
      <c r="Q120" s="409" t="s">
        <v>409</v>
      </c>
      <c r="R120" s="413" t="n">
        <v>2015</v>
      </c>
      <c r="S120" s="413"/>
      <c r="T120" s="409" t="s">
        <v>1875</v>
      </c>
      <c r="U120" s="104" t="n">
        <v>4</v>
      </c>
      <c r="V120" s="104" t="s">
        <v>325</v>
      </c>
      <c r="W120" s="104" t="s">
        <v>1653</v>
      </c>
      <c r="X120" s="104" t="n">
        <v>20</v>
      </c>
      <c r="Y120" s="104" t="s">
        <v>325</v>
      </c>
      <c r="Z120" s="104" t="s">
        <v>1653</v>
      </c>
      <c r="AA120" s="104" t="s">
        <v>1654</v>
      </c>
      <c r="AB120" s="104"/>
      <c r="AC120" s="104" t="s">
        <v>141</v>
      </c>
      <c r="AD120" s="104" t="n">
        <v>12</v>
      </c>
      <c r="AE120" s="411" t="n">
        <v>45401</v>
      </c>
      <c r="AF120" s="412" t="n">
        <f aca="false">IF(AD120=0,0,IF(AE120="","",EDATE(AE120,AD120)-DAY(1)))</f>
        <v>45735</v>
      </c>
      <c r="AG120" s="406" t="s">
        <v>82</v>
      </c>
      <c r="AH120" s="406" t="s">
        <v>83</v>
      </c>
      <c r="AI120" s="104" t="s">
        <v>1876</v>
      </c>
      <c r="AJ120" s="104" t="s">
        <v>143</v>
      </c>
      <c r="AK120" s="412" t="str">
        <f aca="true">IF(AE120=0,"нет данных",IF(TODAY()&lt;AF120-30,"поверен",IF(TODAY()&gt;AF120,"ЗАМЕНИТЬ","ПРОСРОЧЕН")))</f>
        <v>ЗАМЕНИТЬ</v>
      </c>
      <c r="AL120" s="409" t="s">
        <v>86</v>
      </c>
      <c r="AM120" s="409" t="s">
        <v>86</v>
      </c>
      <c r="AN120" s="409" t="s">
        <v>87</v>
      </c>
      <c r="AO120" s="104" t="s">
        <v>88</v>
      </c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406" t="s">
        <v>415</v>
      </c>
      <c r="BC120" s="406" t="s">
        <v>416</v>
      </c>
      <c r="BD120" s="409" t="n">
        <v>3160</v>
      </c>
      <c r="BE120" s="104"/>
      <c r="BF120" s="104" t="s">
        <v>1656</v>
      </c>
      <c r="BG120" s="104" t="s">
        <v>1877</v>
      </c>
      <c r="BH120" s="104"/>
      <c r="BI120" s="104"/>
      <c r="BJ120" s="104"/>
      <c r="BK120" s="104"/>
      <c r="BL120" s="420"/>
      <c r="BM120" s="420"/>
      <c r="BN120" s="420"/>
      <c r="BO120" s="420"/>
      <c r="BP120" s="420"/>
      <c r="BQ120" s="420"/>
      <c r="BR120" s="420"/>
      <c r="BS120" s="420"/>
      <c r="BT120" s="420"/>
      <c r="BU120" s="420"/>
      <c r="BV120" s="420"/>
    </row>
    <row r="121" customFormat="false" ht="54.95" hidden="false" customHeight="true" outlineLevel="0" collapsed="false">
      <c r="A121" s="104"/>
      <c r="B121" s="104" t="s">
        <v>62</v>
      </c>
      <c r="C121" s="104" t="s">
        <v>63</v>
      </c>
      <c r="D121" s="405" t="s">
        <v>64</v>
      </c>
      <c r="E121" s="405" t="s">
        <v>116</v>
      </c>
      <c r="F121" s="406" t="s">
        <v>66</v>
      </c>
      <c r="G121" s="406" t="s">
        <v>187</v>
      </c>
      <c r="H121" s="405" t="s">
        <v>188</v>
      </c>
      <c r="I121" s="407" t="s">
        <v>129</v>
      </c>
      <c r="J121" s="406" t="s">
        <v>130</v>
      </c>
      <c r="K121" s="408" t="s">
        <v>131</v>
      </c>
      <c r="L121" s="408" t="s">
        <v>132</v>
      </c>
      <c r="M121" s="408" t="s">
        <v>133</v>
      </c>
      <c r="N121" s="405" t="s">
        <v>1878</v>
      </c>
      <c r="O121" s="104" t="s">
        <v>135</v>
      </c>
      <c r="P121" s="104" t="s">
        <v>136</v>
      </c>
      <c r="Q121" s="409" t="s">
        <v>137</v>
      </c>
      <c r="R121" s="422" t="n">
        <v>40909</v>
      </c>
      <c r="S121" s="423" t="n">
        <v>10</v>
      </c>
      <c r="T121" s="406" t="n">
        <f aca="false">R121+S121*365.2</f>
        <v>44561</v>
      </c>
      <c r="U121" s="405" t="s">
        <v>100</v>
      </c>
      <c r="V121" s="363" t="str">
        <f aca="false">IF(Y121="","",Y121)</f>
        <v>М</v>
      </c>
      <c r="W121" s="363" t="str">
        <f aca="false">IF(Z121="","",Z121)</f>
        <v>Па</v>
      </c>
      <c r="X121" s="407" t="n">
        <v>10</v>
      </c>
      <c r="Y121" s="407" t="s">
        <v>138</v>
      </c>
      <c r="Z121" s="409" t="s">
        <v>139</v>
      </c>
      <c r="AA121" s="104" t="s">
        <v>140</v>
      </c>
      <c r="AB121" s="407"/>
      <c r="AC121" s="409" t="s">
        <v>141</v>
      </c>
      <c r="AD121" s="408" t="n">
        <v>48</v>
      </c>
      <c r="AE121" s="422" t="n">
        <v>45090</v>
      </c>
      <c r="AF121" s="412" t="n">
        <f aca="false">IF(AD121=0,0,IF(AE121="","",EDATE(AE121,AD121)-DAY(1)))</f>
        <v>46520</v>
      </c>
      <c r="AG121" s="406" t="s">
        <v>82</v>
      </c>
      <c r="AH121" s="406" t="s">
        <v>83</v>
      </c>
      <c r="AI121" s="409" t="s">
        <v>1879</v>
      </c>
      <c r="AJ121" s="406" t="s">
        <v>143</v>
      </c>
      <c r="AK121" s="412" t="str">
        <f aca="true">IF(AE121=0,"нет данных",IF(TODAY()&lt;AF121-30,"поверен",IF(TODAY()&gt;AF121,"ЗАМЕНИТЬ","ПРОСРОЧЕН")))</f>
        <v>поверен</v>
      </c>
      <c r="AL121" s="409"/>
      <c r="AM121" s="409" t="s">
        <v>86</v>
      </c>
      <c r="AN121" s="409" t="s">
        <v>87</v>
      </c>
      <c r="AO121" s="409" t="s">
        <v>88</v>
      </c>
      <c r="AP121" s="407" t="s">
        <v>144</v>
      </c>
      <c r="AQ121" s="413" t="s">
        <v>90</v>
      </c>
      <c r="AR121" s="412"/>
      <c r="AS121" s="409" t="s">
        <v>91</v>
      </c>
      <c r="AT121" s="104" t="s">
        <v>92</v>
      </c>
      <c r="AU121" s="104"/>
      <c r="AV121" s="406" t="n">
        <v>42826</v>
      </c>
      <c r="AW121" s="406"/>
      <c r="AX121" s="104"/>
      <c r="AY121" s="104"/>
      <c r="AZ121" s="104"/>
      <c r="BA121" s="406" t="s">
        <v>122</v>
      </c>
      <c r="BB121" s="406" t="s">
        <v>145</v>
      </c>
      <c r="BC121" s="406" t="s">
        <v>146</v>
      </c>
      <c r="BD121" s="409" t="n">
        <v>3001</v>
      </c>
      <c r="BE121" s="406"/>
      <c r="BF121" s="406"/>
      <c r="BG121" s="363" t="s">
        <v>1880</v>
      </c>
      <c r="BH121" s="424"/>
      <c r="BI121" s="363"/>
      <c r="BJ121" s="363"/>
      <c r="BK121" s="363"/>
      <c r="BL121" s="425" t="s">
        <v>1881</v>
      </c>
      <c r="BM121" s="420"/>
      <c r="BN121" s="420"/>
      <c r="BO121" s="420"/>
      <c r="BP121" s="420"/>
      <c r="BQ121" s="420"/>
      <c r="BR121" s="420"/>
      <c r="BS121" s="420"/>
      <c r="BT121" s="420"/>
      <c r="BU121" s="420"/>
      <c r="BV121" s="420"/>
    </row>
    <row r="122" customFormat="false" ht="54.95" hidden="false" customHeight="true" outlineLevel="0" collapsed="false">
      <c r="A122" s="104"/>
      <c r="B122" s="104" t="s">
        <v>62</v>
      </c>
      <c r="C122" s="104" t="s">
        <v>63</v>
      </c>
      <c r="D122" s="405" t="s">
        <v>64</v>
      </c>
      <c r="E122" s="405" t="s">
        <v>1882</v>
      </c>
      <c r="F122" s="406" t="s">
        <v>1003</v>
      </c>
      <c r="G122" s="406" t="s">
        <v>1883</v>
      </c>
      <c r="H122" s="405" t="s">
        <v>1884</v>
      </c>
      <c r="I122" s="407" t="s">
        <v>566</v>
      </c>
      <c r="J122" s="406" t="s">
        <v>615</v>
      </c>
      <c r="K122" s="408" t="s">
        <v>568</v>
      </c>
      <c r="L122" s="408" t="s">
        <v>616</v>
      </c>
      <c r="M122" s="408" t="s">
        <v>617</v>
      </c>
      <c r="N122" s="408" t="s">
        <v>1885</v>
      </c>
      <c r="O122" s="104" t="s">
        <v>408</v>
      </c>
      <c r="P122" s="104" t="s">
        <v>76</v>
      </c>
      <c r="Q122" s="409" t="s">
        <v>409</v>
      </c>
      <c r="R122" s="410" t="n">
        <v>42736</v>
      </c>
      <c r="S122" s="407" t="n">
        <v>15</v>
      </c>
      <c r="T122" s="406" t="n">
        <f aca="false">R122+S122*365.2</f>
        <v>48214</v>
      </c>
      <c r="U122" s="405" t="s">
        <v>100</v>
      </c>
      <c r="V122" s="363" t="str">
        <f aca="false">IF(Y122="","",Y122)</f>
        <v/>
      </c>
      <c r="W122" s="409" t="s">
        <v>411</v>
      </c>
      <c r="X122" s="407" t="n">
        <v>100</v>
      </c>
      <c r="Y122" s="407"/>
      <c r="Z122" s="409" t="s">
        <v>411</v>
      </c>
      <c r="AA122" s="405" t="s">
        <v>412</v>
      </c>
      <c r="AB122" s="407"/>
      <c r="AC122" s="409" t="s">
        <v>411</v>
      </c>
      <c r="AD122" s="408" t="n">
        <v>24</v>
      </c>
      <c r="AE122" s="422" t="n">
        <v>45332</v>
      </c>
      <c r="AF122" s="412" t="n">
        <f aca="false">IF(AD122=0,0,IF(AE122="","",EDATE(AE122,AD122)-DAY(1)))</f>
        <v>46032</v>
      </c>
      <c r="AG122" s="406" t="s">
        <v>82</v>
      </c>
      <c r="AH122" s="406" t="s">
        <v>83</v>
      </c>
      <c r="AI122" s="409" t="s">
        <v>1886</v>
      </c>
      <c r="AJ122" s="406" t="s">
        <v>143</v>
      </c>
      <c r="AK122" s="412" t="str">
        <f aca="true">IF(AE122=0,"нет данных",IF(TODAY()&lt;AF122-30,"поверен",IF(TODAY()&gt;AF122,"ЗАМЕНИТЬ","ПРОСРОЧЕН")))</f>
        <v>поверен</v>
      </c>
      <c r="AL122" s="409"/>
      <c r="AM122" s="409" t="s">
        <v>86</v>
      </c>
      <c r="AN122" s="409" t="s">
        <v>87</v>
      </c>
      <c r="AO122" s="409" t="s">
        <v>88</v>
      </c>
      <c r="AP122" s="407" t="s">
        <v>574</v>
      </c>
      <c r="AQ122" s="413"/>
      <c r="AR122" s="412"/>
      <c r="AS122" s="409" t="s">
        <v>91</v>
      </c>
      <c r="AT122" s="104" t="s">
        <v>385</v>
      </c>
      <c r="AU122" s="104"/>
      <c r="AV122" s="406"/>
      <c r="AW122" s="406"/>
      <c r="AX122" s="104"/>
      <c r="AY122" s="104"/>
      <c r="AZ122" s="104"/>
      <c r="BA122" s="406" t="s">
        <v>221</v>
      </c>
      <c r="BB122" s="406" t="s">
        <v>415</v>
      </c>
      <c r="BC122" s="406" t="s">
        <v>416</v>
      </c>
      <c r="BD122" s="409" t="n">
        <v>3160</v>
      </c>
      <c r="BE122" s="406"/>
      <c r="BF122" s="406"/>
      <c r="BG122" s="363" t="s">
        <v>1880</v>
      </c>
      <c r="BH122" s="424"/>
      <c r="BI122" s="363"/>
      <c r="BJ122" s="415" t="s">
        <v>418</v>
      </c>
      <c r="BK122" s="363" t="s">
        <v>577</v>
      </c>
      <c r="BL122" s="426"/>
      <c r="BM122" s="426"/>
      <c r="BN122" s="426"/>
      <c r="BO122" s="426"/>
      <c r="BP122" s="420"/>
      <c r="BQ122" s="420"/>
      <c r="BR122" s="420"/>
      <c r="BS122" s="420"/>
      <c r="BT122" s="420"/>
      <c r="BU122" s="420"/>
      <c r="BV122" s="420"/>
    </row>
    <row r="123" customFormat="false" ht="54.95" hidden="false" customHeight="true" outlineLevel="0" collapsed="false">
      <c r="A123" s="104"/>
      <c r="B123" s="104" t="s">
        <v>62</v>
      </c>
      <c r="C123" s="104" t="s">
        <v>63</v>
      </c>
      <c r="D123" s="405" t="s">
        <v>64</v>
      </c>
      <c r="E123" s="405" t="n">
        <v>205</v>
      </c>
      <c r="F123" s="406" t="s">
        <v>563</v>
      </c>
      <c r="G123" s="406" t="s">
        <v>578</v>
      </c>
      <c r="H123" s="405" t="s">
        <v>579</v>
      </c>
      <c r="I123" s="407" t="s">
        <v>566</v>
      </c>
      <c r="J123" s="406" t="s">
        <v>567</v>
      </c>
      <c r="K123" s="408" t="s">
        <v>568</v>
      </c>
      <c r="L123" s="405" t="s">
        <v>569</v>
      </c>
      <c r="M123" s="408" t="s">
        <v>570</v>
      </c>
      <c r="N123" s="408" t="s">
        <v>580</v>
      </c>
      <c r="O123" s="104" t="s">
        <v>408</v>
      </c>
      <c r="P123" s="104" t="s">
        <v>76</v>
      </c>
      <c r="Q123" s="409" t="s">
        <v>409</v>
      </c>
      <c r="R123" s="411" t="n">
        <v>42592</v>
      </c>
      <c r="S123" s="407" t="n">
        <v>15</v>
      </c>
      <c r="T123" s="406" t="n">
        <f aca="false">R123+S123*365.2</f>
        <v>48070</v>
      </c>
      <c r="U123" s="405" t="s">
        <v>100</v>
      </c>
      <c r="V123" s="363" t="str">
        <f aca="false">IF(Y123="","",Y123)</f>
        <v/>
      </c>
      <c r="W123" s="363" t="str">
        <f aca="false">IF(Z123="","",Z123)</f>
        <v>%НКПР</v>
      </c>
      <c r="X123" s="407" t="n">
        <v>100</v>
      </c>
      <c r="Y123" s="407"/>
      <c r="Z123" s="409" t="s">
        <v>411</v>
      </c>
      <c r="AA123" s="405" t="s">
        <v>412</v>
      </c>
      <c r="AB123" s="407"/>
      <c r="AC123" s="409" t="s">
        <v>411</v>
      </c>
      <c r="AD123" s="418" t="n">
        <v>45736</v>
      </c>
      <c r="AE123" s="411" t="n">
        <v>46465</v>
      </c>
      <c r="AF123" s="412" t="n">
        <f aca="false">IF(AD123=0,0,IF(AE123="","",EDATE(AE123,AD123)-DAY(1)))</f>
        <v>1438495</v>
      </c>
      <c r="AG123" s="406" t="s">
        <v>83</v>
      </c>
      <c r="AH123" s="406" t="s">
        <v>1887</v>
      </c>
      <c r="AI123" s="104" t="s">
        <v>109</v>
      </c>
      <c r="AJ123" s="406" t="s">
        <v>573</v>
      </c>
      <c r="AK123" s="412" t="str">
        <f aca="true">IF(AE123=0,"нет данных",IF(TODAY()&lt;AF123-30,"поверен",IF(TODAY()&gt;AF123,"ЗАМЕНИТЬ","ПРОСРОЧЕН")))</f>
        <v>поверен</v>
      </c>
      <c r="AL123" s="409"/>
      <c r="AM123" s="409" t="s">
        <v>86</v>
      </c>
      <c r="AN123" s="409" t="s">
        <v>87</v>
      </c>
      <c r="AO123" s="409" t="s">
        <v>88</v>
      </c>
      <c r="AP123" s="407" t="s">
        <v>574</v>
      </c>
      <c r="AQ123" s="413" t="s">
        <v>575</v>
      </c>
      <c r="AR123" s="412"/>
      <c r="AS123" s="409" t="s">
        <v>91</v>
      </c>
      <c r="AT123" s="104" t="s">
        <v>92</v>
      </c>
      <c r="AU123" s="104"/>
      <c r="AV123" s="422" t="n">
        <v>44798</v>
      </c>
      <c r="AW123" s="406"/>
      <c r="AX123" s="104"/>
      <c r="AY123" s="104"/>
      <c r="AZ123" s="104"/>
      <c r="BA123" s="406" t="s">
        <v>343</v>
      </c>
      <c r="BB123" s="406" t="s">
        <v>415</v>
      </c>
      <c r="BC123" s="406" t="s">
        <v>416</v>
      </c>
      <c r="BD123" s="409" t="n">
        <v>3160</v>
      </c>
      <c r="BE123" s="406"/>
      <c r="BF123" s="406"/>
      <c r="BG123" s="406" t="s">
        <v>576</v>
      </c>
      <c r="BH123" s="363"/>
      <c r="BI123" s="363" t="s">
        <v>417</v>
      </c>
      <c r="BJ123" s="415" t="s">
        <v>418</v>
      </c>
      <c r="BK123" s="363" t="s">
        <v>577</v>
      </c>
      <c r="BL123" s="416"/>
      <c r="BM123" s="416"/>
      <c r="BN123" s="416"/>
      <c r="BO123" s="420"/>
      <c r="BP123" s="420"/>
      <c r="BQ123" s="420"/>
      <c r="BR123" s="420"/>
      <c r="BS123" s="420"/>
      <c r="BT123" s="420"/>
      <c r="BU123" s="420"/>
      <c r="BV123" s="420"/>
    </row>
    <row r="124" customFormat="false" ht="54.95" hidden="false" customHeight="true" outlineLevel="0" collapsed="false">
      <c r="A124" s="104"/>
      <c r="B124" s="104" t="s">
        <v>62</v>
      </c>
      <c r="C124" s="104" t="s">
        <v>63</v>
      </c>
      <c r="D124" s="405" t="s">
        <v>64</v>
      </c>
      <c r="E124" s="405" t="n">
        <v>247</v>
      </c>
      <c r="F124" s="406" t="s">
        <v>966</v>
      </c>
      <c r="G124" s="406" t="s">
        <v>991</v>
      </c>
      <c r="H124" s="405" t="s">
        <v>1888</v>
      </c>
      <c r="I124" s="407" t="s">
        <v>1408</v>
      </c>
      <c r="J124" s="406" t="s">
        <v>1889</v>
      </c>
      <c r="K124" s="427" t="s">
        <v>907</v>
      </c>
      <c r="L124" s="408" t="s">
        <v>1890</v>
      </c>
      <c r="M124" s="427" t="s">
        <v>1891</v>
      </c>
      <c r="N124" s="408" t="n">
        <v>222349</v>
      </c>
      <c r="O124" s="104" t="s">
        <v>1892</v>
      </c>
      <c r="P124" s="104" t="s">
        <v>76</v>
      </c>
      <c r="Q124" s="409" t="s">
        <v>409</v>
      </c>
      <c r="R124" s="406" t="n">
        <v>44882</v>
      </c>
      <c r="S124" s="407" t="n">
        <v>20</v>
      </c>
      <c r="T124" s="406" t="n">
        <f aca="false">R124+S124*365.2</f>
        <v>52186</v>
      </c>
      <c r="U124" s="405" t="s">
        <v>100</v>
      </c>
      <c r="V124" s="363" t="str">
        <f aca="false">IF(Y124="","",Y124)</f>
        <v/>
      </c>
      <c r="W124" s="363" t="str">
        <f aca="false">IF(Z124="","",Z124)</f>
        <v>%НКПР</v>
      </c>
      <c r="X124" s="407" t="n">
        <v>100</v>
      </c>
      <c r="Y124" s="407"/>
      <c r="Z124" s="409" t="s">
        <v>411</v>
      </c>
      <c r="AA124" s="405" t="s">
        <v>1893</v>
      </c>
      <c r="AB124" s="407"/>
      <c r="AC124" s="409" t="s">
        <v>411</v>
      </c>
      <c r="AD124" s="408" t="n">
        <v>36</v>
      </c>
      <c r="AE124" s="422" t="n">
        <v>44882</v>
      </c>
      <c r="AF124" s="412" t="n">
        <f aca="false">IF(AD124=0,0,IF(AE124="","",EDATE(AE124,AD124)-DAY(1)))</f>
        <v>45947</v>
      </c>
      <c r="AG124" s="412" t="s">
        <v>82</v>
      </c>
      <c r="AH124" s="412" t="s">
        <v>83</v>
      </c>
      <c r="AI124" s="409" t="s">
        <v>1894</v>
      </c>
      <c r="AJ124" s="406" t="s">
        <v>1895</v>
      </c>
      <c r="AK124" s="412" t="str">
        <f aca="true">IF(AE124=0,"нет данных",IF(TODAY()&lt;AF124-30,"поверен",IF(TODAY()&gt;AF124,"ЗАМЕНИТЬ","ПРОСРОЧЕН")))</f>
        <v>ПРОСРОЧЕН</v>
      </c>
      <c r="AL124" s="409"/>
      <c r="AM124" s="409" t="s">
        <v>86</v>
      </c>
      <c r="AN124" s="409" t="s">
        <v>87</v>
      </c>
      <c r="AO124" s="409" t="s">
        <v>88</v>
      </c>
      <c r="AP124" s="407" t="s">
        <v>1896</v>
      </c>
      <c r="AQ124" s="413" t="s">
        <v>1897</v>
      </c>
      <c r="AR124" s="412"/>
      <c r="AS124" s="409" t="s">
        <v>91</v>
      </c>
      <c r="AT124" s="104" t="s">
        <v>92</v>
      </c>
      <c r="AU124" s="104"/>
      <c r="AV124" s="413" t="s">
        <v>1897</v>
      </c>
      <c r="AW124" s="406"/>
      <c r="AX124" s="104"/>
      <c r="AY124" s="104"/>
      <c r="AZ124" s="104"/>
      <c r="BA124" s="406" t="s">
        <v>221</v>
      </c>
      <c r="BB124" s="406" t="s">
        <v>415</v>
      </c>
      <c r="BC124" s="406" t="s">
        <v>416</v>
      </c>
      <c r="BD124" s="409" t="n">
        <v>3160</v>
      </c>
      <c r="BE124" s="406"/>
      <c r="BF124" s="406"/>
      <c r="BG124" s="363"/>
      <c r="BH124" s="424"/>
      <c r="BI124" s="363" t="s">
        <v>417</v>
      </c>
      <c r="BJ124" s="415" t="s">
        <v>418</v>
      </c>
      <c r="BK124" s="363" t="s">
        <v>1898</v>
      </c>
      <c r="BL124" s="426"/>
      <c r="BM124" s="426"/>
      <c r="BN124" s="426"/>
      <c r="BO124" s="420"/>
      <c r="BP124" s="420"/>
      <c r="BQ124" s="420"/>
      <c r="BR124" s="420"/>
      <c r="BS124" s="420"/>
      <c r="BT124" s="420"/>
      <c r="BU124" s="420"/>
      <c r="BV124" s="420"/>
    </row>
    <row r="125" customFormat="false" ht="54.95" hidden="false" customHeight="true" outlineLevel="0" collapsed="false">
      <c r="A125" s="134"/>
      <c r="B125" s="134" t="s">
        <v>62</v>
      </c>
      <c r="C125" s="134" t="s">
        <v>63</v>
      </c>
      <c r="D125" s="135" t="s">
        <v>64</v>
      </c>
      <c r="E125" s="135" t="n">
        <v>222</v>
      </c>
      <c r="F125" s="136" t="s">
        <v>675</v>
      </c>
      <c r="G125" s="136" t="s">
        <v>634</v>
      </c>
      <c r="H125" s="135" t="s">
        <v>688</v>
      </c>
      <c r="I125" s="137" t="s">
        <v>566</v>
      </c>
      <c r="J125" s="136" t="s">
        <v>615</v>
      </c>
      <c r="K125" s="138" t="s">
        <v>568</v>
      </c>
      <c r="L125" s="138" t="s">
        <v>616</v>
      </c>
      <c r="M125" s="138" t="s">
        <v>617</v>
      </c>
      <c r="N125" s="138" t="s">
        <v>689</v>
      </c>
      <c r="O125" s="134" t="s">
        <v>408</v>
      </c>
      <c r="P125" s="134" t="s">
        <v>76</v>
      </c>
      <c r="Q125" s="139" t="s">
        <v>409</v>
      </c>
      <c r="R125" s="158" t="n">
        <v>42591</v>
      </c>
      <c r="S125" s="137" t="n">
        <v>15</v>
      </c>
      <c r="T125" s="136" t="n">
        <f aca="false">R125+S125*365.2</f>
        <v>48069</v>
      </c>
      <c r="U125" s="135" t="s">
        <v>100</v>
      </c>
      <c r="V125" s="108" t="str">
        <f aca="false">IF(Y125="","",Y125)</f>
        <v/>
      </c>
      <c r="W125" s="108" t="str">
        <f aca="false">IF(Z125="","",Z125)</f>
        <v>%НКПР</v>
      </c>
      <c r="X125" s="137" t="n">
        <v>100</v>
      </c>
      <c r="Y125" s="137"/>
      <c r="Z125" s="139" t="s">
        <v>411</v>
      </c>
      <c r="AA125" s="135" t="s">
        <v>412</v>
      </c>
      <c r="AB125" s="137"/>
      <c r="AC125" s="139" t="s">
        <v>411</v>
      </c>
      <c r="AD125" s="428" t="n">
        <v>45736</v>
      </c>
      <c r="AE125" s="140" t="n">
        <v>46465</v>
      </c>
      <c r="AF125" s="143" t="n">
        <f aca="false">IF(AD125=0,0,IF(AE125="","",EDATE(AE125,AD125)-DAY(1)))</f>
        <v>1438495</v>
      </c>
      <c r="AG125" s="136" t="s">
        <v>83</v>
      </c>
      <c r="AH125" s="136" t="s">
        <v>1899</v>
      </c>
      <c r="AI125" s="134" t="s">
        <v>109</v>
      </c>
      <c r="AJ125" s="136" t="s">
        <v>625</v>
      </c>
      <c r="AK125" s="143" t="str">
        <f aca="true">IF(AE125=0,"нет данных",IF(TODAY()&lt;AF125-30,"поверен",IF(TODAY()&gt;AF125,"ЗАМЕНИТЬ","ПРОСРОЧЕН")))</f>
        <v>поверен</v>
      </c>
      <c r="AL125" s="139"/>
      <c r="AM125" s="139" t="s">
        <v>86</v>
      </c>
      <c r="AN125" s="139" t="s">
        <v>87</v>
      </c>
      <c r="AO125" s="139" t="s">
        <v>88</v>
      </c>
      <c r="AP125" s="137" t="s">
        <v>574</v>
      </c>
      <c r="AQ125" s="150"/>
      <c r="AR125" s="143"/>
      <c r="AS125" s="139" t="s">
        <v>91</v>
      </c>
      <c r="AT125" s="134" t="s">
        <v>385</v>
      </c>
      <c r="AU125" s="134"/>
      <c r="AV125" s="136"/>
      <c r="AW125" s="136"/>
      <c r="AX125" s="134"/>
      <c r="AY125" s="134"/>
      <c r="AZ125" s="134"/>
      <c r="BA125" s="136" t="s">
        <v>343</v>
      </c>
      <c r="BB125" s="136" t="s">
        <v>415</v>
      </c>
      <c r="BC125" s="136" t="s">
        <v>416</v>
      </c>
      <c r="BD125" s="139" t="n">
        <v>3160</v>
      </c>
      <c r="BE125" s="136"/>
      <c r="BF125" s="136"/>
      <c r="BG125" s="136" t="s">
        <v>1900</v>
      </c>
      <c r="BH125" s="108"/>
      <c r="BI125" s="108"/>
      <c r="BJ125" s="163" t="s">
        <v>418</v>
      </c>
      <c r="BK125" s="108" t="s">
        <v>577</v>
      </c>
    </row>
    <row r="126" customFormat="false" ht="54.95" hidden="false" customHeight="true" outlineLevel="0" collapsed="false">
      <c r="A126" s="104"/>
      <c r="B126" s="104" t="s">
        <v>62</v>
      </c>
      <c r="C126" s="104" t="s">
        <v>63</v>
      </c>
      <c r="D126" s="405" t="s">
        <v>64</v>
      </c>
      <c r="E126" s="405" t="s">
        <v>774</v>
      </c>
      <c r="F126" s="406" t="s">
        <v>753</v>
      </c>
      <c r="G126" s="406" t="s">
        <v>1901</v>
      </c>
      <c r="H126" s="405" t="s">
        <v>1902</v>
      </c>
      <c r="I126" s="407" t="s">
        <v>171</v>
      </c>
      <c r="J126" s="406" t="s">
        <v>172</v>
      </c>
      <c r="K126" s="408" t="s">
        <v>131</v>
      </c>
      <c r="L126" s="408" t="s">
        <v>151</v>
      </c>
      <c r="M126" s="406" t="s">
        <v>173</v>
      </c>
      <c r="N126" s="408" t="s">
        <v>1903</v>
      </c>
      <c r="O126" s="104" t="s">
        <v>75</v>
      </c>
      <c r="P126" s="104" t="s">
        <v>76</v>
      </c>
      <c r="Q126" s="409" t="s">
        <v>137</v>
      </c>
      <c r="R126" s="410" t="n">
        <v>42430</v>
      </c>
      <c r="S126" s="423" t="n">
        <v>12</v>
      </c>
      <c r="T126" s="406" t="n">
        <f aca="false">R126+S126*365.2</f>
        <v>46812.4</v>
      </c>
      <c r="U126" s="405" t="s">
        <v>100</v>
      </c>
      <c r="V126" s="363" t="str">
        <f aca="false">IF(Y126="","",Y126)</f>
        <v>М</v>
      </c>
      <c r="W126" s="363" t="str">
        <f aca="false">IF(Z126="","",Z126)</f>
        <v>Па</v>
      </c>
      <c r="X126" s="407" t="n">
        <v>0.8</v>
      </c>
      <c r="Y126" s="407" t="s">
        <v>138</v>
      </c>
      <c r="Z126" s="409" t="s">
        <v>139</v>
      </c>
      <c r="AA126" s="405" t="s">
        <v>1904</v>
      </c>
      <c r="AB126" s="407"/>
      <c r="AC126" s="409" t="s">
        <v>141</v>
      </c>
      <c r="AD126" s="408" t="n">
        <v>60</v>
      </c>
      <c r="AE126" s="422" t="n">
        <v>45495</v>
      </c>
      <c r="AF126" s="412" t="n">
        <f aca="false">IF(AD126=0,0,IF(AE126="","",EDATE(AE126,AD126)-DAY(1)))</f>
        <v>47290</v>
      </c>
      <c r="AG126" s="406" t="s">
        <v>82</v>
      </c>
      <c r="AH126" s="406" t="s">
        <v>83</v>
      </c>
      <c r="AI126" s="409" t="s">
        <v>1905</v>
      </c>
      <c r="AJ126" s="406" t="s">
        <v>143</v>
      </c>
      <c r="AK126" s="412" t="str">
        <f aca="true">IF(AE126=0,"нет данных",IF(TODAY()&lt;AF126-30,"поверен",IF(TODAY()&gt;AF126,"ЗАМЕНИТЬ","ПРОСРОЧЕН")))</f>
        <v>поверен</v>
      </c>
      <c r="AL126" s="409"/>
      <c r="AM126" s="409" t="s">
        <v>86</v>
      </c>
      <c r="AN126" s="409" t="s">
        <v>87</v>
      </c>
      <c r="AO126" s="409" t="s">
        <v>88</v>
      </c>
      <c r="AP126" s="407"/>
      <c r="AQ126" s="413"/>
      <c r="AR126" s="412"/>
      <c r="AS126" s="409" t="s">
        <v>91</v>
      </c>
      <c r="AT126" s="104" t="s">
        <v>385</v>
      </c>
      <c r="AU126" s="104"/>
      <c r="AV126" s="406"/>
      <c r="AW126" s="406"/>
      <c r="AX126" s="104"/>
      <c r="AY126" s="104"/>
      <c r="AZ126" s="104"/>
      <c r="BA126" s="406" t="s">
        <v>221</v>
      </c>
      <c r="BB126" s="406" t="s">
        <v>145</v>
      </c>
      <c r="BC126" s="406" t="s">
        <v>146</v>
      </c>
      <c r="BD126" s="409" t="n">
        <v>3001</v>
      </c>
      <c r="BE126" s="406"/>
      <c r="BF126" s="406"/>
      <c r="BG126" s="363"/>
      <c r="BH126" s="424"/>
      <c r="BI126" s="363"/>
      <c r="BJ126" s="363"/>
      <c r="BK126" s="363"/>
      <c r="BL126" s="426"/>
      <c r="BM126" s="426"/>
      <c r="BN126" s="426"/>
      <c r="BO126" s="420"/>
      <c r="BP126" s="420"/>
      <c r="BQ126" s="420"/>
      <c r="BR126" s="420"/>
      <c r="BS126" s="420"/>
      <c r="BT126" s="420"/>
      <c r="BU126" s="420"/>
      <c r="BV126" s="420"/>
    </row>
    <row r="127" customFormat="false" ht="54.95" hidden="false" customHeight="true" outlineLevel="0" collapsed="false">
      <c r="A127" s="104"/>
      <c r="B127" s="104" t="s">
        <v>62</v>
      </c>
      <c r="C127" s="104" t="s">
        <v>63</v>
      </c>
      <c r="D127" s="405" t="s">
        <v>64</v>
      </c>
      <c r="E127" s="405" t="n">
        <v>204</v>
      </c>
      <c r="F127" s="406" t="s">
        <v>1702</v>
      </c>
      <c r="G127" s="406" t="s">
        <v>634</v>
      </c>
      <c r="H127" s="405" t="s">
        <v>1906</v>
      </c>
      <c r="I127" s="407" t="s">
        <v>566</v>
      </c>
      <c r="J127" s="406" t="s">
        <v>615</v>
      </c>
      <c r="K127" s="408" t="s">
        <v>568</v>
      </c>
      <c r="L127" s="408" t="s">
        <v>616</v>
      </c>
      <c r="M127" s="406" t="s">
        <v>617</v>
      </c>
      <c r="N127" s="408" t="s">
        <v>1907</v>
      </c>
      <c r="O127" s="104" t="s">
        <v>408</v>
      </c>
      <c r="P127" s="104" t="s">
        <v>76</v>
      </c>
      <c r="Q127" s="409" t="s">
        <v>409</v>
      </c>
      <c r="R127" s="411" t="n">
        <v>42529</v>
      </c>
      <c r="S127" s="407" t="n">
        <v>15</v>
      </c>
      <c r="T127" s="406" t="n">
        <f aca="false">R127+S127*365.2</f>
        <v>48007</v>
      </c>
      <c r="U127" s="405" t="s">
        <v>100</v>
      </c>
      <c r="V127" s="104" t="str">
        <f aca="false">IF(Y127="","",Y127)</f>
        <v/>
      </c>
      <c r="W127" s="104" t="str">
        <f aca="false">IF(Z127="","",Z127)</f>
        <v>%НКПР</v>
      </c>
      <c r="X127" s="407" t="n">
        <v>100</v>
      </c>
      <c r="Y127" s="407"/>
      <c r="Z127" s="409" t="s">
        <v>411</v>
      </c>
      <c r="AA127" s="405" t="s">
        <v>412</v>
      </c>
      <c r="AB127" s="407"/>
      <c r="AC127" s="409" t="s">
        <v>411</v>
      </c>
      <c r="AD127" s="408" t="n">
        <v>24</v>
      </c>
      <c r="AE127" s="422" t="n">
        <v>45241</v>
      </c>
      <c r="AF127" s="412" t="n">
        <f aca="false">IF(AD127=0,0,IF(AE127="","",EDATE(AE127,AD127)-DAY(1)))</f>
        <v>45941</v>
      </c>
      <c r="AG127" s="406" t="s">
        <v>82</v>
      </c>
      <c r="AH127" s="406" t="s">
        <v>83</v>
      </c>
      <c r="AI127" s="409" t="s">
        <v>1908</v>
      </c>
      <c r="AJ127" s="406" t="s">
        <v>143</v>
      </c>
      <c r="AK127" s="412" t="str">
        <f aca="true">IF(AE127=0,"нет данных",IF(TODAY()&lt;AF127-30,"поверен",IF(TODAY()&gt;AF127,"ЗАМЕНИТЬ","ПРОСРОЧЕН")))</f>
        <v>ПРОСРОЧЕН</v>
      </c>
      <c r="AL127" s="409"/>
      <c r="AM127" s="409" t="s">
        <v>86</v>
      </c>
      <c r="AN127" s="409" t="s">
        <v>87</v>
      </c>
      <c r="AO127" s="409" t="s">
        <v>88</v>
      </c>
      <c r="AP127" s="407" t="s">
        <v>574</v>
      </c>
      <c r="AQ127" s="413" t="n">
        <v>2015</v>
      </c>
      <c r="AR127" s="412"/>
      <c r="AS127" s="409" t="s">
        <v>91</v>
      </c>
      <c r="AT127" s="104" t="s">
        <v>92</v>
      </c>
      <c r="AU127" s="104"/>
      <c r="AV127" s="406"/>
      <c r="AW127" s="406"/>
      <c r="AX127" s="104"/>
      <c r="AY127" s="104"/>
      <c r="AZ127" s="104"/>
      <c r="BA127" s="406" t="s">
        <v>343</v>
      </c>
      <c r="BB127" s="406" t="s">
        <v>415</v>
      </c>
      <c r="BC127" s="406" t="s">
        <v>416</v>
      </c>
      <c r="BD127" s="409" t="n">
        <v>3160</v>
      </c>
      <c r="BE127" s="406"/>
      <c r="BF127" s="406"/>
      <c r="BG127" s="406" t="s">
        <v>1909</v>
      </c>
      <c r="BH127" s="429"/>
      <c r="BI127" s="104"/>
      <c r="BJ127" s="415" t="s">
        <v>418</v>
      </c>
      <c r="BK127" s="363" t="s">
        <v>577</v>
      </c>
      <c r="BL127" s="419" t="s">
        <v>1910</v>
      </c>
      <c r="BM127" s="419"/>
      <c r="BN127" s="419"/>
      <c r="BO127" s="420"/>
      <c r="BP127" s="420"/>
      <c r="BQ127" s="420"/>
      <c r="BR127" s="420"/>
      <c r="BS127" s="420"/>
      <c r="BT127" s="420"/>
      <c r="BU127" s="420"/>
      <c r="BV127" s="420"/>
    </row>
    <row r="128" customFormat="false" ht="54.95" hidden="false" customHeight="true" outlineLevel="0" collapsed="false">
      <c r="A128" s="104"/>
      <c r="B128" s="104" t="s">
        <v>62</v>
      </c>
      <c r="C128" s="104" t="s">
        <v>63</v>
      </c>
      <c r="D128" s="405" t="s">
        <v>64</v>
      </c>
      <c r="E128" s="405" t="n">
        <v>212</v>
      </c>
      <c r="F128" s="406" t="s">
        <v>427</v>
      </c>
      <c r="G128" s="406" t="s">
        <v>634</v>
      </c>
      <c r="H128" s="405" t="s">
        <v>1911</v>
      </c>
      <c r="I128" s="407" t="s">
        <v>566</v>
      </c>
      <c r="J128" s="406" t="s">
        <v>615</v>
      </c>
      <c r="K128" s="408" t="s">
        <v>568</v>
      </c>
      <c r="L128" s="408" t="s">
        <v>616</v>
      </c>
      <c r="M128" s="406" t="s">
        <v>617</v>
      </c>
      <c r="N128" s="408" t="s">
        <v>1912</v>
      </c>
      <c r="O128" s="104" t="s">
        <v>408</v>
      </c>
      <c r="P128" s="104" t="s">
        <v>76</v>
      </c>
      <c r="Q128" s="409" t="s">
        <v>409</v>
      </c>
      <c r="R128" s="411" t="n">
        <v>42592</v>
      </c>
      <c r="S128" s="407" t="n">
        <v>15</v>
      </c>
      <c r="T128" s="406" t="n">
        <f aca="false">R128+S128*365.2</f>
        <v>48070</v>
      </c>
      <c r="U128" s="405" t="s">
        <v>100</v>
      </c>
      <c r="V128" s="363" t="str">
        <f aca="false">IF(Y128="","",Y128)</f>
        <v/>
      </c>
      <c r="W128" s="363" t="str">
        <f aca="false">IF(Z128="","",Z128)</f>
        <v>%НКПР</v>
      </c>
      <c r="X128" s="407" t="n">
        <v>100</v>
      </c>
      <c r="Y128" s="407"/>
      <c r="Z128" s="409" t="s">
        <v>411</v>
      </c>
      <c r="AA128" s="405" t="s">
        <v>412</v>
      </c>
      <c r="AB128" s="407"/>
      <c r="AC128" s="409" t="s">
        <v>411</v>
      </c>
      <c r="AD128" s="408" t="n">
        <v>24</v>
      </c>
      <c r="AE128" s="422" t="n">
        <v>45576</v>
      </c>
      <c r="AF128" s="412" t="n">
        <f aca="false">IF(AD128=0,0,IF(AE128="","",EDATE(AE128,AD128)-DAY(1)))</f>
        <v>46275</v>
      </c>
      <c r="AG128" s="406" t="s">
        <v>82</v>
      </c>
      <c r="AH128" s="406" t="s">
        <v>83</v>
      </c>
      <c r="AI128" s="409" t="s">
        <v>1913</v>
      </c>
      <c r="AJ128" s="406" t="s">
        <v>573</v>
      </c>
      <c r="AK128" s="412" t="str">
        <f aca="true">IF(AE128=0,"нет данных",IF(TODAY()&lt;AF128-30,"поверен",IF(TODAY()&gt;AF128,"ЗАМЕНИТЬ","ПРОСРОЧЕН")))</f>
        <v>поверен</v>
      </c>
      <c r="AL128" s="409"/>
      <c r="AM128" s="409" t="s">
        <v>86</v>
      </c>
      <c r="AN128" s="409" t="s">
        <v>87</v>
      </c>
      <c r="AO128" s="409" t="s">
        <v>88</v>
      </c>
      <c r="AP128" s="407" t="s">
        <v>574</v>
      </c>
      <c r="AQ128" s="413"/>
      <c r="AR128" s="412"/>
      <c r="AS128" s="409" t="s">
        <v>91</v>
      </c>
      <c r="AT128" s="104" t="s">
        <v>385</v>
      </c>
      <c r="AU128" s="104"/>
      <c r="AV128" s="406"/>
      <c r="AW128" s="406"/>
      <c r="AX128" s="104"/>
      <c r="AY128" s="104"/>
      <c r="AZ128" s="104"/>
      <c r="BA128" s="406" t="s">
        <v>343</v>
      </c>
      <c r="BB128" s="406" t="s">
        <v>415</v>
      </c>
      <c r="BC128" s="406" t="s">
        <v>416</v>
      </c>
      <c r="BD128" s="409" t="n">
        <v>3160</v>
      </c>
      <c r="BE128" s="406"/>
      <c r="BF128" s="406"/>
      <c r="BG128" s="406" t="s">
        <v>1909</v>
      </c>
      <c r="BH128" s="424"/>
      <c r="BI128" s="363"/>
      <c r="BJ128" s="415" t="s">
        <v>418</v>
      </c>
      <c r="BK128" s="363" t="s">
        <v>577</v>
      </c>
      <c r="BL128" s="420"/>
      <c r="BM128" s="420"/>
      <c r="BN128" s="420"/>
      <c r="BO128" s="420"/>
      <c r="BP128" s="420"/>
      <c r="BQ128" s="420"/>
      <c r="BR128" s="420"/>
      <c r="BS128" s="420"/>
      <c r="BT128" s="420"/>
      <c r="BU128" s="420"/>
      <c r="BV128" s="420"/>
    </row>
    <row r="129" customFormat="false" ht="54.95" hidden="false" customHeight="true" outlineLevel="0" collapsed="false">
      <c r="A129" s="104"/>
      <c r="B129" s="104" t="s">
        <v>62</v>
      </c>
      <c r="C129" s="104" t="s">
        <v>63</v>
      </c>
      <c r="D129" s="405" t="s">
        <v>64</v>
      </c>
      <c r="E129" s="405" t="s">
        <v>1468</v>
      </c>
      <c r="F129" s="406" t="s">
        <v>675</v>
      </c>
      <c r="G129" s="406" t="s">
        <v>634</v>
      </c>
      <c r="H129" s="405" t="s">
        <v>1914</v>
      </c>
      <c r="I129" s="407" t="s">
        <v>566</v>
      </c>
      <c r="J129" s="406" t="s">
        <v>615</v>
      </c>
      <c r="K129" s="408" t="s">
        <v>568</v>
      </c>
      <c r="L129" s="408" t="s">
        <v>616</v>
      </c>
      <c r="M129" s="408" t="s">
        <v>617</v>
      </c>
      <c r="N129" s="408" t="s">
        <v>1915</v>
      </c>
      <c r="O129" s="104" t="s">
        <v>999</v>
      </c>
      <c r="P129" s="104" t="s">
        <v>76</v>
      </c>
      <c r="Q129" s="409" t="s">
        <v>409</v>
      </c>
      <c r="R129" s="410" t="n">
        <v>42957</v>
      </c>
      <c r="S129" s="407" t="n">
        <v>15</v>
      </c>
      <c r="T129" s="406" t="n">
        <f aca="false">R129+S129*365.2</f>
        <v>48435</v>
      </c>
      <c r="U129" s="405" t="s">
        <v>100</v>
      </c>
      <c r="V129" s="363" t="str">
        <f aca="false">IF(Y129="","",Y129)</f>
        <v/>
      </c>
      <c r="W129" s="409" t="s">
        <v>411</v>
      </c>
      <c r="X129" s="407" t="n">
        <v>100</v>
      </c>
      <c r="Y129" s="407"/>
      <c r="Z129" s="409" t="s">
        <v>411</v>
      </c>
      <c r="AA129" s="405" t="s">
        <v>412</v>
      </c>
      <c r="AB129" s="407"/>
      <c r="AC129" s="409" t="s">
        <v>411</v>
      </c>
      <c r="AD129" s="408" t="n">
        <v>24</v>
      </c>
      <c r="AE129" s="422" t="n">
        <v>45332</v>
      </c>
      <c r="AF129" s="412" t="n">
        <f aca="false">IF(AD129=0,0,IF(AE129="","",EDATE(AE129,AD129)-DAY(1)))</f>
        <v>46032</v>
      </c>
      <c r="AG129" s="406" t="s">
        <v>82</v>
      </c>
      <c r="AH129" s="406" t="s">
        <v>83</v>
      </c>
      <c r="AI129" s="409" t="s">
        <v>1916</v>
      </c>
      <c r="AJ129" s="406" t="s">
        <v>143</v>
      </c>
      <c r="AK129" s="412" t="str">
        <f aca="true">IF(AE129=0,"нет данных",IF(TODAY()&lt;AF129-30,"поверен",IF(TODAY()&gt;AF129,"ЗАМЕНИТЬ","ПРОСРОЧЕН")))</f>
        <v>поверен</v>
      </c>
      <c r="AL129" s="409"/>
      <c r="AM129" s="409" t="s">
        <v>86</v>
      </c>
      <c r="AN129" s="409" t="s">
        <v>87</v>
      </c>
      <c r="AO129" s="409" t="s">
        <v>88</v>
      </c>
      <c r="AP129" s="407" t="s">
        <v>574</v>
      </c>
      <c r="AQ129" s="413"/>
      <c r="AR129" s="412"/>
      <c r="AS129" s="409" t="s">
        <v>91</v>
      </c>
      <c r="AT129" s="104" t="s">
        <v>385</v>
      </c>
      <c r="AU129" s="104"/>
      <c r="AV129" s="406"/>
      <c r="AW129" s="406"/>
      <c r="AX129" s="104"/>
      <c r="AY129" s="104"/>
      <c r="AZ129" s="104"/>
      <c r="BA129" s="406" t="s">
        <v>221</v>
      </c>
      <c r="BB129" s="406" t="s">
        <v>415</v>
      </c>
      <c r="BC129" s="406" t="s">
        <v>416</v>
      </c>
      <c r="BD129" s="409" t="n">
        <v>3160</v>
      </c>
      <c r="BE129" s="406"/>
      <c r="BF129" s="406"/>
      <c r="BG129" s="406" t="s">
        <v>1909</v>
      </c>
      <c r="BH129" s="424"/>
      <c r="BI129" s="363"/>
      <c r="BJ129" s="415" t="s">
        <v>418</v>
      </c>
      <c r="BK129" s="363" t="s">
        <v>577</v>
      </c>
      <c r="BL129" s="426"/>
      <c r="BM129" s="426"/>
      <c r="BN129" s="426"/>
      <c r="BO129" s="420"/>
      <c r="BP129" s="420"/>
      <c r="BQ129" s="420"/>
      <c r="BR129" s="420"/>
      <c r="BS129" s="420"/>
      <c r="BT129" s="420"/>
      <c r="BU129" s="420"/>
      <c r="BV129" s="420"/>
    </row>
    <row r="130" customFormat="false" ht="54.95" hidden="false" customHeight="true" outlineLevel="0" collapsed="false">
      <c r="A130" s="104"/>
      <c r="B130" s="104" t="s">
        <v>62</v>
      </c>
      <c r="C130" s="104" t="s">
        <v>63</v>
      </c>
      <c r="D130" s="405" t="s">
        <v>64</v>
      </c>
      <c r="E130" s="405" t="s">
        <v>883</v>
      </c>
      <c r="F130" s="406" t="s">
        <v>884</v>
      </c>
      <c r="G130" s="406" t="s">
        <v>1917</v>
      </c>
      <c r="H130" s="405" t="s">
        <v>1918</v>
      </c>
      <c r="I130" s="407" t="s">
        <v>864</v>
      </c>
      <c r="J130" s="406" t="s">
        <v>865</v>
      </c>
      <c r="K130" s="408" t="s">
        <v>866</v>
      </c>
      <c r="L130" s="408" t="s">
        <v>867</v>
      </c>
      <c r="M130" s="406" t="s">
        <v>1560</v>
      </c>
      <c r="N130" s="408" t="s">
        <v>1919</v>
      </c>
      <c r="O130" s="104" t="s">
        <v>869</v>
      </c>
      <c r="P130" s="104" t="s">
        <v>870</v>
      </c>
      <c r="Q130" s="409" t="s">
        <v>289</v>
      </c>
      <c r="R130" s="410" t="n">
        <v>43221</v>
      </c>
      <c r="S130" s="407" t="n">
        <v>10</v>
      </c>
      <c r="T130" s="406" t="n">
        <f aca="false">R130+S130*365.2</f>
        <v>46873</v>
      </c>
      <c r="U130" s="405"/>
      <c r="V130" s="363" t="str">
        <f aca="false">IF(Y130="","",Y130)</f>
        <v/>
      </c>
      <c r="W130" s="363" t="str">
        <f aca="false">IF(Z130="","",Z130)</f>
        <v/>
      </c>
      <c r="X130" s="407"/>
      <c r="Y130" s="407"/>
      <c r="Z130" s="409"/>
      <c r="AA130" s="405" t="s">
        <v>216</v>
      </c>
      <c r="AB130" s="407"/>
      <c r="AC130" s="407" t="s">
        <v>141</v>
      </c>
      <c r="AD130" s="408" t="n">
        <v>12</v>
      </c>
      <c r="AE130" s="422" t="n">
        <v>45373</v>
      </c>
      <c r="AF130" s="412"/>
      <c r="AG130" s="406" t="s">
        <v>82</v>
      </c>
      <c r="AH130" s="406" t="s">
        <v>1562</v>
      </c>
      <c r="AI130" s="104" t="s">
        <v>1920</v>
      </c>
      <c r="AJ130" s="406" t="s">
        <v>85</v>
      </c>
      <c r="AK130" s="412" t="str">
        <f aca="true">IF(AE130=0,"нет данных",IF(TODAY()&lt;AF130-30,"поверен",IF(TODAY()&gt;AF130,"ЗАМЕНИТЬ","ПРОСРОЧЕН")))</f>
        <v>ЗАМЕНИТЬ</v>
      </c>
      <c r="AL130" s="409"/>
      <c r="AM130" s="409" t="s">
        <v>86</v>
      </c>
      <c r="AN130" s="409" t="s">
        <v>87</v>
      </c>
      <c r="AO130" s="409"/>
      <c r="AP130" s="407" t="s">
        <v>872</v>
      </c>
      <c r="AQ130" s="413" t="s">
        <v>873</v>
      </c>
      <c r="AR130" s="412"/>
      <c r="AS130" s="409" t="s">
        <v>91</v>
      </c>
      <c r="AT130" s="104" t="s">
        <v>385</v>
      </c>
      <c r="AU130" s="104"/>
      <c r="AV130" s="406" t="n">
        <v>45167</v>
      </c>
      <c r="AW130" s="406"/>
      <c r="AX130" s="104"/>
      <c r="AY130" s="104"/>
      <c r="AZ130" s="104"/>
      <c r="BA130" s="406"/>
      <c r="BB130" s="406" t="s">
        <v>297</v>
      </c>
      <c r="BC130" s="406" t="s">
        <v>298</v>
      </c>
      <c r="BD130" s="406"/>
      <c r="BE130" s="406"/>
      <c r="BF130" s="406"/>
      <c r="BG130" s="363" t="s">
        <v>1566</v>
      </c>
      <c r="BH130" s="424"/>
      <c r="BI130" s="363" t="s">
        <v>417</v>
      </c>
      <c r="BJ130" s="415" t="s">
        <v>875</v>
      </c>
      <c r="BK130" s="363" t="s">
        <v>419</v>
      </c>
      <c r="BL130" s="426" t="s">
        <v>1921</v>
      </c>
      <c r="BM130" s="426"/>
      <c r="BN130" s="426"/>
      <c r="BO130" s="420"/>
      <c r="BP130" s="420"/>
      <c r="BQ130" s="420"/>
      <c r="BR130" s="420"/>
      <c r="BS130" s="420"/>
      <c r="BT130" s="420"/>
      <c r="BU130" s="420"/>
      <c r="BV130" s="420"/>
    </row>
    <row r="131" customFormat="false" ht="54.95" hidden="false" customHeight="true" outlineLevel="0" collapsed="false">
      <c r="A131" s="104"/>
      <c r="B131" s="104" t="s">
        <v>62</v>
      </c>
      <c r="C131" s="104" t="s">
        <v>63</v>
      </c>
      <c r="D131" s="405" t="s">
        <v>64</v>
      </c>
      <c r="E131" s="405" t="s">
        <v>860</v>
      </c>
      <c r="F131" s="406" t="s">
        <v>861</v>
      </c>
      <c r="G131" s="406" t="s">
        <v>1678</v>
      </c>
      <c r="H131" s="405" t="s">
        <v>1679</v>
      </c>
      <c r="I131" s="407" t="s">
        <v>864</v>
      </c>
      <c r="J131" s="406" t="s">
        <v>865</v>
      </c>
      <c r="K131" s="408" t="s">
        <v>866</v>
      </c>
      <c r="L131" s="408" t="s">
        <v>867</v>
      </c>
      <c r="M131" s="430" t="s">
        <v>1560</v>
      </c>
      <c r="N131" s="408" t="n">
        <v>1568832</v>
      </c>
      <c r="O131" s="104" t="s">
        <v>869</v>
      </c>
      <c r="P131" s="104" t="s">
        <v>870</v>
      </c>
      <c r="Q131" s="409" t="s">
        <v>289</v>
      </c>
      <c r="R131" s="410" t="n">
        <v>43221</v>
      </c>
      <c r="S131" s="407" t="n">
        <v>10</v>
      </c>
      <c r="T131" s="406" t="n">
        <v>46873</v>
      </c>
      <c r="U131" s="405"/>
      <c r="V131" s="363"/>
      <c r="W131" s="363"/>
      <c r="X131" s="407"/>
      <c r="Y131" s="407"/>
      <c r="Z131" s="409"/>
      <c r="AA131" s="405" t="s">
        <v>216</v>
      </c>
      <c r="AB131" s="407"/>
      <c r="AC131" s="407" t="s">
        <v>141</v>
      </c>
      <c r="AD131" s="408" t="n">
        <v>12</v>
      </c>
      <c r="AE131" s="422" t="n">
        <v>44539</v>
      </c>
      <c r="AF131" s="412" t="n">
        <v>44903</v>
      </c>
      <c r="AG131" s="406" t="s">
        <v>82</v>
      </c>
      <c r="AH131" s="406" t="s">
        <v>1562</v>
      </c>
      <c r="AI131" s="409" t="s">
        <v>1680</v>
      </c>
      <c r="AJ131" s="406" t="s">
        <v>1564</v>
      </c>
      <c r="AK131" s="412" t="s">
        <v>397</v>
      </c>
      <c r="AL131" s="409"/>
      <c r="AM131" s="409" t="s">
        <v>86</v>
      </c>
      <c r="AN131" s="409" t="s">
        <v>87</v>
      </c>
      <c r="AO131" s="431" t="s">
        <v>1565</v>
      </c>
      <c r="AP131" s="407" t="s">
        <v>872</v>
      </c>
      <c r="AQ131" s="413" t="s">
        <v>873</v>
      </c>
      <c r="AR131" s="412"/>
      <c r="AS131" s="409" t="s">
        <v>91</v>
      </c>
      <c r="AT131" s="104" t="s">
        <v>385</v>
      </c>
      <c r="AU131" s="104"/>
      <c r="AV131" s="406" t="n">
        <v>45167</v>
      </c>
      <c r="AW131" s="406"/>
      <c r="AX131" s="104"/>
      <c r="AY131" s="104"/>
      <c r="AZ131" s="104"/>
      <c r="BA131" s="406"/>
      <c r="BB131" s="406" t="s">
        <v>297</v>
      </c>
      <c r="BC131" s="406" t="s">
        <v>298</v>
      </c>
      <c r="BD131" s="406"/>
      <c r="BE131" s="406"/>
      <c r="BF131" s="406"/>
      <c r="BG131" s="363" t="s">
        <v>1566</v>
      </c>
      <c r="BH131" s="432"/>
      <c r="BI131" s="363" t="s">
        <v>417</v>
      </c>
      <c r="BJ131" s="415" t="s">
        <v>875</v>
      </c>
      <c r="BK131" s="363" t="s">
        <v>419</v>
      </c>
      <c r="BL131" s="419"/>
      <c r="BM131" s="419"/>
      <c r="BN131" s="419"/>
      <c r="BO131" s="420"/>
      <c r="BP131" s="420"/>
      <c r="BQ131" s="420"/>
      <c r="BR131" s="420"/>
      <c r="BS131" s="420"/>
      <c r="BT131" s="420"/>
      <c r="BU131" s="420"/>
      <c r="BV131" s="420"/>
    </row>
    <row r="132" customFormat="false" ht="54.95" hidden="false" customHeight="true" outlineLevel="0" collapsed="false">
      <c r="A132" s="104"/>
      <c r="B132" s="104" t="s">
        <v>62</v>
      </c>
      <c r="C132" s="104" t="s">
        <v>63</v>
      </c>
      <c r="D132" s="405" t="s">
        <v>64</v>
      </c>
      <c r="E132" s="405" t="s">
        <v>860</v>
      </c>
      <c r="F132" s="406" t="s">
        <v>861</v>
      </c>
      <c r="G132" s="406" t="s">
        <v>1558</v>
      </c>
      <c r="H132" s="405" t="s">
        <v>1922</v>
      </c>
      <c r="I132" s="407" t="s">
        <v>864</v>
      </c>
      <c r="J132" s="406" t="s">
        <v>865</v>
      </c>
      <c r="K132" s="408" t="s">
        <v>866</v>
      </c>
      <c r="L132" s="408" t="s">
        <v>867</v>
      </c>
      <c r="M132" s="406" t="s">
        <v>868</v>
      </c>
      <c r="N132" s="408" t="n">
        <v>1568833</v>
      </c>
      <c r="O132" s="104" t="s">
        <v>869</v>
      </c>
      <c r="P132" s="104" t="s">
        <v>870</v>
      </c>
      <c r="Q132" s="409" t="s">
        <v>289</v>
      </c>
      <c r="R132" s="410" t="n">
        <v>43221</v>
      </c>
      <c r="S132" s="407" t="n">
        <v>10</v>
      </c>
      <c r="T132" s="406" t="n">
        <f aca="false">R132+S132*365.2</f>
        <v>46873</v>
      </c>
      <c r="U132" s="405"/>
      <c r="V132" s="363" t="str">
        <f aca="false">IF(Y132="","",Y132)</f>
        <v/>
      </c>
      <c r="W132" s="363" t="str">
        <f aca="false">IF(Z132="","",Z132)</f>
        <v/>
      </c>
      <c r="X132" s="407"/>
      <c r="Y132" s="407"/>
      <c r="Z132" s="409"/>
      <c r="AA132" s="405" t="s">
        <v>216</v>
      </c>
      <c r="AB132" s="407"/>
      <c r="AC132" s="407" t="s">
        <v>141</v>
      </c>
      <c r="AD132" s="408" t="n">
        <v>12</v>
      </c>
      <c r="AE132" s="422" t="n">
        <v>44539</v>
      </c>
      <c r="AF132" s="412" t="n">
        <f aca="false">IF(AD132=0,0,IF(AE132="","",EDATE(AE132,AD132)-DAY(1)))</f>
        <v>44873</v>
      </c>
      <c r="AG132" s="412" t="s">
        <v>82</v>
      </c>
      <c r="AH132" s="406" t="s">
        <v>83</v>
      </c>
      <c r="AI132" s="409" t="s">
        <v>1923</v>
      </c>
      <c r="AJ132" s="406" t="s">
        <v>1564</v>
      </c>
      <c r="AK132" s="412" t="str">
        <f aca="true">IF(AE132=0,"нет данных",IF(TODAY()&lt;AF132-30,"поверен",IF(TODAY()&gt;AF132,"ЗАМЕНИТЬ","ПРОСРОЧЕН")))</f>
        <v>ЗАМЕНИТЬ</v>
      </c>
      <c r="AL132" s="409"/>
      <c r="AM132" s="409" t="s">
        <v>86</v>
      </c>
      <c r="AN132" s="409" t="s">
        <v>87</v>
      </c>
      <c r="AO132" s="431" t="s">
        <v>1565</v>
      </c>
      <c r="AP132" s="407" t="s">
        <v>872</v>
      </c>
      <c r="AQ132" s="413" t="s">
        <v>873</v>
      </c>
      <c r="AR132" s="412"/>
      <c r="AS132" s="409" t="s">
        <v>91</v>
      </c>
      <c r="AT132" s="104" t="s">
        <v>385</v>
      </c>
      <c r="AU132" s="104"/>
      <c r="AV132" s="406" t="n">
        <v>45167</v>
      </c>
      <c r="AW132" s="406"/>
      <c r="AX132" s="104"/>
      <c r="AY132" s="104"/>
      <c r="AZ132" s="104"/>
      <c r="BA132" s="406"/>
      <c r="BB132" s="406" t="s">
        <v>297</v>
      </c>
      <c r="BC132" s="406" t="s">
        <v>298</v>
      </c>
      <c r="BD132" s="406"/>
      <c r="BE132" s="406"/>
      <c r="BF132" s="406"/>
      <c r="BG132" s="363" t="s">
        <v>1566</v>
      </c>
      <c r="BH132" s="424"/>
      <c r="BI132" s="363" t="s">
        <v>417</v>
      </c>
      <c r="BJ132" s="415" t="s">
        <v>875</v>
      </c>
      <c r="BK132" s="363" t="s">
        <v>419</v>
      </c>
      <c r="BL132" s="433"/>
      <c r="BM132" s="420"/>
      <c r="BN132" s="420"/>
      <c r="BO132" s="420"/>
      <c r="BP132" s="420"/>
      <c r="BQ132" s="420"/>
      <c r="BR132" s="420"/>
      <c r="BS132" s="420"/>
      <c r="BT132" s="420"/>
      <c r="BU132" s="420"/>
      <c r="BV132" s="420"/>
    </row>
    <row r="133" customFormat="false" ht="54.95" hidden="false" customHeight="true" outlineLevel="0" collapsed="false">
      <c r="A133" s="104"/>
      <c r="B133" s="104" t="s">
        <v>62</v>
      </c>
      <c r="C133" s="104" t="s">
        <v>63</v>
      </c>
      <c r="D133" s="405" t="s">
        <v>64</v>
      </c>
      <c r="E133" s="405" t="s">
        <v>860</v>
      </c>
      <c r="F133" s="406" t="s">
        <v>861</v>
      </c>
      <c r="G133" s="406" t="s">
        <v>1917</v>
      </c>
      <c r="H133" s="405" t="s">
        <v>1924</v>
      </c>
      <c r="I133" s="407" t="s">
        <v>864</v>
      </c>
      <c r="J133" s="406" t="s">
        <v>865</v>
      </c>
      <c r="K133" s="408" t="s">
        <v>866</v>
      </c>
      <c r="L133" s="408" t="s">
        <v>867</v>
      </c>
      <c r="M133" s="430" t="s">
        <v>1560</v>
      </c>
      <c r="N133" s="408" t="n">
        <v>1568829</v>
      </c>
      <c r="O133" s="104" t="s">
        <v>869</v>
      </c>
      <c r="P133" s="104" t="s">
        <v>870</v>
      </c>
      <c r="Q133" s="409" t="s">
        <v>289</v>
      </c>
      <c r="R133" s="410" t="n">
        <v>43221</v>
      </c>
      <c r="S133" s="407" t="n">
        <v>10</v>
      </c>
      <c r="T133" s="406" t="n">
        <v>46873</v>
      </c>
      <c r="U133" s="405"/>
      <c r="V133" s="363"/>
      <c r="W133" s="363"/>
      <c r="X133" s="407"/>
      <c r="Y133" s="407"/>
      <c r="Z133" s="409"/>
      <c r="AA133" s="405" t="s">
        <v>216</v>
      </c>
      <c r="AB133" s="407"/>
      <c r="AC133" s="407" t="s">
        <v>141</v>
      </c>
      <c r="AD133" s="408" t="n">
        <v>12</v>
      </c>
      <c r="AE133" s="422" t="n">
        <v>44539</v>
      </c>
      <c r="AF133" s="412" t="n">
        <v>44903</v>
      </c>
      <c r="AG133" s="406" t="s">
        <v>82</v>
      </c>
      <c r="AH133" s="406" t="s">
        <v>1562</v>
      </c>
      <c r="AI133" s="409" t="s">
        <v>1925</v>
      </c>
      <c r="AJ133" s="406" t="s">
        <v>1564</v>
      </c>
      <c r="AK133" s="412" t="s">
        <v>397</v>
      </c>
      <c r="AL133" s="409"/>
      <c r="AM133" s="409" t="s">
        <v>86</v>
      </c>
      <c r="AN133" s="409" t="s">
        <v>87</v>
      </c>
      <c r="AO133" s="431" t="s">
        <v>1565</v>
      </c>
      <c r="AP133" s="407" t="s">
        <v>872</v>
      </c>
      <c r="AQ133" s="413" t="s">
        <v>873</v>
      </c>
      <c r="AR133" s="412"/>
      <c r="AS133" s="409" t="s">
        <v>91</v>
      </c>
      <c r="AT133" s="104" t="s">
        <v>385</v>
      </c>
      <c r="AU133" s="104"/>
      <c r="AV133" s="406" t="n">
        <v>45167</v>
      </c>
      <c r="AW133" s="406"/>
      <c r="AX133" s="104"/>
      <c r="AY133" s="104"/>
      <c r="AZ133" s="104"/>
      <c r="BA133" s="406"/>
      <c r="BB133" s="406" t="s">
        <v>297</v>
      </c>
      <c r="BC133" s="406" t="s">
        <v>298</v>
      </c>
      <c r="BD133" s="406"/>
      <c r="BE133" s="406"/>
      <c r="BF133" s="406"/>
      <c r="BG133" s="363" t="s">
        <v>1566</v>
      </c>
      <c r="BH133" s="432"/>
      <c r="BI133" s="363" t="s">
        <v>417</v>
      </c>
      <c r="BJ133" s="415" t="s">
        <v>875</v>
      </c>
      <c r="BK133" s="363" t="s">
        <v>419</v>
      </c>
      <c r="BL133" s="420"/>
      <c r="BM133" s="420"/>
      <c r="BN133" s="420"/>
      <c r="BO133" s="420"/>
      <c r="BP133" s="420"/>
      <c r="BQ133" s="420"/>
      <c r="BR133" s="420"/>
      <c r="BS133" s="420"/>
      <c r="BT133" s="420"/>
      <c r="BU133" s="420"/>
      <c r="BV133" s="420"/>
    </row>
    <row r="134" customFormat="false" ht="54.95" hidden="false" customHeight="true" outlineLevel="0" collapsed="false">
      <c r="A134" s="134"/>
      <c r="B134" s="134" t="s">
        <v>62</v>
      </c>
      <c r="C134" s="134" t="s">
        <v>63</v>
      </c>
      <c r="D134" s="135" t="s">
        <v>64</v>
      </c>
      <c r="E134" s="135" t="n">
        <v>211</v>
      </c>
      <c r="F134" s="136" t="s">
        <v>427</v>
      </c>
      <c r="G134" s="136" t="s">
        <v>634</v>
      </c>
      <c r="H134" s="135" t="s">
        <v>1926</v>
      </c>
      <c r="I134" s="137" t="s">
        <v>566</v>
      </c>
      <c r="J134" s="136" t="s">
        <v>615</v>
      </c>
      <c r="K134" s="138" t="s">
        <v>568</v>
      </c>
      <c r="L134" s="138" t="s">
        <v>616</v>
      </c>
      <c r="M134" s="136" t="s">
        <v>617</v>
      </c>
      <c r="N134" s="114" t="s">
        <v>1927</v>
      </c>
      <c r="O134" s="134" t="s">
        <v>408</v>
      </c>
      <c r="P134" s="134" t="s">
        <v>76</v>
      </c>
      <c r="Q134" s="139" t="s">
        <v>409</v>
      </c>
      <c r="R134" s="140" t="n">
        <v>42651</v>
      </c>
      <c r="S134" s="137" t="n">
        <v>15</v>
      </c>
      <c r="T134" s="136" t="n">
        <f aca="false">R134+S134*365.2</f>
        <v>48129</v>
      </c>
      <c r="U134" s="135" t="s">
        <v>100</v>
      </c>
      <c r="V134" s="108" t="str">
        <f aca="false">IF(Y134="","",Y134)</f>
        <v/>
      </c>
      <c r="W134" s="108" t="str">
        <f aca="false">IF(Z134="","",Z134)</f>
        <v>%НКПР</v>
      </c>
      <c r="X134" s="137" t="n">
        <v>100</v>
      </c>
      <c r="Y134" s="137"/>
      <c r="Z134" s="139" t="s">
        <v>411</v>
      </c>
      <c r="AA134" s="135" t="s">
        <v>412</v>
      </c>
      <c r="AB134" s="137"/>
      <c r="AC134" s="139" t="s">
        <v>411</v>
      </c>
      <c r="AD134" s="138" t="n">
        <v>24</v>
      </c>
      <c r="AE134" s="149" t="n">
        <v>45576</v>
      </c>
      <c r="AF134" s="143" t="n">
        <f aca="false">IF(AD134=0,0,IF(AE134="","",EDATE(AE134,AD134)-DAY(1)))</f>
        <v>46275</v>
      </c>
      <c r="AG134" s="136" t="s">
        <v>82</v>
      </c>
      <c r="AH134" s="136" t="s">
        <v>83</v>
      </c>
      <c r="AI134" s="139" t="s">
        <v>1928</v>
      </c>
      <c r="AJ134" s="136" t="s">
        <v>573</v>
      </c>
      <c r="AK134" s="143" t="str">
        <f aca="true">IF(AE134=0,"нет данных",IF(TODAY()&lt;AF134-30,"поверен",IF(TODAY()&gt;AF134,"ЗАМЕНИТЬ","ПРОСРОЧЕН")))</f>
        <v>поверен</v>
      </c>
      <c r="AL134" s="139"/>
      <c r="AM134" s="139" t="s">
        <v>86</v>
      </c>
      <c r="AN134" s="139" t="s">
        <v>87</v>
      </c>
      <c r="AO134" s="139" t="s">
        <v>88</v>
      </c>
      <c r="AP134" s="137" t="s">
        <v>574</v>
      </c>
      <c r="AQ134" s="150"/>
      <c r="AR134" s="143"/>
      <c r="AS134" s="139" t="s">
        <v>91</v>
      </c>
      <c r="AT134" s="134" t="s">
        <v>385</v>
      </c>
      <c r="AU134" s="134"/>
      <c r="AV134" s="136"/>
      <c r="AW134" s="136"/>
      <c r="AX134" s="134"/>
      <c r="AY134" s="134"/>
      <c r="AZ134" s="134"/>
      <c r="BA134" s="136"/>
      <c r="BB134" s="136" t="s">
        <v>415</v>
      </c>
      <c r="BC134" s="136" t="s">
        <v>416</v>
      </c>
      <c r="BD134" s="139" t="n">
        <v>3160</v>
      </c>
      <c r="BE134" s="136"/>
      <c r="BF134" s="136"/>
      <c r="BG134" s="108" t="s">
        <v>1929</v>
      </c>
      <c r="BH134" s="151"/>
      <c r="BI134" s="108"/>
      <c r="BJ134" s="163" t="s">
        <v>418</v>
      </c>
      <c r="BK134" s="108" t="s">
        <v>577</v>
      </c>
    </row>
    <row r="135" customFormat="false" ht="54.95" hidden="false" customHeight="true" outlineLevel="0" collapsed="false">
      <c r="A135" s="134"/>
      <c r="B135" s="134" t="s">
        <v>62</v>
      </c>
      <c r="C135" s="134" t="s">
        <v>63</v>
      </c>
      <c r="D135" s="135" t="s">
        <v>64</v>
      </c>
      <c r="E135" s="135" t="n">
        <v>211</v>
      </c>
      <c r="F135" s="434" t="s">
        <v>427</v>
      </c>
      <c r="G135" s="434" t="s">
        <v>634</v>
      </c>
      <c r="H135" s="135" t="s">
        <v>1930</v>
      </c>
      <c r="I135" s="137" t="s">
        <v>566</v>
      </c>
      <c r="J135" s="434" t="s">
        <v>615</v>
      </c>
      <c r="K135" s="138" t="s">
        <v>568</v>
      </c>
      <c r="L135" s="138" t="s">
        <v>616</v>
      </c>
      <c r="M135" s="434" t="s">
        <v>617</v>
      </c>
      <c r="N135" s="138" t="s">
        <v>1931</v>
      </c>
      <c r="O135" s="134" t="s">
        <v>408</v>
      </c>
      <c r="P135" s="134" t="s">
        <v>76</v>
      </c>
      <c r="Q135" s="139" t="s">
        <v>409</v>
      </c>
      <c r="R135" s="435" t="n">
        <v>42651</v>
      </c>
      <c r="S135" s="137" t="n">
        <v>15</v>
      </c>
      <c r="T135" s="434" t="n">
        <f aca="false">R135+S135*365.2</f>
        <v>48129</v>
      </c>
      <c r="U135" s="135" t="s">
        <v>100</v>
      </c>
      <c r="V135" s="108" t="str">
        <f aca="false">IF(Y135="","",Y135)</f>
        <v/>
      </c>
      <c r="W135" s="108" t="str">
        <f aca="false">IF(Z135="","",Z135)</f>
        <v>%НКПР</v>
      </c>
      <c r="X135" s="137" t="n">
        <v>100</v>
      </c>
      <c r="Y135" s="137"/>
      <c r="Z135" s="139" t="s">
        <v>411</v>
      </c>
      <c r="AA135" s="135" t="s">
        <v>412</v>
      </c>
      <c r="AB135" s="137"/>
      <c r="AC135" s="139" t="s">
        <v>411</v>
      </c>
      <c r="AD135" s="138" t="n">
        <v>24</v>
      </c>
      <c r="AE135" s="436" t="n">
        <v>45576</v>
      </c>
      <c r="AF135" s="437" t="n">
        <f aca="false">IF(AD135=0,0,IF(AE135="","",EDATE(AE135,AD135)-DAY(1)))</f>
        <v>46275</v>
      </c>
      <c r="AG135" s="434" t="s">
        <v>82</v>
      </c>
      <c r="AH135" s="434" t="s">
        <v>83</v>
      </c>
      <c r="AI135" s="139" t="s">
        <v>1932</v>
      </c>
      <c r="AJ135" s="434" t="s">
        <v>573</v>
      </c>
      <c r="AK135" s="437" t="str">
        <f aca="true">IF(AE135=0,"нет данных",IF(TODAY()&lt;AF135-30,"поверен",IF(TODAY()&gt;AF135,"ЗАМЕНИТЬ","ПРОСРОЧЕН")))</f>
        <v>поверен</v>
      </c>
      <c r="AL135" s="139"/>
      <c r="AM135" s="139" t="s">
        <v>86</v>
      </c>
      <c r="AN135" s="139" t="s">
        <v>87</v>
      </c>
      <c r="AO135" s="139" t="s">
        <v>88</v>
      </c>
      <c r="AP135" s="137" t="s">
        <v>574</v>
      </c>
      <c r="AQ135" s="150"/>
      <c r="AR135" s="437"/>
      <c r="AS135" s="139" t="s">
        <v>91</v>
      </c>
      <c r="AT135" s="134" t="s">
        <v>385</v>
      </c>
      <c r="AU135" s="134"/>
      <c r="AV135" s="434"/>
      <c r="AW135" s="434"/>
      <c r="AX135" s="134"/>
      <c r="AY135" s="134"/>
      <c r="AZ135" s="134"/>
      <c r="BA135" s="434"/>
      <c r="BB135" s="434" t="s">
        <v>415</v>
      </c>
      <c r="BC135" s="434" t="s">
        <v>416</v>
      </c>
      <c r="BD135" s="139" t="n">
        <v>3160</v>
      </c>
      <c r="BE135" s="434"/>
      <c r="BF135" s="434"/>
      <c r="BG135" s="434" t="s">
        <v>1933</v>
      </c>
      <c r="BH135" s="151"/>
      <c r="BI135" s="108"/>
      <c r="BJ135" s="163" t="s">
        <v>418</v>
      </c>
      <c r="BK135" s="108" t="s">
        <v>577</v>
      </c>
    </row>
    <row r="136" customFormat="false" ht="54.95" hidden="false" customHeight="true" outlineLevel="0" collapsed="false">
      <c r="A136" s="134"/>
      <c r="B136" s="134" t="s">
        <v>62</v>
      </c>
      <c r="C136" s="134" t="s">
        <v>63</v>
      </c>
      <c r="D136" s="135" t="s">
        <v>64</v>
      </c>
      <c r="E136" s="135" t="s">
        <v>1882</v>
      </c>
      <c r="F136" s="434" t="s">
        <v>1003</v>
      </c>
      <c r="G136" s="434" t="s">
        <v>1883</v>
      </c>
      <c r="H136" s="135" t="s">
        <v>1934</v>
      </c>
      <c r="I136" s="137" t="s">
        <v>566</v>
      </c>
      <c r="J136" s="434" t="s">
        <v>615</v>
      </c>
      <c r="K136" s="138" t="s">
        <v>568</v>
      </c>
      <c r="L136" s="138" t="s">
        <v>616</v>
      </c>
      <c r="M136" s="138" t="s">
        <v>617</v>
      </c>
      <c r="N136" s="138" t="s">
        <v>1935</v>
      </c>
      <c r="O136" s="134" t="s">
        <v>999</v>
      </c>
      <c r="P136" s="134" t="s">
        <v>76</v>
      </c>
      <c r="Q136" s="139" t="s">
        <v>409</v>
      </c>
      <c r="R136" s="438" t="n">
        <v>42736</v>
      </c>
      <c r="S136" s="137" t="n">
        <v>15</v>
      </c>
      <c r="T136" s="434" t="n">
        <f aca="false">R136+S136*365.2</f>
        <v>48214</v>
      </c>
      <c r="U136" s="135" t="s">
        <v>100</v>
      </c>
      <c r="V136" s="108" t="str">
        <f aca="false">IF(Y136="","",Y136)</f>
        <v/>
      </c>
      <c r="W136" s="139" t="s">
        <v>411</v>
      </c>
      <c r="X136" s="137" t="n">
        <v>100</v>
      </c>
      <c r="Y136" s="137"/>
      <c r="Z136" s="139" t="s">
        <v>411</v>
      </c>
      <c r="AA136" s="135" t="s">
        <v>412</v>
      </c>
      <c r="AB136" s="137"/>
      <c r="AC136" s="139" t="s">
        <v>411</v>
      </c>
      <c r="AD136" s="138" t="n">
        <v>24</v>
      </c>
      <c r="AE136" s="436" t="n">
        <v>45332</v>
      </c>
      <c r="AF136" s="437" t="n">
        <f aca="false">IF(AD136=0,0,IF(AE136="","",EDATE(AE136,AD136)-DAY(1)))</f>
        <v>46032</v>
      </c>
      <c r="AG136" s="434" t="s">
        <v>82</v>
      </c>
      <c r="AH136" s="434" t="s">
        <v>83</v>
      </c>
      <c r="AI136" s="139" t="s">
        <v>1936</v>
      </c>
      <c r="AJ136" s="434" t="s">
        <v>143</v>
      </c>
      <c r="AK136" s="437" t="str">
        <f aca="true">IF(AE136=0,"нет данных",IF(TODAY()&lt;AF136-30,"поверен",IF(TODAY()&gt;AF136,"ЗАМЕНИТЬ","ПРОСРОЧЕН")))</f>
        <v>поверен</v>
      </c>
      <c r="AL136" s="139"/>
      <c r="AM136" s="139" t="s">
        <v>86</v>
      </c>
      <c r="AN136" s="139" t="s">
        <v>87</v>
      </c>
      <c r="AO136" s="139" t="s">
        <v>88</v>
      </c>
      <c r="AP136" s="137" t="s">
        <v>574</v>
      </c>
      <c r="AQ136" s="150"/>
      <c r="AR136" s="437"/>
      <c r="AS136" s="139" t="s">
        <v>91</v>
      </c>
      <c r="AT136" s="134" t="s">
        <v>385</v>
      </c>
      <c r="AU136" s="134"/>
      <c r="AV136" s="434"/>
      <c r="AW136" s="434"/>
      <c r="AX136" s="134"/>
      <c r="AY136" s="134"/>
      <c r="AZ136" s="134"/>
      <c r="BA136" s="434" t="s">
        <v>221</v>
      </c>
      <c r="BB136" s="434" t="s">
        <v>415</v>
      </c>
      <c r="BC136" s="434" t="s">
        <v>416</v>
      </c>
      <c r="BD136" s="139" t="n">
        <v>3160</v>
      </c>
      <c r="BE136" s="434"/>
      <c r="BF136" s="434"/>
      <c r="BG136" s="434" t="s">
        <v>1933</v>
      </c>
      <c r="BH136" s="151"/>
      <c r="BI136" s="108"/>
      <c r="BJ136" s="163" t="s">
        <v>418</v>
      </c>
      <c r="BK136" s="108" t="s">
        <v>577</v>
      </c>
    </row>
    <row r="137" customFormat="false" ht="54.95" hidden="false" customHeight="true" outlineLevel="0" collapsed="false">
      <c r="A137" s="134"/>
      <c r="B137" s="134" t="s">
        <v>62</v>
      </c>
      <c r="C137" s="134" t="s">
        <v>63</v>
      </c>
      <c r="D137" s="135" t="s">
        <v>64</v>
      </c>
      <c r="E137" s="135" t="n">
        <v>224</v>
      </c>
      <c r="F137" s="434" t="s">
        <v>675</v>
      </c>
      <c r="G137" s="434" t="s">
        <v>634</v>
      </c>
      <c r="H137" s="135" t="s">
        <v>725</v>
      </c>
      <c r="I137" s="137" t="s">
        <v>566</v>
      </c>
      <c r="J137" s="434" t="s">
        <v>615</v>
      </c>
      <c r="K137" s="138" t="s">
        <v>568</v>
      </c>
      <c r="L137" s="138" t="s">
        <v>616</v>
      </c>
      <c r="M137" s="138" t="s">
        <v>617</v>
      </c>
      <c r="N137" s="138" t="s">
        <v>726</v>
      </c>
      <c r="O137" s="134" t="s">
        <v>408</v>
      </c>
      <c r="P137" s="134" t="s">
        <v>76</v>
      </c>
      <c r="Q137" s="139" t="s">
        <v>409</v>
      </c>
      <c r="R137" s="438" t="n">
        <v>42591</v>
      </c>
      <c r="S137" s="137" t="n">
        <v>15</v>
      </c>
      <c r="T137" s="434" t="n">
        <f aca="false">R137+S137*365.2</f>
        <v>48069</v>
      </c>
      <c r="U137" s="135" t="s">
        <v>100</v>
      </c>
      <c r="V137" s="108" t="str">
        <f aca="false">IF(Y137="","",Y137)</f>
        <v/>
      </c>
      <c r="W137" s="108" t="str">
        <f aca="false">IF(Z137="","",Z137)</f>
        <v>%НКПР</v>
      </c>
      <c r="X137" s="137" t="n">
        <v>100</v>
      </c>
      <c r="Y137" s="137"/>
      <c r="Z137" s="139" t="s">
        <v>411</v>
      </c>
      <c r="AA137" s="135" t="s">
        <v>412</v>
      </c>
      <c r="AB137" s="137"/>
      <c r="AC137" s="139" t="s">
        <v>411</v>
      </c>
      <c r="AD137" s="428" t="n">
        <v>45736</v>
      </c>
      <c r="AE137" s="435" t="n">
        <v>46465</v>
      </c>
      <c r="AF137" s="437" t="n">
        <f aca="false">IF(AD137=0,0,IF(AE137="","",EDATE(AE137,AD137)-DAY(1)))</f>
        <v>1438495</v>
      </c>
      <c r="AG137" s="434" t="s">
        <v>83</v>
      </c>
      <c r="AH137" s="434" t="s">
        <v>1937</v>
      </c>
      <c r="AI137" s="134" t="s">
        <v>109</v>
      </c>
      <c r="AJ137" s="434" t="s">
        <v>625</v>
      </c>
      <c r="AK137" s="437" t="str">
        <f aca="true">IF(AE137=0,"нет данных",IF(TODAY()&lt;AF137-30,"поверен",IF(TODAY()&gt;AF137,"ЗАМЕНИТЬ","ПРОСРОЧЕН")))</f>
        <v>поверен</v>
      </c>
      <c r="AL137" s="139"/>
      <c r="AM137" s="139" t="s">
        <v>86</v>
      </c>
      <c r="AN137" s="139" t="s">
        <v>87</v>
      </c>
      <c r="AO137" s="139" t="s">
        <v>88</v>
      </c>
      <c r="AP137" s="137" t="s">
        <v>574</v>
      </c>
      <c r="AQ137" s="150"/>
      <c r="AR137" s="437"/>
      <c r="AS137" s="139" t="s">
        <v>91</v>
      </c>
      <c r="AT137" s="134" t="s">
        <v>385</v>
      </c>
      <c r="AU137" s="134"/>
      <c r="AV137" s="434"/>
      <c r="AW137" s="434"/>
      <c r="AX137" s="134"/>
      <c r="AY137" s="134"/>
      <c r="AZ137" s="134"/>
      <c r="BA137" s="434" t="s">
        <v>343</v>
      </c>
      <c r="BB137" s="434" t="s">
        <v>415</v>
      </c>
      <c r="BC137" s="434" t="s">
        <v>416</v>
      </c>
      <c r="BD137" s="139" t="n">
        <v>3160</v>
      </c>
      <c r="BE137" s="434"/>
      <c r="BF137" s="434"/>
      <c r="BG137" s="434" t="s">
        <v>1938</v>
      </c>
      <c r="BH137" s="108"/>
      <c r="BI137" s="108"/>
      <c r="BJ137" s="163" t="s">
        <v>418</v>
      </c>
      <c r="BK137" s="108" t="s">
        <v>577</v>
      </c>
      <c r="BL137" s="147"/>
      <c r="BM137" s="147"/>
      <c r="BN137" s="147"/>
      <c r="BO137" s="147"/>
    </row>
    <row r="138" customFormat="false" ht="37.3" hidden="false" customHeight="false" outlineLevel="0" collapsed="false">
      <c r="A138" s="134"/>
      <c r="B138" s="134" t="s">
        <v>62</v>
      </c>
      <c r="C138" s="134" t="s">
        <v>63</v>
      </c>
      <c r="D138" s="135" t="s">
        <v>64</v>
      </c>
      <c r="E138" s="135" t="s">
        <v>1392</v>
      </c>
      <c r="F138" s="434" t="s">
        <v>1445</v>
      </c>
      <c r="G138" s="434" t="s">
        <v>1939</v>
      </c>
      <c r="H138" s="135" t="s">
        <v>1940</v>
      </c>
      <c r="I138" s="137" t="s">
        <v>566</v>
      </c>
      <c r="J138" s="434" t="s">
        <v>615</v>
      </c>
      <c r="K138" s="138" t="s">
        <v>568</v>
      </c>
      <c r="L138" s="138" t="s">
        <v>1535</v>
      </c>
      <c r="M138" s="138" t="s">
        <v>617</v>
      </c>
      <c r="N138" s="138" t="s">
        <v>1941</v>
      </c>
      <c r="O138" s="134" t="s">
        <v>999</v>
      </c>
      <c r="P138" s="134" t="s">
        <v>76</v>
      </c>
      <c r="Q138" s="139" t="s">
        <v>409</v>
      </c>
      <c r="R138" s="438" t="n">
        <v>42884</v>
      </c>
      <c r="S138" s="137" t="n">
        <v>15</v>
      </c>
      <c r="T138" s="434" t="n">
        <f aca="false">R138+S138*365.2</f>
        <v>48362</v>
      </c>
      <c r="U138" s="135" t="s">
        <v>100</v>
      </c>
      <c r="V138" s="108" t="str">
        <f aca="false">IF(Y138="","",Y138)</f>
        <v/>
      </c>
      <c r="W138" s="139" t="s">
        <v>411</v>
      </c>
      <c r="X138" s="137" t="n">
        <v>100</v>
      </c>
      <c r="Y138" s="137"/>
      <c r="Z138" s="139" t="s">
        <v>411</v>
      </c>
      <c r="AA138" s="135" t="s">
        <v>412</v>
      </c>
      <c r="AB138" s="137"/>
      <c r="AC138" s="139" t="s">
        <v>411</v>
      </c>
      <c r="AD138" s="138" t="n">
        <v>24</v>
      </c>
      <c r="AE138" s="436" t="n">
        <v>45332</v>
      </c>
      <c r="AF138" s="437" t="n">
        <f aca="false">IF(AD138=0,0,IF(AE138="","",EDATE(AE138,AD138)-DAY(1)))</f>
        <v>46032</v>
      </c>
      <c r="AG138" s="434" t="s">
        <v>82</v>
      </c>
      <c r="AH138" s="434" t="s">
        <v>83</v>
      </c>
      <c r="AI138" s="139" t="s">
        <v>1942</v>
      </c>
      <c r="AJ138" s="434" t="s">
        <v>143</v>
      </c>
      <c r="AK138" s="437" t="str">
        <f aca="true">IF(AE138=0,"нет данных",IF(TODAY()&lt;AF138-30,"поверен",IF(TODAY()&gt;AF138,"ЗАМЕНИТЬ","ПРОСРОЧЕН")))</f>
        <v>поверен</v>
      </c>
      <c r="AL138" s="139"/>
      <c r="AM138" s="139" t="s">
        <v>86</v>
      </c>
      <c r="AN138" s="139" t="s">
        <v>87</v>
      </c>
      <c r="AO138" s="139" t="s">
        <v>88</v>
      </c>
      <c r="AP138" s="137" t="s">
        <v>574</v>
      </c>
      <c r="AQ138" s="150"/>
      <c r="AR138" s="437"/>
      <c r="AS138" s="139" t="s">
        <v>91</v>
      </c>
      <c r="AT138" s="134" t="s">
        <v>385</v>
      </c>
      <c r="AU138" s="134"/>
      <c r="AV138" s="434" t="n">
        <v>44326</v>
      </c>
      <c r="AW138" s="434"/>
      <c r="AX138" s="134"/>
      <c r="AY138" s="134"/>
      <c r="AZ138" s="134"/>
      <c r="BA138" s="434" t="s">
        <v>221</v>
      </c>
      <c r="BB138" s="434" t="s">
        <v>415</v>
      </c>
      <c r="BC138" s="434" t="s">
        <v>416</v>
      </c>
      <c r="BD138" s="139" t="n">
        <v>3160</v>
      </c>
      <c r="BE138" s="434"/>
      <c r="BF138" s="434"/>
      <c r="BG138" s="108" t="s">
        <v>1943</v>
      </c>
      <c r="BH138" s="151"/>
      <c r="BI138" s="108"/>
      <c r="BJ138" s="163" t="s">
        <v>418</v>
      </c>
      <c r="BK138" s="108" t="s">
        <v>577</v>
      </c>
    </row>
    <row r="139" customFormat="false" ht="39.55" hidden="false" customHeight="false" outlineLevel="0" collapsed="false">
      <c r="A139" s="134"/>
      <c r="B139" s="134" t="s">
        <v>62</v>
      </c>
      <c r="C139" s="134" t="s">
        <v>63</v>
      </c>
      <c r="D139" s="135" t="s">
        <v>64</v>
      </c>
      <c r="E139" s="135" t="n">
        <v>214</v>
      </c>
      <c r="F139" s="434" t="s">
        <v>1813</v>
      </c>
      <c r="G139" s="434" t="s">
        <v>634</v>
      </c>
      <c r="H139" s="135" t="s">
        <v>1944</v>
      </c>
      <c r="I139" s="137" t="s">
        <v>566</v>
      </c>
      <c r="J139" s="434" t="s">
        <v>615</v>
      </c>
      <c r="K139" s="138" t="s">
        <v>568</v>
      </c>
      <c r="L139" s="138" t="s">
        <v>616</v>
      </c>
      <c r="M139" s="138" t="s">
        <v>617</v>
      </c>
      <c r="N139" s="138" t="s">
        <v>1945</v>
      </c>
      <c r="O139" s="134" t="s">
        <v>408</v>
      </c>
      <c r="P139" s="134" t="s">
        <v>76</v>
      </c>
      <c r="Q139" s="139" t="s">
        <v>409</v>
      </c>
      <c r="R139" s="435" t="n">
        <v>42591</v>
      </c>
      <c r="S139" s="137" t="n">
        <v>15</v>
      </c>
      <c r="T139" s="434" t="n">
        <f aca="false">R139+S139*365.2</f>
        <v>48069</v>
      </c>
      <c r="U139" s="135" t="s">
        <v>100</v>
      </c>
      <c r="V139" s="134" t="str">
        <f aca="false">IF(Y139="","",Y139)</f>
        <v/>
      </c>
      <c r="W139" s="134" t="str">
        <f aca="false">IF(Z139="","",Z139)</f>
        <v>%НКПР</v>
      </c>
      <c r="X139" s="137" t="n">
        <v>100</v>
      </c>
      <c r="Y139" s="137"/>
      <c r="Z139" s="139" t="s">
        <v>411</v>
      </c>
      <c r="AA139" s="135" t="s">
        <v>412</v>
      </c>
      <c r="AB139" s="137"/>
      <c r="AC139" s="139" t="s">
        <v>411</v>
      </c>
      <c r="AD139" s="138" t="n">
        <v>24</v>
      </c>
      <c r="AE139" s="436" t="n">
        <v>45241</v>
      </c>
      <c r="AF139" s="437" t="n">
        <f aca="false">IF(AD139=0,0,IF(AE139="","",EDATE(AE139,AD139)-DAY(1)))</f>
        <v>45941</v>
      </c>
      <c r="AG139" s="434" t="s">
        <v>82</v>
      </c>
      <c r="AH139" s="434" t="s">
        <v>83</v>
      </c>
      <c r="AI139" s="139" t="s">
        <v>1946</v>
      </c>
      <c r="AJ139" s="434" t="s">
        <v>573</v>
      </c>
      <c r="AK139" s="437" t="str">
        <f aca="true">IF(AE139=0,"нет данных",IF(TODAY()&lt;AF139-30,"поверен",IF(TODAY()&gt;AF139,"ЗАМЕНИТЬ","ПРОСРОЧЕН")))</f>
        <v>ПРОСРОЧЕН</v>
      </c>
      <c r="AL139" s="139"/>
      <c r="AM139" s="139" t="s">
        <v>86</v>
      </c>
      <c r="AN139" s="139" t="s">
        <v>87</v>
      </c>
      <c r="AO139" s="139" t="s">
        <v>88</v>
      </c>
      <c r="AP139" s="137" t="s">
        <v>574</v>
      </c>
      <c r="AQ139" s="150"/>
      <c r="AR139" s="437"/>
      <c r="AS139" s="139" t="s">
        <v>91</v>
      </c>
      <c r="AT139" s="134" t="s">
        <v>385</v>
      </c>
      <c r="AU139" s="134"/>
      <c r="AV139" s="434"/>
      <c r="AW139" s="434"/>
      <c r="AX139" s="134"/>
      <c r="AY139" s="134"/>
      <c r="AZ139" s="134"/>
      <c r="BA139" s="434" t="s">
        <v>343</v>
      </c>
      <c r="BB139" s="434" t="s">
        <v>415</v>
      </c>
      <c r="BC139" s="434" t="s">
        <v>416</v>
      </c>
      <c r="BD139" s="139" t="n">
        <v>3160</v>
      </c>
      <c r="BE139" s="434"/>
      <c r="BF139" s="434"/>
      <c r="BG139" s="108" t="s">
        <v>1947</v>
      </c>
      <c r="BH139" s="367"/>
      <c r="BI139" s="134"/>
      <c r="BJ139" s="163" t="s">
        <v>418</v>
      </c>
      <c r="BK139" s="108" t="s">
        <v>577</v>
      </c>
      <c r="BL139" s="230" t="s">
        <v>1910</v>
      </c>
    </row>
    <row r="140" customFormat="false" ht="37.3" hidden="false" customHeight="false" outlineLevel="0" collapsed="false">
      <c r="A140" s="134"/>
      <c r="B140" s="134" t="s">
        <v>62</v>
      </c>
      <c r="C140" s="134" t="s">
        <v>63</v>
      </c>
      <c r="D140" s="135" t="s">
        <v>64</v>
      </c>
      <c r="E140" s="135" t="n">
        <v>224</v>
      </c>
      <c r="F140" s="434" t="s">
        <v>675</v>
      </c>
      <c r="G140" s="434" t="s">
        <v>634</v>
      </c>
      <c r="H140" s="135" t="s">
        <v>731</v>
      </c>
      <c r="I140" s="137" t="s">
        <v>566</v>
      </c>
      <c r="J140" s="434" t="s">
        <v>615</v>
      </c>
      <c r="K140" s="138" t="s">
        <v>568</v>
      </c>
      <c r="L140" s="138" t="s">
        <v>616</v>
      </c>
      <c r="M140" s="138" t="s">
        <v>617</v>
      </c>
      <c r="N140" s="138" t="s">
        <v>732</v>
      </c>
      <c r="O140" s="134" t="s">
        <v>408</v>
      </c>
      <c r="P140" s="134" t="s">
        <v>76</v>
      </c>
      <c r="Q140" s="139" t="s">
        <v>409</v>
      </c>
      <c r="R140" s="438" t="n">
        <v>42591</v>
      </c>
      <c r="S140" s="137" t="n">
        <v>15</v>
      </c>
      <c r="T140" s="434" t="n">
        <f aca="false">R140+S140*365.2</f>
        <v>48069</v>
      </c>
      <c r="U140" s="135" t="s">
        <v>100</v>
      </c>
      <c r="V140" s="108" t="str">
        <f aca="false">IF(Y140="","",Y140)</f>
        <v/>
      </c>
      <c r="W140" s="108" t="str">
        <f aca="false">IF(Z140="","",Z140)</f>
        <v>%НКПР</v>
      </c>
      <c r="X140" s="137" t="n">
        <v>100</v>
      </c>
      <c r="Y140" s="137"/>
      <c r="Z140" s="139" t="s">
        <v>411</v>
      </c>
      <c r="AA140" s="135" t="s">
        <v>412</v>
      </c>
      <c r="AB140" s="137"/>
      <c r="AC140" s="139" t="s">
        <v>411</v>
      </c>
      <c r="AD140" s="428" t="n">
        <v>45736</v>
      </c>
      <c r="AE140" s="435" t="n">
        <v>46465</v>
      </c>
      <c r="AF140" s="437" t="n">
        <f aca="false">IF(AD140=0,0,IF(AE140="","",EDATE(AE140,AD140)-DAY(1)))</f>
        <v>1438495</v>
      </c>
      <c r="AG140" s="434" t="s">
        <v>83</v>
      </c>
      <c r="AH140" s="434" t="s">
        <v>1948</v>
      </c>
      <c r="AI140" s="134" t="s">
        <v>109</v>
      </c>
      <c r="AJ140" s="434" t="s">
        <v>625</v>
      </c>
      <c r="AK140" s="437" t="str">
        <f aca="true">IF(AE140=0,"нет данных",IF(TODAY()&lt;AF140-30,"поверен",IF(TODAY()&gt;AF140,"ЗАМЕНИТЬ","ПРОСРОЧЕН")))</f>
        <v>поверен</v>
      </c>
      <c r="AL140" s="139"/>
      <c r="AM140" s="139" t="s">
        <v>86</v>
      </c>
      <c r="AN140" s="139" t="s">
        <v>87</v>
      </c>
      <c r="AO140" s="139" t="s">
        <v>88</v>
      </c>
      <c r="AP140" s="137" t="s">
        <v>574</v>
      </c>
      <c r="AQ140" s="150"/>
      <c r="AR140" s="437"/>
      <c r="AS140" s="139" t="s">
        <v>91</v>
      </c>
      <c r="AT140" s="134" t="s">
        <v>385</v>
      </c>
      <c r="AU140" s="134"/>
      <c r="AV140" s="434"/>
      <c r="AW140" s="434"/>
      <c r="AX140" s="134"/>
      <c r="AY140" s="134"/>
      <c r="AZ140" s="134"/>
      <c r="BA140" s="434" t="s">
        <v>343</v>
      </c>
      <c r="BB140" s="434" t="s">
        <v>415</v>
      </c>
      <c r="BC140" s="434" t="s">
        <v>416</v>
      </c>
      <c r="BD140" s="139" t="n">
        <v>3160</v>
      </c>
      <c r="BE140" s="434"/>
      <c r="BF140" s="434"/>
      <c r="BG140" s="188" t="s">
        <v>1947</v>
      </c>
      <c r="BH140" s="108"/>
      <c r="BI140" s="108"/>
      <c r="BJ140" s="163" t="s">
        <v>418</v>
      </c>
      <c r="BK140" s="108" t="s">
        <v>577</v>
      </c>
      <c r="BL140" s="147"/>
      <c r="BM140" s="147"/>
      <c r="BN140" s="147"/>
      <c r="BO140" s="147"/>
    </row>
    <row r="141" customFormat="false" ht="37.3" hidden="false" customHeight="false" outlineLevel="0" collapsed="false">
      <c r="A141" s="134"/>
      <c r="B141" s="134" t="s">
        <v>62</v>
      </c>
      <c r="C141" s="134" t="s">
        <v>63</v>
      </c>
      <c r="D141" s="135" t="s">
        <v>64</v>
      </c>
      <c r="E141" s="135" t="s">
        <v>1468</v>
      </c>
      <c r="F141" s="434" t="s">
        <v>675</v>
      </c>
      <c r="G141" s="434" t="s">
        <v>634</v>
      </c>
      <c r="H141" s="135" t="s">
        <v>1949</v>
      </c>
      <c r="I141" s="137" t="s">
        <v>566</v>
      </c>
      <c r="J141" s="434" t="s">
        <v>615</v>
      </c>
      <c r="K141" s="138" t="s">
        <v>568</v>
      </c>
      <c r="L141" s="138" t="s">
        <v>616</v>
      </c>
      <c r="M141" s="138" t="s">
        <v>617</v>
      </c>
      <c r="N141" s="138" t="s">
        <v>1950</v>
      </c>
      <c r="O141" s="134" t="s">
        <v>408</v>
      </c>
      <c r="P141" s="134" t="s">
        <v>76</v>
      </c>
      <c r="Q141" s="139" t="s">
        <v>409</v>
      </c>
      <c r="R141" s="438" t="n">
        <v>42957</v>
      </c>
      <c r="S141" s="137" t="n">
        <v>15</v>
      </c>
      <c r="T141" s="434" t="n">
        <f aca="false">R141+S141*365.2</f>
        <v>48435</v>
      </c>
      <c r="U141" s="135" t="s">
        <v>100</v>
      </c>
      <c r="V141" s="108" t="str">
        <f aca="false">IF(Y141="","",Y141)</f>
        <v/>
      </c>
      <c r="W141" s="139" t="s">
        <v>411</v>
      </c>
      <c r="X141" s="137" t="n">
        <v>100</v>
      </c>
      <c r="Y141" s="137"/>
      <c r="Z141" s="139" t="s">
        <v>411</v>
      </c>
      <c r="AA141" s="135" t="s">
        <v>412</v>
      </c>
      <c r="AB141" s="137"/>
      <c r="AC141" s="139" t="s">
        <v>411</v>
      </c>
      <c r="AD141" s="138" t="n">
        <v>24</v>
      </c>
      <c r="AE141" s="436" t="n">
        <v>45332</v>
      </c>
      <c r="AF141" s="437" t="n">
        <f aca="false">IF(AD141=0,0,IF(AE141="","",EDATE(AE141,AD141)-DAY(1)))</f>
        <v>46032</v>
      </c>
      <c r="AG141" s="434" t="s">
        <v>82</v>
      </c>
      <c r="AH141" s="434" t="s">
        <v>83</v>
      </c>
      <c r="AI141" s="139" t="s">
        <v>1951</v>
      </c>
      <c r="AJ141" s="434" t="s">
        <v>143</v>
      </c>
      <c r="AK141" s="437" t="str">
        <f aca="true">IF(AE141=0,"нет данных",IF(TODAY()&lt;AF141-30,"поверен",IF(TODAY()&gt;AF141,"ЗАМЕНИТЬ","ПРОСРОЧЕН")))</f>
        <v>поверен</v>
      </c>
      <c r="AL141" s="139"/>
      <c r="AM141" s="139" t="s">
        <v>86</v>
      </c>
      <c r="AN141" s="139" t="s">
        <v>87</v>
      </c>
      <c r="AO141" s="139" t="s">
        <v>88</v>
      </c>
      <c r="AP141" s="137" t="s">
        <v>574</v>
      </c>
      <c r="AQ141" s="150"/>
      <c r="AR141" s="437"/>
      <c r="AS141" s="139" t="s">
        <v>91</v>
      </c>
      <c r="AT141" s="134" t="s">
        <v>385</v>
      </c>
      <c r="AU141" s="134"/>
      <c r="AV141" s="434"/>
      <c r="AW141" s="434"/>
      <c r="AX141" s="134"/>
      <c r="AY141" s="134"/>
      <c r="AZ141" s="134"/>
      <c r="BA141" s="434" t="s">
        <v>221</v>
      </c>
      <c r="BB141" s="434" t="s">
        <v>415</v>
      </c>
      <c r="BC141" s="434" t="s">
        <v>416</v>
      </c>
      <c r="BD141" s="139" t="n">
        <v>3160</v>
      </c>
      <c r="BE141" s="434"/>
      <c r="BF141" s="434"/>
      <c r="BG141" s="108" t="s">
        <v>362</v>
      </c>
      <c r="BH141" s="151"/>
      <c r="BI141" s="108"/>
      <c r="BJ141" s="163" t="s">
        <v>418</v>
      </c>
      <c r="BK141" s="108" t="s">
        <v>577</v>
      </c>
      <c r="BL141" s="127"/>
      <c r="BM141" s="127"/>
      <c r="BN141" s="127"/>
      <c r="BO141" s="127"/>
    </row>
    <row r="142" customFormat="false" ht="28.35" hidden="false" customHeight="false" outlineLevel="0" collapsed="false">
      <c r="A142" s="134"/>
      <c r="B142" s="134" t="s">
        <v>62</v>
      </c>
      <c r="C142" s="134" t="s">
        <v>63</v>
      </c>
      <c r="D142" s="135" t="s">
        <v>64</v>
      </c>
      <c r="E142" s="135" t="n">
        <v>253</v>
      </c>
      <c r="F142" s="434" t="s">
        <v>1725</v>
      </c>
      <c r="G142" s="434" t="s">
        <v>1952</v>
      </c>
      <c r="H142" s="135" t="s">
        <v>1953</v>
      </c>
      <c r="I142" s="137" t="s">
        <v>756</v>
      </c>
      <c r="J142" s="434" t="s">
        <v>757</v>
      </c>
      <c r="K142" s="138" t="s">
        <v>758</v>
      </c>
      <c r="L142" s="138" t="s">
        <v>759</v>
      </c>
      <c r="M142" s="434" t="s">
        <v>1954</v>
      </c>
      <c r="N142" s="138" t="s">
        <v>1955</v>
      </c>
      <c r="O142" s="134" t="s">
        <v>1956</v>
      </c>
      <c r="P142" s="134" t="s">
        <v>76</v>
      </c>
      <c r="Q142" s="139" t="s">
        <v>289</v>
      </c>
      <c r="R142" s="435" t="n">
        <v>42703</v>
      </c>
      <c r="S142" s="137" t="n">
        <v>14</v>
      </c>
      <c r="T142" s="434" t="n">
        <f aca="false">R142+S142*365.2</f>
        <v>47815.8</v>
      </c>
      <c r="U142" s="135" t="s">
        <v>762</v>
      </c>
      <c r="V142" s="134" t="str">
        <f aca="false">IF(Y142="","",Y142)</f>
        <v/>
      </c>
      <c r="W142" s="134" t="str">
        <f aca="false">IF(Z142="","",Z142)</f>
        <v>м</v>
      </c>
      <c r="X142" s="137" t="s">
        <v>1957</v>
      </c>
      <c r="Y142" s="137"/>
      <c r="Z142" s="139" t="s">
        <v>325</v>
      </c>
      <c r="AA142" s="135" t="s">
        <v>326</v>
      </c>
      <c r="AB142" s="137" t="s">
        <v>325</v>
      </c>
      <c r="AC142" s="139" t="s">
        <v>325</v>
      </c>
      <c r="AD142" s="138" t="n">
        <v>24</v>
      </c>
      <c r="AE142" s="436" t="n">
        <v>45034</v>
      </c>
      <c r="AF142" s="437" t="n">
        <f aca="false">IF(AD142=0,0,IF(AE142="","",EDATE(AE142,AD142)-DAY(1)))</f>
        <v>45734</v>
      </c>
      <c r="AG142" s="437" t="s">
        <v>764</v>
      </c>
      <c r="AH142" s="437" t="s">
        <v>83</v>
      </c>
      <c r="AI142" s="139" t="s">
        <v>1958</v>
      </c>
      <c r="AJ142" s="434" t="s">
        <v>573</v>
      </c>
      <c r="AK142" s="437" t="str">
        <f aca="true">IF(AE142=0,"нет данных",IF(TODAY()&lt;AF142-30,"поверен",IF(TODAY()&gt;AF142,"ЗАМЕНИТЬ","ПРОСРОЧЕН")))</f>
        <v>ЗАМЕНИТЬ</v>
      </c>
      <c r="AL142" s="139"/>
      <c r="AM142" s="139" t="s">
        <v>86</v>
      </c>
      <c r="AN142" s="139" t="s">
        <v>87</v>
      </c>
      <c r="AO142" s="139" t="s">
        <v>88</v>
      </c>
      <c r="AP142" s="137"/>
      <c r="AQ142" s="150"/>
      <c r="AR142" s="437"/>
      <c r="AS142" s="139" t="s">
        <v>91</v>
      </c>
      <c r="AT142" s="134" t="s">
        <v>385</v>
      </c>
      <c r="AU142" s="134"/>
      <c r="AV142" s="434"/>
      <c r="AW142" s="434"/>
      <c r="AX142" s="134"/>
      <c r="AY142" s="134"/>
      <c r="AZ142" s="134"/>
      <c r="BA142" s="434" t="s">
        <v>221</v>
      </c>
      <c r="BB142" s="434" t="s">
        <v>329</v>
      </c>
      <c r="BC142" s="434" t="s">
        <v>298</v>
      </c>
      <c r="BD142" s="139" t="n">
        <v>2971</v>
      </c>
      <c r="BE142" s="434"/>
      <c r="BF142" s="434"/>
      <c r="BG142" s="188" t="s">
        <v>1959</v>
      </c>
      <c r="BH142" s="367"/>
      <c r="BI142" s="150" t="s">
        <v>768</v>
      </c>
      <c r="BJ142" s="150" t="s">
        <v>769</v>
      </c>
      <c r="BK142" s="150" t="s">
        <v>302</v>
      </c>
      <c r="BL142" s="230"/>
      <c r="BM142" s="230"/>
      <c r="BN142" s="230"/>
    </row>
    <row r="143" customFormat="false" ht="28.35" hidden="false" customHeight="false" outlineLevel="0" collapsed="false">
      <c r="A143" s="134"/>
      <c r="B143" s="134" t="s">
        <v>62</v>
      </c>
      <c r="C143" s="134" t="s">
        <v>63</v>
      </c>
      <c r="D143" s="135" t="s">
        <v>64</v>
      </c>
      <c r="E143" s="135" t="s">
        <v>1429</v>
      </c>
      <c r="F143" s="434" t="s">
        <v>1960</v>
      </c>
      <c r="G143" s="434" t="s">
        <v>1431</v>
      </c>
      <c r="H143" s="135" t="s">
        <v>1961</v>
      </c>
      <c r="I143" s="137" t="s">
        <v>756</v>
      </c>
      <c r="J143" s="434" t="s">
        <v>757</v>
      </c>
      <c r="K143" s="138" t="s">
        <v>758</v>
      </c>
      <c r="L143" s="138" t="s">
        <v>759</v>
      </c>
      <c r="M143" s="434" t="s">
        <v>1962</v>
      </c>
      <c r="N143" s="138" t="n">
        <v>1639</v>
      </c>
      <c r="O143" s="134" t="s">
        <v>761</v>
      </c>
      <c r="P143" s="134" t="s">
        <v>76</v>
      </c>
      <c r="Q143" s="139" t="s">
        <v>289</v>
      </c>
      <c r="R143" s="163" t="s">
        <v>1963</v>
      </c>
      <c r="S143" s="361" t="n">
        <v>14</v>
      </c>
      <c r="T143" s="434" t="n">
        <f aca="false">R143+S143*365.2</f>
        <v>49309.8</v>
      </c>
      <c r="U143" s="135" t="s">
        <v>1435</v>
      </c>
      <c r="V143" s="108" t="s">
        <v>325</v>
      </c>
      <c r="W143" s="108" t="s">
        <v>325</v>
      </c>
      <c r="X143" s="137" t="s">
        <v>1436</v>
      </c>
      <c r="Y143" s="137" t="s">
        <v>325</v>
      </c>
      <c r="Z143" s="139" t="s">
        <v>325</v>
      </c>
      <c r="AA143" s="135" t="s">
        <v>326</v>
      </c>
      <c r="AB143" s="137" t="s">
        <v>325</v>
      </c>
      <c r="AC143" s="139" t="s">
        <v>325</v>
      </c>
      <c r="AD143" s="138" t="n">
        <v>24</v>
      </c>
      <c r="AE143" s="436" t="n">
        <v>45154</v>
      </c>
      <c r="AF143" s="437" t="n">
        <f aca="false">IF(AD143=0,0,IF(AE143="","",EDATE(AE143,AD143)-DAY(1)))</f>
        <v>45854</v>
      </c>
      <c r="AG143" s="434" t="s">
        <v>82</v>
      </c>
      <c r="AH143" s="434" t="s">
        <v>83</v>
      </c>
      <c r="AI143" s="139" t="s">
        <v>1964</v>
      </c>
      <c r="AJ143" s="434" t="s">
        <v>143</v>
      </c>
      <c r="AK143" s="437" t="str">
        <f aca="true">IF(AE143=0,"нет данных",IF(TODAY()&lt;AF143-30,"поверен",IF(TODAY()&gt;AF143,"ЗАМЕНИТЬ","ПРОСРОЧЕН")))</f>
        <v>ЗАМЕНИТЬ</v>
      </c>
      <c r="AL143" s="139"/>
      <c r="AM143" s="139" t="s">
        <v>86</v>
      </c>
      <c r="AN143" s="139" t="s">
        <v>87</v>
      </c>
      <c r="AO143" s="139" t="s">
        <v>88</v>
      </c>
      <c r="AP143" s="137" t="s">
        <v>1438</v>
      </c>
      <c r="AQ143" s="150" t="s">
        <v>1965</v>
      </c>
      <c r="AR143" s="437"/>
      <c r="AS143" s="139" t="s">
        <v>91</v>
      </c>
      <c r="AT143" s="134" t="s">
        <v>385</v>
      </c>
      <c r="AU143" s="134"/>
      <c r="AV143" s="434" t="n">
        <v>44782</v>
      </c>
      <c r="AW143" s="434" t="s">
        <v>724</v>
      </c>
      <c r="AX143" s="134"/>
      <c r="AY143" s="134"/>
      <c r="AZ143" s="134"/>
      <c r="BA143" s="434"/>
      <c r="BB143" s="434"/>
      <c r="BC143" s="434"/>
      <c r="BD143" s="139"/>
      <c r="BE143" s="434"/>
      <c r="BF143" s="434"/>
      <c r="BG143" s="108" t="s">
        <v>1966</v>
      </c>
      <c r="BH143" s="151"/>
      <c r="BI143" s="150" t="s">
        <v>768</v>
      </c>
      <c r="BJ143" s="150" t="s">
        <v>769</v>
      </c>
      <c r="BK143" s="150" t="s">
        <v>302</v>
      </c>
    </row>
    <row r="144" customFormat="false" ht="37.3" hidden="false" customHeight="false" outlineLevel="0" collapsed="false">
      <c r="A144" s="134"/>
      <c r="B144" s="134" t="s">
        <v>62</v>
      </c>
      <c r="C144" s="134" t="s">
        <v>63</v>
      </c>
      <c r="D144" s="135" t="s">
        <v>64</v>
      </c>
      <c r="E144" s="135" t="n">
        <v>244</v>
      </c>
      <c r="F144" s="136" t="s">
        <v>913</v>
      </c>
      <c r="G144" s="136" t="s">
        <v>918</v>
      </c>
      <c r="H144" s="135" t="s">
        <v>919</v>
      </c>
      <c r="I144" s="137" t="s">
        <v>566</v>
      </c>
      <c r="J144" s="136" t="s">
        <v>567</v>
      </c>
      <c r="K144" s="138" t="s">
        <v>568</v>
      </c>
      <c r="L144" s="138" t="s">
        <v>616</v>
      </c>
      <c r="M144" s="138" t="s">
        <v>617</v>
      </c>
      <c r="N144" s="138" t="s">
        <v>920</v>
      </c>
      <c r="O144" s="134" t="s">
        <v>408</v>
      </c>
      <c r="P144" s="134" t="s">
        <v>76</v>
      </c>
      <c r="Q144" s="139" t="s">
        <v>409</v>
      </c>
      <c r="R144" s="158" t="n">
        <v>42591</v>
      </c>
      <c r="S144" s="137" t="n">
        <v>15</v>
      </c>
      <c r="T144" s="136" t="n">
        <f aca="false">R144+S144*365.2</f>
        <v>48069</v>
      </c>
      <c r="U144" s="135" t="s">
        <v>100</v>
      </c>
      <c r="V144" s="108" t="str">
        <f aca="false">IF(Y144="","",Y144)</f>
        <v/>
      </c>
      <c r="W144" s="108" t="str">
        <f aca="false">IF(Z144="","",Z144)</f>
        <v>%НКПР</v>
      </c>
      <c r="X144" s="137" t="n">
        <v>100</v>
      </c>
      <c r="Y144" s="137"/>
      <c r="Z144" s="139" t="s">
        <v>411</v>
      </c>
      <c r="AA144" s="439" t="s">
        <v>412</v>
      </c>
      <c r="AB144" s="137"/>
      <c r="AC144" s="139" t="s">
        <v>411</v>
      </c>
      <c r="AD144" s="440" t="n">
        <v>24</v>
      </c>
      <c r="AE144" s="136" t="n">
        <v>45735</v>
      </c>
      <c r="AF144" s="143" t="n">
        <f aca="false">IF(AD144=0,0,IF(AE144="","",EDATE(AE144,AD144)-DAY(1)))</f>
        <v>46434</v>
      </c>
      <c r="AG144" s="136" t="s">
        <v>82</v>
      </c>
      <c r="AH144" s="136" t="s">
        <v>83</v>
      </c>
      <c r="AI144" s="136" t="s">
        <v>1967</v>
      </c>
      <c r="AJ144" s="134" t="s">
        <v>109</v>
      </c>
      <c r="AK144" s="143" t="str">
        <f aca="true">IF(AE144=0,"нет данных",IF(TODAY()&lt;AF144-30,"поверен",IF(TODAY()&gt;AF144,"ЗАМЕНИТЬ","ПРОСРОЧЕН")))</f>
        <v>поверен</v>
      </c>
      <c r="AL144" s="139"/>
      <c r="AM144" s="139" t="s">
        <v>86</v>
      </c>
      <c r="AN144" s="139" t="s">
        <v>87</v>
      </c>
      <c r="AO144" s="139" t="s">
        <v>88</v>
      </c>
      <c r="AP144" s="137" t="s">
        <v>574</v>
      </c>
      <c r="AQ144" s="139"/>
      <c r="AR144" s="417"/>
      <c r="AS144" s="139" t="s">
        <v>91</v>
      </c>
      <c r="AT144" s="134" t="s">
        <v>385</v>
      </c>
      <c r="AU144" s="137"/>
      <c r="AV144" s="136"/>
      <c r="AW144" s="136"/>
      <c r="AX144" s="137"/>
      <c r="AY144" s="137"/>
      <c r="AZ144" s="134"/>
      <c r="BA144" s="136" t="s">
        <v>343</v>
      </c>
      <c r="BB144" s="136" t="s">
        <v>415</v>
      </c>
      <c r="BC144" s="136" t="s">
        <v>416</v>
      </c>
      <c r="BD144" s="139" t="n">
        <v>3160</v>
      </c>
      <c r="BE144" s="136"/>
      <c r="BF144" s="136"/>
      <c r="BG144" s="136" t="s">
        <v>1968</v>
      </c>
      <c r="BH144" s="188"/>
      <c r="BI144" s="188"/>
      <c r="BJ144" s="441" t="s">
        <v>418</v>
      </c>
      <c r="BK144" s="442" t="s">
        <v>577</v>
      </c>
    </row>
    <row r="145" customFormat="false" ht="37.3" hidden="false" customHeight="false" outlineLevel="0" collapsed="false">
      <c r="A145" s="134"/>
      <c r="B145" s="134" t="s">
        <v>62</v>
      </c>
      <c r="C145" s="134" t="s">
        <v>63</v>
      </c>
      <c r="D145" s="135" t="s">
        <v>64</v>
      </c>
      <c r="E145" s="135" t="n">
        <v>212</v>
      </c>
      <c r="F145" s="136" t="s">
        <v>427</v>
      </c>
      <c r="G145" s="136" t="s">
        <v>634</v>
      </c>
      <c r="H145" s="135" t="s">
        <v>1969</v>
      </c>
      <c r="I145" s="137" t="s">
        <v>566</v>
      </c>
      <c r="J145" s="136" t="s">
        <v>615</v>
      </c>
      <c r="K145" s="138" t="s">
        <v>568</v>
      </c>
      <c r="L145" s="138" t="s">
        <v>616</v>
      </c>
      <c r="M145" s="136" t="s">
        <v>617</v>
      </c>
      <c r="N145" s="138" t="s">
        <v>1970</v>
      </c>
      <c r="O145" s="134" t="s">
        <v>408</v>
      </c>
      <c r="P145" s="134" t="s">
        <v>76</v>
      </c>
      <c r="Q145" s="139" t="s">
        <v>409</v>
      </c>
      <c r="R145" s="140" t="n">
        <v>42592</v>
      </c>
      <c r="S145" s="137" t="n">
        <v>15</v>
      </c>
      <c r="T145" s="136" t="n">
        <f aca="false">R145+S145*365.2</f>
        <v>48070</v>
      </c>
      <c r="U145" s="135" t="s">
        <v>100</v>
      </c>
      <c r="V145" s="108" t="str">
        <f aca="false">IF(Y145="","",Y145)</f>
        <v/>
      </c>
      <c r="W145" s="108" t="str">
        <f aca="false">IF(Z145="","",Z145)</f>
        <v>%НКПР</v>
      </c>
      <c r="X145" s="137" t="n">
        <v>100</v>
      </c>
      <c r="Y145" s="137"/>
      <c r="Z145" s="139" t="s">
        <v>411</v>
      </c>
      <c r="AA145" s="135" t="s">
        <v>412</v>
      </c>
      <c r="AB145" s="137"/>
      <c r="AC145" s="139" t="s">
        <v>411</v>
      </c>
      <c r="AD145" s="138" t="n">
        <v>24</v>
      </c>
      <c r="AE145" s="149" t="n">
        <v>45576</v>
      </c>
      <c r="AF145" s="143" t="n">
        <f aca="false">IF(AD145=0,0,IF(AE145="","",EDATE(AE145,AD145)-DAY(1)))</f>
        <v>46275</v>
      </c>
      <c r="AG145" s="136" t="s">
        <v>82</v>
      </c>
      <c r="AH145" s="136" t="s">
        <v>83</v>
      </c>
      <c r="AI145" s="139" t="s">
        <v>1971</v>
      </c>
      <c r="AJ145" s="136" t="s">
        <v>573</v>
      </c>
      <c r="AK145" s="143" t="str">
        <f aca="true">IF(AE145=0,"нет данных",IF(TODAY()&lt;AF145-30,"поверен",IF(TODAY()&gt;AF145,"ЗАМЕНИТЬ","ПРОСРОЧЕН")))</f>
        <v>поверен</v>
      </c>
      <c r="AL145" s="139"/>
      <c r="AM145" s="139" t="s">
        <v>86</v>
      </c>
      <c r="AN145" s="139" t="s">
        <v>87</v>
      </c>
      <c r="AO145" s="139" t="s">
        <v>88</v>
      </c>
      <c r="AP145" s="137" t="s">
        <v>574</v>
      </c>
      <c r="AQ145" s="150" t="n">
        <v>2015</v>
      </c>
      <c r="AR145" s="143"/>
      <c r="AS145" s="139" t="s">
        <v>91</v>
      </c>
      <c r="AT145" s="134" t="s">
        <v>385</v>
      </c>
      <c r="AU145" s="134"/>
      <c r="AV145" s="136"/>
      <c r="AW145" s="136"/>
      <c r="AX145" s="134"/>
      <c r="AY145" s="134"/>
      <c r="AZ145" s="134"/>
      <c r="BA145" s="136" t="s">
        <v>343</v>
      </c>
      <c r="BB145" s="136" t="s">
        <v>415</v>
      </c>
      <c r="BC145" s="136" t="s">
        <v>416</v>
      </c>
      <c r="BD145" s="139" t="n">
        <v>3160</v>
      </c>
      <c r="BE145" s="136"/>
      <c r="BF145" s="136"/>
      <c r="BG145" s="136" t="s">
        <v>1968</v>
      </c>
      <c r="BH145" s="151"/>
      <c r="BI145" s="108"/>
      <c r="BJ145" s="163" t="s">
        <v>418</v>
      </c>
      <c r="BK145" s="108" t="s">
        <v>577</v>
      </c>
    </row>
    <row r="146" customFormat="false" ht="37.3" hidden="false" customHeight="false" outlineLevel="0" collapsed="false">
      <c r="A146" s="443"/>
      <c r="B146" s="443" t="s">
        <v>62</v>
      </c>
      <c r="C146" s="443" t="s">
        <v>63</v>
      </c>
      <c r="D146" s="444" t="s">
        <v>64</v>
      </c>
      <c r="E146" s="444" t="s">
        <v>1840</v>
      </c>
      <c r="F146" s="445" t="s">
        <v>1841</v>
      </c>
      <c r="G146" s="445" t="s">
        <v>634</v>
      </c>
      <c r="H146" s="444" t="s">
        <v>1972</v>
      </c>
      <c r="I146" s="446" t="s">
        <v>566</v>
      </c>
      <c r="J146" s="445" t="s">
        <v>615</v>
      </c>
      <c r="K146" s="447" t="s">
        <v>568</v>
      </c>
      <c r="L146" s="447" t="s">
        <v>616</v>
      </c>
      <c r="M146" s="447" t="s">
        <v>617</v>
      </c>
      <c r="N146" s="447" t="s">
        <v>1973</v>
      </c>
      <c r="O146" s="443" t="s">
        <v>408</v>
      </c>
      <c r="P146" s="443" t="s">
        <v>76</v>
      </c>
      <c r="Q146" s="448" t="s">
        <v>409</v>
      </c>
      <c r="R146" s="449" t="n">
        <v>42736</v>
      </c>
      <c r="S146" s="446" t="n">
        <v>15</v>
      </c>
      <c r="T146" s="445" t="n">
        <f aca="false">R146+S146*365.2</f>
        <v>48214</v>
      </c>
      <c r="U146" s="444" t="s">
        <v>100</v>
      </c>
      <c r="V146" s="450" t="str">
        <f aca="false">IF(Y146="","",Y146)</f>
        <v/>
      </c>
      <c r="W146" s="448" t="s">
        <v>411</v>
      </c>
      <c r="X146" s="446" t="n">
        <v>100</v>
      </c>
      <c r="Y146" s="446"/>
      <c r="Z146" s="448" t="s">
        <v>411</v>
      </c>
      <c r="AA146" s="444" t="s">
        <v>412</v>
      </c>
      <c r="AB146" s="446"/>
      <c r="AC146" s="448" t="s">
        <v>411</v>
      </c>
      <c r="AD146" s="447" t="n">
        <v>24</v>
      </c>
      <c r="AE146" s="451" t="n">
        <v>45332</v>
      </c>
      <c r="AF146" s="452" t="n">
        <f aca="false">IF(AD146=0,0,IF(AE146="","",EDATE(AE146,AD146)-DAY(1)))</f>
        <v>46032</v>
      </c>
      <c r="AG146" s="445" t="s">
        <v>82</v>
      </c>
      <c r="AH146" s="445" t="s">
        <v>83</v>
      </c>
      <c r="AI146" s="448" t="s">
        <v>1974</v>
      </c>
      <c r="AJ146" s="445" t="s">
        <v>143</v>
      </c>
      <c r="AK146" s="452" t="str">
        <f aca="true">IF(AE146=0,"нет данных",IF(TODAY()&lt;AF146-30,"поверен",IF(TODAY()&gt;AF146,"ЗАМЕНИТЬ","ПРОСРОЧЕН")))</f>
        <v>поверен</v>
      </c>
      <c r="AL146" s="448"/>
      <c r="AM146" s="448" t="s">
        <v>86</v>
      </c>
      <c r="AN146" s="448" t="s">
        <v>87</v>
      </c>
      <c r="AO146" s="448" t="s">
        <v>88</v>
      </c>
      <c r="AP146" s="446" t="s">
        <v>574</v>
      </c>
      <c r="AQ146" s="453"/>
      <c r="AR146" s="452"/>
      <c r="AS146" s="448" t="s">
        <v>91</v>
      </c>
      <c r="AT146" s="443" t="s">
        <v>385</v>
      </c>
      <c r="AU146" s="443"/>
      <c r="AV146" s="445"/>
      <c r="AW146" s="445"/>
      <c r="AX146" s="443"/>
      <c r="AY146" s="443"/>
      <c r="AZ146" s="443"/>
      <c r="BA146" s="445" t="s">
        <v>221</v>
      </c>
      <c r="BB146" s="445" t="s">
        <v>415</v>
      </c>
      <c r="BC146" s="445" t="s">
        <v>416</v>
      </c>
      <c r="BD146" s="448" t="n">
        <v>3160</v>
      </c>
      <c r="BE146" s="445"/>
      <c r="BF146" s="445"/>
      <c r="BG146" s="445" t="s">
        <v>1975</v>
      </c>
      <c r="BH146" s="454"/>
      <c r="BI146" s="450"/>
      <c r="BJ146" s="455" t="s">
        <v>418</v>
      </c>
      <c r="BK146" s="450" t="s">
        <v>577</v>
      </c>
      <c r="BL146" s="456"/>
      <c r="BM146" s="456"/>
      <c r="BN146" s="456"/>
      <c r="BO146" s="457"/>
      <c r="BP146" s="457"/>
      <c r="BQ146" s="457"/>
      <c r="BR146" s="457"/>
      <c r="BS146" s="457"/>
      <c r="BT146" s="457"/>
      <c r="BU146" s="457"/>
      <c r="BV146" s="457"/>
    </row>
    <row r="147" customFormat="false" ht="37.3" hidden="false" customHeight="false" outlineLevel="0" collapsed="false">
      <c r="A147" s="443"/>
      <c r="B147" s="443" t="s">
        <v>62</v>
      </c>
      <c r="C147" s="443" t="s">
        <v>63</v>
      </c>
      <c r="D147" s="444" t="s">
        <v>64</v>
      </c>
      <c r="E147" s="444" t="s">
        <v>1840</v>
      </c>
      <c r="F147" s="445" t="s">
        <v>1841</v>
      </c>
      <c r="G147" s="445" t="s">
        <v>634</v>
      </c>
      <c r="H147" s="444" t="s">
        <v>1842</v>
      </c>
      <c r="I147" s="446" t="s">
        <v>1448</v>
      </c>
      <c r="J147" s="445" t="s">
        <v>1449</v>
      </c>
      <c r="K147" s="447" t="s">
        <v>568</v>
      </c>
      <c r="L147" s="447" t="s">
        <v>1451</v>
      </c>
      <c r="M147" s="447" t="s">
        <v>1452</v>
      </c>
      <c r="N147" s="447" t="n">
        <v>9521901</v>
      </c>
      <c r="O147" s="443" t="s">
        <v>1454</v>
      </c>
      <c r="P147" s="443" t="s">
        <v>76</v>
      </c>
      <c r="Q147" s="448" t="s">
        <v>409</v>
      </c>
      <c r="R147" s="449" t="n">
        <v>45170</v>
      </c>
      <c r="S147" s="446" t="n">
        <v>10</v>
      </c>
      <c r="T147" s="445" t="n">
        <f aca="false">R147+S147*365.2</f>
        <v>48822</v>
      </c>
      <c r="U147" s="444" t="s">
        <v>100</v>
      </c>
      <c r="V147" s="450" t="str">
        <f aca="false">IF(Y147="","",Y147)</f>
        <v/>
      </c>
      <c r="W147" s="458" t="str">
        <f aca="false">IF(Z147="","",Z147)</f>
        <v>%НКПР</v>
      </c>
      <c r="X147" s="446" t="n">
        <v>100</v>
      </c>
      <c r="Y147" s="446"/>
      <c r="Z147" s="448" t="s">
        <v>411</v>
      </c>
      <c r="AA147" s="444" t="s">
        <v>412</v>
      </c>
      <c r="AB147" s="446"/>
      <c r="AC147" s="448" t="s">
        <v>411</v>
      </c>
      <c r="AD147" s="447" t="n">
        <v>36</v>
      </c>
      <c r="AE147" s="459" t="n">
        <v>45201</v>
      </c>
      <c r="AF147" s="452" t="n">
        <f aca="false">IF(AD147=0,0,IF(AE147="","",EDATE(AE147,AD147)-DAY(1)))</f>
        <v>46266</v>
      </c>
      <c r="AG147" s="445" t="s">
        <v>82</v>
      </c>
      <c r="AH147" s="445" t="s">
        <v>83</v>
      </c>
      <c r="AI147" s="446" t="s">
        <v>1976</v>
      </c>
      <c r="AJ147" s="445" t="s">
        <v>1977</v>
      </c>
      <c r="AK147" s="452" t="str">
        <f aca="true">IF(AE147=0,"нет данных",IF(TODAY()&lt;AF147-30,"поверен",IF(TODAY()&gt;AF147,"ЗАМЕНИТЬ","ПРОСРОЧЕН")))</f>
        <v>поверен</v>
      </c>
      <c r="AL147" s="448"/>
      <c r="AM147" s="448" t="s">
        <v>86</v>
      </c>
      <c r="AN147" s="448" t="s">
        <v>87</v>
      </c>
      <c r="AO147" s="448" t="s">
        <v>88</v>
      </c>
      <c r="AP147" s="446" t="s">
        <v>593</v>
      </c>
      <c r="AQ147" s="453" t="s">
        <v>1978</v>
      </c>
      <c r="AR147" s="452"/>
      <c r="AS147" s="448" t="s">
        <v>91</v>
      </c>
      <c r="AT147" s="443" t="s">
        <v>385</v>
      </c>
      <c r="AU147" s="443"/>
      <c r="AV147" s="448" t="s">
        <v>1978</v>
      </c>
      <c r="AW147" s="445"/>
      <c r="AX147" s="443"/>
      <c r="AY147" s="443"/>
      <c r="AZ147" s="443"/>
      <c r="BA147" s="445" t="s">
        <v>343</v>
      </c>
      <c r="BB147" s="445" t="s">
        <v>415</v>
      </c>
      <c r="BC147" s="445" t="s">
        <v>416</v>
      </c>
      <c r="BD147" s="448" t="n">
        <v>3160</v>
      </c>
      <c r="BE147" s="445"/>
      <c r="BF147" s="445"/>
      <c r="BG147" s="445" t="s">
        <v>1975</v>
      </c>
      <c r="BH147" s="450"/>
      <c r="BI147" s="450"/>
      <c r="BJ147" s="455" t="s">
        <v>1979</v>
      </c>
      <c r="BK147" s="450" t="s">
        <v>1980</v>
      </c>
      <c r="BL147" s="456"/>
      <c r="BM147" s="456"/>
      <c r="BN147" s="456"/>
      <c r="BO147" s="457"/>
      <c r="BP147" s="457"/>
      <c r="BQ147" s="457"/>
      <c r="BR147" s="457"/>
      <c r="BS147" s="457"/>
      <c r="BT147" s="457"/>
      <c r="BU147" s="457"/>
      <c r="BV147" s="457"/>
    </row>
    <row r="148" customFormat="false" ht="37.3" hidden="false" customHeight="false" outlineLevel="0" collapsed="false">
      <c r="A148" s="443"/>
      <c r="B148" s="443" t="s">
        <v>62</v>
      </c>
      <c r="C148" s="443" t="s">
        <v>63</v>
      </c>
      <c r="D148" s="444" t="s">
        <v>64</v>
      </c>
      <c r="E148" s="444" t="s">
        <v>1468</v>
      </c>
      <c r="F148" s="445" t="s">
        <v>675</v>
      </c>
      <c r="G148" s="445" t="s">
        <v>634</v>
      </c>
      <c r="H148" s="444" t="s">
        <v>1981</v>
      </c>
      <c r="I148" s="446" t="s">
        <v>566</v>
      </c>
      <c r="J148" s="445" t="s">
        <v>615</v>
      </c>
      <c r="K148" s="447" t="s">
        <v>568</v>
      </c>
      <c r="L148" s="447" t="s">
        <v>616</v>
      </c>
      <c r="M148" s="447" t="s">
        <v>617</v>
      </c>
      <c r="N148" s="447" t="s">
        <v>1982</v>
      </c>
      <c r="O148" s="443" t="s">
        <v>999</v>
      </c>
      <c r="P148" s="443" t="s">
        <v>76</v>
      </c>
      <c r="Q148" s="448" t="s">
        <v>409</v>
      </c>
      <c r="R148" s="449" t="n">
        <v>42957</v>
      </c>
      <c r="S148" s="446" t="n">
        <v>15</v>
      </c>
      <c r="T148" s="445" t="n">
        <f aca="false">R148+S148*365.2</f>
        <v>48435</v>
      </c>
      <c r="U148" s="444" t="s">
        <v>100</v>
      </c>
      <c r="V148" s="450" t="str">
        <f aca="false">IF(Y148="","",Y148)</f>
        <v/>
      </c>
      <c r="W148" s="448" t="s">
        <v>411</v>
      </c>
      <c r="X148" s="446" t="n">
        <v>100</v>
      </c>
      <c r="Y148" s="446"/>
      <c r="Z148" s="448" t="s">
        <v>411</v>
      </c>
      <c r="AA148" s="444" t="s">
        <v>412</v>
      </c>
      <c r="AB148" s="446"/>
      <c r="AC148" s="448" t="s">
        <v>411</v>
      </c>
      <c r="AD148" s="447" t="n">
        <v>24</v>
      </c>
      <c r="AE148" s="451" t="n">
        <v>45332</v>
      </c>
      <c r="AF148" s="452" t="n">
        <f aca="false">IF(AD148=0,0,IF(AE148="","",EDATE(AE148,AD148)-DAY(1)))</f>
        <v>46032</v>
      </c>
      <c r="AG148" s="445" t="s">
        <v>82</v>
      </c>
      <c r="AH148" s="445" t="s">
        <v>83</v>
      </c>
      <c r="AI148" s="448" t="s">
        <v>1983</v>
      </c>
      <c r="AJ148" s="445" t="s">
        <v>143</v>
      </c>
      <c r="AK148" s="452" t="str">
        <f aca="true">IF(AE148=0,"нет данных",IF(TODAY()&lt;AF148-30,"поверен",IF(TODAY()&gt;AF148,"ЗАМЕНИТЬ","ПРОСРОЧЕН")))</f>
        <v>поверен</v>
      </c>
      <c r="AL148" s="448"/>
      <c r="AM148" s="448" t="s">
        <v>86</v>
      </c>
      <c r="AN148" s="448" t="s">
        <v>87</v>
      </c>
      <c r="AO148" s="448" t="s">
        <v>88</v>
      </c>
      <c r="AP148" s="446" t="s">
        <v>574</v>
      </c>
      <c r="AQ148" s="453"/>
      <c r="AR148" s="452"/>
      <c r="AS148" s="448" t="s">
        <v>91</v>
      </c>
      <c r="AT148" s="443" t="s">
        <v>385</v>
      </c>
      <c r="AU148" s="443"/>
      <c r="AV148" s="445"/>
      <c r="AW148" s="445"/>
      <c r="AX148" s="443"/>
      <c r="AY148" s="443"/>
      <c r="AZ148" s="443"/>
      <c r="BA148" s="445" t="s">
        <v>221</v>
      </c>
      <c r="BB148" s="445" t="s">
        <v>415</v>
      </c>
      <c r="BC148" s="445" t="s">
        <v>416</v>
      </c>
      <c r="BD148" s="448" t="n">
        <v>3160</v>
      </c>
      <c r="BE148" s="445"/>
      <c r="BF148" s="445"/>
      <c r="BG148" s="445" t="s">
        <v>1975</v>
      </c>
      <c r="BH148" s="454"/>
      <c r="BI148" s="450"/>
      <c r="BJ148" s="455" t="s">
        <v>418</v>
      </c>
      <c r="BK148" s="450" t="s">
        <v>577</v>
      </c>
      <c r="BL148" s="456"/>
      <c r="BM148" s="456"/>
      <c r="BN148" s="456"/>
      <c r="BO148" s="457"/>
      <c r="BP148" s="457"/>
      <c r="BQ148" s="457"/>
      <c r="BR148" s="457"/>
      <c r="BS148" s="457"/>
      <c r="BT148" s="457"/>
      <c r="BU148" s="457"/>
      <c r="BV148" s="457"/>
    </row>
    <row r="149" customFormat="false" ht="37.3" hidden="false" customHeight="false" outlineLevel="0" collapsed="false">
      <c r="A149" s="443"/>
      <c r="B149" s="443" t="s">
        <v>62</v>
      </c>
      <c r="C149" s="443" t="s">
        <v>63</v>
      </c>
      <c r="D149" s="444" t="s">
        <v>64</v>
      </c>
      <c r="E149" s="444" t="s">
        <v>1468</v>
      </c>
      <c r="F149" s="445" t="s">
        <v>675</v>
      </c>
      <c r="G149" s="445" t="s">
        <v>634</v>
      </c>
      <c r="H149" s="444" t="s">
        <v>1984</v>
      </c>
      <c r="I149" s="446" t="s">
        <v>566</v>
      </c>
      <c r="J149" s="445" t="s">
        <v>615</v>
      </c>
      <c r="K149" s="447" t="s">
        <v>568</v>
      </c>
      <c r="L149" s="447" t="s">
        <v>616</v>
      </c>
      <c r="M149" s="447" t="s">
        <v>617</v>
      </c>
      <c r="N149" s="447" t="s">
        <v>1985</v>
      </c>
      <c r="O149" s="443" t="s">
        <v>408</v>
      </c>
      <c r="P149" s="443" t="s">
        <v>76</v>
      </c>
      <c r="Q149" s="448" t="s">
        <v>409</v>
      </c>
      <c r="R149" s="449" t="n">
        <v>42957</v>
      </c>
      <c r="S149" s="446" t="n">
        <v>15</v>
      </c>
      <c r="T149" s="445" t="n">
        <f aca="false">R149+S149*365.2</f>
        <v>48435</v>
      </c>
      <c r="U149" s="444" t="s">
        <v>100</v>
      </c>
      <c r="V149" s="450" t="str">
        <f aca="false">IF(Y149="","",Y149)</f>
        <v/>
      </c>
      <c r="W149" s="448" t="s">
        <v>411</v>
      </c>
      <c r="X149" s="446" t="n">
        <v>100</v>
      </c>
      <c r="Y149" s="446"/>
      <c r="Z149" s="448" t="s">
        <v>411</v>
      </c>
      <c r="AA149" s="444" t="s">
        <v>412</v>
      </c>
      <c r="AB149" s="446"/>
      <c r="AC149" s="448" t="s">
        <v>411</v>
      </c>
      <c r="AD149" s="447" t="n">
        <v>24</v>
      </c>
      <c r="AE149" s="451" t="n">
        <v>45332</v>
      </c>
      <c r="AF149" s="452" t="n">
        <f aca="false">IF(AD149=0,0,IF(AE149="","",EDATE(AE149,AD149)-DAY(1)))</f>
        <v>46032</v>
      </c>
      <c r="AG149" s="445" t="s">
        <v>82</v>
      </c>
      <c r="AH149" s="445" t="s">
        <v>83</v>
      </c>
      <c r="AI149" s="448" t="s">
        <v>1986</v>
      </c>
      <c r="AJ149" s="445" t="s">
        <v>143</v>
      </c>
      <c r="AK149" s="452" t="str">
        <f aca="true">IF(AE149=0,"нет данных",IF(TODAY()&lt;AF149-30,"поверен",IF(TODAY()&gt;AF149,"ЗАМЕНИТЬ","ПРОСРОЧЕН")))</f>
        <v>поверен</v>
      </c>
      <c r="AL149" s="448"/>
      <c r="AM149" s="448" t="s">
        <v>86</v>
      </c>
      <c r="AN149" s="448" t="s">
        <v>87</v>
      </c>
      <c r="AO149" s="448" t="s">
        <v>88</v>
      </c>
      <c r="AP149" s="446" t="s">
        <v>574</v>
      </c>
      <c r="AQ149" s="453"/>
      <c r="AR149" s="452"/>
      <c r="AS149" s="448" t="s">
        <v>91</v>
      </c>
      <c r="AT149" s="443" t="s">
        <v>385</v>
      </c>
      <c r="AU149" s="443"/>
      <c r="AV149" s="445"/>
      <c r="AW149" s="445"/>
      <c r="AX149" s="443"/>
      <c r="AY149" s="443"/>
      <c r="AZ149" s="443"/>
      <c r="BA149" s="445" t="s">
        <v>221</v>
      </c>
      <c r="BB149" s="445" t="s">
        <v>415</v>
      </c>
      <c r="BC149" s="445" t="s">
        <v>416</v>
      </c>
      <c r="BD149" s="448" t="n">
        <v>3160</v>
      </c>
      <c r="BE149" s="445"/>
      <c r="BF149" s="445"/>
      <c r="BG149" s="445" t="s">
        <v>1975</v>
      </c>
      <c r="BH149" s="454"/>
      <c r="BI149" s="450"/>
      <c r="BJ149" s="455" t="s">
        <v>418</v>
      </c>
      <c r="BK149" s="450" t="s">
        <v>577</v>
      </c>
      <c r="BL149" s="456"/>
      <c r="BM149" s="456"/>
      <c r="BN149" s="456"/>
      <c r="BO149" s="457"/>
      <c r="BP149" s="457"/>
      <c r="BQ149" s="457"/>
      <c r="BR149" s="457"/>
      <c r="BS149" s="457"/>
      <c r="BT149" s="457"/>
      <c r="BU149" s="457"/>
      <c r="BV149" s="457"/>
    </row>
    <row r="150" customFormat="false" ht="37.3" hidden="false" customHeight="false" outlineLevel="0" collapsed="false">
      <c r="A150" s="443"/>
      <c r="B150" s="443" t="s">
        <v>62</v>
      </c>
      <c r="C150" s="443" t="s">
        <v>63</v>
      </c>
      <c r="D150" s="444" t="s">
        <v>64</v>
      </c>
      <c r="E150" s="444" t="s">
        <v>1468</v>
      </c>
      <c r="F150" s="445" t="s">
        <v>675</v>
      </c>
      <c r="G150" s="445" t="s">
        <v>634</v>
      </c>
      <c r="H150" s="444" t="s">
        <v>1987</v>
      </c>
      <c r="I150" s="446" t="s">
        <v>566</v>
      </c>
      <c r="J150" s="445" t="s">
        <v>615</v>
      </c>
      <c r="K150" s="447" t="s">
        <v>568</v>
      </c>
      <c r="L150" s="447" t="s">
        <v>616</v>
      </c>
      <c r="M150" s="447" t="s">
        <v>617</v>
      </c>
      <c r="N150" s="447" t="s">
        <v>1988</v>
      </c>
      <c r="O150" s="443" t="s">
        <v>408</v>
      </c>
      <c r="P150" s="443" t="s">
        <v>76</v>
      </c>
      <c r="Q150" s="448" t="s">
        <v>409</v>
      </c>
      <c r="R150" s="449" t="n">
        <v>42957</v>
      </c>
      <c r="S150" s="446" t="n">
        <v>15</v>
      </c>
      <c r="T150" s="445" t="n">
        <f aca="false">R150+S150*365.2</f>
        <v>48435</v>
      </c>
      <c r="U150" s="444" t="s">
        <v>100</v>
      </c>
      <c r="V150" s="450" t="str">
        <f aca="false">IF(Y150="","",Y150)</f>
        <v/>
      </c>
      <c r="W150" s="448" t="s">
        <v>411</v>
      </c>
      <c r="X150" s="446" t="n">
        <v>100</v>
      </c>
      <c r="Y150" s="446"/>
      <c r="Z150" s="448" t="s">
        <v>411</v>
      </c>
      <c r="AA150" s="444" t="s">
        <v>412</v>
      </c>
      <c r="AB150" s="446"/>
      <c r="AC150" s="448" t="s">
        <v>411</v>
      </c>
      <c r="AD150" s="447" t="n">
        <v>24</v>
      </c>
      <c r="AE150" s="451" t="n">
        <v>45332</v>
      </c>
      <c r="AF150" s="452" t="n">
        <f aca="false">IF(AD150=0,0,IF(AE150="","",EDATE(AE150,AD150)-DAY(1)))</f>
        <v>46032</v>
      </c>
      <c r="AG150" s="445" t="s">
        <v>82</v>
      </c>
      <c r="AH150" s="445" t="s">
        <v>83</v>
      </c>
      <c r="AI150" s="448" t="s">
        <v>1989</v>
      </c>
      <c r="AJ150" s="445" t="s">
        <v>143</v>
      </c>
      <c r="AK150" s="452" t="str">
        <f aca="true">IF(AE150=0,"нет данных",IF(TODAY()&lt;AF150-30,"поверен",IF(TODAY()&gt;AF150,"ЗАМЕНИТЬ","ПРОСРОЧЕН")))</f>
        <v>поверен</v>
      </c>
      <c r="AL150" s="448"/>
      <c r="AM150" s="448" t="s">
        <v>86</v>
      </c>
      <c r="AN150" s="448" t="s">
        <v>87</v>
      </c>
      <c r="AO150" s="448" t="s">
        <v>88</v>
      </c>
      <c r="AP150" s="446" t="s">
        <v>574</v>
      </c>
      <c r="AQ150" s="453"/>
      <c r="AR150" s="452"/>
      <c r="AS150" s="448" t="s">
        <v>91</v>
      </c>
      <c r="AT150" s="443" t="s">
        <v>385</v>
      </c>
      <c r="AU150" s="443"/>
      <c r="AV150" s="445"/>
      <c r="AW150" s="445"/>
      <c r="AX150" s="443"/>
      <c r="AY150" s="443"/>
      <c r="AZ150" s="443"/>
      <c r="BA150" s="445" t="s">
        <v>221</v>
      </c>
      <c r="BB150" s="445" t="s">
        <v>415</v>
      </c>
      <c r="BC150" s="445" t="s">
        <v>416</v>
      </c>
      <c r="BD150" s="448" t="n">
        <v>3160</v>
      </c>
      <c r="BE150" s="445"/>
      <c r="BF150" s="445"/>
      <c r="BG150" s="445" t="s">
        <v>1975</v>
      </c>
      <c r="BH150" s="454"/>
      <c r="BI150" s="450"/>
      <c r="BJ150" s="455" t="s">
        <v>418</v>
      </c>
      <c r="BK150" s="450" t="s">
        <v>577</v>
      </c>
      <c r="BL150" s="456"/>
      <c r="BM150" s="456"/>
      <c r="BN150" s="456"/>
      <c r="BO150" s="457"/>
      <c r="BP150" s="457"/>
      <c r="BQ150" s="457"/>
      <c r="BR150" s="457"/>
      <c r="BS150" s="457"/>
      <c r="BT150" s="457"/>
      <c r="BU150" s="457"/>
      <c r="BV150" s="457"/>
    </row>
    <row r="151" customFormat="false" ht="37.3" hidden="false" customHeight="false" outlineLevel="0" collapsed="false">
      <c r="A151" s="443"/>
      <c r="B151" s="443" t="s">
        <v>62</v>
      </c>
      <c r="C151" s="443" t="s">
        <v>63</v>
      </c>
      <c r="D151" s="444" t="s">
        <v>64</v>
      </c>
      <c r="E151" s="444" t="s">
        <v>1468</v>
      </c>
      <c r="F151" s="460" t="s">
        <v>1990</v>
      </c>
      <c r="G151" s="460" t="s">
        <v>634</v>
      </c>
      <c r="H151" s="444" t="s">
        <v>1991</v>
      </c>
      <c r="I151" s="458" t="s">
        <v>1408</v>
      </c>
      <c r="J151" s="461" t="s">
        <v>1889</v>
      </c>
      <c r="K151" s="447" t="s">
        <v>907</v>
      </c>
      <c r="L151" s="447" t="s">
        <v>1890</v>
      </c>
      <c r="M151" s="462" t="s">
        <v>1891</v>
      </c>
      <c r="N151" s="463" t="n">
        <v>222171</v>
      </c>
      <c r="O151" s="450" t="s">
        <v>1992</v>
      </c>
      <c r="P151" s="450" t="s">
        <v>76</v>
      </c>
      <c r="Q151" s="464" t="s">
        <v>409</v>
      </c>
      <c r="R151" s="465" t="n">
        <v>44889</v>
      </c>
      <c r="S151" s="458" t="n">
        <v>10</v>
      </c>
      <c r="T151" s="461" t="n">
        <f aca="false">R151+S151*365.2</f>
        <v>48541</v>
      </c>
      <c r="U151" s="466" t="s">
        <v>100</v>
      </c>
      <c r="V151" s="450" t="str">
        <f aca="false">IF(Y151="","",Y151)</f>
        <v/>
      </c>
      <c r="W151" s="458" t="str">
        <f aca="false">IF(Z151="","",Z151)</f>
        <v>%НКПР</v>
      </c>
      <c r="X151" s="458" t="n">
        <v>100</v>
      </c>
      <c r="Y151" s="458"/>
      <c r="Z151" s="464" t="s">
        <v>411</v>
      </c>
      <c r="AA151" s="467" t="s">
        <v>1893</v>
      </c>
      <c r="AB151" s="458"/>
      <c r="AC151" s="464" t="s">
        <v>411</v>
      </c>
      <c r="AD151" s="462" t="n">
        <v>36</v>
      </c>
      <c r="AE151" s="461" t="n">
        <v>44889</v>
      </c>
      <c r="AF151" s="468" t="n">
        <f aca="false">IF(AD151=0,0,IF(AE151="","",EDATE(AE151,AD151)-DAY(1)))</f>
        <v>45954</v>
      </c>
      <c r="AG151" s="461" t="s">
        <v>82</v>
      </c>
      <c r="AH151" s="461" t="s">
        <v>83</v>
      </c>
      <c r="AI151" s="464" t="s">
        <v>1993</v>
      </c>
      <c r="AJ151" s="458" t="s">
        <v>1895</v>
      </c>
      <c r="AK151" s="469" t="str">
        <f aca="true">IF(AE151=0,"нет данных",IF(TODAY()&lt;AF151-30,"поверен",IF(TODAY()&gt;AF151,"ЗАМЕНИТЬ","ПРОСРОЧЕН")))</f>
        <v>ПРОСРОЧЕН</v>
      </c>
      <c r="AL151" s="464"/>
      <c r="AM151" s="464" t="s">
        <v>86</v>
      </c>
      <c r="AN151" s="464" t="s">
        <v>87</v>
      </c>
      <c r="AO151" s="464" t="s">
        <v>88</v>
      </c>
      <c r="AP151" s="458" t="s">
        <v>1994</v>
      </c>
      <c r="AQ151" s="464" t="s">
        <v>1995</v>
      </c>
      <c r="AR151" s="468"/>
      <c r="AS151" s="464" t="s">
        <v>91</v>
      </c>
      <c r="AT151" s="450" t="s">
        <v>385</v>
      </c>
      <c r="AU151" s="458"/>
      <c r="AV151" s="464" t="s">
        <v>1995</v>
      </c>
      <c r="AW151" s="461"/>
      <c r="AX151" s="450"/>
      <c r="AY151" s="450"/>
      <c r="AZ151" s="450"/>
      <c r="BA151" s="461"/>
      <c r="BB151" s="461" t="s">
        <v>415</v>
      </c>
      <c r="BC151" s="461" t="s">
        <v>416</v>
      </c>
      <c r="BD151" s="464" t="n">
        <v>3160</v>
      </c>
      <c r="BE151" s="461"/>
      <c r="BF151" s="461"/>
      <c r="BG151" s="445" t="s">
        <v>1975</v>
      </c>
      <c r="BH151" s="454"/>
      <c r="BI151" s="450" t="s">
        <v>417</v>
      </c>
      <c r="BJ151" s="455" t="s">
        <v>1996</v>
      </c>
      <c r="BK151" s="450" t="s">
        <v>1898</v>
      </c>
      <c r="BL151" s="456"/>
      <c r="BM151" s="456"/>
      <c r="BN151" s="456"/>
      <c r="BO151" s="457"/>
      <c r="BP151" s="457"/>
      <c r="BQ151" s="457"/>
      <c r="BR151" s="457"/>
      <c r="BS151" s="457"/>
      <c r="BT151" s="457"/>
      <c r="BU151" s="457"/>
      <c r="BV151" s="457"/>
    </row>
    <row r="152" customFormat="false" ht="37.3" hidden="false" customHeight="false" outlineLevel="0" collapsed="false">
      <c r="A152" s="443"/>
      <c r="B152" s="443" t="s">
        <v>62</v>
      </c>
      <c r="C152" s="443" t="s">
        <v>63</v>
      </c>
      <c r="D152" s="444" t="s">
        <v>64</v>
      </c>
      <c r="E152" s="444" t="s">
        <v>1468</v>
      </c>
      <c r="F152" s="445" t="s">
        <v>675</v>
      </c>
      <c r="G152" s="445" t="s">
        <v>634</v>
      </c>
      <c r="H152" s="444" t="s">
        <v>1997</v>
      </c>
      <c r="I152" s="446" t="s">
        <v>566</v>
      </c>
      <c r="J152" s="445" t="s">
        <v>615</v>
      </c>
      <c r="K152" s="447" t="s">
        <v>568</v>
      </c>
      <c r="L152" s="447" t="s">
        <v>616</v>
      </c>
      <c r="M152" s="447" t="s">
        <v>617</v>
      </c>
      <c r="N152" s="447" t="s">
        <v>1998</v>
      </c>
      <c r="O152" s="443" t="s">
        <v>408</v>
      </c>
      <c r="P152" s="443" t="s">
        <v>76</v>
      </c>
      <c r="Q152" s="448" t="s">
        <v>409</v>
      </c>
      <c r="R152" s="449" t="n">
        <v>42957</v>
      </c>
      <c r="S152" s="446" t="n">
        <v>15</v>
      </c>
      <c r="T152" s="445" t="n">
        <f aca="false">R152+S152*365.2</f>
        <v>48435</v>
      </c>
      <c r="U152" s="444" t="s">
        <v>100</v>
      </c>
      <c r="V152" s="450" t="str">
        <f aca="false">IF(Y152="","",Y152)</f>
        <v/>
      </c>
      <c r="W152" s="448" t="s">
        <v>411</v>
      </c>
      <c r="X152" s="446" t="n">
        <v>100</v>
      </c>
      <c r="Y152" s="446"/>
      <c r="Z152" s="448" t="s">
        <v>411</v>
      </c>
      <c r="AA152" s="444" t="s">
        <v>412</v>
      </c>
      <c r="AB152" s="446"/>
      <c r="AC152" s="448" t="s">
        <v>411</v>
      </c>
      <c r="AD152" s="447" t="n">
        <v>24</v>
      </c>
      <c r="AE152" s="451" t="n">
        <v>45332</v>
      </c>
      <c r="AF152" s="452" t="n">
        <f aca="false">IF(AD152=0,0,IF(AE152="","",EDATE(AE152,AD152)-DAY(1)))</f>
        <v>46032</v>
      </c>
      <c r="AG152" s="445" t="s">
        <v>82</v>
      </c>
      <c r="AH152" s="445" t="s">
        <v>83</v>
      </c>
      <c r="AI152" s="448" t="s">
        <v>1999</v>
      </c>
      <c r="AJ152" s="445" t="s">
        <v>143</v>
      </c>
      <c r="AK152" s="452" t="str">
        <f aca="true">IF(AE152=0,"нет данных",IF(TODAY()&lt;AF152-30,"поверен",IF(TODAY()&gt;AF152,"ЗАМЕНИТЬ","ПРОСРОЧЕН")))</f>
        <v>поверен</v>
      </c>
      <c r="AL152" s="448"/>
      <c r="AM152" s="448" t="s">
        <v>86</v>
      </c>
      <c r="AN152" s="448" t="s">
        <v>87</v>
      </c>
      <c r="AO152" s="448" t="s">
        <v>88</v>
      </c>
      <c r="AP152" s="446" t="s">
        <v>574</v>
      </c>
      <c r="AQ152" s="453"/>
      <c r="AR152" s="452"/>
      <c r="AS152" s="448" t="s">
        <v>91</v>
      </c>
      <c r="AT152" s="443" t="s">
        <v>385</v>
      </c>
      <c r="AU152" s="443"/>
      <c r="AV152" s="445"/>
      <c r="AW152" s="445"/>
      <c r="AX152" s="443"/>
      <c r="AY152" s="443"/>
      <c r="AZ152" s="443"/>
      <c r="BA152" s="445" t="s">
        <v>221</v>
      </c>
      <c r="BB152" s="445" t="s">
        <v>415</v>
      </c>
      <c r="BC152" s="445" t="s">
        <v>416</v>
      </c>
      <c r="BD152" s="448" t="n">
        <v>3160</v>
      </c>
      <c r="BE152" s="445"/>
      <c r="BF152" s="445"/>
      <c r="BG152" s="445" t="s">
        <v>1975</v>
      </c>
      <c r="BH152" s="454"/>
      <c r="BI152" s="450"/>
      <c r="BJ152" s="455" t="s">
        <v>418</v>
      </c>
      <c r="BK152" s="450" t="s">
        <v>577</v>
      </c>
      <c r="BL152" s="456"/>
      <c r="BM152" s="456"/>
      <c r="BN152" s="456"/>
      <c r="BO152" s="457"/>
      <c r="BP152" s="457"/>
      <c r="BQ152" s="457"/>
      <c r="BR152" s="457"/>
      <c r="BS152" s="457"/>
      <c r="BT152" s="457"/>
      <c r="BU152" s="457"/>
      <c r="BV152" s="457"/>
    </row>
    <row r="153" customFormat="false" ht="37.3" hidden="false" customHeight="false" outlineLevel="0" collapsed="false">
      <c r="A153" s="443"/>
      <c r="B153" s="443" t="s">
        <v>62</v>
      </c>
      <c r="C153" s="443" t="s">
        <v>63</v>
      </c>
      <c r="D153" s="444" t="s">
        <v>64</v>
      </c>
      <c r="E153" s="444" t="s">
        <v>1468</v>
      </c>
      <c r="F153" s="445" t="s">
        <v>675</v>
      </c>
      <c r="G153" s="445" t="s">
        <v>634</v>
      </c>
      <c r="H153" s="444" t="s">
        <v>2000</v>
      </c>
      <c r="I153" s="446" t="s">
        <v>566</v>
      </c>
      <c r="J153" s="445" t="s">
        <v>615</v>
      </c>
      <c r="K153" s="447" t="s">
        <v>568</v>
      </c>
      <c r="L153" s="447" t="s">
        <v>616</v>
      </c>
      <c r="M153" s="447" t="s">
        <v>617</v>
      </c>
      <c r="N153" s="447" t="s">
        <v>2001</v>
      </c>
      <c r="O153" s="443" t="s">
        <v>408</v>
      </c>
      <c r="P153" s="443" t="s">
        <v>76</v>
      </c>
      <c r="Q153" s="448" t="s">
        <v>409</v>
      </c>
      <c r="R153" s="449" t="n">
        <v>42957</v>
      </c>
      <c r="S153" s="446" t="n">
        <v>15</v>
      </c>
      <c r="T153" s="445" t="n">
        <f aca="false">R153+S153*365.2</f>
        <v>48435</v>
      </c>
      <c r="U153" s="444" t="s">
        <v>100</v>
      </c>
      <c r="V153" s="450" t="str">
        <f aca="false">IF(Y153="","",Y153)</f>
        <v/>
      </c>
      <c r="W153" s="448" t="s">
        <v>411</v>
      </c>
      <c r="X153" s="446" t="n">
        <v>100</v>
      </c>
      <c r="Y153" s="446"/>
      <c r="Z153" s="448" t="s">
        <v>411</v>
      </c>
      <c r="AA153" s="444" t="s">
        <v>412</v>
      </c>
      <c r="AB153" s="446"/>
      <c r="AC153" s="448" t="s">
        <v>411</v>
      </c>
      <c r="AD153" s="447" t="n">
        <v>24</v>
      </c>
      <c r="AE153" s="451" t="n">
        <v>45332</v>
      </c>
      <c r="AF153" s="452" t="n">
        <f aca="false">IF(AD153=0,0,IF(AE153="","",EDATE(AE153,AD153)-DAY(1)))</f>
        <v>46032</v>
      </c>
      <c r="AG153" s="445" t="s">
        <v>82</v>
      </c>
      <c r="AH153" s="445" t="s">
        <v>83</v>
      </c>
      <c r="AI153" s="448" t="s">
        <v>2002</v>
      </c>
      <c r="AJ153" s="445" t="s">
        <v>143</v>
      </c>
      <c r="AK153" s="452" t="str">
        <f aca="true">IF(AE153=0,"нет данных",IF(TODAY()&lt;AF153-30,"поверен",IF(TODAY()&gt;AF153,"ЗАМЕНИТЬ","ПРОСРОЧЕН")))</f>
        <v>поверен</v>
      </c>
      <c r="AL153" s="448"/>
      <c r="AM153" s="448" t="s">
        <v>86</v>
      </c>
      <c r="AN153" s="448" t="s">
        <v>87</v>
      </c>
      <c r="AO153" s="448" t="s">
        <v>88</v>
      </c>
      <c r="AP153" s="446" t="s">
        <v>574</v>
      </c>
      <c r="AQ153" s="453"/>
      <c r="AR153" s="452"/>
      <c r="AS153" s="448" t="s">
        <v>91</v>
      </c>
      <c r="AT153" s="443" t="s">
        <v>385</v>
      </c>
      <c r="AU153" s="443"/>
      <c r="AV153" s="445"/>
      <c r="AW153" s="445"/>
      <c r="AX153" s="443"/>
      <c r="AY153" s="443"/>
      <c r="AZ153" s="443"/>
      <c r="BA153" s="445" t="s">
        <v>221</v>
      </c>
      <c r="BB153" s="445" t="s">
        <v>415</v>
      </c>
      <c r="BC153" s="445" t="s">
        <v>416</v>
      </c>
      <c r="BD153" s="448" t="n">
        <v>3160</v>
      </c>
      <c r="BE153" s="445"/>
      <c r="BF153" s="445"/>
      <c r="BG153" s="445" t="s">
        <v>1975</v>
      </c>
      <c r="BH153" s="454"/>
      <c r="BI153" s="450"/>
      <c r="BJ153" s="455" t="s">
        <v>418</v>
      </c>
      <c r="BK153" s="450" t="s">
        <v>577</v>
      </c>
      <c r="BL153" s="456"/>
      <c r="BM153" s="456"/>
      <c r="BN153" s="456"/>
      <c r="BO153" s="457"/>
      <c r="BP153" s="457"/>
      <c r="BQ153" s="457"/>
      <c r="BR153" s="457"/>
      <c r="BS153" s="457"/>
      <c r="BT153" s="457"/>
      <c r="BU153" s="457"/>
      <c r="BV153" s="457"/>
    </row>
    <row r="154" customFormat="false" ht="37.3" hidden="false" customHeight="false" outlineLevel="0" collapsed="false">
      <c r="A154" s="134"/>
      <c r="B154" s="134" t="s">
        <v>62</v>
      </c>
      <c r="C154" s="134" t="s">
        <v>63</v>
      </c>
      <c r="D154" s="135" t="s">
        <v>64</v>
      </c>
      <c r="E154" s="135" t="n">
        <v>223</v>
      </c>
      <c r="F154" s="136" t="s">
        <v>675</v>
      </c>
      <c r="G154" s="136" t="s">
        <v>707</v>
      </c>
      <c r="H154" s="135" t="s">
        <v>714</v>
      </c>
      <c r="I154" s="137" t="s">
        <v>566</v>
      </c>
      <c r="J154" s="136" t="s">
        <v>615</v>
      </c>
      <c r="K154" s="138" t="s">
        <v>568</v>
      </c>
      <c r="L154" s="138" t="s">
        <v>616</v>
      </c>
      <c r="M154" s="138" t="s">
        <v>617</v>
      </c>
      <c r="N154" s="138" t="s">
        <v>715</v>
      </c>
      <c r="O154" s="134" t="s">
        <v>408</v>
      </c>
      <c r="P154" s="134" t="s">
        <v>76</v>
      </c>
      <c r="Q154" s="139" t="s">
        <v>409</v>
      </c>
      <c r="R154" s="158" t="n">
        <v>42591</v>
      </c>
      <c r="S154" s="137" t="n">
        <v>15</v>
      </c>
      <c r="T154" s="136" t="n">
        <f aca="false">R154+S154*365.2</f>
        <v>48069</v>
      </c>
      <c r="U154" s="135" t="s">
        <v>100</v>
      </c>
      <c r="V154" s="108" t="str">
        <f aca="false">IF(Y154="","",Y154)</f>
        <v/>
      </c>
      <c r="W154" s="108" t="str">
        <f aca="false">IF(Z154="","",Z154)</f>
        <v>%НКПР</v>
      </c>
      <c r="X154" s="137" t="n">
        <v>100</v>
      </c>
      <c r="Y154" s="137"/>
      <c r="Z154" s="139" t="s">
        <v>411</v>
      </c>
      <c r="AA154" s="135" t="s">
        <v>412</v>
      </c>
      <c r="AB154" s="137"/>
      <c r="AC154" s="139" t="s">
        <v>411</v>
      </c>
      <c r="AD154" s="470" t="n">
        <v>24</v>
      </c>
      <c r="AE154" s="140" t="n">
        <v>45735</v>
      </c>
      <c r="AF154" s="143" t="n">
        <f aca="false">IF(AD154=0,0,IF(AE154="","",EDATE(AE154,AD154)-DAY(1)))</f>
        <v>46434</v>
      </c>
      <c r="AG154" s="136" t="s">
        <v>82</v>
      </c>
      <c r="AH154" s="136" t="s">
        <v>83</v>
      </c>
      <c r="AI154" s="136" t="s">
        <v>2003</v>
      </c>
      <c r="AJ154" s="134" t="s">
        <v>109</v>
      </c>
      <c r="AK154" s="143" t="str">
        <f aca="true">IF(AE154=0,"нет данных",IF(TODAY()&lt;AF154-30,"поверен",IF(TODAY()&gt;AF154,"ЗАМЕНИТЬ","ПРОСРОЧЕН")))</f>
        <v>поверен</v>
      </c>
      <c r="AL154" s="139"/>
      <c r="AM154" s="139" t="s">
        <v>86</v>
      </c>
      <c r="AN154" s="139" t="s">
        <v>87</v>
      </c>
      <c r="AO154" s="139" t="s">
        <v>88</v>
      </c>
      <c r="AP154" s="137" t="s">
        <v>574</v>
      </c>
      <c r="AQ154" s="150"/>
      <c r="AR154" s="143"/>
      <c r="AS154" s="139" t="s">
        <v>91</v>
      </c>
      <c r="AT154" s="134" t="s">
        <v>385</v>
      </c>
      <c r="AU154" s="134"/>
      <c r="AV154" s="136"/>
      <c r="AW154" s="136"/>
      <c r="AX154" s="134"/>
      <c r="AY154" s="134"/>
      <c r="AZ154" s="134"/>
      <c r="BA154" s="136" t="s">
        <v>343</v>
      </c>
      <c r="BB154" s="136" t="s">
        <v>415</v>
      </c>
      <c r="BC154" s="136" t="s">
        <v>416</v>
      </c>
      <c r="BD154" s="139" t="n">
        <v>3160</v>
      </c>
      <c r="BE154" s="136"/>
      <c r="BF154" s="136"/>
      <c r="BG154" s="136" t="s">
        <v>2004</v>
      </c>
      <c r="BH154" s="108"/>
      <c r="BI154" s="108"/>
      <c r="BJ154" s="163" t="s">
        <v>418</v>
      </c>
      <c r="BK154" s="108" t="s">
        <v>577</v>
      </c>
      <c r="BL154" s="147"/>
      <c r="BM154" s="147"/>
      <c r="BN154" s="147"/>
      <c r="BO154" s="147"/>
    </row>
    <row r="155" customFormat="false" ht="62.25" hidden="false" customHeight="true" outlineLevel="0" collapsed="false">
      <c r="A155" s="110"/>
      <c r="B155" s="110" t="s">
        <v>62</v>
      </c>
      <c r="C155" s="110" t="s">
        <v>63</v>
      </c>
      <c r="D155" s="111" t="s">
        <v>64</v>
      </c>
      <c r="E155" s="111" t="n">
        <v>221</v>
      </c>
      <c r="F155" s="112" t="s">
        <v>675</v>
      </c>
      <c r="G155" s="112" t="s">
        <v>634</v>
      </c>
      <c r="H155" s="111" t="s">
        <v>1531</v>
      </c>
      <c r="I155" s="113" t="s">
        <v>1408</v>
      </c>
      <c r="J155" s="471" t="s">
        <v>1889</v>
      </c>
      <c r="K155" s="114" t="s">
        <v>907</v>
      </c>
      <c r="L155" s="472" t="s">
        <v>1890</v>
      </c>
      <c r="M155" s="472" t="s">
        <v>1891</v>
      </c>
      <c r="N155" s="114" t="n">
        <v>222417</v>
      </c>
      <c r="O155" s="119" t="s">
        <v>1992</v>
      </c>
      <c r="P155" s="110" t="s">
        <v>76</v>
      </c>
      <c r="Q155" s="115" t="s">
        <v>409</v>
      </c>
      <c r="R155" s="129" t="n">
        <v>44889</v>
      </c>
      <c r="S155" s="473" t="n">
        <v>10</v>
      </c>
      <c r="T155" s="112" t="n">
        <f aca="false">R155+S155*365.2</f>
        <v>48541</v>
      </c>
      <c r="U155" s="111" t="s">
        <v>100</v>
      </c>
      <c r="V155" s="110" t="str">
        <f aca="false">IF(Y155="","",Y155)</f>
        <v/>
      </c>
      <c r="W155" s="110" t="str">
        <f aca="false">IF(Z155="","",Z155)</f>
        <v>%НКПР</v>
      </c>
      <c r="X155" s="113" t="n">
        <v>100</v>
      </c>
      <c r="Y155" s="113"/>
      <c r="Z155" s="115" t="s">
        <v>411</v>
      </c>
      <c r="AA155" s="111" t="s">
        <v>1893</v>
      </c>
      <c r="AB155" s="113"/>
      <c r="AC155" s="115" t="s">
        <v>411</v>
      </c>
      <c r="AD155" s="472" t="n">
        <v>36</v>
      </c>
      <c r="AE155" s="116" t="n">
        <v>44890</v>
      </c>
      <c r="AF155" s="121" t="n">
        <f aca="false">IF(AD155=0,0,IF(AE155="","",EDATE(AE155,AD155)-DAY(1)))</f>
        <v>45955</v>
      </c>
      <c r="AG155" s="112" t="s">
        <v>82</v>
      </c>
      <c r="AH155" s="112" t="s">
        <v>83</v>
      </c>
      <c r="AI155" s="110" t="s">
        <v>2005</v>
      </c>
      <c r="AJ155" s="119" t="s">
        <v>1895</v>
      </c>
      <c r="AK155" s="121" t="str">
        <f aca="true">IF(AE155=0,"нет данных",IF(TODAY()&lt;AF155-30,"поверен",IF(TODAY()&gt;AF155,"ЗАМЕНИТЬ","ПРОСРОЧЕН")))</f>
        <v>ПРОСРОЧЕН</v>
      </c>
      <c r="AL155" s="115"/>
      <c r="AM155" s="115" t="s">
        <v>86</v>
      </c>
      <c r="AN155" s="115" t="s">
        <v>87</v>
      </c>
      <c r="AO155" s="115" t="s">
        <v>88</v>
      </c>
      <c r="AP155" s="119" t="s">
        <v>1994</v>
      </c>
      <c r="AQ155" s="122" t="s">
        <v>2006</v>
      </c>
      <c r="AR155" s="121"/>
      <c r="AS155" s="115" t="s">
        <v>91</v>
      </c>
      <c r="AT155" s="110" t="s">
        <v>385</v>
      </c>
      <c r="AU155" s="110"/>
      <c r="AV155" s="122" t="s">
        <v>2006</v>
      </c>
      <c r="AW155" s="112"/>
      <c r="AX155" s="110"/>
      <c r="AY155" s="110"/>
      <c r="AZ155" s="110"/>
      <c r="BA155" s="112"/>
      <c r="BB155" s="112" t="s">
        <v>415</v>
      </c>
      <c r="BC155" s="112" t="s">
        <v>416</v>
      </c>
      <c r="BD155" s="115"/>
      <c r="BE155" s="112"/>
      <c r="BF155" s="112"/>
      <c r="BG155" s="136" t="s">
        <v>2007</v>
      </c>
      <c r="BH155" s="119"/>
      <c r="BI155" s="119" t="s">
        <v>417</v>
      </c>
      <c r="BJ155" s="126" t="s">
        <v>1996</v>
      </c>
      <c r="BK155" s="119" t="s">
        <v>1898</v>
      </c>
    </row>
    <row r="156" customFormat="false" ht="42" hidden="false" customHeight="true" outlineLevel="0" collapsed="false">
      <c r="A156" s="474"/>
      <c r="B156" s="474" t="s">
        <v>62</v>
      </c>
      <c r="C156" s="474" t="s">
        <v>63</v>
      </c>
      <c r="D156" s="475" t="s">
        <v>64</v>
      </c>
      <c r="E156" s="475" t="s">
        <v>1018</v>
      </c>
      <c r="F156" s="476" t="s">
        <v>1003</v>
      </c>
      <c r="G156" s="476" t="s">
        <v>1019</v>
      </c>
      <c r="H156" s="475" t="s">
        <v>1020</v>
      </c>
      <c r="I156" s="477" t="s">
        <v>566</v>
      </c>
      <c r="J156" s="476" t="s">
        <v>615</v>
      </c>
      <c r="K156" s="478" t="s">
        <v>568</v>
      </c>
      <c r="L156" s="478" t="s">
        <v>1366</v>
      </c>
      <c r="M156" s="478" t="s">
        <v>617</v>
      </c>
      <c r="N156" s="478" t="s">
        <v>1021</v>
      </c>
      <c r="O156" s="474" t="s">
        <v>999</v>
      </c>
      <c r="P156" s="474" t="s">
        <v>76</v>
      </c>
      <c r="Q156" s="479" t="s">
        <v>409</v>
      </c>
      <c r="R156" s="480" t="n">
        <v>42559</v>
      </c>
      <c r="S156" s="477" t="n">
        <v>15</v>
      </c>
      <c r="T156" s="476" t="n">
        <f aca="false">R156+S156*365.2</f>
        <v>48037</v>
      </c>
      <c r="U156" s="475" t="s">
        <v>100</v>
      </c>
      <c r="V156" s="481" t="str">
        <f aca="false">IF(Y156="","",Y156)</f>
        <v/>
      </c>
      <c r="W156" s="479" t="s">
        <v>411</v>
      </c>
      <c r="X156" s="477" t="n">
        <v>100</v>
      </c>
      <c r="Y156" s="477"/>
      <c r="Z156" s="479" t="s">
        <v>411</v>
      </c>
      <c r="AA156" s="475" t="s">
        <v>412</v>
      </c>
      <c r="AB156" s="477"/>
      <c r="AC156" s="479" t="s">
        <v>411</v>
      </c>
      <c r="AD156" s="482" t="n">
        <v>24</v>
      </c>
      <c r="AE156" s="483" t="n">
        <v>45735</v>
      </c>
      <c r="AF156" s="484" t="n">
        <f aca="false">IF(AD156=0,0,IF(AE156="","",EDATE(AE156,AD156)-DAY(1)))</f>
        <v>46434</v>
      </c>
      <c r="AG156" s="476" t="s">
        <v>82</v>
      </c>
      <c r="AH156" s="476" t="s">
        <v>83</v>
      </c>
      <c r="AI156" s="476" t="s">
        <v>2008</v>
      </c>
      <c r="AJ156" s="474" t="s">
        <v>109</v>
      </c>
      <c r="AK156" s="484" t="str">
        <f aca="true">IF(AE156=0,"нет данных",IF(TODAY()&lt;AF156-30,"поверен",IF(TODAY()&gt;AF156,"ЗАМЕНИТЬ","ПРОСРОЧЕН")))</f>
        <v>поверен</v>
      </c>
      <c r="AL156" s="479"/>
      <c r="AM156" s="479" t="s">
        <v>86</v>
      </c>
      <c r="AN156" s="479" t="s">
        <v>87</v>
      </c>
      <c r="AO156" s="479" t="s">
        <v>88</v>
      </c>
      <c r="AP156" s="477" t="s">
        <v>574</v>
      </c>
      <c r="AQ156" s="485"/>
      <c r="AR156" s="484"/>
      <c r="AS156" s="479" t="s">
        <v>91</v>
      </c>
      <c r="AT156" s="474" t="s">
        <v>385</v>
      </c>
      <c r="AU156" s="474"/>
      <c r="AV156" s="476" t="n">
        <v>44326</v>
      </c>
      <c r="AW156" s="476"/>
      <c r="AX156" s="474"/>
      <c r="AY156" s="474"/>
      <c r="AZ156" s="474"/>
      <c r="BA156" s="476" t="s">
        <v>221</v>
      </c>
      <c r="BB156" s="476" t="s">
        <v>415</v>
      </c>
      <c r="BC156" s="476" t="s">
        <v>416</v>
      </c>
      <c r="BD156" s="479" t="n">
        <v>3160</v>
      </c>
      <c r="BE156" s="476"/>
      <c r="BF156" s="476"/>
      <c r="BG156" s="486" t="s">
        <v>2007</v>
      </c>
      <c r="BH156" s="481"/>
      <c r="BI156" s="481"/>
      <c r="BJ156" s="487" t="s">
        <v>418</v>
      </c>
      <c r="BK156" s="481" t="s">
        <v>577</v>
      </c>
    </row>
    <row r="157" customFormat="false" ht="37.3" hidden="false" customHeight="false" outlineLevel="0" collapsed="false">
      <c r="A157" s="108"/>
      <c r="B157" s="134" t="s">
        <v>62</v>
      </c>
      <c r="C157" s="134" t="s">
        <v>63</v>
      </c>
      <c r="D157" s="186" t="s">
        <v>64</v>
      </c>
      <c r="E157" s="186" t="n">
        <v>210</v>
      </c>
      <c r="F157" s="187" t="s">
        <v>596</v>
      </c>
      <c r="G157" s="136" t="s">
        <v>2009</v>
      </c>
      <c r="H157" s="186" t="s">
        <v>2010</v>
      </c>
      <c r="I157" s="188" t="s">
        <v>566</v>
      </c>
      <c r="J157" s="187" t="s">
        <v>615</v>
      </c>
      <c r="K157" s="189" t="s">
        <v>568</v>
      </c>
      <c r="L157" s="189" t="s">
        <v>616</v>
      </c>
      <c r="M157" s="189" t="s">
        <v>617</v>
      </c>
      <c r="N157" s="189" t="s">
        <v>2011</v>
      </c>
      <c r="O157" s="108" t="s">
        <v>408</v>
      </c>
      <c r="P157" s="108" t="s">
        <v>76</v>
      </c>
      <c r="Q157" s="190" t="s">
        <v>409</v>
      </c>
      <c r="R157" s="158" t="n">
        <v>43020</v>
      </c>
      <c r="S157" s="188" t="n">
        <v>15</v>
      </c>
      <c r="T157" s="187" t="n">
        <f aca="false">R157+S157*365.2</f>
        <v>48498</v>
      </c>
      <c r="U157" s="186" t="s">
        <v>100</v>
      </c>
      <c r="V157" s="108" t="str">
        <f aca="false">IF(Y157="","",Y157)</f>
        <v/>
      </c>
      <c r="W157" s="108" t="str">
        <f aca="false">IF(Z157="","",Z157)</f>
        <v>%НКПР</v>
      </c>
      <c r="X157" s="188" t="n">
        <v>100</v>
      </c>
      <c r="Y157" s="188"/>
      <c r="Z157" s="190" t="s">
        <v>411</v>
      </c>
      <c r="AA157" s="186" t="s">
        <v>412</v>
      </c>
      <c r="AB157" s="188"/>
      <c r="AC157" s="190" t="s">
        <v>411</v>
      </c>
      <c r="AD157" s="189" t="n">
        <v>24</v>
      </c>
      <c r="AE157" s="357" t="n">
        <v>45332</v>
      </c>
      <c r="AF157" s="143" t="n">
        <f aca="false">IF(AD157=0,0,IF(AE157="","",EDATE(AE157,AD157)-DAY(1)))</f>
        <v>46032</v>
      </c>
      <c r="AG157" s="187" t="s">
        <v>82</v>
      </c>
      <c r="AH157" s="187" t="s">
        <v>83</v>
      </c>
      <c r="AI157" s="190" t="s">
        <v>2012</v>
      </c>
      <c r="AJ157" s="187" t="s">
        <v>143</v>
      </c>
      <c r="AK157" s="192" t="str">
        <f aca="true">IF(AE157=0,"нет данных",IF(TODAY()&lt;AF157-30,"поверен",IF(TODAY()&gt;AF157,"ЗАМЕНИТЬ","ПРОСРОЧЕН")))</f>
        <v>поверен</v>
      </c>
      <c r="AL157" s="190"/>
      <c r="AM157" s="190" t="s">
        <v>86</v>
      </c>
      <c r="AN157" s="190" t="s">
        <v>87</v>
      </c>
      <c r="AO157" s="190" t="s">
        <v>88</v>
      </c>
      <c r="AP157" s="188" t="s">
        <v>574</v>
      </c>
      <c r="AQ157" s="163" t="s">
        <v>620</v>
      </c>
      <c r="AR157" s="192"/>
      <c r="AS157" s="190" t="s">
        <v>91</v>
      </c>
      <c r="AT157" s="108" t="s">
        <v>385</v>
      </c>
      <c r="AU157" s="108"/>
      <c r="AV157" s="187"/>
      <c r="AW157" s="187"/>
      <c r="AX157" s="108"/>
      <c r="AY157" s="108"/>
      <c r="AZ157" s="108"/>
      <c r="BA157" s="187" t="s">
        <v>343</v>
      </c>
      <c r="BB157" s="187" t="s">
        <v>415</v>
      </c>
      <c r="BC157" s="187" t="s">
        <v>416</v>
      </c>
      <c r="BD157" s="190" t="n">
        <v>3160</v>
      </c>
      <c r="BE157" s="187"/>
      <c r="BF157" s="187"/>
      <c r="BG157" s="488" t="s">
        <v>2013</v>
      </c>
      <c r="BH157" s="151"/>
      <c r="BI157" s="108"/>
      <c r="BJ157" s="163" t="s">
        <v>418</v>
      </c>
      <c r="BK157" s="108" t="s">
        <v>577</v>
      </c>
    </row>
    <row r="158" customFormat="false" ht="37.3" hidden="false" customHeight="false" outlineLevel="0" collapsed="false">
      <c r="A158" s="489"/>
      <c r="B158" s="489" t="s">
        <v>62</v>
      </c>
      <c r="C158" s="489" t="s">
        <v>63</v>
      </c>
      <c r="D158" s="490" t="s">
        <v>64</v>
      </c>
      <c r="E158" s="490" t="n">
        <v>247</v>
      </c>
      <c r="F158" s="488" t="s">
        <v>966</v>
      </c>
      <c r="G158" s="488" t="s">
        <v>967</v>
      </c>
      <c r="H158" s="490" t="s">
        <v>968</v>
      </c>
      <c r="I158" s="491" t="s">
        <v>566</v>
      </c>
      <c r="J158" s="488" t="s">
        <v>567</v>
      </c>
      <c r="K158" s="492" t="s">
        <v>568</v>
      </c>
      <c r="L158" s="492" t="s">
        <v>616</v>
      </c>
      <c r="M158" s="492" t="s">
        <v>617</v>
      </c>
      <c r="N158" s="492" t="s">
        <v>969</v>
      </c>
      <c r="O158" s="489" t="s">
        <v>408</v>
      </c>
      <c r="P158" s="489" t="s">
        <v>76</v>
      </c>
      <c r="Q158" s="493" t="s">
        <v>409</v>
      </c>
      <c r="R158" s="494" t="n">
        <v>42370</v>
      </c>
      <c r="S158" s="491" t="n">
        <v>15</v>
      </c>
      <c r="T158" s="488" t="n">
        <f aca="false">R158+S158*365.2</f>
        <v>47848</v>
      </c>
      <c r="U158" s="490" t="s">
        <v>100</v>
      </c>
      <c r="V158" s="442" t="str">
        <f aca="false">IF(Y158="","",Y158)</f>
        <v/>
      </c>
      <c r="W158" s="442" t="str">
        <f aca="false">IF(Z158="","",Z158)</f>
        <v>%НКПР</v>
      </c>
      <c r="X158" s="491" t="n">
        <v>100</v>
      </c>
      <c r="Y158" s="491"/>
      <c r="Z158" s="493" t="s">
        <v>411</v>
      </c>
      <c r="AA158" s="490" t="s">
        <v>412</v>
      </c>
      <c r="AB158" s="491"/>
      <c r="AC158" s="493" t="s">
        <v>411</v>
      </c>
      <c r="AD158" s="495" t="n">
        <v>24</v>
      </c>
      <c r="AE158" s="494" t="n">
        <v>45735</v>
      </c>
      <c r="AF158" s="496" t="n">
        <f aca="false">IF(AD158=0,0,IF(AE158="","",EDATE(AE158,AD158)-DAY(1)))</f>
        <v>46464</v>
      </c>
      <c r="AG158" s="488" t="s">
        <v>82</v>
      </c>
      <c r="AH158" s="488" t="s">
        <v>83</v>
      </c>
      <c r="AI158" s="488" t="s">
        <v>2014</v>
      </c>
      <c r="AJ158" s="489" t="s">
        <v>109</v>
      </c>
      <c r="AK158" s="496" t="str">
        <f aca="true">IF(AE158=0,"нет данных",IF(TODAY()&lt;AF158-30,"поверен",IF(TODAY()&gt;AF158,"ЗАМЕНИТЬ","ПРОСРОЧЕН")))</f>
        <v>поверен</v>
      </c>
      <c r="AL158" s="493"/>
      <c r="AM158" s="493" t="s">
        <v>86</v>
      </c>
      <c r="AN158" s="493" t="s">
        <v>87</v>
      </c>
      <c r="AO158" s="493" t="s">
        <v>88</v>
      </c>
      <c r="AP158" s="491" t="s">
        <v>574</v>
      </c>
      <c r="AQ158" s="497"/>
      <c r="AR158" s="496"/>
      <c r="AS158" s="493" t="s">
        <v>91</v>
      </c>
      <c r="AT158" s="489" t="s">
        <v>385</v>
      </c>
      <c r="AU158" s="489"/>
      <c r="AV158" s="488"/>
      <c r="AW158" s="488"/>
      <c r="AX158" s="489"/>
      <c r="AY158" s="489"/>
      <c r="AZ158" s="489"/>
      <c r="BA158" s="488" t="s">
        <v>221</v>
      </c>
      <c r="BB158" s="488" t="s">
        <v>415</v>
      </c>
      <c r="BC158" s="488" t="s">
        <v>416</v>
      </c>
      <c r="BD158" s="493" t="n">
        <v>3160</v>
      </c>
      <c r="BE158" s="488"/>
      <c r="BF158" s="488"/>
      <c r="BG158" s="488" t="s">
        <v>2015</v>
      </c>
      <c r="BH158" s="442"/>
      <c r="BI158" s="442"/>
      <c r="BJ158" s="441" t="s">
        <v>418</v>
      </c>
      <c r="BK158" s="442" t="s">
        <v>577</v>
      </c>
    </row>
    <row r="159" customFormat="false" ht="37.3" hidden="false" customHeight="false" outlineLevel="0" collapsed="false">
      <c r="A159" s="110"/>
      <c r="B159" s="110" t="s">
        <v>62</v>
      </c>
      <c r="C159" s="110" t="s">
        <v>63</v>
      </c>
      <c r="D159" s="111" t="s">
        <v>64</v>
      </c>
      <c r="E159" s="111" t="n">
        <v>253</v>
      </c>
      <c r="F159" s="112" t="s">
        <v>1725</v>
      </c>
      <c r="G159" s="112" t="s">
        <v>991</v>
      </c>
      <c r="H159" s="111" t="s">
        <v>2016</v>
      </c>
      <c r="I159" s="113" t="s">
        <v>566</v>
      </c>
      <c r="J159" s="112" t="s">
        <v>615</v>
      </c>
      <c r="K159" s="114" t="s">
        <v>568</v>
      </c>
      <c r="L159" s="114" t="s">
        <v>616</v>
      </c>
      <c r="M159" s="114" t="s">
        <v>617</v>
      </c>
      <c r="N159" s="114" t="s">
        <v>2017</v>
      </c>
      <c r="O159" s="110" t="s">
        <v>408</v>
      </c>
      <c r="P159" s="110" t="s">
        <v>76</v>
      </c>
      <c r="Q159" s="115" t="s">
        <v>409</v>
      </c>
      <c r="R159" s="129" t="n">
        <v>42593</v>
      </c>
      <c r="S159" s="113" t="n">
        <v>15</v>
      </c>
      <c r="T159" s="112" t="n">
        <f aca="false">R159+S159*365.2</f>
        <v>48071</v>
      </c>
      <c r="U159" s="111" t="s">
        <v>100</v>
      </c>
      <c r="V159" s="119" t="str">
        <f aca="false">IF(Y159="","",Y159)</f>
        <v/>
      </c>
      <c r="W159" s="119" t="str">
        <f aca="false">IF(Z159="","",Z159)</f>
        <v>%НКПР</v>
      </c>
      <c r="X159" s="113" t="n">
        <v>100</v>
      </c>
      <c r="Y159" s="113"/>
      <c r="Z159" s="115" t="s">
        <v>411</v>
      </c>
      <c r="AA159" s="111" t="s">
        <v>412</v>
      </c>
      <c r="AB159" s="113"/>
      <c r="AC159" s="115" t="s">
        <v>411</v>
      </c>
      <c r="AD159" s="114" t="n">
        <v>24</v>
      </c>
      <c r="AE159" s="120" t="n">
        <v>45332</v>
      </c>
      <c r="AF159" s="121" t="n">
        <f aca="false">IF(AD159=0,0,IF(AE159="","",EDATE(AE159,AD159)-DAY(1)))</f>
        <v>46062</v>
      </c>
      <c r="AG159" s="112" t="s">
        <v>82</v>
      </c>
      <c r="AH159" s="112" t="s">
        <v>83</v>
      </c>
      <c r="AI159" s="115" t="s">
        <v>2018</v>
      </c>
      <c r="AJ159" s="112" t="s">
        <v>143</v>
      </c>
      <c r="AK159" s="121" t="str">
        <f aca="true">IF(AE159=0,"нет данных",IF(TODAY()&lt;AF159-30,"поверен",IF(TODAY()&gt;AF159,"ЗАМЕНИТЬ","ПРОСРОЧЕН")))</f>
        <v>поверен</v>
      </c>
      <c r="AL159" s="115"/>
      <c r="AM159" s="115" t="s">
        <v>86</v>
      </c>
      <c r="AN159" s="115" t="s">
        <v>87</v>
      </c>
      <c r="AO159" s="115" t="s">
        <v>88</v>
      </c>
      <c r="AP159" s="113" t="s">
        <v>574</v>
      </c>
      <c r="AQ159" s="122"/>
      <c r="AR159" s="121"/>
      <c r="AS159" s="115" t="s">
        <v>91</v>
      </c>
      <c r="AT159" s="110" t="s">
        <v>385</v>
      </c>
      <c r="AU159" s="110"/>
      <c r="AV159" s="112"/>
      <c r="AW159" s="112"/>
      <c r="AX159" s="110"/>
      <c r="AY159" s="110"/>
      <c r="AZ159" s="110"/>
      <c r="BA159" s="112" t="s">
        <v>221</v>
      </c>
      <c r="BB159" s="112" t="s">
        <v>415</v>
      </c>
      <c r="BC159" s="112" t="s">
        <v>416</v>
      </c>
      <c r="BD159" s="115" t="n">
        <v>3160</v>
      </c>
      <c r="BE159" s="112"/>
      <c r="BF159" s="112"/>
      <c r="BG159" s="488" t="s">
        <v>2015</v>
      </c>
      <c r="BH159" s="125"/>
      <c r="BI159" s="119"/>
      <c r="BJ159" s="126" t="s">
        <v>418</v>
      </c>
      <c r="BK159" s="119" t="s">
        <v>577</v>
      </c>
    </row>
  </sheetData>
  <autoFilter ref="A1:BV159"/>
  <dataValidations count="18">
    <dataValidation allowBlank="true" errorStyle="stop" operator="between" showDropDown="false" showErrorMessage="true" showInputMessage="true" sqref="Q73 Q111:Q114 Q132" type="list">
      <formula1>Область_измерений</formula1>
      <formula2>0</formula2>
    </dataValidation>
    <dataValidation allowBlank="true" errorStyle="stop" operator="between" showDropDown="false" showErrorMessage="true" showInputMessage="true" sqref="Y73 AB73:AC73 Y111:Y114 AB111:AB114 Y132 AB132:AC132" type="list">
      <formula1>Приставки</formula1>
      <formula2>0</formula2>
    </dataValidation>
    <dataValidation allowBlank="true" errorStyle="stop" operator="between" showDropDown="false" showErrorMessage="true" showInputMessage="true" sqref="Z73 Z111:Z114 AC111:AC114 W113 Z132" type="list">
      <formula1>Единицы_величин</formula1>
      <formula2>0</formula2>
    </dataValidation>
    <dataValidation allowBlank="true" errorStyle="stop" operator="between" showDropDown="false" showErrorMessage="true" showInputMessage="true" sqref="AL73 AL111:AL114 AL132" type="list">
      <formula1>Система_автоматизации</formula1>
      <formula2>0</formula2>
    </dataValidation>
    <dataValidation allowBlank="true" errorStyle="stop" operator="between" showDropDown="false" showErrorMessage="true" showInputMessage="true" sqref="AM73 AM111:AM114 AM132" type="list">
      <formula1>Категория_использования</formula1>
      <formula2>0</formula2>
    </dataValidation>
    <dataValidation allowBlank="true" errorStyle="stop" operator="between" showDropDown="false" showErrorMessage="true" showInputMessage="true" sqref="AN73 AN111:AN114 AN132" type="list">
      <formula1>Состояние_эксплуатации</formula1>
      <formula2>0</formula2>
    </dataValidation>
    <dataValidation allowBlank="true" errorStyle="stop" operator="between" showDropDown="false" showErrorMessage="true" showInputMessage="true" sqref="AS73 AS111:AS114 AS132" type="list">
      <formula1>Подразделение</formula1>
      <formula2>0</formula2>
    </dataValidation>
    <dataValidation allowBlank="true" errorStyle="stop" operator="between" showDropDown="false" showErrorMessage="true" showInputMessage="true" sqref="AT73 AT111:AT114 AT132" type="list">
      <formula1>Наличие_формуляра</formula1>
      <formula2>0</formula2>
    </dataValidation>
    <dataValidation allowBlank="true" errorStyle="stop" operator="between" showDropDown="false" showErrorMessage="true" showInputMessage="true" sqref="AO111:AO114" type="list">
      <formula1>Техническое_состояние</formula1>
      <formula2>0</formula2>
    </dataValidation>
    <dataValidation allowBlank="true" errorStyle="stop" operator="between" showDropDown="false" showErrorMessage="true" showInputMessage="true" sqref="Q147" type="list">
      <formula1>Область_измерений</formula1>
      <formula2>0</formula2>
    </dataValidation>
    <dataValidation allowBlank="true" errorStyle="stop" operator="between" showDropDown="false" showErrorMessage="true" showInputMessage="true" sqref="Y147 AB147" type="list">
      <formula1>Приставки</formula1>
      <formula2>0</formula2>
    </dataValidation>
    <dataValidation allowBlank="true" errorStyle="stop" operator="between" showDropDown="false" showErrorMessage="true" showInputMessage="true" sqref="Z147 AC147" type="list">
      <formula1>Единицы_величин</formula1>
      <formula2>0</formula2>
    </dataValidation>
    <dataValidation allowBlank="true" errorStyle="stop" operator="between" showDropDown="false" showErrorMessage="true" showInputMessage="true" sqref="AL147" type="list">
      <formula1>Система_автоматизации</formula1>
      <formula2>0</formula2>
    </dataValidation>
    <dataValidation allowBlank="true" errorStyle="stop" operator="between" showDropDown="false" showErrorMessage="true" showInputMessage="true" sqref="AM147" type="list">
      <formula1>Категория_использования</formula1>
      <formula2>0</formula2>
    </dataValidation>
    <dataValidation allowBlank="true" errorStyle="stop" operator="between" showDropDown="false" showErrorMessage="true" showInputMessage="true" sqref="AN147" type="list">
      <formula1>Состояние_эксплуатации</formula1>
      <formula2>0</formula2>
    </dataValidation>
    <dataValidation allowBlank="true" errorStyle="stop" operator="between" showDropDown="false" showErrorMessage="true" showInputMessage="true" sqref="AO147" type="list">
      <formula1>Техническое_состояние</formula1>
      <formula2>0</formula2>
    </dataValidation>
    <dataValidation allowBlank="true" errorStyle="stop" operator="between" showDropDown="false" showErrorMessage="true" showInputMessage="true" sqref="AS147" type="list">
      <formula1>Подразделение</formula1>
      <formula2>0</formula2>
    </dataValidation>
    <dataValidation allowBlank="true" errorStyle="stop" operator="between" showDropDown="false" showErrorMessage="true" showInputMessage="true" sqref="AT147" type="list">
      <formula1>Наличие_формуляра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31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BB26" activeCellId="0" sqref="BB26"/>
    </sheetView>
  </sheetViews>
  <sheetFormatPr defaultColWidth="9.1484375" defaultRowHeight="14.25" customHeight="true" zeroHeight="false" outlineLevelRow="0" outlineLevelCol="0"/>
  <cols>
    <col collapsed="false" customWidth="false" hidden="false" outlineLevel="0" max="5" min="1" style="330" width="9.14"/>
    <col collapsed="false" customWidth="true" hidden="false" outlineLevel="0" max="6" min="6" style="330" width="14.42"/>
    <col collapsed="false" customWidth="false" hidden="false" outlineLevel="0" max="7" min="7" style="330" width="9.14"/>
    <col collapsed="false" customWidth="true" hidden="false" outlineLevel="0" max="8" min="8" style="330" width="11.14"/>
    <col collapsed="false" customWidth="false" hidden="false" outlineLevel="0" max="9" min="9" style="330" width="9.14"/>
    <col collapsed="false" customWidth="true" hidden="false" outlineLevel="0" max="10" min="10" style="330" width="12.42"/>
    <col collapsed="false" customWidth="true" hidden="false" outlineLevel="0" max="11" min="11" style="330" width="15"/>
    <col collapsed="false" customWidth="false" hidden="false" outlineLevel="0" max="13" min="12" style="330" width="9.14"/>
    <col collapsed="false" customWidth="true" hidden="false" outlineLevel="0" max="14" min="14" style="330" width="14.86"/>
    <col collapsed="false" customWidth="false" hidden="false" outlineLevel="0" max="34" min="15" style="330" width="9.14"/>
    <col collapsed="false" customWidth="true" hidden="false" outlineLevel="0" max="35" min="35" style="330" width="14.86"/>
    <col collapsed="false" customWidth="false" hidden="false" outlineLevel="0" max="36" min="36" style="330" width="9.14"/>
    <col collapsed="false" customWidth="true" hidden="false" outlineLevel="0" max="37" min="37" style="330" width="11.14"/>
    <col collapsed="false" customWidth="false" hidden="false" outlineLevel="0" max="41" min="38" style="330" width="9.14"/>
    <col collapsed="false" customWidth="true" hidden="false" outlineLevel="0" max="42" min="42" style="330" width="14.29"/>
    <col collapsed="false" customWidth="false" hidden="false" outlineLevel="0" max="48" min="43" style="330" width="9.14"/>
    <col collapsed="false" customWidth="true" hidden="false" outlineLevel="0" max="49" min="49" style="330" width="14.57"/>
    <col collapsed="false" customWidth="false" hidden="false" outlineLevel="0" max="54" min="50" style="330" width="9.14"/>
    <col collapsed="false" customWidth="true" hidden="false" outlineLevel="0" max="55" min="55" style="330" width="12"/>
    <col collapsed="false" customWidth="false" hidden="false" outlineLevel="0" max="58" min="56" style="330" width="9.14"/>
    <col collapsed="false" customWidth="true" hidden="false" outlineLevel="0" max="59" min="59" style="330" width="16.71"/>
    <col collapsed="false" customWidth="false" hidden="false" outlineLevel="0" max="16384" min="60" style="330" width="9.14"/>
  </cols>
  <sheetData>
    <row r="1" s="109" customFormat="true" ht="69.75" hidden="false" customHeight="true" outlineLevel="0" collapsed="false">
      <c r="A1" s="84" t="s">
        <v>0</v>
      </c>
      <c r="B1" s="84" t="s">
        <v>1</v>
      </c>
      <c r="C1" s="84" t="s">
        <v>2</v>
      </c>
      <c r="D1" s="85" t="s">
        <v>3</v>
      </c>
      <c r="E1" s="85" t="s">
        <v>4</v>
      </c>
      <c r="F1" s="86" t="s">
        <v>5</v>
      </c>
      <c r="G1" s="87" t="s">
        <v>6</v>
      </c>
      <c r="H1" s="88" t="s">
        <v>7</v>
      </c>
      <c r="I1" s="89" t="s">
        <v>8</v>
      </c>
      <c r="J1" s="90" t="s">
        <v>9</v>
      </c>
      <c r="K1" s="85" t="s">
        <v>10</v>
      </c>
      <c r="L1" s="85" t="s">
        <v>11</v>
      </c>
      <c r="M1" s="91" t="s">
        <v>12</v>
      </c>
      <c r="N1" s="92" t="s">
        <v>13</v>
      </c>
      <c r="O1" s="88" t="s">
        <v>14</v>
      </c>
      <c r="P1" s="86" t="s">
        <v>15</v>
      </c>
      <c r="Q1" s="93" t="s">
        <v>16</v>
      </c>
      <c r="R1" s="94" t="s">
        <v>17</v>
      </c>
      <c r="S1" s="95" t="s">
        <v>18</v>
      </c>
      <c r="T1" s="96" t="s">
        <v>19</v>
      </c>
      <c r="U1" s="85" t="s">
        <v>20</v>
      </c>
      <c r="V1" s="93" t="s">
        <v>21</v>
      </c>
      <c r="W1" s="97" t="s">
        <v>22</v>
      </c>
      <c r="X1" s="98" t="s">
        <v>23</v>
      </c>
      <c r="Y1" s="93" t="s">
        <v>24</v>
      </c>
      <c r="Z1" s="90" t="s">
        <v>25</v>
      </c>
      <c r="AA1" s="85" t="s">
        <v>26</v>
      </c>
      <c r="AB1" s="93" t="s">
        <v>27</v>
      </c>
      <c r="AC1" s="90" t="s">
        <v>28</v>
      </c>
      <c r="AD1" s="85" t="s">
        <v>29</v>
      </c>
      <c r="AE1" s="99" t="s">
        <v>30</v>
      </c>
      <c r="AF1" s="100" t="s">
        <v>31</v>
      </c>
      <c r="AG1" s="100" t="s">
        <v>32</v>
      </c>
      <c r="AH1" s="100" t="s">
        <v>33</v>
      </c>
      <c r="AI1" s="86" t="s">
        <v>34</v>
      </c>
      <c r="AJ1" s="100" t="s">
        <v>35</v>
      </c>
      <c r="AK1" s="100" t="s">
        <v>36</v>
      </c>
      <c r="AL1" s="90" t="s">
        <v>37</v>
      </c>
      <c r="AM1" s="90" t="s">
        <v>38</v>
      </c>
      <c r="AN1" s="90" t="s">
        <v>39</v>
      </c>
      <c r="AO1" s="90" t="s">
        <v>40</v>
      </c>
      <c r="AP1" s="88" t="s">
        <v>41</v>
      </c>
      <c r="AQ1" s="88" t="s">
        <v>42</v>
      </c>
      <c r="AR1" s="86" t="s">
        <v>43</v>
      </c>
      <c r="AS1" s="90" t="s">
        <v>44</v>
      </c>
      <c r="AT1" s="86" t="s">
        <v>45</v>
      </c>
      <c r="AU1" s="88" t="s">
        <v>46</v>
      </c>
      <c r="AV1" s="101" t="s">
        <v>47</v>
      </c>
      <c r="AW1" s="101" t="s">
        <v>48</v>
      </c>
      <c r="AX1" s="102" t="s">
        <v>49</v>
      </c>
      <c r="AY1" s="102" t="s">
        <v>50</v>
      </c>
      <c r="AZ1" s="102" t="s">
        <v>51</v>
      </c>
      <c r="BA1" s="101" t="s">
        <v>52</v>
      </c>
      <c r="BB1" s="101" t="s">
        <v>53</v>
      </c>
      <c r="BC1" s="101" t="s">
        <v>54</v>
      </c>
      <c r="BD1" s="101" t="s">
        <v>55</v>
      </c>
      <c r="BE1" s="101" t="s">
        <v>56</v>
      </c>
      <c r="BF1" s="103" t="s">
        <v>57</v>
      </c>
      <c r="BG1" s="101" t="s">
        <v>58</v>
      </c>
      <c r="BH1" s="104"/>
      <c r="BI1" s="105" t="s">
        <v>59</v>
      </c>
      <c r="BJ1" s="105" t="s">
        <v>60</v>
      </c>
      <c r="BK1" s="105" t="s">
        <v>61</v>
      </c>
    </row>
    <row r="2" s="107" customFormat="true" ht="41.25" hidden="false" customHeight="true" outlineLevel="0" collapsed="false">
      <c r="A2" s="134"/>
      <c r="B2" s="134" t="s">
        <v>62</v>
      </c>
      <c r="C2" s="134" t="s">
        <v>63</v>
      </c>
      <c r="D2" s="135" t="s">
        <v>64</v>
      </c>
      <c r="E2" s="135" t="s">
        <v>1477</v>
      </c>
      <c r="F2" s="136" t="s">
        <v>1478</v>
      </c>
      <c r="G2" s="136" t="s">
        <v>1479</v>
      </c>
      <c r="H2" s="135" t="s">
        <v>1480</v>
      </c>
      <c r="I2" s="137" t="s">
        <v>1481</v>
      </c>
      <c r="J2" s="136" t="s">
        <v>1482</v>
      </c>
      <c r="K2" s="138" t="s">
        <v>2019</v>
      </c>
      <c r="L2" s="134" t="s">
        <v>1483</v>
      </c>
      <c r="M2" s="138" t="s">
        <v>1484</v>
      </c>
      <c r="N2" s="138" t="n">
        <v>10749</v>
      </c>
      <c r="O2" s="134" t="s">
        <v>1485</v>
      </c>
      <c r="P2" s="134" t="s">
        <v>76</v>
      </c>
      <c r="Q2" s="139" t="s">
        <v>409</v>
      </c>
      <c r="R2" s="140" t="n">
        <v>42370</v>
      </c>
      <c r="S2" s="137" t="n">
        <v>10</v>
      </c>
      <c r="T2" s="141" t="n">
        <f aca="false">R2+S2*365.2</f>
        <v>46022</v>
      </c>
      <c r="U2" s="135" t="s">
        <v>100</v>
      </c>
      <c r="V2" s="134" t="str">
        <f aca="false">IF(Y2="","",Y2)</f>
        <v/>
      </c>
      <c r="W2" s="134" t="str">
        <f aca="false">IF(Z2="","",Z2)</f>
        <v>%</v>
      </c>
      <c r="X2" s="137" t="n">
        <v>2.2</v>
      </c>
      <c r="Y2" s="137"/>
      <c r="Z2" s="139" t="s">
        <v>141</v>
      </c>
      <c r="AA2" s="135" t="s">
        <v>1486</v>
      </c>
      <c r="AB2" s="137"/>
      <c r="AC2" s="139" t="s">
        <v>141</v>
      </c>
      <c r="AD2" s="138" t="n">
        <v>12</v>
      </c>
      <c r="AE2" s="149" t="n">
        <v>45128</v>
      </c>
      <c r="AF2" s="143" t="n">
        <f aca="false">IF(AD2=0,0,IF(AE2="","",EDATE(AE2,AD2)-DAY(1)))</f>
        <v>45463</v>
      </c>
      <c r="AG2" s="136" t="s">
        <v>82</v>
      </c>
      <c r="AH2" s="136" t="s">
        <v>83</v>
      </c>
      <c r="AI2" s="139" t="s">
        <v>1487</v>
      </c>
      <c r="AJ2" s="136" t="s">
        <v>143</v>
      </c>
      <c r="AK2" s="143" t="str">
        <f aca="true">IF(AE2=0,"нет данных",IF(TODAY()&lt;AF2-30,"поверен",IF(TODAY()&gt;AF2,"ЗАМЕНИТЬ","ПРОСРОЧЕН")))</f>
        <v>ЗАМЕНИТЬ</v>
      </c>
      <c r="AL2" s="139"/>
      <c r="AM2" s="139" t="s">
        <v>86</v>
      </c>
      <c r="AN2" s="139" t="s">
        <v>87</v>
      </c>
      <c r="AO2" s="139" t="s">
        <v>88</v>
      </c>
      <c r="AP2" s="137" t="s">
        <v>414</v>
      </c>
      <c r="AQ2" s="150"/>
      <c r="AR2" s="143"/>
      <c r="AS2" s="139" t="s">
        <v>91</v>
      </c>
      <c r="AT2" s="134" t="s">
        <v>385</v>
      </c>
      <c r="AU2" s="134"/>
      <c r="AV2" s="136"/>
      <c r="AW2" s="136" t="s">
        <v>2020</v>
      </c>
      <c r="AX2" s="134"/>
      <c r="AY2" s="134"/>
      <c r="AZ2" s="134"/>
      <c r="BA2" s="136"/>
      <c r="BB2" s="136" t="s">
        <v>415</v>
      </c>
      <c r="BC2" s="136" t="s">
        <v>416</v>
      </c>
      <c r="BD2" s="139" t="n">
        <v>3160</v>
      </c>
      <c r="BE2" s="136"/>
      <c r="BF2" s="144"/>
      <c r="BG2" s="136" t="s">
        <v>2020</v>
      </c>
      <c r="BH2" s="241"/>
      <c r="BI2" s="241"/>
      <c r="BJ2" s="241"/>
      <c r="BK2" s="241"/>
    </row>
    <row r="3" s="132" customFormat="true" ht="44.25" hidden="false" customHeight="true" outlineLevel="0" collapsed="false">
      <c r="A3" s="134"/>
      <c r="B3" s="134" t="s">
        <v>62</v>
      </c>
      <c r="C3" s="134" t="s">
        <v>63</v>
      </c>
      <c r="D3" s="135" t="s">
        <v>64</v>
      </c>
      <c r="E3" s="135" t="s">
        <v>883</v>
      </c>
      <c r="F3" s="136" t="s">
        <v>884</v>
      </c>
      <c r="G3" s="136" t="s">
        <v>584</v>
      </c>
      <c r="H3" s="135" t="s">
        <v>2021</v>
      </c>
      <c r="I3" s="137" t="s">
        <v>430</v>
      </c>
      <c r="J3" s="136" t="s">
        <v>431</v>
      </c>
      <c r="K3" s="138" t="s">
        <v>432</v>
      </c>
      <c r="L3" s="138" t="s">
        <v>2022</v>
      </c>
      <c r="M3" s="138" t="s">
        <v>434</v>
      </c>
      <c r="N3" s="138" t="n">
        <v>6988</v>
      </c>
      <c r="O3" s="134" t="s">
        <v>436</v>
      </c>
      <c r="P3" s="134" t="s">
        <v>76</v>
      </c>
      <c r="Q3" s="139" t="s">
        <v>409</v>
      </c>
      <c r="R3" s="158" t="n">
        <v>41640</v>
      </c>
      <c r="S3" s="137" t="n">
        <v>10</v>
      </c>
      <c r="T3" s="141" t="n">
        <f aca="false">R3+S3*365.2</f>
        <v>45292</v>
      </c>
      <c r="U3" s="135" t="s">
        <v>100</v>
      </c>
      <c r="V3" s="108" t="str">
        <f aca="false">IF(Y3="","",Y3)</f>
        <v/>
      </c>
      <c r="W3" s="108" t="str">
        <f aca="false">IF(Z3="","",Z3)</f>
        <v>%НКПР</v>
      </c>
      <c r="X3" s="137" t="n">
        <v>100</v>
      </c>
      <c r="Y3" s="137"/>
      <c r="Z3" s="139" t="s">
        <v>411</v>
      </c>
      <c r="AA3" s="135" t="s">
        <v>412</v>
      </c>
      <c r="AB3" s="137"/>
      <c r="AC3" s="139" t="s">
        <v>411</v>
      </c>
      <c r="AD3" s="138" t="n">
        <v>12</v>
      </c>
      <c r="AE3" s="149" t="n">
        <v>44885</v>
      </c>
      <c r="AF3" s="143" t="n">
        <f aca="false">IF(AD3=0,0,IF(AE3="","",EDATE(AE3,AD3)-DAY(1)))</f>
        <v>45219</v>
      </c>
      <c r="AG3" s="136" t="s">
        <v>82</v>
      </c>
      <c r="AH3" s="136" t="s">
        <v>83</v>
      </c>
      <c r="AI3" s="139" t="s">
        <v>2023</v>
      </c>
      <c r="AJ3" s="136" t="s">
        <v>143</v>
      </c>
      <c r="AK3" s="143" t="str">
        <f aca="true">IF(AE3=0,"нет данных",IF(TODAY()&lt;AF3-30,"поверен",IF(TODAY()&gt;AF3,"ЗАМЕНИТЬ","ПРОСРОЧЕН")))</f>
        <v>ЗАМЕНИТЬ</v>
      </c>
      <c r="AL3" s="139"/>
      <c r="AM3" s="139" t="s">
        <v>86</v>
      </c>
      <c r="AN3" s="139" t="s">
        <v>87</v>
      </c>
      <c r="AO3" s="139" t="s">
        <v>88</v>
      </c>
      <c r="AP3" s="137" t="s">
        <v>459</v>
      </c>
      <c r="AQ3" s="150"/>
      <c r="AR3" s="143"/>
      <c r="AS3" s="139" t="s">
        <v>91</v>
      </c>
      <c r="AT3" s="134" t="s">
        <v>385</v>
      </c>
      <c r="AU3" s="134"/>
      <c r="AV3" s="136"/>
      <c r="AW3" s="136" t="s">
        <v>2024</v>
      </c>
      <c r="AX3" s="134"/>
      <c r="AY3" s="134"/>
      <c r="AZ3" s="134"/>
      <c r="BA3" s="136"/>
      <c r="BB3" s="136" t="s">
        <v>415</v>
      </c>
      <c r="BC3" s="136" t="s">
        <v>416</v>
      </c>
      <c r="BD3" s="139" t="n">
        <v>3160</v>
      </c>
      <c r="BE3" s="136"/>
      <c r="BF3" s="144"/>
      <c r="BG3" s="108" t="s">
        <v>2025</v>
      </c>
      <c r="BH3" s="162"/>
      <c r="BI3" s="108"/>
      <c r="BJ3" s="162"/>
      <c r="BK3" s="162"/>
    </row>
    <row r="4" customFormat="false" ht="40.5" hidden="false" customHeight="true" outlineLevel="0" collapsed="false">
      <c r="A4" s="134"/>
      <c r="B4" s="134" t="s">
        <v>62</v>
      </c>
      <c r="C4" s="134" t="s">
        <v>63</v>
      </c>
      <c r="D4" s="135" t="s">
        <v>64</v>
      </c>
      <c r="E4" s="135" t="n">
        <v>600</v>
      </c>
      <c r="F4" s="136" t="s">
        <v>1038</v>
      </c>
      <c r="G4" s="108"/>
      <c r="H4" s="108"/>
      <c r="I4" s="137" t="s">
        <v>1041</v>
      </c>
      <c r="J4" s="136" t="s">
        <v>1076</v>
      </c>
      <c r="K4" s="138" t="s">
        <v>1043</v>
      </c>
      <c r="L4" s="138" t="s">
        <v>1044</v>
      </c>
      <c r="M4" s="138" t="s">
        <v>1045</v>
      </c>
      <c r="N4" s="108" t="n">
        <v>1033</v>
      </c>
      <c r="O4" s="134" t="s">
        <v>1046</v>
      </c>
      <c r="P4" s="134" t="s">
        <v>76</v>
      </c>
      <c r="Q4" s="139" t="s">
        <v>1047</v>
      </c>
      <c r="R4" s="158" t="n">
        <v>44550</v>
      </c>
      <c r="S4" s="137" t="n">
        <v>12</v>
      </c>
      <c r="T4" s="141" t="n">
        <v>45645</v>
      </c>
      <c r="U4" s="108" t="n">
        <v>-2</v>
      </c>
      <c r="V4" s="108" t="s">
        <v>1049</v>
      </c>
      <c r="W4" s="108" t="s">
        <v>1049</v>
      </c>
      <c r="X4" s="108" t="n">
        <v>2</v>
      </c>
      <c r="Y4" s="108" t="s">
        <v>1049</v>
      </c>
      <c r="Z4" s="108" t="s">
        <v>1049</v>
      </c>
      <c r="AA4" s="135" t="s">
        <v>1050</v>
      </c>
      <c r="AB4" s="108"/>
      <c r="AC4" s="139" t="s">
        <v>141</v>
      </c>
      <c r="AD4" s="108" t="n">
        <v>24</v>
      </c>
      <c r="AE4" s="143" t="n">
        <v>44550</v>
      </c>
      <c r="AF4" s="143" t="n">
        <f aca="false">IF(AD4=0,0,IF(AE4="","",EDATE(AE4,AD4)-DAY(1)))</f>
        <v>45249</v>
      </c>
      <c r="AG4" s="136" t="s">
        <v>82</v>
      </c>
      <c r="AH4" s="406" t="s">
        <v>83</v>
      </c>
      <c r="AI4" s="108" t="s">
        <v>2026</v>
      </c>
      <c r="AJ4" s="136" t="s">
        <v>295</v>
      </c>
      <c r="AK4" s="143" t="str">
        <f aca="true">IF(AE4=0,"нет данных",IF(TODAY()&lt;AF4-30,"поверен",IF(TODAY()&gt;AF4,"ПРОСРОЧЕН")))</f>
        <v>ПРОСРОЧЕН</v>
      </c>
      <c r="AL4" s="162"/>
      <c r="AM4" s="139" t="s">
        <v>86</v>
      </c>
      <c r="AN4" s="139" t="s">
        <v>2027</v>
      </c>
      <c r="AO4" s="139" t="s">
        <v>88</v>
      </c>
      <c r="AP4" s="108" t="s">
        <v>1604</v>
      </c>
      <c r="AQ4" s="158" t="n">
        <v>44803</v>
      </c>
      <c r="AR4" s="162"/>
      <c r="AS4" s="139" t="s">
        <v>91</v>
      </c>
      <c r="AT4" s="108" t="s">
        <v>385</v>
      </c>
      <c r="AU4" s="108"/>
      <c r="AV4" s="158" t="n">
        <v>44803</v>
      </c>
      <c r="AW4" s="108" t="s">
        <v>2028</v>
      </c>
      <c r="AX4" s="162"/>
      <c r="AY4" s="162"/>
      <c r="AZ4" s="162"/>
      <c r="BA4" s="162"/>
      <c r="BB4" s="136" t="s">
        <v>1053</v>
      </c>
      <c r="BC4" s="136"/>
      <c r="BD4" s="139"/>
      <c r="BE4" s="162"/>
      <c r="BF4" s="242"/>
      <c r="BG4" s="108" t="s">
        <v>2029</v>
      </c>
      <c r="BH4" s="162"/>
      <c r="BI4" s="498" t="s">
        <v>1054</v>
      </c>
      <c r="BJ4" s="498" t="s">
        <v>1055</v>
      </c>
      <c r="BK4" s="498" t="s">
        <v>1056</v>
      </c>
    </row>
    <row r="5" customFormat="false" ht="40.5" hidden="false" customHeight="true" outlineLevel="0" collapsed="false">
      <c r="A5" s="104"/>
      <c r="B5" s="104" t="s">
        <v>62</v>
      </c>
      <c r="C5" s="104" t="s">
        <v>63</v>
      </c>
      <c r="D5" s="405" t="s">
        <v>64</v>
      </c>
      <c r="E5" s="405" t="n">
        <v>600</v>
      </c>
      <c r="F5" s="406" t="s">
        <v>1038</v>
      </c>
      <c r="G5" s="363"/>
      <c r="H5" s="363"/>
      <c r="I5" s="407" t="s">
        <v>1041</v>
      </c>
      <c r="J5" s="406" t="s">
        <v>1076</v>
      </c>
      <c r="K5" s="408" t="s">
        <v>1043</v>
      </c>
      <c r="L5" s="408" t="s">
        <v>1044</v>
      </c>
      <c r="M5" s="408" t="s">
        <v>1045</v>
      </c>
      <c r="N5" s="363" t="n">
        <v>1032</v>
      </c>
      <c r="O5" s="104" t="s">
        <v>1046</v>
      </c>
      <c r="P5" s="104" t="s">
        <v>76</v>
      </c>
      <c r="Q5" s="409" t="s">
        <v>1047</v>
      </c>
      <c r="R5" s="410" t="n">
        <v>44550</v>
      </c>
      <c r="S5" s="407" t="n">
        <v>12</v>
      </c>
      <c r="T5" s="499" t="n">
        <v>45645</v>
      </c>
      <c r="U5" s="363" t="n">
        <v>-2</v>
      </c>
      <c r="V5" s="363" t="s">
        <v>1049</v>
      </c>
      <c r="W5" s="363" t="s">
        <v>1049</v>
      </c>
      <c r="X5" s="363" t="n">
        <v>2</v>
      </c>
      <c r="Y5" s="363" t="s">
        <v>1049</v>
      </c>
      <c r="Z5" s="363" t="s">
        <v>1049</v>
      </c>
      <c r="AA5" s="405" t="s">
        <v>1050</v>
      </c>
      <c r="AB5" s="363"/>
      <c r="AC5" s="409" t="s">
        <v>141</v>
      </c>
      <c r="AD5" s="363" t="n">
        <v>24</v>
      </c>
      <c r="AE5" s="412" t="n">
        <v>44550</v>
      </c>
      <c r="AF5" s="412" t="n">
        <f aca="false">IF(AD5=0,0,IF(AE5="","",EDATE(AE5,AD5)-DAY(1)))</f>
        <v>45249</v>
      </c>
      <c r="AG5" s="406" t="s">
        <v>82</v>
      </c>
      <c r="AH5" s="406" t="s">
        <v>83</v>
      </c>
      <c r="AI5" s="363" t="s">
        <v>2030</v>
      </c>
      <c r="AJ5" s="136" t="s">
        <v>295</v>
      </c>
      <c r="AK5" s="412" t="str">
        <f aca="true">IF(AE5=0,"нет данных",IF(TODAY()&lt;AF5-30,"поверен",IF(TODAY()&gt;AF5,"ПРОСРОЧЕН")))</f>
        <v>ПРОСРОЧЕН</v>
      </c>
      <c r="AL5" s="432"/>
      <c r="AM5" s="409" t="s">
        <v>86</v>
      </c>
      <c r="AN5" s="139" t="s">
        <v>2027</v>
      </c>
      <c r="AO5" s="409" t="s">
        <v>88</v>
      </c>
      <c r="AP5" s="363" t="s">
        <v>1604</v>
      </c>
      <c r="AQ5" s="410" t="n">
        <v>44803</v>
      </c>
      <c r="AR5" s="432"/>
      <c r="AS5" s="409" t="s">
        <v>91</v>
      </c>
      <c r="AT5" s="363" t="s">
        <v>385</v>
      </c>
      <c r="AU5" s="363"/>
      <c r="AV5" s="410" t="n">
        <v>44803</v>
      </c>
      <c r="AW5" s="363" t="s">
        <v>2028</v>
      </c>
      <c r="AX5" s="432"/>
      <c r="AY5" s="432"/>
      <c r="AZ5" s="432"/>
      <c r="BA5" s="432"/>
      <c r="BB5" s="136" t="s">
        <v>1053</v>
      </c>
      <c r="BC5" s="406"/>
      <c r="BD5" s="409"/>
      <c r="BE5" s="432"/>
      <c r="BF5" s="500"/>
      <c r="BG5" s="363" t="s">
        <v>2029</v>
      </c>
      <c r="BH5" s="432"/>
      <c r="BI5" s="150" t="s">
        <v>1054</v>
      </c>
      <c r="BJ5" s="150" t="s">
        <v>1055</v>
      </c>
      <c r="BK5" s="150" t="s">
        <v>1056</v>
      </c>
    </row>
    <row r="6" s="127" customFormat="true" ht="60" hidden="false" customHeight="true" outlineLevel="0" collapsed="false">
      <c r="A6" s="134"/>
      <c r="B6" s="134" t="s">
        <v>62</v>
      </c>
      <c r="C6" s="134" t="s">
        <v>63</v>
      </c>
      <c r="D6" s="135" t="s">
        <v>64</v>
      </c>
      <c r="E6" s="135" t="s">
        <v>1505</v>
      </c>
      <c r="F6" s="136" t="s">
        <v>1003</v>
      </c>
      <c r="G6" s="136" t="s">
        <v>634</v>
      </c>
      <c r="H6" s="135" t="s">
        <v>2031</v>
      </c>
      <c r="I6" s="137" t="s">
        <v>566</v>
      </c>
      <c r="J6" s="136" t="s">
        <v>615</v>
      </c>
      <c r="K6" s="138" t="s">
        <v>568</v>
      </c>
      <c r="L6" s="138" t="s">
        <v>616</v>
      </c>
      <c r="M6" s="138" t="s">
        <v>617</v>
      </c>
      <c r="N6" s="138" t="s">
        <v>2032</v>
      </c>
      <c r="O6" s="134" t="s">
        <v>408</v>
      </c>
      <c r="P6" s="134" t="s">
        <v>76</v>
      </c>
      <c r="Q6" s="139" t="s">
        <v>409</v>
      </c>
      <c r="R6" s="158" t="n">
        <v>42736</v>
      </c>
      <c r="S6" s="137" t="n">
        <v>15</v>
      </c>
      <c r="T6" s="141" t="n">
        <f aca="false">R6+S6*365.2</f>
        <v>48214</v>
      </c>
      <c r="U6" s="135" t="s">
        <v>100</v>
      </c>
      <c r="V6" s="108" t="str">
        <f aca="false">IF(Y6="","",Y6)</f>
        <v/>
      </c>
      <c r="W6" s="139" t="s">
        <v>411</v>
      </c>
      <c r="X6" s="137" t="n">
        <v>100</v>
      </c>
      <c r="Y6" s="137"/>
      <c r="Z6" s="139" t="s">
        <v>411</v>
      </c>
      <c r="AA6" s="135" t="s">
        <v>412</v>
      </c>
      <c r="AB6" s="137"/>
      <c r="AC6" s="139" t="s">
        <v>411</v>
      </c>
      <c r="AD6" s="138" t="n">
        <v>24</v>
      </c>
      <c r="AE6" s="149" t="n">
        <v>44650</v>
      </c>
      <c r="AF6" s="143" t="n">
        <f aca="false">IF(AD6=0,0,IF(AE6="","",EDATE(AE6,AD6)-DAY(1)))</f>
        <v>45350</v>
      </c>
      <c r="AG6" s="136" t="s">
        <v>82</v>
      </c>
      <c r="AH6" s="136" t="s">
        <v>83</v>
      </c>
      <c r="AI6" s="139" t="s">
        <v>2033</v>
      </c>
      <c r="AJ6" s="136" t="s">
        <v>143</v>
      </c>
      <c r="AK6" s="143" t="str">
        <f aca="true">IF(AE6=0,"нет данных",IF(TODAY()&lt;AF6-30,"поверен",IF(TODAY()&gt;AF6,"ЗАМЕНИТЬ","ПРОСРОЧЕН")))</f>
        <v>ЗАМЕНИТЬ</v>
      </c>
      <c r="AL6" s="139"/>
      <c r="AM6" s="139" t="s">
        <v>86</v>
      </c>
      <c r="AN6" s="139" t="s">
        <v>87</v>
      </c>
      <c r="AO6" s="139" t="s">
        <v>88</v>
      </c>
      <c r="AP6" s="137" t="s">
        <v>574</v>
      </c>
      <c r="AQ6" s="150"/>
      <c r="AR6" s="143"/>
      <c r="AS6" s="139" t="s">
        <v>91</v>
      </c>
      <c r="AT6" s="134" t="s">
        <v>385</v>
      </c>
      <c r="AU6" s="134"/>
      <c r="AV6" s="136"/>
      <c r="AW6" s="363" t="s">
        <v>2034</v>
      </c>
      <c r="AX6" s="134"/>
      <c r="AY6" s="134"/>
      <c r="AZ6" s="134"/>
      <c r="BA6" s="136" t="s">
        <v>221</v>
      </c>
      <c r="BB6" s="136" t="s">
        <v>415</v>
      </c>
      <c r="BC6" s="136" t="s">
        <v>416</v>
      </c>
      <c r="BD6" s="139" t="n">
        <v>3160</v>
      </c>
      <c r="BE6" s="136"/>
      <c r="BF6" s="144"/>
      <c r="BG6" s="145" t="s">
        <v>1602</v>
      </c>
      <c r="BH6" s="151"/>
      <c r="BI6" s="108"/>
      <c r="BJ6" s="163" t="s">
        <v>418</v>
      </c>
      <c r="BK6" s="108" t="s">
        <v>577</v>
      </c>
    </row>
    <row r="7" customFormat="false" ht="54.95" hidden="false" customHeight="true" outlineLevel="0" collapsed="false">
      <c r="A7" s="134"/>
      <c r="B7" s="134" t="s">
        <v>62</v>
      </c>
      <c r="C7" s="134" t="s">
        <v>63</v>
      </c>
      <c r="D7" s="135" t="s">
        <v>64</v>
      </c>
      <c r="E7" s="135" t="n">
        <v>275</v>
      </c>
      <c r="F7" s="136" t="s">
        <v>2035</v>
      </c>
      <c r="G7" s="136" t="s">
        <v>967</v>
      </c>
      <c r="H7" s="135" t="s">
        <v>2036</v>
      </c>
      <c r="I7" s="137" t="s">
        <v>402</v>
      </c>
      <c r="J7" s="136" t="s">
        <v>2037</v>
      </c>
      <c r="K7" s="138" t="s">
        <v>404</v>
      </c>
      <c r="L7" s="138" t="s">
        <v>405</v>
      </c>
      <c r="M7" s="138" t="s">
        <v>405</v>
      </c>
      <c r="N7" s="138" t="s">
        <v>2038</v>
      </c>
      <c r="O7" s="134" t="s">
        <v>408</v>
      </c>
      <c r="P7" s="134" t="s">
        <v>76</v>
      </c>
      <c r="Q7" s="139" t="s">
        <v>409</v>
      </c>
      <c r="R7" s="158" t="n">
        <v>44267</v>
      </c>
      <c r="S7" s="137" t="n">
        <v>12</v>
      </c>
      <c r="T7" s="141" t="n">
        <v>48649.4</v>
      </c>
      <c r="U7" s="142" t="s">
        <v>100</v>
      </c>
      <c r="V7" s="108"/>
      <c r="W7" s="139" t="s">
        <v>411</v>
      </c>
      <c r="X7" s="137" t="n">
        <v>100</v>
      </c>
      <c r="Y7" s="149"/>
      <c r="Z7" s="139" t="s">
        <v>411</v>
      </c>
      <c r="AA7" s="135" t="s">
        <v>412</v>
      </c>
      <c r="AB7" s="143"/>
      <c r="AC7" s="139" t="s">
        <v>141</v>
      </c>
      <c r="AD7" s="138" t="n">
        <v>36</v>
      </c>
      <c r="AE7" s="140" t="n">
        <v>44267</v>
      </c>
      <c r="AF7" s="143" t="n">
        <v>45362</v>
      </c>
      <c r="AG7" s="136" t="s">
        <v>82</v>
      </c>
      <c r="AH7" s="136" t="s">
        <v>83</v>
      </c>
      <c r="AI7" s="139" t="s">
        <v>2039</v>
      </c>
      <c r="AJ7" s="136" t="s">
        <v>999</v>
      </c>
      <c r="AK7" s="143" t="str">
        <f aca="true">IF(AE7=0,"нет данных",IF(TODAY()&lt;AF7-30,"поверен",IF(TODAY()&gt;AF7,"ЗАМЕНИТЬ","ПРОСРОЧЕН")))</f>
        <v>ЗАМЕНИТЬ</v>
      </c>
      <c r="AL7" s="139"/>
      <c r="AM7" s="139" t="s">
        <v>86</v>
      </c>
      <c r="AN7" s="139" t="s">
        <v>87</v>
      </c>
      <c r="AO7" s="139" t="s">
        <v>88</v>
      </c>
      <c r="AP7" s="137" t="s">
        <v>414</v>
      </c>
      <c r="AQ7" s="139" t="s">
        <v>2040</v>
      </c>
      <c r="AR7" s="139"/>
      <c r="AS7" s="139" t="s">
        <v>91</v>
      </c>
      <c r="AT7" s="134" t="s">
        <v>385</v>
      </c>
      <c r="AU7" s="134"/>
      <c r="AV7" s="136" t="n">
        <v>44626</v>
      </c>
      <c r="AW7" s="134" t="s">
        <v>2041</v>
      </c>
      <c r="AX7" s="134"/>
      <c r="AY7" s="134"/>
      <c r="AZ7" s="136"/>
      <c r="BA7" s="136" t="s">
        <v>221</v>
      </c>
      <c r="BB7" s="136" t="s">
        <v>415</v>
      </c>
      <c r="BC7" s="136" t="s">
        <v>416</v>
      </c>
      <c r="BD7" s="139" t="n">
        <v>3160</v>
      </c>
      <c r="BE7" s="136"/>
      <c r="BF7" s="144"/>
      <c r="BG7" s="134" t="s">
        <v>2041</v>
      </c>
      <c r="BH7" s="162"/>
      <c r="BI7" s="108" t="s">
        <v>417</v>
      </c>
      <c r="BJ7" s="163" t="s">
        <v>418</v>
      </c>
      <c r="BK7" s="108" t="s">
        <v>419</v>
      </c>
    </row>
    <row r="8" customFormat="false" ht="54.95" hidden="false" customHeight="true" outlineLevel="0" collapsed="false">
      <c r="A8" s="134"/>
      <c r="B8" s="134" t="s">
        <v>62</v>
      </c>
      <c r="C8" s="134" t="s">
        <v>63</v>
      </c>
      <c r="D8" s="135" t="s">
        <v>64</v>
      </c>
      <c r="E8" s="135" t="s">
        <v>1505</v>
      </c>
      <c r="F8" s="136" t="s">
        <v>1003</v>
      </c>
      <c r="G8" s="136" t="s">
        <v>634</v>
      </c>
      <c r="H8" s="135" t="s">
        <v>2042</v>
      </c>
      <c r="I8" s="137" t="s">
        <v>566</v>
      </c>
      <c r="J8" s="136" t="s">
        <v>615</v>
      </c>
      <c r="K8" s="138" t="s">
        <v>568</v>
      </c>
      <c r="L8" s="138" t="s">
        <v>616</v>
      </c>
      <c r="M8" s="138" t="s">
        <v>617</v>
      </c>
      <c r="N8" s="138" t="s">
        <v>2043</v>
      </c>
      <c r="O8" s="134" t="s">
        <v>999</v>
      </c>
      <c r="P8" s="134" t="s">
        <v>76</v>
      </c>
      <c r="Q8" s="139" t="s">
        <v>409</v>
      </c>
      <c r="R8" s="158" t="n">
        <v>42736</v>
      </c>
      <c r="S8" s="137" t="n">
        <v>15</v>
      </c>
      <c r="T8" s="141" t="n">
        <f aca="false">R8+S8*365.2</f>
        <v>48214</v>
      </c>
      <c r="U8" s="135" t="s">
        <v>100</v>
      </c>
      <c r="V8" s="108" t="str">
        <f aca="false">IF(Y8="","",Y8)</f>
        <v/>
      </c>
      <c r="W8" s="139" t="s">
        <v>411</v>
      </c>
      <c r="X8" s="137" t="n">
        <v>100</v>
      </c>
      <c r="Y8" s="137"/>
      <c r="Z8" s="139" t="s">
        <v>411</v>
      </c>
      <c r="AA8" s="135" t="s">
        <v>412</v>
      </c>
      <c r="AB8" s="137"/>
      <c r="AC8" s="139" t="s">
        <v>411</v>
      </c>
      <c r="AD8" s="138" t="n">
        <v>24</v>
      </c>
      <c r="AE8" s="149" t="n">
        <v>44650</v>
      </c>
      <c r="AF8" s="143" t="n">
        <f aca="false">IF(AD8=0,0,IF(AE8="","",EDATE(AE8,AD8)-DAY(1)))</f>
        <v>45350</v>
      </c>
      <c r="AG8" s="136" t="s">
        <v>82</v>
      </c>
      <c r="AH8" s="136" t="s">
        <v>83</v>
      </c>
      <c r="AI8" s="139" t="s">
        <v>2044</v>
      </c>
      <c r="AJ8" s="136" t="s">
        <v>143</v>
      </c>
      <c r="AK8" s="143" t="str">
        <f aca="true">IF(AE8=0,"нет данных",IF(TODAY()&lt;AF8-30,"поверен",IF(TODAY()&gt;AF8,"ЗАМЕНИТЬ","ПРОСРОЧЕН")))</f>
        <v>ЗАМЕНИТЬ</v>
      </c>
      <c r="AL8" s="139"/>
      <c r="AM8" s="139" t="s">
        <v>86</v>
      </c>
      <c r="AN8" s="139" t="s">
        <v>87</v>
      </c>
      <c r="AO8" s="139" t="s">
        <v>88</v>
      </c>
      <c r="AP8" s="137" t="s">
        <v>574</v>
      </c>
      <c r="AQ8" s="150"/>
      <c r="AR8" s="143"/>
      <c r="AS8" s="139" t="s">
        <v>91</v>
      </c>
      <c r="AT8" s="134" t="s">
        <v>385</v>
      </c>
      <c r="AU8" s="134"/>
      <c r="AV8" s="136"/>
      <c r="AW8" s="134" t="s">
        <v>2041</v>
      </c>
      <c r="AX8" s="134"/>
      <c r="AY8" s="134"/>
      <c r="AZ8" s="134"/>
      <c r="BA8" s="136" t="s">
        <v>221</v>
      </c>
      <c r="BB8" s="136" t="s">
        <v>415</v>
      </c>
      <c r="BC8" s="136" t="s">
        <v>416</v>
      </c>
      <c r="BD8" s="139" t="n">
        <v>3160</v>
      </c>
      <c r="BE8" s="136"/>
      <c r="BF8" s="144"/>
      <c r="BG8" s="134" t="s">
        <v>2041</v>
      </c>
      <c r="BH8" s="162"/>
      <c r="BI8" s="108"/>
      <c r="BJ8" s="163" t="s">
        <v>418</v>
      </c>
      <c r="BK8" s="108" t="s">
        <v>577</v>
      </c>
    </row>
    <row r="9" customFormat="false" ht="54.95" hidden="false" customHeight="true" outlineLevel="0" collapsed="false">
      <c r="A9" s="134"/>
      <c r="B9" s="134" t="s">
        <v>62</v>
      </c>
      <c r="C9" s="134" t="s">
        <v>63</v>
      </c>
      <c r="D9" s="135" t="s">
        <v>64</v>
      </c>
      <c r="E9" s="135" t="s">
        <v>1002</v>
      </c>
      <c r="F9" s="136" t="s">
        <v>1003</v>
      </c>
      <c r="G9" s="136" t="s">
        <v>1004</v>
      </c>
      <c r="H9" s="135" t="s">
        <v>1005</v>
      </c>
      <c r="I9" s="137" t="s">
        <v>566</v>
      </c>
      <c r="J9" s="136" t="s">
        <v>615</v>
      </c>
      <c r="K9" s="138" t="s">
        <v>568</v>
      </c>
      <c r="L9" s="138" t="s">
        <v>1366</v>
      </c>
      <c r="M9" s="138" t="s">
        <v>617</v>
      </c>
      <c r="N9" s="138" t="s">
        <v>2045</v>
      </c>
      <c r="O9" s="134" t="s">
        <v>408</v>
      </c>
      <c r="P9" s="134" t="s">
        <v>76</v>
      </c>
      <c r="Q9" s="139" t="s">
        <v>409</v>
      </c>
      <c r="R9" s="158" t="n">
        <v>42590</v>
      </c>
      <c r="S9" s="137" t="n">
        <v>15</v>
      </c>
      <c r="T9" s="141" t="n">
        <f aca="false">R9+S9*365.2</f>
        <v>48068</v>
      </c>
      <c r="U9" s="135" t="s">
        <v>100</v>
      </c>
      <c r="V9" s="108" t="str">
        <f aca="false">IF(Y9="","",Y9)</f>
        <v/>
      </c>
      <c r="W9" s="108" t="str">
        <f aca="false">IF(Z9="","",Z9)</f>
        <v>%НКПР</v>
      </c>
      <c r="X9" s="137" t="n">
        <v>100</v>
      </c>
      <c r="Y9" s="137"/>
      <c r="Z9" s="139" t="s">
        <v>411</v>
      </c>
      <c r="AA9" s="135" t="s">
        <v>412</v>
      </c>
      <c r="AB9" s="137"/>
      <c r="AC9" s="139" t="s">
        <v>411</v>
      </c>
      <c r="AD9" s="138" t="n">
        <v>24</v>
      </c>
      <c r="AE9" s="149" t="n">
        <v>44650</v>
      </c>
      <c r="AF9" s="143" t="n">
        <f aca="false">IF(AD9=0,0,IF(AE9="","",EDATE(AE9,AD9)-DAY(1)))</f>
        <v>45350</v>
      </c>
      <c r="AG9" s="136" t="s">
        <v>82</v>
      </c>
      <c r="AH9" s="136" t="s">
        <v>83</v>
      </c>
      <c r="AI9" s="139" t="s">
        <v>2046</v>
      </c>
      <c r="AJ9" s="136" t="s">
        <v>143</v>
      </c>
      <c r="AK9" s="143" t="str">
        <f aca="true">IF(AE9=0,"нет данных",IF(TODAY()&lt;AF9-30,"поверен",IF(TODAY()&gt;AF9,"ЗАМЕНИТЬ","ПРОСРОЧЕН")))</f>
        <v>ЗАМЕНИТЬ</v>
      </c>
      <c r="AL9" s="139"/>
      <c r="AM9" s="139" t="s">
        <v>86</v>
      </c>
      <c r="AN9" s="139" t="s">
        <v>87</v>
      </c>
      <c r="AO9" s="139" t="s">
        <v>88</v>
      </c>
      <c r="AP9" s="137" t="s">
        <v>574</v>
      </c>
      <c r="AQ9" s="150"/>
      <c r="AR9" s="143"/>
      <c r="AS9" s="139" t="s">
        <v>91</v>
      </c>
      <c r="AT9" s="134" t="s">
        <v>385</v>
      </c>
      <c r="AU9" s="134"/>
      <c r="AV9" s="136"/>
      <c r="AW9" s="134" t="s">
        <v>2041</v>
      </c>
      <c r="AX9" s="134"/>
      <c r="AY9" s="134"/>
      <c r="AZ9" s="134"/>
      <c r="BA9" s="136" t="s">
        <v>221</v>
      </c>
      <c r="BB9" s="136" t="s">
        <v>415</v>
      </c>
      <c r="BC9" s="136" t="s">
        <v>416</v>
      </c>
      <c r="BD9" s="139" t="n">
        <v>3160</v>
      </c>
      <c r="BE9" s="136"/>
      <c r="BF9" s="144"/>
      <c r="BG9" s="134" t="s">
        <v>2041</v>
      </c>
      <c r="BH9" s="162"/>
      <c r="BI9" s="108"/>
      <c r="BJ9" s="163" t="s">
        <v>418</v>
      </c>
      <c r="BK9" s="108" t="s">
        <v>577</v>
      </c>
    </row>
    <row r="10" s="127" customFormat="true" ht="60" hidden="false" customHeight="true" outlineLevel="0" collapsed="false">
      <c r="A10" s="134"/>
      <c r="B10" s="134" t="s">
        <v>62</v>
      </c>
      <c r="C10" s="134" t="s">
        <v>63</v>
      </c>
      <c r="D10" s="135" t="s">
        <v>64</v>
      </c>
      <c r="E10" s="135" t="n">
        <v>282</v>
      </c>
      <c r="F10" s="136" t="s">
        <v>2047</v>
      </c>
      <c r="G10" s="136" t="s">
        <v>2048</v>
      </c>
      <c r="H10" s="135" t="s">
        <v>2049</v>
      </c>
      <c r="I10" s="137" t="s">
        <v>566</v>
      </c>
      <c r="J10" s="136" t="s">
        <v>615</v>
      </c>
      <c r="K10" s="138" t="s">
        <v>568</v>
      </c>
      <c r="L10" s="138" t="s">
        <v>1535</v>
      </c>
      <c r="M10" s="138" t="s">
        <v>617</v>
      </c>
      <c r="N10" s="138" t="s">
        <v>2050</v>
      </c>
      <c r="O10" s="134" t="s">
        <v>408</v>
      </c>
      <c r="P10" s="134" t="s">
        <v>76</v>
      </c>
      <c r="Q10" s="139" t="s">
        <v>409</v>
      </c>
      <c r="R10" s="158" t="n">
        <v>42592</v>
      </c>
      <c r="S10" s="137" t="n">
        <v>15</v>
      </c>
      <c r="T10" s="141" t="n">
        <f aca="false">R10+S10*365.2</f>
        <v>48070</v>
      </c>
      <c r="U10" s="135" t="s">
        <v>100</v>
      </c>
      <c r="V10" s="108" t="str">
        <f aca="false">IF(Y10="","",Y10)</f>
        <v/>
      </c>
      <c r="W10" s="108" t="str">
        <f aca="false">IF(Z10="","",Z10)</f>
        <v>%НКПР</v>
      </c>
      <c r="X10" s="137" t="n">
        <v>100</v>
      </c>
      <c r="Y10" s="137"/>
      <c r="Z10" s="139" t="s">
        <v>411</v>
      </c>
      <c r="AA10" s="135" t="s">
        <v>412</v>
      </c>
      <c r="AB10" s="137"/>
      <c r="AC10" s="139" t="s">
        <v>411</v>
      </c>
      <c r="AD10" s="138" t="n">
        <v>24</v>
      </c>
      <c r="AE10" s="149" t="n">
        <v>44650</v>
      </c>
      <c r="AF10" s="143" t="n">
        <f aca="false">IF(AD10=0,0,IF(AE10="","",EDATE(AE10,AD10)-DAY(1)))</f>
        <v>45350</v>
      </c>
      <c r="AG10" s="136" t="s">
        <v>82</v>
      </c>
      <c r="AH10" s="136" t="s">
        <v>83</v>
      </c>
      <c r="AI10" s="139" t="s">
        <v>2051</v>
      </c>
      <c r="AJ10" s="136" t="s">
        <v>143</v>
      </c>
      <c r="AK10" s="143" t="str">
        <f aca="true">IF(AE10=0,"нет данных",IF(TODAY()&lt;AF10-30,"поверен",IF(TODAY()&gt;AF10,"ЗАМЕНИТЬ","ПРОСРОЧЕН")))</f>
        <v>ЗАМЕНИТЬ</v>
      </c>
      <c r="AL10" s="139"/>
      <c r="AM10" s="139" t="s">
        <v>86</v>
      </c>
      <c r="AN10" s="139" t="s">
        <v>87</v>
      </c>
      <c r="AO10" s="139" t="s">
        <v>88</v>
      </c>
      <c r="AP10" s="137" t="s">
        <v>574</v>
      </c>
      <c r="AQ10" s="150" t="s">
        <v>2052</v>
      </c>
      <c r="AR10" s="143"/>
      <c r="AS10" s="139" t="s">
        <v>91</v>
      </c>
      <c r="AT10" s="134" t="s">
        <v>385</v>
      </c>
      <c r="AU10" s="134"/>
      <c r="AV10" s="136"/>
      <c r="AW10" s="134" t="s">
        <v>2053</v>
      </c>
      <c r="AX10" s="134"/>
      <c r="AY10" s="134"/>
      <c r="AZ10" s="134"/>
      <c r="BA10" s="136" t="s">
        <v>221</v>
      </c>
      <c r="BB10" s="136" t="s">
        <v>415</v>
      </c>
      <c r="BC10" s="136" t="s">
        <v>416</v>
      </c>
      <c r="BD10" s="139" t="n">
        <v>3160</v>
      </c>
      <c r="BE10" s="136"/>
      <c r="BF10" s="144"/>
      <c r="BG10" s="134" t="s">
        <v>2053</v>
      </c>
      <c r="BH10" s="151"/>
      <c r="BI10" s="108"/>
      <c r="BJ10" s="163" t="s">
        <v>418</v>
      </c>
      <c r="BK10" s="108" t="s">
        <v>577</v>
      </c>
    </row>
    <row r="11" s="127" customFormat="true" ht="60" hidden="false" customHeight="true" outlineLevel="0" collapsed="false">
      <c r="A11" s="134"/>
      <c r="B11" s="134" t="s">
        <v>62</v>
      </c>
      <c r="C11" s="134" t="s">
        <v>63</v>
      </c>
      <c r="D11" s="135" t="s">
        <v>64</v>
      </c>
      <c r="E11" s="135" t="n">
        <v>282</v>
      </c>
      <c r="F11" s="136" t="s">
        <v>2047</v>
      </c>
      <c r="G11" s="136" t="s">
        <v>1939</v>
      </c>
      <c r="H11" s="135" t="s">
        <v>2054</v>
      </c>
      <c r="I11" s="137" t="s">
        <v>566</v>
      </c>
      <c r="J11" s="136" t="s">
        <v>615</v>
      </c>
      <c r="K11" s="138" t="s">
        <v>568</v>
      </c>
      <c r="L11" s="138" t="s">
        <v>1535</v>
      </c>
      <c r="M11" s="138" t="s">
        <v>617</v>
      </c>
      <c r="N11" s="138" t="s">
        <v>2055</v>
      </c>
      <c r="O11" s="134" t="s">
        <v>408</v>
      </c>
      <c r="P11" s="134" t="s">
        <v>76</v>
      </c>
      <c r="Q11" s="139" t="s">
        <v>409</v>
      </c>
      <c r="R11" s="158" t="n">
        <v>42592</v>
      </c>
      <c r="S11" s="137" t="n">
        <v>15</v>
      </c>
      <c r="T11" s="141" t="n">
        <f aca="false">R11+S11*365.2</f>
        <v>48070</v>
      </c>
      <c r="U11" s="135" t="s">
        <v>100</v>
      </c>
      <c r="V11" s="108" t="str">
        <f aca="false">IF(Y11="","",Y11)</f>
        <v/>
      </c>
      <c r="W11" s="108" t="str">
        <f aca="false">IF(Z11="","",Z11)</f>
        <v>%НКПР</v>
      </c>
      <c r="X11" s="137" t="n">
        <v>100</v>
      </c>
      <c r="Y11" s="137"/>
      <c r="Z11" s="139" t="s">
        <v>411</v>
      </c>
      <c r="AA11" s="135" t="s">
        <v>412</v>
      </c>
      <c r="AB11" s="137"/>
      <c r="AC11" s="139" t="s">
        <v>411</v>
      </c>
      <c r="AD11" s="138" t="n">
        <v>24</v>
      </c>
      <c r="AE11" s="149" t="n">
        <v>44650</v>
      </c>
      <c r="AF11" s="143" t="n">
        <f aca="false">IF(AD11=0,0,IF(AE11="","",EDATE(AE11,AD11)-DAY(1)))</f>
        <v>45350</v>
      </c>
      <c r="AG11" s="136" t="s">
        <v>82</v>
      </c>
      <c r="AH11" s="136" t="s">
        <v>83</v>
      </c>
      <c r="AI11" s="139" t="s">
        <v>2056</v>
      </c>
      <c r="AJ11" s="136" t="s">
        <v>143</v>
      </c>
      <c r="AK11" s="143" t="str">
        <f aca="true">IF(AE11=0,"нет данных",IF(TODAY()&lt;AF11-30,"поверен",IF(TODAY()&gt;AF11,"ЗАМЕНИТЬ","ПРОСРОЧЕН")))</f>
        <v>ЗАМЕНИТЬ</v>
      </c>
      <c r="AL11" s="139"/>
      <c r="AM11" s="139" t="s">
        <v>86</v>
      </c>
      <c r="AN11" s="139" t="s">
        <v>87</v>
      </c>
      <c r="AO11" s="139" t="s">
        <v>88</v>
      </c>
      <c r="AP11" s="137" t="s">
        <v>574</v>
      </c>
      <c r="AQ11" s="150" t="s">
        <v>2052</v>
      </c>
      <c r="AR11" s="143"/>
      <c r="AS11" s="139" t="s">
        <v>91</v>
      </c>
      <c r="AT11" s="134" t="s">
        <v>385</v>
      </c>
      <c r="AU11" s="134"/>
      <c r="AV11" s="136"/>
      <c r="AW11" s="134" t="s">
        <v>2053</v>
      </c>
      <c r="AX11" s="134"/>
      <c r="AY11" s="134"/>
      <c r="AZ11" s="134"/>
      <c r="BA11" s="136" t="s">
        <v>221</v>
      </c>
      <c r="BB11" s="136" t="s">
        <v>415</v>
      </c>
      <c r="BC11" s="136" t="s">
        <v>416</v>
      </c>
      <c r="BD11" s="139" t="n">
        <v>3160</v>
      </c>
      <c r="BE11" s="136"/>
      <c r="BF11" s="144"/>
      <c r="BG11" s="134" t="s">
        <v>2053</v>
      </c>
      <c r="BH11" s="151"/>
      <c r="BI11" s="108"/>
      <c r="BJ11" s="163" t="s">
        <v>418</v>
      </c>
      <c r="BK11" s="108" t="s">
        <v>577</v>
      </c>
    </row>
    <row r="12" s="127" customFormat="true" ht="60" hidden="false" customHeight="true" outlineLevel="0" collapsed="false">
      <c r="A12" s="134"/>
      <c r="B12" s="134" t="s">
        <v>62</v>
      </c>
      <c r="C12" s="134" t="s">
        <v>63</v>
      </c>
      <c r="D12" s="135" t="s">
        <v>64</v>
      </c>
      <c r="E12" s="135" t="n">
        <v>281</v>
      </c>
      <c r="F12" s="136" t="s">
        <v>2057</v>
      </c>
      <c r="G12" s="136" t="s">
        <v>967</v>
      </c>
      <c r="H12" s="135" t="s">
        <v>2058</v>
      </c>
      <c r="I12" s="137" t="s">
        <v>566</v>
      </c>
      <c r="J12" s="136" t="s">
        <v>615</v>
      </c>
      <c r="K12" s="138" t="s">
        <v>568</v>
      </c>
      <c r="L12" s="138" t="s">
        <v>1535</v>
      </c>
      <c r="M12" s="138" t="s">
        <v>617</v>
      </c>
      <c r="N12" s="138" t="s">
        <v>2059</v>
      </c>
      <c r="O12" s="134" t="s">
        <v>408</v>
      </c>
      <c r="P12" s="134" t="s">
        <v>76</v>
      </c>
      <c r="Q12" s="139" t="s">
        <v>409</v>
      </c>
      <c r="R12" s="158" t="n">
        <v>42590</v>
      </c>
      <c r="S12" s="137" t="n">
        <v>15</v>
      </c>
      <c r="T12" s="141" t="n">
        <f aca="false">R12+S12*365.2</f>
        <v>48068</v>
      </c>
      <c r="U12" s="135" t="s">
        <v>100</v>
      </c>
      <c r="V12" s="108" t="str">
        <f aca="false">IF(Y12="","",Y12)</f>
        <v/>
      </c>
      <c r="W12" s="108" t="str">
        <f aca="false">IF(Z12="","",Z12)</f>
        <v>%НКПР</v>
      </c>
      <c r="X12" s="137" t="n">
        <v>100</v>
      </c>
      <c r="Y12" s="137"/>
      <c r="Z12" s="139" t="s">
        <v>411</v>
      </c>
      <c r="AA12" s="135" t="s">
        <v>412</v>
      </c>
      <c r="AB12" s="137"/>
      <c r="AC12" s="139" t="s">
        <v>411</v>
      </c>
      <c r="AD12" s="138" t="n">
        <v>24</v>
      </c>
      <c r="AE12" s="149" t="n">
        <v>44650</v>
      </c>
      <c r="AF12" s="143" t="n">
        <f aca="false">IF(AD12=0,0,IF(AE12="","",EDATE(AE12,AD12)-DAY(1)))</f>
        <v>45350</v>
      </c>
      <c r="AG12" s="136" t="s">
        <v>82</v>
      </c>
      <c r="AH12" s="136" t="s">
        <v>83</v>
      </c>
      <c r="AI12" s="139" t="s">
        <v>2060</v>
      </c>
      <c r="AJ12" s="136" t="s">
        <v>143</v>
      </c>
      <c r="AK12" s="143" t="str">
        <f aca="true">IF(AE12=0,"нет данных",IF(TODAY()&lt;AF12-30,"поверен",IF(TODAY()&gt;AF12,"ЗАМЕНИТЬ","ПРОСРОЧЕН")))</f>
        <v>ЗАМЕНИТЬ</v>
      </c>
      <c r="AL12" s="139"/>
      <c r="AM12" s="139" t="s">
        <v>86</v>
      </c>
      <c r="AN12" s="139" t="s">
        <v>87</v>
      </c>
      <c r="AO12" s="139" t="s">
        <v>88</v>
      </c>
      <c r="AP12" s="137" t="s">
        <v>574</v>
      </c>
      <c r="AQ12" s="150" t="s">
        <v>1190</v>
      </c>
      <c r="AR12" s="143"/>
      <c r="AS12" s="139" t="s">
        <v>91</v>
      </c>
      <c r="AT12" s="134" t="s">
        <v>385</v>
      </c>
      <c r="AU12" s="134"/>
      <c r="AV12" s="136" t="n">
        <v>44866</v>
      </c>
      <c r="AW12" s="134" t="s">
        <v>2053</v>
      </c>
      <c r="AX12" s="134"/>
      <c r="AY12" s="134"/>
      <c r="AZ12" s="134"/>
      <c r="BA12" s="136" t="s">
        <v>221</v>
      </c>
      <c r="BB12" s="136" t="s">
        <v>415</v>
      </c>
      <c r="BC12" s="136" t="s">
        <v>416</v>
      </c>
      <c r="BD12" s="139" t="n">
        <v>3160</v>
      </c>
      <c r="BE12" s="136"/>
      <c r="BF12" s="144"/>
      <c r="BG12" s="134" t="s">
        <v>2053</v>
      </c>
      <c r="BH12" s="151"/>
      <c r="BI12" s="108" t="s">
        <v>417</v>
      </c>
      <c r="BJ12" s="163" t="s">
        <v>418</v>
      </c>
      <c r="BK12" s="108" t="s">
        <v>577</v>
      </c>
    </row>
    <row r="13" s="127" customFormat="true" ht="60" hidden="false" customHeight="true" outlineLevel="0" collapsed="false">
      <c r="A13" s="134"/>
      <c r="B13" s="134" t="s">
        <v>62</v>
      </c>
      <c r="C13" s="134" t="s">
        <v>63</v>
      </c>
      <c r="D13" s="135" t="s">
        <v>64</v>
      </c>
      <c r="E13" s="135" t="n">
        <v>245</v>
      </c>
      <c r="F13" s="136" t="s">
        <v>1850</v>
      </c>
      <c r="G13" s="136" t="s">
        <v>2061</v>
      </c>
      <c r="H13" s="135" t="s">
        <v>2062</v>
      </c>
      <c r="I13" s="137" t="s">
        <v>2063</v>
      </c>
      <c r="J13" s="136" t="s">
        <v>2064</v>
      </c>
      <c r="K13" s="138" t="s">
        <v>2065</v>
      </c>
      <c r="L13" s="138" t="s">
        <v>2066</v>
      </c>
      <c r="M13" s="136" t="s">
        <v>2067</v>
      </c>
      <c r="N13" s="138" t="n">
        <v>282792</v>
      </c>
      <c r="O13" s="134" t="s">
        <v>2068</v>
      </c>
      <c r="P13" s="134" t="s">
        <v>154</v>
      </c>
      <c r="Q13" s="139" t="s">
        <v>289</v>
      </c>
      <c r="R13" s="158" t="n">
        <v>42103</v>
      </c>
      <c r="S13" s="136"/>
      <c r="T13" s="141" t="n">
        <v>42103</v>
      </c>
      <c r="U13" s="135"/>
      <c r="V13" s="108"/>
      <c r="W13" s="108"/>
      <c r="X13" s="137"/>
      <c r="Y13" s="137"/>
      <c r="Z13" s="139"/>
      <c r="AA13" s="135" t="s">
        <v>1241</v>
      </c>
      <c r="AB13" s="137"/>
      <c r="AC13" s="139"/>
      <c r="AD13" s="138" t="n">
        <v>48</v>
      </c>
      <c r="AE13" s="149" t="n">
        <v>45545</v>
      </c>
      <c r="AF13" s="143" t="n">
        <v>47005</v>
      </c>
      <c r="AG13" s="136" t="s">
        <v>82</v>
      </c>
      <c r="AH13" s="136" t="s">
        <v>83</v>
      </c>
      <c r="AI13" s="139" t="s">
        <v>2069</v>
      </c>
      <c r="AJ13" s="136" t="s">
        <v>85</v>
      </c>
      <c r="AK13" s="143" t="s">
        <v>453</v>
      </c>
      <c r="AL13" s="139"/>
      <c r="AM13" s="139" t="s">
        <v>86</v>
      </c>
      <c r="AN13" s="139" t="s">
        <v>87</v>
      </c>
      <c r="AO13" s="139" t="s">
        <v>88</v>
      </c>
      <c r="AP13" s="137"/>
      <c r="AQ13" s="150"/>
      <c r="AR13" s="143"/>
      <c r="AS13" s="139" t="s">
        <v>91</v>
      </c>
      <c r="AT13" s="134" t="s">
        <v>385</v>
      </c>
      <c r="AU13" s="134"/>
      <c r="AV13" s="136"/>
      <c r="AW13" s="136"/>
      <c r="AX13" s="134"/>
      <c r="AY13" s="134"/>
      <c r="AZ13" s="134"/>
      <c r="BA13" s="136"/>
      <c r="BB13" s="136" t="s">
        <v>297</v>
      </c>
      <c r="BC13" s="136" t="s">
        <v>298</v>
      </c>
      <c r="BD13" s="139" t="n">
        <v>2903</v>
      </c>
      <c r="BE13" s="136"/>
      <c r="BF13" s="144"/>
      <c r="BG13" s="145" t="s">
        <v>2070</v>
      </c>
      <c r="BH13" s="151"/>
      <c r="BI13" s="108"/>
      <c r="BJ13" s="108"/>
      <c r="BK13" s="108"/>
    </row>
    <row r="14" s="230" customFormat="true" ht="60" hidden="false" customHeight="true" outlineLevel="0" collapsed="false">
      <c r="A14" s="134"/>
      <c r="B14" s="134" t="s">
        <v>62</v>
      </c>
      <c r="C14" s="134" t="s">
        <v>63</v>
      </c>
      <c r="D14" s="135" t="s">
        <v>64</v>
      </c>
      <c r="E14" s="135" t="n">
        <v>245</v>
      </c>
      <c r="F14" s="136" t="s">
        <v>1850</v>
      </c>
      <c r="G14" s="136" t="s">
        <v>2071</v>
      </c>
      <c r="H14" s="135" t="s">
        <v>2072</v>
      </c>
      <c r="I14" s="137" t="s">
        <v>2063</v>
      </c>
      <c r="J14" s="136" t="s">
        <v>2064</v>
      </c>
      <c r="K14" s="138" t="s">
        <v>2065</v>
      </c>
      <c r="L14" s="138" t="s">
        <v>2066</v>
      </c>
      <c r="M14" s="136" t="s">
        <v>2067</v>
      </c>
      <c r="N14" s="138" t="n">
        <v>282793</v>
      </c>
      <c r="O14" s="134" t="s">
        <v>2068</v>
      </c>
      <c r="P14" s="134" t="s">
        <v>154</v>
      </c>
      <c r="Q14" s="139" t="s">
        <v>289</v>
      </c>
      <c r="R14" s="140" t="n">
        <v>42102</v>
      </c>
      <c r="S14" s="136"/>
      <c r="T14" s="141" t="n">
        <v>42102</v>
      </c>
      <c r="U14" s="135"/>
      <c r="V14" s="134"/>
      <c r="W14" s="134"/>
      <c r="X14" s="137"/>
      <c r="Y14" s="137"/>
      <c r="Z14" s="139"/>
      <c r="AA14" s="135" t="s">
        <v>1241</v>
      </c>
      <c r="AB14" s="137"/>
      <c r="AC14" s="139"/>
      <c r="AD14" s="138" t="n">
        <v>48</v>
      </c>
      <c r="AE14" s="149" t="n">
        <v>45545</v>
      </c>
      <c r="AF14" s="143" t="n">
        <v>47005</v>
      </c>
      <c r="AG14" s="136" t="s">
        <v>82</v>
      </c>
      <c r="AH14" s="136" t="s">
        <v>83</v>
      </c>
      <c r="AI14" s="139" t="s">
        <v>2073</v>
      </c>
      <c r="AJ14" s="136" t="s">
        <v>85</v>
      </c>
      <c r="AK14" s="143" t="s">
        <v>453</v>
      </c>
      <c r="AL14" s="139"/>
      <c r="AM14" s="139" t="s">
        <v>86</v>
      </c>
      <c r="AN14" s="139" t="s">
        <v>87</v>
      </c>
      <c r="AO14" s="139" t="s">
        <v>88</v>
      </c>
      <c r="AP14" s="137"/>
      <c r="AQ14" s="150"/>
      <c r="AR14" s="143"/>
      <c r="AS14" s="139" t="s">
        <v>91</v>
      </c>
      <c r="AT14" s="134" t="s">
        <v>385</v>
      </c>
      <c r="AU14" s="134"/>
      <c r="AV14" s="136"/>
      <c r="AW14" s="136"/>
      <c r="AX14" s="134"/>
      <c r="AY14" s="134"/>
      <c r="AZ14" s="134"/>
      <c r="BA14" s="136"/>
      <c r="BB14" s="136" t="s">
        <v>297</v>
      </c>
      <c r="BC14" s="136" t="s">
        <v>298</v>
      </c>
      <c r="BD14" s="139" t="n">
        <v>2903</v>
      </c>
      <c r="BE14" s="136"/>
      <c r="BF14" s="144"/>
      <c r="BG14" s="145" t="s">
        <v>2070</v>
      </c>
      <c r="BH14" s="367"/>
      <c r="BI14" s="134"/>
      <c r="BJ14" s="134"/>
      <c r="BK14" s="134"/>
    </row>
    <row r="15" s="501" customFormat="true" ht="52.5" hidden="false" customHeight="true" outlineLevel="0" collapsed="false">
      <c r="A15" s="165"/>
      <c r="B15" s="165" t="s">
        <v>62</v>
      </c>
      <c r="C15" s="165" t="s">
        <v>63</v>
      </c>
      <c r="D15" s="166" t="s">
        <v>64</v>
      </c>
      <c r="E15" s="166" t="s">
        <v>1002</v>
      </c>
      <c r="F15" s="167" t="s">
        <v>1003</v>
      </c>
      <c r="G15" s="167" t="s">
        <v>1004</v>
      </c>
      <c r="H15" s="166" t="s">
        <v>1005</v>
      </c>
      <c r="I15" s="175" t="s">
        <v>586</v>
      </c>
      <c r="J15" s="167" t="s">
        <v>587</v>
      </c>
      <c r="K15" s="170" t="s">
        <v>568</v>
      </c>
      <c r="L15" s="170" t="s">
        <v>588</v>
      </c>
      <c r="M15" s="170" t="s">
        <v>588</v>
      </c>
      <c r="N15" s="170" t="n">
        <v>22758</v>
      </c>
      <c r="O15" s="165" t="s">
        <v>590</v>
      </c>
      <c r="P15" s="165" t="s">
        <v>76</v>
      </c>
      <c r="Q15" s="173" t="s">
        <v>409</v>
      </c>
      <c r="R15" s="174" t="n">
        <v>44886</v>
      </c>
      <c r="S15" s="175" t="n">
        <v>15</v>
      </c>
      <c r="T15" s="167" t="n">
        <v>50366</v>
      </c>
      <c r="U15" s="166" t="s">
        <v>100</v>
      </c>
      <c r="V15" s="165" t="str">
        <f aca="false">IF(Y15="","",Y15)</f>
        <v/>
      </c>
      <c r="W15" s="165" t="str">
        <f aca="false">IF(Z15="","",Z15)</f>
        <v>%НКПР</v>
      </c>
      <c r="X15" s="175" t="n">
        <v>50</v>
      </c>
      <c r="Y15" s="175"/>
      <c r="Z15" s="173" t="s">
        <v>411</v>
      </c>
      <c r="AA15" s="166" t="s">
        <v>412</v>
      </c>
      <c r="AB15" s="175"/>
      <c r="AC15" s="173" t="s">
        <v>411</v>
      </c>
      <c r="AD15" s="170" t="n">
        <v>24</v>
      </c>
      <c r="AE15" s="174" t="n">
        <v>44888</v>
      </c>
      <c r="AF15" s="180" t="n">
        <f aca="false">IF(AD15=0,0,IF(AE15="","",EDATE(AE15,AD15)-DAY(1)))</f>
        <v>45588</v>
      </c>
      <c r="AG15" s="167" t="s">
        <v>82</v>
      </c>
      <c r="AH15" s="167" t="s">
        <v>83</v>
      </c>
      <c r="AI15" s="173" t="s">
        <v>2074</v>
      </c>
      <c r="AJ15" s="167" t="s">
        <v>592</v>
      </c>
      <c r="AK15" s="180" t="str">
        <f aca="true">IF(AE15=0,"нет данных",IF(TODAY()&lt;AF15-30,"поверен",IF(TODAY()&gt;AF15,"ЗАМЕНИТЬ","ПРОСРОЧЕН")))</f>
        <v>ЗАМЕНИТЬ</v>
      </c>
      <c r="AL15" s="173"/>
      <c r="AM15" s="173" t="s">
        <v>86</v>
      </c>
      <c r="AN15" s="173" t="s">
        <v>87</v>
      </c>
      <c r="AO15" s="173" t="s">
        <v>88</v>
      </c>
      <c r="AP15" s="175" t="s">
        <v>593</v>
      </c>
      <c r="AQ15" s="226" t="s">
        <v>2075</v>
      </c>
      <c r="AR15" s="180"/>
      <c r="AS15" s="173" t="s">
        <v>91</v>
      </c>
      <c r="AT15" s="165" t="s">
        <v>92</v>
      </c>
      <c r="AU15" s="165"/>
      <c r="AV15" s="226" t="s">
        <v>2076</v>
      </c>
      <c r="AW15" s="167"/>
      <c r="AX15" s="165"/>
      <c r="AY15" s="165"/>
      <c r="AZ15" s="165"/>
      <c r="BA15" s="167"/>
      <c r="BB15" s="167"/>
      <c r="BC15" s="167"/>
      <c r="BD15" s="173"/>
      <c r="BE15" s="167"/>
      <c r="BF15" s="167"/>
      <c r="BG15" s="177" t="s">
        <v>2077</v>
      </c>
      <c r="BH15" s="222"/>
      <c r="BI15" s="165"/>
      <c r="BJ15" s="184" t="s">
        <v>845</v>
      </c>
      <c r="BK15" s="184" t="s">
        <v>302</v>
      </c>
      <c r="BL15" s="223"/>
      <c r="BM15" s="223"/>
      <c r="BN15" s="223"/>
    </row>
    <row r="16" s="501" customFormat="true" ht="63" hidden="false" customHeight="true" outlineLevel="0" collapsed="false">
      <c r="A16" s="165"/>
      <c r="B16" s="165" t="s">
        <v>62</v>
      </c>
      <c r="C16" s="165" t="s">
        <v>63</v>
      </c>
      <c r="D16" s="166" t="s">
        <v>64</v>
      </c>
      <c r="E16" s="166" t="s">
        <v>856</v>
      </c>
      <c r="F16" s="167" t="s">
        <v>857</v>
      </c>
      <c r="G16" s="167" t="s">
        <v>584</v>
      </c>
      <c r="H16" s="166" t="s">
        <v>858</v>
      </c>
      <c r="I16" s="175" t="s">
        <v>566</v>
      </c>
      <c r="J16" s="167" t="s">
        <v>615</v>
      </c>
      <c r="K16" s="170" t="s">
        <v>568</v>
      </c>
      <c r="L16" s="170" t="s">
        <v>616</v>
      </c>
      <c r="M16" s="170" t="s">
        <v>617</v>
      </c>
      <c r="N16" s="170" t="s">
        <v>2078</v>
      </c>
      <c r="O16" s="165" t="s">
        <v>806</v>
      </c>
      <c r="P16" s="165" t="s">
        <v>76</v>
      </c>
      <c r="Q16" s="173" t="s">
        <v>409</v>
      </c>
      <c r="R16" s="502" t="n">
        <v>42804</v>
      </c>
      <c r="S16" s="175" t="n">
        <v>15</v>
      </c>
      <c r="T16" s="167" t="n">
        <f aca="false">R16+S16*365.2</f>
        <v>48282</v>
      </c>
      <c r="U16" s="166" t="s">
        <v>100</v>
      </c>
      <c r="V16" s="177" t="str">
        <f aca="false">IF(Y16="","",Y16)</f>
        <v/>
      </c>
      <c r="W16" s="177" t="str">
        <f aca="false">IF(Z16="","",Z16)</f>
        <v>%НКПР</v>
      </c>
      <c r="X16" s="175" t="n">
        <v>100</v>
      </c>
      <c r="Y16" s="175"/>
      <c r="Z16" s="173" t="s">
        <v>411</v>
      </c>
      <c r="AA16" s="166" t="s">
        <v>412</v>
      </c>
      <c r="AB16" s="175"/>
      <c r="AC16" s="173" t="s">
        <v>411</v>
      </c>
      <c r="AD16" s="170" t="n">
        <v>24</v>
      </c>
      <c r="AE16" s="174" t="n">
        <v>44874</v>
      </c>
      <c r="AF16" s="180" t="n">
        <f aca="false">IF(AD16=0,0,IF(AE16="","",EDATE(AE16,AD16)-DAY(1)))</f>
        <v>45574</v>
      </c>
      <c r="AG16" s="167" t="s">
        <v>82</v>
      </c>
      <c r="AH16" s="167" t="s">
        <v>83</v>
      </c>
      <c r="AI16" s="173" t="s">
        <v>2079</v>
      </c>
      <c r="AJ16" s="167" t="s">
        <v>999</v>
      </c>
      <c r="AK16" s="180" t="str">
        <f aca="true">IF(AE16=0,"нет данных",IF(TODAY()&lt;AF16-30,"поверен",IF(TODAY()&gt;AF16,"ЗАМЕНИТЬ","ПРОСРОЧЕН")))</f>
        <v>ЗАМЕНИТЬ</v>
      </c>
      <c r="AL16" s="173"/>
      <c r="AM16" s="173" t="s">
        <v>86</v>
      </c>
      <c r="AN16" s="173" t="s">
        <v>87</v>
      </c>
      <c r="AO16" s="173" t="s">
        <v>88</v>
      </c>
      <c r="AP16" s="175" t="s">
        <v>574</v>
      </c>
      <c r="AQ16" s="226"/>
      <c r="AR16" s="180"/>
      <c r="AS16" s="173" t="s">
        <v>91</v>
      </c>
      <c r="AT16" s="165" t="s">
        <v>385</v>
      </c>
      <c r="AU16" s="165"/>
      <c r="AV16" s="167"/>
      <c r="AW16" s="167"/>
      <c r="AX16" s="165"/>
      <c r="AY16" s="165"/>
      <c r="AZ16" s="165"/>
      <c r="BA16" s="167"/>
      <c r="BB16" s="167" t="s">
        <v>415</v>
      </c>
      <c r="BC16" s="167" t="s">
        <v>416</v>
      </c>
      <c r="BD16" s="173" t="n">
        <v>3160</v>
      </c>
      <c r="BE16" s="167"/>
      <c r="BF16" s="167"/>
      <c r="BG16" s="177" t="s">
        <v>2080</v>
      </c>
      <c r="BH16" s="183"/>
      <c r="BI16" s="177"/>
      <c r="BJ16" s="184" t="s">
        <v>418</v>
      </c>
      <c r="BK16" s="177" t="s">
        <v>577</v>
      </c>
    </row>
    <row r="17" customFormat="false" ht="63" hidden="false" customHeight="true" outlineLevel="0" collapsed="false">
      <c r="A17" s="165"/>
      <c r="B17" s="165" t="s">
        <v>62</v>
      </c>
      <c r="C17" s="165" t="s">
        <v>63</v>
      </c>
      <c r="D17" s="166" t="s">
        <v>64</v>
      </c>
      <c r="E17" s="166" t="s">
        <v>852</v>
      </c>
      <c r="F17" s="167" t="s">
        <v>853</v>
      </c>
      <c r="G17" s="167" t="s">
        <v>584</v>
      </c>
      <c r="H17" s="166" t="s">
        <v>854</v>
      </c>
      <c r="I17" s="175" t="s">
        <v>566</v>
      </c>
      <c r="J17" s="167" t="s">
        <v>615</v>
      </c>
      <c r="K17" s="170" t="s">
        <v>568</v>
      </c>
      <c r="L17" s="170" t="s">
        <v>616</v>
      </c>
      <c r="M17" s="170" t="s">
        <v>2081</v>
      </c>
      <c r="N17" s="170" t="s">
        <v>2082</v>
      </c>
      <c r="O17" s="165" t="s">
        <v>806</v>
      </c>
      <c r="P17" s="165" t="s">
        <v>76</v>
      </c>
      <c r="Q17" s="173" t="s">
        <v>409</v>
      </c>
      <c r="R17" s="502" t="n">
        <v>42807</v>
      </c>
      <c r="S17" s="175" t="n">
        <v>15</v>
      </c>
      <c r="T17" s="167" t="n">
        <f aca="false">R17+S17*365.2</f>
        <v>48285</v>
      </c>
      <c r="U17" s="166" t="s">
        <v>100</v>
      </c>
      <c r="V17" s="177" t="str">
        <f aca="false">IF(Y17="","",Y17)</f>
        <v/>
      </c>
      <c r="W17" s="177" t="str">
        <f aca="false">IF(Z17="","",Z17)</f>
        <v>%НКПР</v>
      </c>
      <c r="X17" s="175" t="n">
        <v>100</v>
      </c>
      <c r="Y17" s="175"/>
      <c r="Z17" s="173" t="s">
        <v>411</v>
      </c>
      <c r="AA17" s="166" t="s">
        <v>412</v>
      </c>
      <c r="AB17" s="175"/>
      <c r="AC17" s="173" t="s">
        <v>411</v>
      </c>
      <c r="AD17" s="170" t="n">
        <v>24</v>
      </c>
      <c r="AE17" s="174" t="n">
        <v>44874</v>
      </c>
      <c r="AF17" s="180" t="n">
        <f aca="false">IF(AD17=0,0,IF(AE17="","",EDATE(AE17,AD17)-DAY(1)))</f>
        <v>45574</v>
      </c>
      <c r="AG17" s="167" t="s">
        <v>82</v>
      </c>
      <c r="AH17" s="167" t="s">
        <v>83</v>
      </c>
      <c r="AI17" s="173" t="s">
        <v>2083</v>
      </c>
      <c r="AJ17" s="167" t="s">
        <v>999</v>
      </c>
      <c r="AK17" s="180" t="str">
        <f aca="true">IF(AE17=0,"нет данных",IF(TODAY()&lt;AF17-30,"поверен",IF(TODAY()&gt;AF17,"ЗАМЕНИТЬ","ПРОСРОЧЕН")))</f>
        <v>ЗАМЕНИТЬ</v>
      </c>
      <c r="AL17" s="173"/>
      <c r="AM17" s="173" t="s">
        <v>86</v>
      </c>
      <c r="AN17" s="173" t="s">
        <v>87</v>
      </c>
      <c r="AO17" s="173" t="s">
        <v>88</v>
      </c>
      <c r="AP17" s="175" t="s">
        <v>574</v>
      </c>
      <c r="AQ17" s="226" t="s">
        <v>2084</v>
      </c>
      <c r="AR17" s="180"/>
      <c r="AS17" s="173" t="s">
        <v>91</v>
      </c>
      <c r="AT17" s="165" t="s">
        <v>385</v>
      </c>
      <c r="AU17" s="165"/>
      <c r="AV17" s="167"/>
      <c r="AW17" s="167" t="s">
        <v>2085</v>
      </c>
      <c r="AX17" s="165"/>
      <c r="AY17" s="165"/>
      <c r="AZ17" s="165"/>
      <c r="BA17" s="167"/>
      <c r="BB17" s="167" t="s">
        <v>415</v>
      </c>
      <c r="BC17" s="167" t="s">
        <v>416</v>
      </c>
      <c r="BD17" s="173" t="n">
        <v>3160</v>
      </c>
      <c r="BE17" s="167"/>
      <c r="BF17" s="167"/>
      <c r="BG17" s="177" t="s">
        <v>2086</v>
      </c>
      <c r="BH17" s="183"/>
      <c r="BI17" s="177"/>
      <c r="BJ17" s="184" t="s">
        <v>418</v>
      </c>
      <c r="BK17" s="177" t="s">
        <v>577</v>
      </c>
    </row>
    <row r="18" customFormat="false" ht="126" hidden="false" customHeight="true" outlineLevel="0" collapsed="false">
      <c r="A18" s="165"/>
      <c r="B18" s="165" t="s">
        <v>62</v>
      </c>
      <c r="C18" s="165" t="s">
        <v>63</v>
      </c>
      <c r="D18" s="166" t="s">
        <v>64</v>
      </c>
      <c r="E18" s="166" t="s">
        <v>582</v>
      </c>
      <c r="F18" s="167" t="s">
        <v>583</v>
      </c>
      <c r="G18" s="167" t="s">
        <v>2087</v>
      </c>
      <c r="H18" s="166" t="s">
        <v>585</v>
      </c>
      <c r="I18" s="175" t="s">
        <v>430</v>
      </c>
      <c r="J18" s="167" t="s">
        <v>431</v>
      </c>
      <c r="K18" s="170" t="s">
        <v>432</v>
      </c>
      <c r="L18" s="170" t="s">
        <v>433</v>
      </c>
      <c r="M18" s="170" t="s">
        <v>434</v>
      </c>
      <c r="N18" s="170" t="n">
        <v>13421</v>
      </c>
      <c r="O18" s="165" t="s">
        <v>2088</v>
      </c>
      <c r="P18" s="165" t="s">
        <v>76</v>
      </c>
      <c r="Q18" s="173" t="s">
        <v>409</v>
      </c>
      <c r="R18" s="226" t="s">
        <v>2089</v>
      </c>
      <c r="S18" s="175" t="n">
        <v>10</v>
      </c>
      <c r="T18" s="167" t="n">
        <f aca="false">R18+S18*365.2</f>
        <v>46753</v>
      </c>
      <c r="U18" s="166" t="s">
        <v>100</v>
      </c>
      <c r="V18" s="165"/>
      <c r="W18" s="165" t="str">
        <f aca="false">IF(Z18="","",Z18)</f>
        <v>%НКПР</v>
      </c>
      <c r="X18" s="175" t="n">
        <v>100</v>
      </c>
      <c r="Y18" s="175"/>
      <c r="Z18" s="173" t="s">
        <v>411</v>
      </c>
      <c r="AA18" s="166" t="s">
        <v>412</v>
      </c>
      <c r="AB18" s="175"/>
      <c r="AC18" s="173" t="s">
        <v>411</v>
      </c>
      <c r="AD18" s="170" t="n">
        <v>12</v>
      </c>
      <c r="AE18" s="174" t="n">
        <v>45266</v>
      </c>
      <c r="AF18" s="180" t="n">
        <f aca="false">IF(AD18=0,0,IF(AE18="","",EDATE(AE18,AD18)-DAY(1)))</f>
        <v>45601</v>
      </c>
      <c r="AG18" s="167" t="s">
        <v>82</v>
      </c>
      <c r="AH18" s="167" t="s">
        <v>83</v>
      </c>
      <c r="AI18" s="173" t="s">
        <v>2090</v>
      </c>
      <c r="AJ18" s="167" t="s">
        <v>573</v>
      </c>
      <c r="AK18" s="180" t="str">
        <f aca="true">IF(AE18=0,"нет данных",IF(TODAY()&lt;AF18-30,"поверен",IF(TODAY()&gt;AF18,"ПРОСРОЧЕН")))</f>
        <v>ПРОСРОЧЕН</v>
      </c>
      <c r="AL18" s="173"/>
      <c r="AM18" s="173" t="s">
        <v>86</v>
      </c>
      <c r="AN18" s="173" t="s">
        <v>87</v>
      </c>
      <c r="AO18" s="173" t="s">
        <v>88</v>
      </c>
      <c r="AP18" s="175" t="s">
        <v>2091</v>
      </c>
      <c r="AQ18" s="226" t="s">
        <v>620</v>
      </c>
      <c r="AR18" s="180"/>
      <c r="AS18" s="173" t="s">
        <v>91</v>
      </c>
      <c r="AT18" s="165" t="s">
        <v>92</v>
      </c>
      <c r="AU18" s="165"/>
      <c r="AV18" s="167"/>
      <c r="AW18" s="167"/>
      <c r="AX18" s="165"/>
      <c r="AY18" s="165"/>
      <c r="AZ18" s="165"/>
      <c r="BA18" s="167"/>
      <c r="BB18" s="167" t="s">
        <v>415</v>
      </c>
      <c r="BC18" s="167" t="s">
        <v>416</v>
      </c>
      <c r="BD18" s="173" t="n">
        <v>3160</v>
      </c>
      <c r="BE18" s="167"/>
      <c r="BF18" s="167"/>
      <c r="BG18" s="177" t="s">
        <v>2092</v>
      </c>
      <c r="BH18" s="222"/>
      <c r="BI18" s="165"/>
      <c r="BJ18" s="165"/>
      <c r="BK18" s="165"/>
      <c r="BL18" s="185"/>
      <c r="BM18" s="185"/>
      <c r="BN18" s="185"/>
    </row>
    <row r="19" s="501" customFormat="true" ht="63" hidden="false" customHeight="true" outlineLevel="0" collapsed="false">
      <c r="A19" s="165" t="n">
        <f aca="true">IF(ROW()=2,1,INDIRECT("A"&amp;ROW()-1)+1)</f>
        <v>1</v>
      </c>
      <c r="B19" s="165" t="s">
        <v>62</v>
      </c>
      <c r="C19" s="165" t="s">
        <v>63</v>
      </c>
      <c r="D19" s="166" t="s">
        <v>64</v>
      </c>
      <c r="E19" s="166" t="s">
        <v>841</v>
      </c>
      <c r="F19" s="167" t="s">
        <v>842</v>
      </c>
      <c r="G19" s="167" t="s">
        <v>634</v>
      </c>
      <c r="H19" s="166" t="s">
        <v>850</v>
      </c>
      <c r="I19" s="175" t="s">
        <v>586</v>
      </c>
      <c r="J19" s="167" t="s">
        <v>587</v>
      </c>
      <c r="K19" s="170" t="s">
        <v>568</v>
      </c>
      <c r="L19" s="170" t="s">
        <v>588</v>
      </c>
      <c r="M19" s="170" t="s">
        <v>588</v>
      </c>
      <c r="N19" s="170" t="n">
        <v>22762</v>
      </c>
      <c r="O19" s="165" t="s">
        <v>590</v>
      </c>
      <c r="P19" s="165" t="s">
        <v>76</v>
      </c>
      <c r="Q19" s="173" t="s">
        <v>409</v>
      </c>
      <c r="R19" s="174" t="n">
        <v>44888</v>
      </c>
      <c r="S19" s="175" t="n">
        <v>15</v>
      </c>
      <c r="T19" s="167" t="n">
        <v>50366</v>
      </c>
      <c r="U19" s="166" t="s">
        <v>100</v>
      </c>
      <c r="V19" s="165" t="str">
        <f aca="false">IF(Y19="","",Y19)</f>
        <v/>
      </c>
      <c r="W19" s="165" t="str">
        <f aca="false">IF(Z19="","",Z19)</f>
        <v>%НКПР</v>
      </c>
      <c r="X19" s="175" t="n">
        <v>50</v>
      </c>
      <c r="Y19" s="175"/>
      <c r="Z19" s="173" t="s">
        <v>411</v>
      </c>
      <c r="AA19" s="166" t="s">
        <v>412</v>
      </c>
      <c r="AB19" s="175"/>
      <c r="AC19" s="173" t="s">
        <v>411</v>
      </c>
      <c r="AD19" s="170" t="n">
        <v>24</v>
      </c>
      <c r="AE19" s="174" t="n">
        <v>44888</v>
      </c>
      <c r="AF19" s="180" t="n">
        <f aca="false">IF(AD19=0,0,IF(AE19="","",EDATE(AE19,AD19)-DAY(1)))</f>
        <v>45588</v>
      </c>
      <c r="AG19" s="167" t="s">
        <v>82</v>
      </c>
      <c r="AH19" s="167" t="s">
        <v>83</v>
      </c>
      <c r="AI19" s="173" t="s">
        <v>2093</v>
      </c>
      <c r="AJ19" s="167" t="s">
        <v>592</v>
      </c>
      <c r="AK19" s="180" t="str">
        <f aca="true">IF(AE19=0,"нет данных",IF(TODAY()&lt;AF19-30,"поверен",IF(TODAY()&gt;AF19,"ЗАМЕНИТЬ","ПРОСРОЧЕН")))</f>
        <v>ЗАМЕНИТЬ</v>
      </c>
      <c r="AL19" s="173"/>
      <c r="AM19" s="173" t="s">
        <v>86</v>
      </c>
      <c r="AN19" s="173" t="s">
        <v>87</v>
      </c>
      <c r="AO19" s="173" t="s">
        <v>88</v>
      </c>
      <c r="AP19" s="175" t="s">
        <v>2094</v>
      </c>
      <c r="AQ19" s="226" t="s">
        <v>2076</v>
      </c>
      <c r="AR19" s="180"/>
      <c r="AS19" s="173" t="s">
        <v>91</v>
      </c>
      <c r="AT19" s="165" t="s">
        <v>92</v>
      </c>
      <c r="AU19" s="165"/>
      <c r="AV19" s="226" t="s">
        <v>2076</v>
      </c>
      <c r="AW19" s="167"/>
      <c r="AX19" s="165"/>
      <c r="AY19" s="165"/>
      <c r="AZ19" s="165"/>
      <c r="BA19" s="167"/>
      <c r="BB19" s="167"/>
      <c r="BC19" s="167"/>
      <c r="BD19" s="173"/>
      <c r="BE19" s="167"/>
      <c r="BF19" s="167"/>
      <c r="BG19" s="177" t="s">
        <v>2095</v>
      </c>
      <c r="BH19" s="222"/>
      <c r="BI19" s="165"/>
      <c r="BJ19" s="184" t="s">
        <v>845</v>
      </c>
      <c r="BK19" s="184" t="s">
        <v>302</v>
      </c>
      <c r="BL19" s="185"/>
      <c r="BM19" s="185"/>
      <c r="BN19" s="185"/>
    </row>
    <row r="20" customFormat="false" ht="63" hidden="false" customHeight="true" outlineLevel="0" collapsed="false">
      <c r="A20" s="165" t="n">
        <f aca="true">IF(ROW()=2,1,INDIRECT("A"&amp;ROW()-1)+1)</f>
        <v>2</v>
      </c>
      <c r="B20" s="165" t="s">
        <v>62</v>
      </c>
      <c r="C20" s="165" t="s">
        <v>63</v>
      </c>
      <c r="D20" s="166" t="s">
        <v>64</v>
      </c>
      <c r="E20" s="166" t="s">
        <v>841</v>
      </c>
      <c r="F20" s="167" t="s">
        <v>842</v>
      </c>
      <c r="G20" s="167" t="s">
        <v>634</v>
      </c>
      <c r="H20" s="166" t="s">
        <v>846</v>
      </c>
      <c r="I20" s="175" t="s">
        <v>586</v>
      </c>
      <c r="J20" s="167" t="s">
        <v>587</v>
      </c>
      <c r="K20" s="170" t="s">
        <v>568</v>
      </c>
      <c r="L20" s="170" t="s">
        <v>588</v>
      </c>
      <c r="M20" s="170" t="s">
        <v>588</v>
      </c>
      <c r="N20" s="170" t="n">
        <v>22760</v>
      </c>
      <c r="O20" s="165" t="s">
        <v>590</v>
      </c>
      <c r="P20" s="165" t="s">
        <v>76</v>
      </c>
      <c r="Q20" s="173" t="s">
        <v>409</v>
      </c>
      <c r="R20" s="174" t="n">
        <v>44888</v>
      </c>
      <c r="S20" s="175" t="n">
        <v>15</v>
      </c>
      <c r="T20" s="217" t="n">
        <f aca="false">R20+S20*365.2</f>
        <v>50366</v>
      </c>
      <c r="U20" s="166" t="s">
        <v>100</v>
      </c>
      <c r="V20" s="165" t="str">
        <f aca="false">IF(Y20="","",Y20)</f>
        <v/>
      </c>
      <c r="W20" s="165" t="str">
        <f aca="false">IF(Z20="","",Z20)</f>
        <v>%НКПР</v>
      </c>
      <c r="X20" s="175" t="n">
        <v>50</v>
      </c>
      <c r="Y20" s="175"/>
      <c r="Z20" s="173" t="s">
        <v>411</v>
      </c>
      <c r="AA20" s="166" t="s">
        <v>412</v>
      </c>
      <c r="AB20" s="175"/>
      <c r="AC20" s="173" t="s">
        <v>411</v>
      </c>
      <c r="AD20" s="170" t="n">
        <v>24</v>
      </c>
      <c r="AE20" s="174" t="n">
        <v>44888</v>
      </c>
      <c r="AF20" s="180" t="n">
        <f aca="false">IF(AD20=0,0,IF(AE20="","",EDATE(AE20,AD20)-DAY(1)))</f>
        <v>45588</v>
      </c>
      <c r="AG20" s="167" t="s">
        <v>82</v>
      </c>
      <c r="AH20" s="167" t="s">
        <v>83</v>
      </c>
      <c r="AI20" s="173" t="s">
        <v>2096</v>
      </c>
      <c r="AJ20" s="167" t="s">
        <v>592</v>
      </c>
      <c r="AK20" s="180" t="str">
        <f aca="true">IF(AE20=0,"нет данных",IF(TODAY()&lt;AF20-30,"поверен",IF(TODAY()&gt;AF20,"ЗАМЕНИТЬ","ПРОСРОЧЕН")))</f>
        <v>ЗАМЕНИТЬ</v>
      </c>
      <c r="AL20" s="173"/>
      <c r="AM20" s="173" t="s">
        <v>86</v>
      </c>
      <c r="AN20" s="173" t="s">
        <v>87</v>
      </c>
      <c r="AO20" s="173" t="s">
        <v>88</v>
      </c>
      <c r="AP20" s="175" t="s">
        <v>593</v>
      </c>
      <c r="AQ20" s="226" t="s">
        <v>2076</v>
      </c>
      <c r="AR20" s="180"/>
      <c r="AS20" s="173" t="s">
        <v>91</v>
      </c>
      <c r="AT20" s="165" t="s">
        <v>92</v>
      </c>
      <c r="AU20" s="165"/>
      <c r="AV20" s="226" t="s">
        <v>2076</v>
      </c>
      <c r="AW20" s="167"/>
      <c r="AX20" s="165"/>
      <c r="AY20" s="165"/>
      <c r="AZ20" s="165"/>
      <c r="BA20" s="167"/>
      <c r="BB20" s="167"/>
      <c r="BC20" s="167"/>
      <c r="BD20" s="173"/>
      <c r="BE20" s="167"/>
      <c r="BF20" s="167"/>
      <c r="BG20" s="177" t="s">
        <v>2097</v>
      </c>
      <c r="BH20" s="222"/>
      <c r="BI20" s="165"/>
      <c r="BJ20" s="184" t="s">
        <v>845</v>
      </c>
      <c r="BK20" s="184" t="s">
        <v>302</v>
      </c>
      <c r="BL20" s="185"/>
      <c r="BM20" s="185"/>
      <c r="BN20" s="185"/>
    </row>
    <row r="21" customFormat="false" ht="63" hidden="false" customHeight="true" outlineLevel="0" collapsed="false">
      <c r="A21" s="165" t="n">
        <f aca="true">IF(ROW()=2,1,INDIRECT("A"&amp;ROW()-1)+1)</f>
        <v>3</v>
      </c>
      <c r="B21" s="165" t="s">
        <v>62</v>
      </c>
      <c r="C21" s="165" t="s">
        <v>63</v>
      </c>
      <c r="D21" s="166" t="s">
        <v>64</v>
      </c>
      <c r="E21" s="166" t="s">
        <v>841</v>
      </c>
      <c r="F21" s="167" t="s">
        <v>842</v>
      </c>
      <c r="G21" s="167" t="s">
        <v>634</v>
      </c>
      <c r="H21" s="166" t="s">
        <v>848</v>
      </c>
      <c r="I21" s="175" t="s">
        <v>586</v>
      </c>
      <c r="J21" s="167" t="s">
        <v>587</v>
      </c>
      <c r="K21" s="170" t="s">
        <v>568</v>
      </c>
      <c r="L21" s="170" t="s">
        <v>588</v>
      </c>
      <c r="M21" s="170" t="s">
        <v>588</v>
      </c>
      <c r="N21" s="170" t="n">
        <v>22761</v>
      </c>
      <c r="O21" s="165" t="s">
        <v>590</v>
      </c>
      <c r="P21" s="165" t="s">
        <v>76</v>
      </c>
      <c r="Q21" s="173" t="s">
        <v>409</v>
      </c>
      <c r="R21" s="174" t="n">
        <v>44888</v>
      </c>
      <c r="S21" s="175" t="n">
        <v>15</v>
      </c>
      <c r="T21" s="217" t="n">
        <f aca="false">R21+S21*365.2</f>
        <v>50366</v>
      </c>
      <c r="U21" s="166" t="s">
        <v>100</v>
      </c>
      <c r="V21" s="165" t="str">
        <f aca="false">IF(Y21="","",Y21)</f>
        <v/>
      </c>
      <c r="W21" s="165" t="str">
        <f aca="false">IF(Z21="","",Z21)</f>
        <v>%НКПР</v>
      </c>
      <c r="X21" s="175" t="n">
        <v>50</v>
      </c>
      <c r="Y21" s="175"/>
      <c r="Z21" s="173" t="s">
        <v>411</v>
      </c>
      <c r="AA21" s="166" t="s">
        <v>412</v>
      </c>
      <c r="AB21" s="175"/>
      <c r="AC21" s="173" t="s">
        <v>411</v>
      </c>
      <c r="AD21" s="170" t="n">
        <v>24</v>
      </c>
      <c r="AE21" s="174" t="n">
        <v>44888</v>
      </c>
      <c r="AF21" s="180" t="n">
        <f aca="false">IF(AD21=0,0,IF(AE21="","",EDATE(AE21,AD21)-DAY(1)))</f>
        <v>45588</v>
      </c>
      <c r="AG21" s="167" t="s">
        <v>82</v>
      </c>
      <c r="AH21" s="167" t="s">
        <v>83</v>
      </c>
      <c r="AI21" s="173" t="s">
        <v>2098</v>
      </c>
      <c r="AJ21" s="167" t="s">
        <v>592</v>
      </c>
      <c r="AK21" s="180" t="str">
        <f aca="true">IF(AE21=0,"нет данных",IF(TODAY()&lt;AF21-30,"поверен",IF(TODAY()&gt;AF21,"ЗАМЕНИТЬ","ПРОСРОЧЕН")))</f>
        <v>ЗАМЕНИТЬ</v>
      </c>
      <c r="AL21" s="173"/>
      <c r="AM21" s="173" t="s">
        <v>86</v>
      </c>
      <c r="AN21" s="173" t="s">
        <v>87</v>
      </c>
      <c r="AO21" s="173" t="s">
        <v>88</v>
      </c>
      <c r="AP21" s="175" t="s">
        <v>593</v>
      </c>
      <c r="AQ21" s="226" t="s">
        <v>2076</v>
      </c>
      <c r="AR21" s="180"/>
      <c r="AS21" s="173" t="s">
        <v>91</v>
      </c>
      <c r="AT21" s="165" t="s">
        <v>92</v>
      </c>
      <c r="AU21" s="165"/>
      <c r="AV21" s="226" t="s">
        <v>2076</v>
      </c>
      <c r="AW21" s="167"/>
      <c r="AX21" s="165"/>
      <c r="AY21" s="165"/>
      <c r="AZ21" s="165"/>
      <c r="BA21" s="167"/>
      <c r="BB21" s="167"/>
      <c r="BC21" s="167"/>
      <c r="BD21" s="173"/>
      <c r="BE21" s="167"/>
      <c r="BF21" s="167"/>
      <c r="BG21" s="177" t="s">
        <v>2099</v>
      </c>
      <c r="BH21" s="222"/>
      <c r="BI21" s="165"/>
      <c r="BJ21" s="184" t="s">
        <v>845</v>
      </c>
      <c r="BK21" s="184" t="s">
        <v>302</v>
      </c>
      <c r="BL21" s="223"/>
      <c r="BM21" s="223"/>
      <c r="BN21" s="223"/>
    </row>
    <row r="22" s="501" customFormat="true" ht="63" hidden="false" customHeight="true" outlineLevel="0" collapsed="false">
      <c r="A22" s="165" t="n">
        <f aca="true">IF(ROW()=2,1,INDIRECT("A"&amp;ROW()-1)+1)</f>
        <v>4</v>
      </c>
      <c r="B22" s="165" t="s">
        <v>62</v>
      </c>
      <c r="C22" s="165" t="s">
        <v>63</v>
      </c>
      <c r="D22" s="166" t="s">
        <v>64</v>
      </c>
      <c r="E22" s="166" t="s">
        <v>841</v>
      </c>
      <c r="F22" s="167" t="s">
        <v>842</v>
      </c>
      <c r="G22" s="167" t="s">
        <v>634</v>
      </c>
      <c r="H22" s="166" t="s">
        <v>843</v>
      </c>
      <c r="I22" s="175" t="s">
        <v>586</v>
      </c>
      <c r="J22" s="167" t="s">
        <v>587</v>
      </c>
      <c r="K22" s="170" t="s">
        <v>568</v>
      </c>
      <c r="L22" s="170" t="s">
        <v>588</v>
      </c>
      <c r="M22" s="170" t="s">
        <v>588</v>
      </c>
      <c r="N22" s="213" t="n">
        <v>22759</v>
      </c>
      <c r="O22" s="165" t="s">
        <v>590</v>
      </c>
      <c r="P22" s="165" t="s">
        <v>76</v>
      </c>
      <c r="Q22" s="173" t="s">
        <v>409</v>
      </c>
      <c r="R22" s="174" t="n">
        <v>44888</v>
      </c>
      <c r="S22" s="175" t="n">
        <v>15</v>
      </c>
      <c r="T22" s="167" t="n">
        <v>50366</v>
      </c>
      <c r="U22" s="166" t="s">
        <v>100</v>
      </c>
      <c r="V22" s="165" t="str">
        <f aca="false">IF(Y22="","",Y22)</f>
        <v/>
      </c>
      <c r="W22" s="165" t="str">
        <f aca="false">IF(Z22="","",Z22)</f>
        <v>%НКПР</v>
      </c>
      <c r="X22" s="175" t="n">
        <v>50</v>
      </c>
      <c r="Y22" s="175"/>
      <c r="Z22" s="173" t="s">
        <v>411</v>
      </c>
      <c r="AA22" s="166" t="s">
        <v>412</v>
      </c>
      <c r="AB22" s="215"/>
      <c r="AC22" s="173" t="s">
        <v>411</v>
      </c>
      <c r="AD22" s="170" t="n">
        <v>24</v>
      </c>
      <c r="AE22" s="174" t="n">
        <v>44888</v>
      </c>
      <c r="AF22" s="216" t="n">
        <f aca="false">IF(AD22=0,0,IF(AE22="","",EDATE(AE22,AD22)-DAY(1)))</f>
        <v>45588</v>
      </c>
      <c r="AG22" s="217" t="s">
        <v>82</v>
      </c>
      <c r="AH22" s="167" t="s">
        <v>83</v>
      </c>
      <c r="AI22" s="173" t="s">
        <v>2100</v>
      </c>
      <c r="AJ22" s="167" t="s">
        <v>592</v>
      </c>
      <c r="AK22" s="180" t="str">
        <f aca="true">IF(AE22=0,"нет данных",IF(TODAY()&lt;AF22-30,"поверен",IF(TODAY()&gt;AF22,"ЗАМЕНИТЬ","ПРОСРОЧЕН")))</f>
        <v>ЗАМЕНИТЬ</v>
      </c>
      <c r="AL22" s="218"/>
      <c r="AM22" s="173" t="s">
        <v>86</v>
      </c>
      <c r="AN22" s="173" t="s">
        <v>87</v>
      </c>
      <c r="AO22" s="173" t="s">
        <v>88</v>
      </c>
      <c r="AP22" s="175" t="s">
        <v>2094</v>
      </c>
      <c r="AQ22" s="226" t="s">
        <v>2076</v>
      </c>
      <c r="AR22" s="216"/>
      <c r="AS22" s="173" t="s">
        <v>91</v>
      </c>
      <c r="AT22" s="165" t="s">
        <v>92</v>
      </c>
      <c r="AU22" s="165"/>
      <c r="AV22" s="226" t="s">
        <v>2076</v>
      </c>
      <c r="AW22" s="217"/>
      <c r="AX22" s="177"/>
      <c r="AY22" s="177"/>
      <c r="AZ22" s="177"/>
      <c r="BA22" s="217"/>
      <c r="BB22" s="217"/>
      <c r="BC22" s="217"/>
      <c r="BD22" s="218"/>
      <c r="BE22" s="217"/>
      <c r="BF22" s="217"/>
      <c r="BG22" s="177" t="s">
        <v>2101</v>
      </c>
      <c r="BH22" s="183"/>
      <c r="BI22" s="177"/>
      <c r="BJ22" s="184" t="s">
        <v>845</v>
      </c>
      <c r="BK22" s="184" t="s">
        <v>302</v>
      </c>
    </row>
    <row r="23" s="420" customFormat="true" ht="64.9" hidden="false" customHeight="false" outlineLevel="0" collapsed="false">
      <c r="A23" s="104"/>
      <c r="B23" s="104" t="s">
        <v>62</v>
      </c>
      <c r="C23" s="104" t="s">
        <v>63</v>
      </c>
      <c r="D23" s="405" t="s">
        <v>64</v>
      </c>
      <c r="E23" s="405" t="s">
        <v>860</v>
      </c>
      <c r="F23" s="406" t="s">
        <v>861</v>
      </c>
      <c r="G23" s="406" t="s">
        <v>1674</v>
      </c>
      <c r="H23" s="405" t="s">
        <v>2102</v>
      </c>
      <c r="I23" s="407" t="s">
        <v>864</v>
      </c>
      <c r="J23" s="406" t="s">
        <v>865</v>
      </c>
      <c r="K23" s="408" t="s">
        <v>866</v>
      </c>
      <c r="L23" s="408" t="s">
        <v>867</v>
      </c>
      <c r="M23" s="406" t="s">
        <v>868</v>
      </c>
      <c r="N23" s="408" t="n">
        <v>1568834</v>
      </c>
      <c r="O23" s="104" t="s">
        <v>869</v>
      </c>
      <c r="P23" s="104" t="s">
        <v>870</v>
      </c>
      <c r="Q23" s="409" t="s">
        <v>289</v>
      </c>
      <c r="R23" s="411" t="n">
        <v>43221</v>
      </c>
      <c r="S23" s="407" t="n">
        <v>10</v>
      </c>
      <c r="T23" s="406" t="n">
        <f aca="false">R23+S23*365.2</f>
        <v>46873</v>
      </c>
      <c r="U23" s="405"/>
      <c r="V23" s="104" t="str">
        <f aca="false">IF(Y23="","",Y23)</f>
        <v/>
      </c>
      <c r="W23" s="104" t="str">
        <f aca="false">IF(Z23="","",Z23)</f>
        <v/>
      </c>
      <c r="X23" s="407"/>
      <c r="Y23" s="407"/>
      <c r="Z23" s="409"/>
      <c r="AA23" s="405" t="s">
        <v>216</v>
      </c>
      <c r="AB23" s="407"/>
      <c r="AC23" s="407" t="s">
        <v>141</v>
      </c>
      <c r="AD23" s="408" t="n">
        <v>12</v>
      </c>
      <c r="AE23" s="422" t="n">
        <v>45387</v>
      </c>
      <c r="AF23" s="412" t="n">
        <f aca="false">IF(AD23=0,0,IF(AE23="","",EDATE(AE23,AD23)-DAY(1)))</f>
        <v>45721</v>
      </c>
      <c r="AG23" s="412" t="s">
        <v>82</v>
      </c>
      <c r="AH23" s="406" t="s">
        <v>83</v>
      </c>
      <c r="AI23" s="409" t="s">
        <v>2103</v>
      </c>
      <c r="AJ23" s="406" t="s">
        <v>85</v>
      </c>
      <c r="AK23" s="412" t="str">
        <f aca="true">IF(AE23=0,"нет данных",IF(TODAY()&lt;AF23-30,"поверен",IF(TODAY()&gt;AF23,"ЗАМЕНИТЬ","ПРОСРОЧЕН")))</f>
        <v>ЗАМЕНИТЬ</v>
      </c>
      <c r="AL23" s="409"/>
      <c r="AM23" s="409" t="s">
        <v>86</v>
      </c>
      <c r="AN23" s="409" t="s">
        <v>87</v>
      </c>
      <c r="AO23" s="409"/>
      <c r="AP23" s="407" t="s">
        <v>872</v>
      </c>
      <c r="AQ23" s="413" t="s">
        <v>873</v>
      </c>
      <c r="AR23" s="412"/>
      <c r="AS23" s="409" t="s">
        <v>91</v>
      </c>
      <c r="AT23" s="104" t="s">
        <v>385</v>
      </c>
      <c r="AU23" s="104"/>
      <c r="AV23" s="406" t="n">
        <v>45167</v>
      </c>
      <c r="AW23" s="406"/>
      <c r="AX23" s="104"/>
      <c r="AY23" s="104"/>
      <c r="AZ23" s="104"/>
      <c r="BA23" s="406"/>
      <c r="BB23" s="406" t="s">
        <v>297</v>
      </c>
      <c r="BC23" s="406" t="s">
        <v>298</v>
      </c>
      <c r="BD23" s="406"/>
      <c r="BE23" s="406"/>
      <c r="BF23" s="406"/>
      <c r="BG23" s="503" t="s">
        <v>2104</v>
      </c>
      <c r="BH23" s="429"/>
      <c r="BI23" s="104" t="s">
        <v>417</v>
      </c>
      <c r="BJ23" s="413" t="s">
        <v>875</v>
      </c>
      <c r="BK23" s="104" t="s">
        <v>419</v>
      </c>
      <c r="BL23" s="433"/>
      <c r="BM23" s="419"/>
      <c r="BN23" s="419"/>
    </row>
    <row r="24" s="420" customFormat="true" ht="64.9" hidden="false" customHeight="false" outlineLevel="0" collapsed="false">
      <c r="A24" s="104"/>
      <c r="B24" s="104" t="s">
        <v>62</v>
      </c>
      <c r="C24" s="104" t="s">
        <v>63</v>
      </c>
      <c r="D24" s="405" t="s">
        <v>64</v>
      </c>
      <c r="E24" s="405" t="s">
        <v>860</v>
      </c>
      <c r="F24" s="406" t="s">
        <v>861</v>
      </c>
      <c r="G24" s="406" t="s">
        <v>862</v>
      </c>
      <c r="H24" s="405" t="s">
        <v>863</v>
      </c>
      <c r="I24" s="407" t="s">
        <v>864</v>
      </c>
      <c r="J24" s="406" t="s">
        <v>865</v>
      </c>
      <c r="K24" s="408" t="s">
        <v>866</v>
      </c>
      <c r="L24" s="408" t="s">
        <v>867</v>
      </c>
      <c r="M24" s="406" t="s">
        <v>868</v>
      </c>
      <c r="N24" s="408" t="n">
        <v>1568831</v>
      </c>
      <c r="O24" s="104" t="s">
        <v>869</v>
      </c>
      <c r="P24" s="104" t="s">
        <v>870</v>
      </c>
      <c r="Q24" s="409" t="s">
        <v>289</v>
      </c>
      <c r="R24" s="410" t="n">
        <v>43221</v>
      </c>
      <c r="S24" s="407" t="n">
        <v>10</v>
      </c>
      <c r="T24" s="406" t="n">
        <f aca="false">R24+S24*365.2</f>
        <v>46873</v>
      </c>
      <c r="U24" s="405"/>
      <c r="V24" s="363" t="str">
        <f aca="false">IF(Y24="","",Y24)</f>
        <v/>
      </c>
      <c r="W24" s="363" t="str">
        <f aca="false">IF(Z24="","",Z24)</f>
        <v/>
      </c>
      <c r="X24" s="407"/>
      <c r="Y24" s="407"/>
      <c r="Z24" s="409"/>
      <c r="AA24" s="405" t="s">
        <v>216</v>
      </c>
      <c r="AB24" s="407"/>
      <c r="AC24" s="407" t="s">
        <v>141</v>
      </c>
      <c r="AD24" s="408" t="n">
        <v>12</v>
      </c>
      <c r="AE24" s="422" t="n">
        <v>45373</v>
      </c>
      <c r="AF24" s="412" t="n">
        <f aca="false">IF(AD24=0,0,IF(AE24="","",EDATE(AE24,AD24)-DAY(1)))</f>
        <v>45707</v>
      </c>
      <c r="AG24" s="412" t="s">
        <v>82</v>
      </c>
      <c r="AH24" s="406" t="s">
        <v>83</v>
      </c>
      <c r="AI24" s="409" t="s">
        <v>871</v>
      </c>
      <c r="AJ24" s="406" t="s">
        <v>85</v>
      </c>
      <c r="AK24" s="412" t="str">
        <f aca="true">IF(AE24=0,"нет данных",IF(TODAY()&lt;AF24-30,"поверен",IF(TODAY()&gt;AF24,"ЗАМЕНИТЬ","ПРОСРОЧЕН")))</f>
        <v>ЗАМЕНИТЬ</v>
      </c>
      <c r="AL24" s="409"/>
      <c r="AM24" s="409" t="s">
        <v>86</v>
      </c>
      <c r="AN24" s="409" t="s">
        <v>87</v>
      </c>
      <c r="AO24" s="409"/>
      <c r="AP24" s="407" t="s">
        <v>872</v>
      </c>
      <c r="AQ24" s="413" t="s">
        <v>873</v>
      </c>
      <c r="AR24" s="412"/>
      <c r="AS24" s="409" t="s">
        <v>91</v>
      </c>
      <c r="AT24" s="104" t="s">
        <v>385</v>
      </c>
      <c r="AU24" s="104"/>
      <c r="AV24" s="406" t="n">
        <v>45167</v>
      </c>
      <c r="AW24" s="406"/>
      <c r="AX24" s="104"/>
      <c r="AY24" s="104"/>
      <c r="AZ24" s="104"/>
      <c r="BA24" s="406"/>
      <c r="BB24" s="406" t="s">
        <v>297</v>
      </c>
      <c r="BC24" s="406" t="s">
        <v>298</v>
      </c>
      <c r="BD24" s="406"/>
      <c r="BE24" s="406"/>
      <c r="BF24" s="406"/>
      <c r="BG24" s="503" t="s">
        <v>2104</v>
      </c>
      <c r="BH24" s="424"/>
      <c r="BI24" s="363" t="s">
        <v>417</v>
      </c>
      <c r="BJ24" s="415" t="s">
        <v>875</v>
      </c>
      <c r="BK24" s="363" t="s">
        <v>419</v>
      </c>
      <c r="BL24" s="426"/>
      <c r="BM24" s="426"/>
      <c r="BN24" s="426"/>
    </row>
    <row r="25" s="420" customFormat="true" ht="64.9" hidden="false" customHeight="false" outlineLevel="0" collapsed="false">
      <c r="A25" s="104"/>
      <c r="B25" s="104" t="s">
        <v>62</v>
      </c>
      <c r="C25" s="104" t="s">
        <v>63</v>
      </c>
      <c r="D25" s="405" t="s">
        <v>64</v>
      </c>
      <c r="E25" s="405" t="s">
        <v>860</v>
      </c>
      <c r="F25" s="406" t="s">
        <v>861</v>
      </c>
      <c r="G25" s="406" t="s">
        <v>877</v>
      </c>
      <c r="H25" s="405" t="s">
        <v>878</v>
      </c>
      <c r="I25" s="407" t="s">
        <v>864</v>
      </c>
      <c r="J25" s="406" t="s">
        <v>865</v>
      </c>
      <c r="K25" s="408" t="s">
        <v>866</v>
      </c>
      <c r="L25" s="408" t="s">
        <v>867</v>
      </c>
      <c r="M25" s="406" t="s">
        <v>868</v>
      </c>
      <c r="N25" s="408" t="n">
        <v>1568830</v>
      </c>
      <c r="O25" s="104" t="s">
        <v>869</v>
      </c>
      <c r="P25" s="104" t="s">
        <v>870</v>
      </c>
      <c r="Q25" s="409" t="s">
        <v>289</v>
      </c>
      <c r="R25" s="411" t="n">
        <v>43221</v>
      </c>
      <c r="S25" s="407" t="n">
        <v>10</v>
      </c>
      <c r="T25" s="406" t="n">
        <f aca="false">R25+S25*365.2</f>
        <v>46873</v>
      </c>
      <c r="U25" s="405"/>
      <c r="V25" s="104" t="str">
        <f aca="false">IF(Y25="","",Y25)</f>
        <v/>
      </c>
      <c r="W25" s="104" t="str">
        <f aca="false">IF(Z25="","",Z25)</f>
        <v/>
      </c>
      <c r="X25" s="407"/>
      <c r="Y25" s="407"/>
      <c r="Z25" s="409"/>
      <c r="AA25" s="405" t="s">
        <v>216</v>
      </c>
      <c r="AB25" s="407"/>
      <c r="AC25" s="407" t="s">
        <v>141</v>
      </c>
      <c r="AD25" s="408" t="n">
        <v>12</v>
      </c>
      <c r="AE25" s="422" t="n">
        <v>45373</v>
      </c>
      <c r="AF25" s="412" t="n">
        <f aca="false">IF(AD25=0,0,IF(AE25="","",EDATE(AE25,AD25)-DAY(1)))</f>
        <v>45707</v>
      </c>
      <c r="AG25" s="412" t="s">
        <v>82</v>
      </c>
      <c r="AH25" s="406" t="s">
        <v>83</v>
      </c>
      <c r="AI25" s="409" t="s">
        <v>879</v>
      </c>
      <c r="AJ25" s="406" t="s">
        <v>85</v>
      </c>
      <c r="AK25" s="412" t="str">
        <f aca="true">IF(AE25=0,"нет данных",IF(TODAY()&lt;AF25-30,"поверен",IF(TODAY()&gt;AF25,"ЗАМЕНИТЬ","ПРОСРОЧЕН")))</f>
        <v>ЗАМЕНИТЬ</v>
      </c>
      <c r="AL25" s="409"/>
      <c r="AM25" s="409" t="s">
        <v>86</v>
      </c>
      <c r="AN25" s="409" t="s">
        <v>87</v>
      </c>
      <c r="AO25" s="409"/>
      <c r="AP25" s="407" t="s">
        <v>872</v>
      </c>
      <c r="AQ25" s="413" t="s">
        <v>873</v>
      </c>
      <c r="AR25" s="412"/>
      <c r="AS25" s="409" t="s">
        <v>91</v>
      </c>
      <c r="AT25" s="104" t="s">
        <v>385</v>
      </c>
      <c r="AU25" s="104"/>
      <c r="AV25" s="406" t="n">
        <v>45167</v>
      </c>
      <c r="AW25" s="406"/>
      <c r="AX25" s="104"/>
      <c r="AY25" s="104"/>
      <c r="AZ25" s="104"/>
      <c r="BA25" s="406"/>
      <c r="BB25" s="406" t="s">
        <v>297</v>
      </c>
      <c r="BC25" s="406" t="s">
        <v>298</v>
      </c>
      <c r="BD25" s="406"/>
      <c r="BE25" s="406"/>
      <c r="BF25" s="406"/>
      <c r="BG25" s="503" t="s">
        <v>2104</v>
      </c>
      <c r="BH25" s="429"/>
      <c r="BI25" s="104" t="s">
        <v>417</v>
      </c>
      <c r="BJ25" s="413" t="s">
        <v>875</v>
      </c>
      <c r="BK25" s="104" t="s">
        <v>419</v>
      </c>
      <c r="BL25" s="419"/>
      <c r="BM25" s="419"/>
      <c r="BN25" s="419"/>
    </row>
    <row r="26" s="420" customFormat="true" ht="64.9" hidden="false" customHeight="false" outlineLevel="0" collapsed="false">
      <c r="A26" s="104"/>
      <c r="B26" s="104" t="s">
        <v>62</v>
      </c>
      <c r="C26" s="104" t="s">
        <v>63</v>
      </c>
      <c r="D26" s="405" t="s">
        <v>64</v>
      </c>
      <c r="E26" s="405" t="s">
        <v>860</v>
      </c>
      <c r="F26" s="406" t="s">
        <v>861</v>
      </c>
      <c r="G26" s="406" t="s">
        <v>880</v>
      </c>
      <c r="H26" s="405" t="s">
        <v>881</v>
      </c>
      <c r="I26" s="407" t="s">
        <v>864</v>
      </c>
      <c r="J26" s="406" t="s">
        <v>865</v>
      </c>
      <c r="K26" s="408" t="s">
        <v>866</v>
      </c>
      <c r="L26" s="408" t="s">
        <v>867</v>
      </c>
      <c r="M26" s="406" t="s">
        <v>868</v>
      </c>
      <c r="N26" s="408" t="n">
        <v>1568835</v>
      </c>
      <c r="O26" s="104" t="s">
        <v>869</v>
      </c>
      <c r="P26" s="104" t="s">
        <v>870</v>
      </c>
      <c r="Q26" s="409" t="s">
        <v>289</v>
      </c>
      <c r="R26" s="411" t="n">
        <v>43221</v>
      </c>
      <c r="S26" s="407" t="n">
        <v>10</v>
      </c>
      <c r="T26" s="406" t="n">
        <f aca="false">R26+S26*365.2</f>
        <v>46873</v>
      </c>
      <c r="U26" s="405"/>
      <c r="V26" s="104" t="str">
        <f aca="false">IF(Y26="","",Y26)</f>
        <v/>
      </c>
      <c r="W26" s="104" t="str">
        <f aca="false">IF(Z26="","",Z26)</f>
        <v/>
      </c>
      <c r="X26" s="407"/>
      <c r="Y26" s="407"/>
      <c r="Z26" s="409"/>
      <c r="AA26" s="405" t="s">
        <v>216</v>
      </c>
      <c r="AB26" s="407"/>
      <c r="AC26" s="407" t="s">
        <v>141</v>
      </c>
      <c r="AD26" s="408" t="n">
        <v>12</v>
      </c>
      <c r="AE26" s="422" t="n">
        <v>45373</v>
      </c>
      <c r="AF26" s="412" t="n">
        <f aca="false">IF(AD26=0,0,IF(AE26="","",EDATE(AE26,AD26)-DAY(1)))</f>
        <v>45707</v>
      </c>
      <c r="AG26" s="412" t="s">
        <v>82</v>
      </c>
      <c r="AH26" s="406" t="s">
        <v>83</v>
      </c>
      <c r="AI26" s="409" t="s">
        <v>882</v>
      </c>
      <c r="AJ26" s="406" t="s">
        <v>85</v>
      </c>
      <c r="AK26" s="412" t="str">
        <f aca="true">IF(AE26=0,"нет данных",IF(TODAY()&lt;AF26-30,"поверен",IF(TODAY()&gt;AF26,"ЗАМЕНИТЬ","ПРОСРОЧЕН")))</f>
        <v>ЗАМЕНИТЬ</v>
      </c>
      <c r="AL26" s="409"/>
      <c r="AM26" s="409" t="s">
        <v>86</v>
      </c>
      <c r="AN26" s="409" t="s">
        <v>87</v>
      </c>
      <c r="AO26" s="409"/>
      <c r="AP26" s="407" t="s">
        <v>872</v>
      </c>
      <c r="AQ26" s="413" t="s">
        <v>873</v>
      </c>
      <c r="AR26" s="412"/>
      <c r="AS26" s="409" t="s">
        <v>91</v>
      </c>
      <c r="AT26" s="104" t="s">
        <v>385</v>
      </c>
      <c r="AU26" s="104"/>
      <c r="AV26" s="406" t="n">
        <v>45167</v>
      </c>
      <c r="AW26" s="406"/>
      <c r="AX26" s="104"/>
      <c r="AY26" s="104"/>
      <c r="AZ26" s="104"/>
      <c r="BA26" s="406"/>
      <c r="BB26" s="406" t="s">
        <v>297</v>
      </c>
      <c r="BC26" s="406" t="s">
        <v>298</v>
      </c>
      <c r="BD26" s="406"/>
      <c r="BE26" s="406"/>
      <c r="BF26" s="406"/>
      <c r="BG26" s="503" t="s">
        <v>2104</v>
      </c>
      <c r="BH26" s="429"/>
      <c r="BI26" s="104" t="s">
        <v>417</v>
      </c>
      <c r="BJ26" s="413" t="s">
        <v>875</v>
      </c>
      <c r="BK26" s="104" t="s">
        <v>419</v>
      </c>
      <c r="BL26" s="504"/>
      <c r="BM26" s="419"/>
      <c r="BN26" s="419"/>
    </row>
    <row r="27" customFormat="false" ht="73.1" hidden="false" customHeight="false" outlineLevel="0" collapsed="false">
      <c r="A27" s="110"/>
      <c r="B27" s="110" t="s">
        <v>62</v>
      </c>
      <c r="C27" s="110" t="s">
        <v>63</v>
      </c>
      <c r="D27" s="111" t="s">
        <v>64</v>
      </c>
      <c r="E27" s="111" t="s">
        <v>841</v>
      </c>
      <c r="F27" s="112" t="s">
        <v>842</v>
      </c>
      <c r="G27" s="112" t="s">
        <v>634</v>
      </c>
      <c r="H27" s="111" t="s">
        <v>2105</v>
      </c>
      <c r="I27" s="113" t="s">
        <v>586</v>
      </c>
      <c r="J27" s="112" t="s">
        <v>587</v>
      </c>
      <c r="K27" s="114" t="s">
        <v>568</v>
      </c>
      <c r="L27" s="114" t="s">
        <v>1451</v>
      </c>
      <c r="M27" s="114" t="s">
        <v>1452</v>
      </c>
      <c r="N27" s="114" t="s">
        <v>2106</v>
      </c>
      <c r="O27" s="110" t="s">
        <v>1454</v>
      </c>
      <c r="P27" s="110" t="s">
        <v>76</v>
      </c>
      <c r="Q27" s="115" t="s">
        <v>409</v>
      </c>
      <c r="R27" s="120" t="n">
        <v>44826</v>
      </c>
      <c r="S27" s="113" t="n">
        <v>15</v>
      </c>
      <c r="T27" s="471" t="n">
        <f aca="false">R27+S27*365.2</f>
        <v>50304</v>
      </c>
      <c r="U27" s="111" t="s">
        <v>100</v>
      </c>
      <c r="V27" s="119" t="str">
        <f aca="false">IF(Z27="","",Z27)</f>
        <v/>
      </c>
      <c r="W27" s="119" t="str">
        <f aca="false">IF(AA27="","",AA27)</f>
        <v>%НКПР</v>
      </c>
      <c r="X27" s="113" t="n">
        <v>50</v>
      </c>
      <c r="Y27" s="113"/>
      <c r="Z27" s="113"/>
      <c r="AA27" s="115" t="s">
        <v>411</v>
      </c>
      <c r="AB27" s="115"/>
      <c r="AC27" s="111" t="s">
        <v>412</v>
      </c>
      <c r="AD27" s="113"/>
      <c r="AE27" s="115" t="s">
        <v>411</v>
      </c>
      <c r="AF27" s="114" t="n">
        <v>36</v>
      </c>
      <c r="AG27" s="120" t="n">
        <v>44826</v>
      </c>
      <c r="AH27" s="121" t="n">
        <f aca="false">IF(AF27=0,0,IF(AG27="","",EDATE(AG27,AF27)-DAY(1)))</f>
        <v>45891</v>
      </c>
      <c r="AI27" s="112" t="s">
        <v>82</v>
      </c>
      <c r="AJ27" s="112" t="s">
        <v>83</v>
      </c>
      <c r="AK27" s="115" t="s">
        <v>2107</v>
      </c>
      <c r="AL27" s="110" t="s">
        <v>1977</v>
      </c>
      <c r="AM27" s="121" t="str">
        <f aca="true">IF(AG27=0,"нет данных",IF(TODAY()&lt;AH27-30,"поверен",IF(TODAY()&gt;AH27,"ЗАМЕНИТЬ","ПРОСРОЧЕН")))</f>
        <v>ЗАМЕНИТЬ</v>
      </c>
      <c r="AN27" s="115"/>
      <c r="AO27" s="115" t="s">
        <v>86</v>
      </c>
      <c r="AP27" s="115" t="s">
        <v>87</v>
      </c>
      <c r="AQ27" s="115" t="s">
        <v>88</v>
      </c>
      <c r="AR27" s="113" t="s">
        <v>593</v>
      </c>
      <c r="AS27" s="122" t="s">
        <v>2108</v>
      </c>
      <c r="AT27" s="121"/>
      <c r="AU27" s="115" t="s">
        <v>91</v>
      </c>
      <c r="AV27" s="110" t="s">
        <v>92</v>
      </c>
      <c r="AW27" s="110"/>
      <c r="AX27" s="112" t="n">
        <v>44596</v>
      </c>
      <c r="AY27" s="112"/>
      <c r="AZ27" s="110"/>
      <c r="BA27" s="110"/>
      <c r="BB27" s="110"/>
      <c r="BC27" s="112" t="s">
        <v>343</v>
      </c>
      <c r="BD27" s="112" t="s">
        <v>415</v>
      </c>
      <c r="BE27" s="112" t="s">
        <v>416</v>
      </c>
      <c r="BF27" s="115" t="n">
        <v>3160</v>
      </c>
      <c r="BG27" s="112"/>
      <c r="BH27" s="112"/>
      <c r="BI27" s="228"/>
      <c r="BJ27" s="229"/>
      <c r="BK27" s="110"/>
      <c r="BL27" s="126" t="s">
        <v>2109</v>
      </c>
      <c r="BM27" s="126" t="s">
        <v>2110</v>
      </c>
    </row>
    <row r="28" s="420" customFormat="true" ht="73.1" hidden="false" customHeight="false" outlineLevel="0" collapsed="false">
      <c r="A28" s="104"/>
      <c r="B28" s="104" t="s">
        <v>62</v>
      </c>
      <c r="C28" s="104" t="s">
        <v>63</v>
      </c>
      <c r="D28" s="405" t="s">
        <v>64</v>
      </c>
      <c r="E28" s="405" t="s">
        <v>860</v>
      </c>
      <c r="F28" s="406" t="s">
        <v>861</v>
      </c>
      <c r="G28" s="406" t="s">
        <v>584</v>
      </c>
      <c r="H28" s="405" t="s">
        <v>2111</v>
      </c>
      <c r="I28" s="407" t="s">
        <v>1448</v>
      </c>
      <c r="J28" s="406" t="s">
        <v>1449</v>
      </c>
      <c r="K28" s="408" t="s">
        <v>568</v>
      </c>
      <c r="L28" s="408" t="s">
        <v>1451</v>
      </c>
      <c r="M28" s="408" t="s">
        <v>1452</v>
      </c>
      <c r="N28" s="405" t="s">
        <v>2112</v>
      </c>
      <c r="O28" s="104" t="s">
        <v>1454</v>
      </c>
      <c r="P28" s="104" t="s">
        <v>76</v>
      </c>
      <c r="Q28" s="409" t="s">
        <v>409</v>
      </c>
      <c r="R28" s="410" t="n">
        <v>44805</v>
      </c>
      <c r="S28" s="407" t="n">
        <v>15</v>
      </c>
      <c r="T28" s="406" t="n">
        <f aca="false">R28+S28*365.2</f>
        <v>50283</v>
      </c>
      <c r="U28" s="405" t="s">
        <v>100</v>
      </c>
      <c r="V28" s="363" t="str">
        <f aca="false">IF(Z28="","",Z28)</f>
        <v/>
      </c>
      <c r="W28" s="363" t="str">
        <f aca="false">IF(AA28="","",AA28)</f>
        <v>%НКПР</v>
      </c>
      <c r="X28" s="407" t="n">
        <v>100</v>
      </c>
      <c r="Y28" s="407"/>
      <c r="Z28" s="407"/>
      <c r="AA28" s="409" t="s">
        <v>411</v>
      </c>
      <c r="AB28" s="409"/>
      <c r="AC28" s="405" t="s">
        <v>412</v>
      </c>
      <c r="AD28" s="407"/>
      <c r="AE28" s="409" t="s">
        <v>411</v>
      </c>
      <c r="AF28" s="408" t="n">
        <v>36</v>
      </c>
      <c r="AG28" s="422" t="n">
        <v>44826</v>
      </c>
      <c r="AH28" s="412" t="n">
        <f aca="false">IF(AF28=0,0,IF(AG28="","",EDATE(AG28,AF28)-DAY(1)))</f>
        <v>45891</v>
      </c>
      <c r="AI28" s="406" t="s">
        <v>82</v>
      </c>
      <c r="AJ28" s="406" t="s">
        <v>83</v>
      </c>
      <c r="AK28" s="409" t="s">
        <v>2113</v>
      </c>
      <c r="AL28" s="104" t="s">
        <v>1977</v>
      </c>
      <c r="AM28" s="412" t="str">
        <f aca="true">IF(AG28=0,"нет данных",IF(TODAY()&lt;AH28-30,"поверен",IF(TODAY()&gt;AH28,"ЗАМЕНИТЬ","ПРОСРОЧЕН")))</f>
        <v>ЗАМЕНИТЬ</v>
      </c>
      <c r="AN28" s="409"/>
      <c r="AO28" s="409" t="s">
        <v>86</v>
      </c>
      <c r="AP28" s="409" t="s">
        <v>87</v>
      </c>
      <c r="AQ28" s="409" t="s">
        <v>88</v>
      </c>
      <c r="AR28" s="407" t="s">
        <v>593</v>
      </c>
      <c r="AS28" s="413" t="s">
        <v>2114</v>
      </c>
      <c r="AT28" s="412"/>
      <c r="AU28" s="409" t="s">
        <v>91</v>
      </c>
      <c r="AV28" s="104" t="s">
        <v>92</v>
      </c>
      <c r="AW28" s="104"/>
      <c r="AX28" s="413" t="s">
        <v>2114</v>
      </c>
      <c r="AY28" s="406"/>
      <c r="AZ28" s="104"/>
      <c r="BA28" s="104"/>
      <c r="BB28" s="104"/>
      <c r="BC28" s="406"/>
      <c r="BD28" s="406" t="s">
        <v>415</v>
      </c>
      <c r="BE28" s="406" t="s">
        <v>416</v>
      </c>
      <c r="BF28" s="409" t="n">
        <v>3160</v>
      </c>
      <c r="BG28" s="406" t="s">
        <v>2115</v>
      </c>
      <c r="BH28" s="406"/>
      <c r="BI28" s="505"/>
      <c r="BJ28" s="424"/>
      <c r="BK28" s="415" t="s">
        <v>417</v>
      </c>
      <c r="BL28" s="415" t="s">
        <v>2109</v>
      </c>
      <c r="BM28" s="415" t="s">
        <v>2110</v>
      </c>
      <c r="BN28" s="426"/>
      <c r="BO28" s="426"/>
      <c r="BP28" s="426"/>
    </row>
    <row r="29" s="420" customFormat="true" ht="73.1" hidden="false" customHeight="false" outlineLevel="0" collapsed="false">
      <c r="A29" s="104"/>
      <c r="B29" s="104" t="s">
        <v>62</v>
      </c>
      <c r="C29" s="104" t="s">
        <v>63</v>
      </c>
      <c r="D29" s="405" t="s">
        <v>64</v>
      </c>
      <c r="E29" s="405" t="s">
        <v>860</v>
      </c>
      <c r="F29" s="406" t="s">
        <v>861</v>
      </c>
      <c r="G29" s="406" t="s">
        <v>584</v>
      </c>
      <c r="H29" s="405" t="s">
        <v>2116</v>
      </c>
      <c r="I29" s="407" t="s">
        <v>1448</v>
      </c>
      <c r="J29" s="406" t="s">
        <v>1449</v>
      </c>
      <c r="K29" s="408" t="s">
        <v>568</v>
      </c>
      <c r="L29" s="408" t="s">
        <v>1451</v>
      </c>
      <c r="M29" s="408" t="s">
        <v>1452</v>
      </c>
      <c r="N29" s="405" t="s">
        <v>2117</v>
      </c>
      <c r="O29" s="104" t="s">
        <v>1454</v>
      </c>
      <c r="P29" s="104" t="s">
        <v>76</v>
      </c>
      <c r="Q29" s="409" t="s">
        <v>409</v>
      </c>
      <c r="R29" s="410" t="n">
        <v>44805</v>
      </c>
      <c r="S29" s="407" t="n">
        <v>15</v>
      </c>
      <c r="T29" s="406" t="n">
        <f aca="false">R29+S29*365.2</f>
        <v>50283</v>
      </c>
      <c r="U29" s="405" t="s">
        <v>100</v>
      </c>
      <c r="V29" s="363" t="str">
        <f aca="false">IF(Z29="","",Z29)</f>
        <v/>
      </c>
      <c r="W29" s="363" t="str">
        <f aca="false">IF(AA29="","",AA29)</f>
        <v>%НКПР</v>
      </c>
      <c r="X29" s="407" t="n">
        <v>100</v>
      </c>
      <c r="Y29" s="407"/>
      <c r="Z29" s="407"/>
      <c r="AA29" s="409" t="s">
        <v>411</v>
      </c>
      <c r="AB29" s="409"/>
      <c r="AC29" s="405" t="s">
        <v>412</v>
      </c>
      <c r="AD29" s="407"/>
      <c r="AE29" s="409" t="s">
        <v>411</v>
      </c>
      <c r="AF29" s="408" t="n">
        <v>36</v>
      </c>
      <c r="AG29" s="422" t="n">
        <v>44826</v>
      </c>
      <c r="AH29" s="412" t="n">
        <f aca="false">IF(AF29=0,0,IF(AG29="","",EDATE(AG29,AF29)-DAY(1)))</f>
        <v>45891</v>
      </c>
      <c r="AI29" s="406" t="s">
        <v>82</v>
      </c>
      <c r="AJ29" s="406" t="s">
        <v>83</v>
      </c>
      <c r="AK29" s="409" t="s">
        <v>2118</v>
      </c>
      <c r="AL29" s="104" t="s">
        <v>1977</v>
      </c>
      <c r="AM29" s="412" t="str">
        <f aca="true">IF(AG29=0,"нет данных",IF(TODAY()&lt;AH29-30,"поверен",IF(TODAY()&gt;AH29,"ЗАМЕНИТЬ","ПРОСРОЧЕН")))</f>
        <v>ЗАМЕНИТЬ</v>
      </c>
      <c r="AN29" s="409"/>
      <c r="AO29" s="409" t="s">
        <v>86</v>
      </c>
      <c r="AP29" s="409" t="s">
        <v>87</v>
      </c>
      <c r="AQ29" s="409" t="s">
        <v>88</v>
      </c>
      <c r="AR29" s="407" t="s">
        <v>593</v>
      </c>
      <c r="AS29" s="413" t="s">
        <v>2114</v>
      </c>
      <c r="AT29" s="412"/>
      <c r="AU29" s="409" t="s">
        <v>91</v>
      </c>
      <c r="AV29" s="104" t="s">
        <v>92</v>
      </c>
      <c r="AW29" s="104"/>
      <c r="AX29" s="413" t="s">
        <v>2114</v>
      </c>
      <c r="AY29" s="406"/>
      <c r="AZ29" s="104"/>
      <c r="BA29" s="104"/>
      <c r="BB29" s="104"/>
      <c r="BC29" s="406"/>
      <c r="BD29" s="406" t="s">
        <v>415</v>
      </c>
      <c r="BE29" s="406" t="s">
        <v>416</v>
      </c>
      <c r="BF29" s="409" t="n">
        <v>3160</v>
      </c>
      <c r="BG29" s="406" t="s">
        <v>2115</v>
      </c>
      <c r="BH29" s="406"/>
      <c r="BI29" s="505"/>
      <c r="BJ29" s="424"/>
      <c r="BK29" s="415" t="s">
        <v>417</v>
      </c>
      <c r="BL29" s="415" t="s">
        <v>2109</v>
      </c>
      <c r="BM29" s="415" t="s">
        <v>2110</v>
      </c>
      <c r="BN29" s="426"/>
      <c r="BO29" s="426"/>
      <c r="BP29" s="426"/>
    </row>
    <row r="30" s="420" customFormat="true" ht="73.1" hidden="false" customHeight="false" outlineLevel="0" collapsed="false">
      <c r="A30" s="104"/>
      <c r="B30" s="104" t="s">
        <v>62</v>
      </c>
      <c r="C30" s="104" t="s">
        <v>63</v>
      </c>
      <c r="D30" s="405" t="s">
        <v>64</v>
      </c>
      <c r="E30" s="405" t="s">
        <v>860</v>
      </c>
      <c r="F30" s="406" t="s">
        <v>861</v>
      </c>
      <c r="G30" s="406" t="s">
        <v>584</v>
      </c>
      <c r="H30" s="405" t="s">
        <v>2116</v>
      </c>
      <c r="I30" s="407" t="s">
        <v>1448</v>
      </c>
      <c r="J30" s="406" t="s">
        <v>1449</v>
      </c>
      <c r="K30" s="408" t="s">
        <v>568</v>
      </c>
      <c r="L30" s="408" t="s">
        <v>1451</v>
      </c>
      <c r="M30" s="408" t="s">
        <v>1452</v>
      </c>
      <c r="N30" s="405" t="s">
        <v>2117</v>
      </c>
      <c r="O30" s="104" t="s">
        <v>1454</v>
      </c>
      <c r="P30" s="104" t="s">
        <v>76</v>
      </c>
      <c r="Q30" s="409" t="s">
        <v>409</v>
      </c>
      <c r="R30" s="410" t="n">
        <v>44805</v>
      </c>
      <c r="S30" s="407" t="n">
        <v>15</v>
      </c>
      <c r="T30" s="406" t="n">
        <f aca="false">R30+S30*365.2</f>
        <v>50283</v>
      </c>
      <c r="U30" s="405" t="s">
        <v>100</v>
      </c>
      <c r="V30" s="363" t="str">
        <f aca="false">IF(Z30="","",Z30)</f>
        <v/>
      </c>
      <c r="W30" s="363" t="str">
        <f aca="false">IF(AA30="","",AA30)</f>
        <v>%НКПР</v>
      </c>
      <c r="X30" s="407" t="n">
        <v>100</v>
      </c>
      <c r="Y30" s="407"/>
      <c r="Z30" s="407"/>
      <c r="AA30" s="409" t="s">
        <v>411</v>
      </c>
      <c r="AB30" s="409"/>
      <c r="AC30" s="405" t="s">
        <v>412</v>
      </c>
      <c r="AD30" s="407"/>
      <c r="AE30" s="409" t="s">
        <v>411</v>
      </c>
      <c r="AF30" s="408" t="n">
        <v>36</v>
      </c>
      <c r="AG30" s="422" t="n">
        <v>44826</v>
      </c>
      <c r="AH30" s="412" t="n">
        <f aca="false">IF(AF30=0,0,IF(AG30="","",EDATE(AG30,AF30)-DAY(1)))</f>
        <v>45891</v>
      </c>
      <c r="AI30" s="406" t="s">
        <v>82</v>
      </c>
      <c r="AJ30" s="406" t="s">
        <v>83</v>
      </c>
      <c r="AK30" s="409" t="s">
        <v>2118</v>
      </c>
      <c r="AL30" s="104" t="s">
        <v>1977</v>
      </c>
      <c r="AM30" s="412" t="str">
        <f aca="true">IF(AG30=0,"нет данных",IF(TODAY()&lt;AH30-30,"поверен",IF(TODAY()&gt;AH30,"ЗАМЕНИТЬ","ПРОСРОЧЕН")))</f>
        <v>ЗАМЕНИТЬ</v>
      </c>
      <c r="AN30" s="409"/>
      <c r="AO30" s="409" t="s">
        <v>86</v>
      </c>
      <c r="AP30" s="409" t="s">
        <v>87</v>
      </c>
      <c r="AQ30" s="409" t="s">
        <v>88</v>
      </c>
      <c r="AR30" s="407" t="s">
        <v>593</v>
      </c>
      <c r="AS30" s="413" t="s">
        <v>2114</v>
      </c>
      <c r="AT30" s="412"/>
      <c r="AU30" s="409" t="s">
        <v>91</v>
      </c>
      <c r="AV30" s="104" t="s">
        <v>92</v>
      </c>
      <c r="AW30" s="104"/>
      <c r="AX30" s="413" t="s">
        <v>2114</v>
      </c>
      <c r="AY30" s="406"/>
      <c r="AZ30" s="104"/>
      <c r="BA30" s="104"/>
      <c r="BB30" s="104"/>
      <c r="BC30" s="406"/>
      <c r="BD30" s="406" t="s">
        <v>415</v>
      </c>
      <c r="BE30" s="406" t="s">
        <v>416</v>
      </c>
      <c r="BF30" s="409" t="n">
        <v>3160</v>
      </c>
      <c r="BG30" s="406" t="s">
        <v>2115</v>
      </c>
      <c r="BH30" s="406"/>
      <c r="BI30" s="505"/>
      <c r="BJ30" s="424"/>
      <c r="BK30" s="415" t="s">
        <v>417</v>
      </c>
      <c r="BL30" s="415" t="s">
        <v>2109</v>
      </c>
      <c r="BM30" s="415" t="s">
        <v>2110</v>
      </c>
      <c r="BN30" s="426"/>
      <c r="BO30" s="426"/>
      <c r="BP30" s="426"/>
    </row>
    <row r="31" s="420" customFormat="true" ht="73.1" hidden="false" customHeight="false" outlineLevel="0" collapsed="false">
      <c r="A31" s="363"/>
      <c r="B31" s="104" t="s">
        <v>62</v>
      </c>
      <c r="C31" s="104" t="s">
        <v>63</v>
      </c>
      <c r="D31" s="506" t="s">
        <v>64</v>
      </c>
      <c r="E31" s="506" t="s">
        <v>2119</v>
      </c>
      <c r="F31" s="507" t="s">
        <v>2120</v>
      </c>
      <c r="G31" s="507" t="s">
        <v>2121</v>
      </c>
      <c r="H31" s="506" t="s">
        <v>2122</v>
      </c>
      <c r="I31" s="508" t="s">
        <v>430</v>
      </c>
      <c r="J31" s="507" t="s">
        <v>431</v>
      </c>
      <c r="K31" s="427" t="s">
        <v>2123</v>
      </c>
      <c r="L31" s="408" t="s">
        <v>433</v>
      </c>
      <c r="M31" s="427" t="s">
        <v>434</v>
      </c>
      <c r="N31" s="427" t="n">
        <v>13422</v>
      </c>
      <c r="O31" s="363" t="s">
        <v>2088</v>
      </c>
      <c r="P31" s="363" t="s">
        <v>76</v>
      </c>
      <c r="Q31" s="509" t="s">
        <v>409</v>
      </c>
      <c r="R31" s="415" t="s">
        <v>2089</v>
      </c>
      <c r="S31" s="508" t="n">
        <v>10</v>
      </c>
      <c r="T31" s="507" t="n">
        <f aca="false">R31+S31*365.2</f>
        <v>46753</v>
      </c>
      <c r="U31" s="506" t="s">
        <v>100</v>
      </c>
      <c r="V31" s="363"/>
      <c r="W31" s="363" t="str">
        <f aca="false">IF(AA31="","",AA31)</f>
        <v>%НКПР</v>
      </c>
      <c r="X31" s="508" t="n">
        <v>100</v>
      </c>
      <c r="Y31" s="508"/>
      <c r="Z31" s="508"/>
      <c r="AA31" s="509" t="s">
        <v>411</v>
      </c>
      <c r="AB31" s="509"/>
      <c r="AC31" s="506" t="s">
        <v>412</v>
      </c>
      <c r="AD31" s="508"/>
      <c r="AE31" s="509" t="s">
        <v>411</v>
      </c>
      <c r="AF31" s="427" t="n">
        <v>12</v>
      </c>
      <c r="AG31" s="510" t="n">
        <v>45541</v>
      </c>
      <c r="AH31" s="412" t="n">
        <f aca="false">IF(AF31=0,0,IF(AG31="","",EDATE(AG31,AF31)-DAY(1)))</f>
        <v>45875</v>
      </c>
      <c r="AI31" s="507" t="s">
        <v>82</v>
      </c>
      <c r="AJ31" s="507" t="s">
        <v>83</v>
      </c>
      <c r="AK31" s="509" t="s">
        <v>2124</v>
      </c>
      <c r="AL31" s="507" t="s">
        <v>573</v>
      </c>
      <c r="AM31" s="511" t="str">
        <f aca="true">IF(AG31=0,"нет данных",IF(TODAY()&lt;AH31-30,"поверен",IF(TODAY()&gt;AH31,"ЗАМЕНИТЬ","ПРОСРОЧЕН")))</f>
        <v>ЗАМЕНИТЬ</v>
      </c>
      <c r="AN31" s="509"/>
      <c r="AO31" s="509" t="s">
        <v>86</v>
      </c>
      <c r="AP31" s="509" t="s">
        <v>87</v>
      </c>
      <c r="AQ31" s="509" t="s">
        <v>88</v>
      </c>
      <c r="AR31" s="508" t="s">
        <v>2091</v>
      </c>
      <c r="AS31" s="415" t="s">
        <v>620</v>
      </c>
      <c r="AT31" s="511"/>
      <c r="AU31" s="509" t="s">
        <v>91</v>
      </c>
      <c r="AV31" s="363" t="s">
        <v>92</v>
      </c>
      <c r="AW31" s="363"/>
      <c r="AX31" s="507"/>
      <c r="AY31" s="507"/>
      <c r="AZ31" s="363"/>
      <c r="BA31" s="363"/>
      <c r="BB31" s="363"/>
      <c r="BC31" s="507"/>
      <c r="BD31" s="507" t="s">
        <v>415</v>
      </c>
      <c r="BE31" s="507" t="s">
        <v>416</v>
      </c>
      <c r="BF31" s="509" t="n">
        <v>3160</v>
      </c>
      <c r="BG31" s="406" t="s">
        <v>2115</v>
      </c>
      <c r="BH31" s="507"/>
      <c r="BI31" s="505" t="s">
        <v>1966</v>
      </c>
      <c r="BJ31" s="512"/>
      <c r="BK31" s="363"/>
      <c r="BL31" s="363"/>
      <c r="BM31" s="363"/>
      <c r="BN31" s="426"/>
      <c r="BO31" s="426"/>
      <c r="BP31" s="426"/>
    </row>
  </sheetData>
  <autoFilter ref="A1:BG2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9" activeCellId="0" sqref="J19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83" width="4.71"/>
    <col collapsed="false" customWidth="true" hidden="false" outlineLevel="0" max="2" min="2" style="83" width="25.71"/>
    <col collapsed="false" customWidth="true" hidden="false" outlineLevel="0" max="3" min="3" style="83" width="16.84"/>
    <col collapsed="false" customWidth="true" hidden="false" outlineLevel="0" max="4" min="4" style="83" width="10.57"/>
    <col collapsed="false" customWidth="true" hidden="false" outlineLevel="0" max="5" min="5" style="83" width="16.43"/>
    <col collapsed="false" customWidth="true" hidden="false" outlineLevel="0" max="7" min="7" style="83" width="14.14"/>
    <col collapsed="false" customWidth="true" hidden="false" outlineLevel="0" max="9" min="9" style="83" width="11.43"/>
    <col collapsed="false" customWidth="true" hidden="false" outlineLevel="0" max="10" min="10" style="83" width="11"/>
  </cols>
  <sheetData>
    <row r="1" customFormat="false" ht="14.25" hidden="false" customHeight="false" outlineLevel="0" collapsed="false">
      <c r="A1" s="513" t="s">
        <v>2125</v>
      </c>
      <c r="B1" s="513"/>
      <c r="C1" s="513"/>
      <c r="D1" s="514"/>
      <c r="E1" s="515" t="s">
        <v>2126</v>
      </c>
      <c r="F1" s="515"/>
      <c r="G1" s="515"/>
      <c r="H1" s="514"/>
      <c r="I1" s="516"/>
      <c r="K1" s="517" t="s">
        <v>2125</v>
      </c>
    </row>
    <row r="2" customFormat="false" ht="14.25" hidden="false" customHeight="false" outlineLevel="0" collapsed="false">
      <c r="A2" s="518" t="s">
        <v>2127</v>
      </c>
      <c r="B2" s="518"/>
      <c r="C2" s="518"/>
      <c r="D2" s="514"/>
      <c r="E2" s="515" t="s">
        <v>2128</v>
      </c>
      <c r="F2" s="515"/>
      <c r="G2" s="515"/>
      <c r="H2" s="514"/>
      <c r="I2" s="516"/>
      <c r="K2" s="517" t="s">
        <v>2129</v>
      </c>
    </row>
    <row r="3" customFormat="false" ht="14.25" hidden="false" customHeight="false" outlineLevel="0" collapsed="false">
      <c r="A3" s="518" t="s">
        <v>2130</v>
      </c>
      <c r="B3" s="518"/>
      <c r="C3" s="518"/>
      <c r="D3" s="514"/>
      <c r="E3" s="515" t="s">
        <v>2131</v>
      </c>
      <c r="F3" s="515"/>
      <c r="G3" s="515"/>
      <c r="H3" s="514"/>
      <c r="I3" s="516"/>
      <c r="K3" s="517" t="s">
        <v>2132</v>
      </c>
    </row>
    <row r="4" customFormat="false" ht="14.25" hidden="false" customHeight="false" outlineLevel="0" collapsed="false">
      <c r="A4" s="518" t="s">
        <v>2133</v>
      </c>
      <c r="B4" s="518"/>
      <c r="C4" s="518"/>
      <c r="D4" s="514"/>
      <c r="E4" s="515" t="s">
        <v>2133</v>
      </c>
      <c r="F4" s="515"/>
      <c r="G4" s="515"/>
      <c r="H4" s="514"/>
      <c r="I4" s="516"/>
      <c r="K4" s="517"/>
    </row>
    <row r="5" customFormat="false" ht="14.25" hidden="false" customHeight="false" outlineLevel="0" collapsed="false">
      <c r="A5" s="518"/>
      <c r="B5" s="518"/>
      <c r="C5" s="518"/>
      <c r="D5" s="514"/>
      <c r="E5" s="519"/>
      <c r="G5" s="514"/>
      <c r="H5" s="514"/>
      <c r="I5" s="516"/>
      <c r="K5" s="517"/>
    </row>
    <row r="6" customFormat="false" ht="14.25" hidden="false" customHeight="false" outlineLevel="0" collapsed="false">
      <c r="A6" s="518" t="s">
        <v>2134</v>
      </c>
      <c r="B6" s="518"/>
      <c r="C6" s="518"/>
      <c r="D6" s="514"/>
      <c r="E6" s="515" t="s">
        <v>2135</v>
      </c>
      <c r="F6" s="515"/>
      <c r="G6" s="515"/>
      <c r="H6" s="514"/>
      <c r="I6" s="516"/>
      <c r="K6" s="517" t="s">
        <v>2136</v>
      </c>
    </row>
    <row r="7" customFormat="false" ht="14.25" hidden="false" customHeight="false" outlineLevel="0" collapsed="false">
      <c r="A7" s="518"/>
      <c r="B7" s="518"/>
      <c r="C7" s="518"/>
      <c r="D7" s="514"/>
      <c r="E7" s="520"/>
      <c r="F7" s="521"/>
      <c r="G7" s="515"/>
      <c r="H7" s="515"/>
      <c r="I7" s="515"/>
      <c r="K7" s="517"/>
    </row>
    <row r="8" customFormat="false" ht="14.25" hidden="false" customHeight="false" outlineLevel="0" collapsed="false">
      <c r="A8" s="518" t="s">
        <v>2137</v>
      </c>
      <c r="B8" s="518"/>
      <c r="C8" s="518"/>
      <c r="D8" s="514"/>
      <c r="E8" s="515" t="s">
        <v>2138</v>
      </c>
      <c r="F8" s="515"/>
      <c r="G8" s="515"/>
      <c r="H8" s="514"/>
      <c r="I8" s="516"/>
      <c r="K8" s="517" t="s">
        <v>2139</v>
      </c>
    </row>
    <row r="9" customFormat="false" ht="14.25" hidden="false" customHeight="false" outlineLevel="0" collapsed="false">
      <c r="A9" s="522"/>
      <c r="B9" s="522"/>
      <c r="C9" s="523"/>
      <c r="D9" s="523"/>
      <c r="E9" s="524"/>
      <c r="F9" s="523"/>
      <c r="G9" s="523"/>
      <c r="H9" s="525"/>
      <c r="I9" s="526"/>
      <c r="J9" s="527"/>
      <c r="K9" s="528"/>
    </row>
    <row r="10" customFormat="false" ht="14.25" hidden="false" customHeight="false" outlineLevel="0" collapsed="false">
      <c r="A10" s="529" t="s">
        <v>2140</v>
      </c>
      <c r="B10" s="529"/>
      <c r="C10" s="529"/>
      <c r="D10" s="529"/>
      <c r="E10" s="529"/>
      <c r="F10" s="529"/>
      <c r="G10" s="529"/>
      <c r="H10" s="529"/>
      <c r="I10" s="529"/>
      <c r="J10" s="529"/>
      <c r="K10" s="529"/>
    </row>
    <row r="11" customFormat="false" ht="14.25" hidden="false" customHeight="false" outlineLevel="0" collapsed="false">
      <c r="A11" s="530" t="s">
        <v>2141</v>
      </c>
      <c r="B11" s="530"/>
      <c r="C11" s="530"/>
      <c r="D11" s="530"/>
      <c r="E11" s="530"/>
      <c r="F11" s="530"/>
      <c r="G11" s="530"/>
      <c r="H11" s="530"/>
      <c r="I11" s="530"/>
      <c r="J11" s="530"/>
      <c r="K11" s="530"/>
    </row>
    <row r="12" customFormat="false" ht="14.25" hidden="false" customHeight="false" outlineLevel="0" collapsed="false">
      <c r="A12" s="531" t="s">
        <v>2142</v>
      </c>
      <c r="B12" s="531"/>
      <c r="C12" s="531"/>
      <c r="D12" s="531"/>
      <c r="E12" s="531"/>
      <c r="F12" s="531"/>
      <c r="G12" s="531"/>
      <c r="H12" s="531"/>
      <c r="I12" s="531"/>
      <c r="J12" s="531"/>
      <c r="K12" s="531"/>
    </row>
    <row r="13" customFormat="false" ht="25.5" hidden="false" customHeight="true" outlineLevel="0" collapsed="false">
      <c r="A13" s="532" t="s">
        <v>0</v>
      </c>
      <c r="B13" s="532" t="s">
        <v>2143</v>
      </c>
      <c r="C13" s="532" t="s">
        <v>11</v>
      </c>
      <c r="D13" s="532" t="s">
        <v>2144</v>
      </c>
      <c r="E13" s="532" t="s">
        <v>2145</v>
      </c>
      <c r="F13" s="532" t="s">
        <v>2146</v>
      </c>
      <c r="G13" s="532"/>
      <c r="H13" s="532" t="s">
        <v>2147</v>
      </c>
      <c r="I13" s="533" t="s">
        <v>2148</v>
      </c>
      <c r="J13" s="532" t="s">
        <v>2149</v>
      </c>
      <c r="K13" s="101" t="s">
        <v>2150</v>
      </c>
    </row>
    <row r="14" customFormat="false" ht="21" hidden="false" customHeight="true" outlineLevel="0" collapsed="false">
      <c r="A14" s="532"/>
      <c r="B14" s="532"/>
      <c r="C14" s="532"/>
      <c r="D14" s="532"/>
      <c r="E14" s="532"/>
      <c r="F14" s="532" t="s">
        <v>2151</v>
      </c>
      <c r="G14" s="532" t="s">
        <v>2152</v>
      </c>
      <c r="H14" s="532"/>
      <c r="I14" s="532"/>
      <c r="J14" s="532"/>
      <c r="K14" s="532"/>
    </row>
    <row r="15" customFormat="false" ht="11.25" hidden="false" customHeight="true" outlineLevel="0" collapsed="false">
      <c r="A15" s="532" t="n">
        <v>1</v>
      </c>
      <c r="B15" s="532" t="n">
        <v>2</v>
      </c>
      <c r="C15" s="532" t="n">
        <v>3</v>
      </c>
      <c r="D15" s="532" t="n">
        <v>4</v>
      </c>
      <c r="E15" s="532" t="n">
        <v>5</v>
      </c>
      <c r="F15" s="532" t="n">
        <v>6</v>
      </c>
      <c r="G15" s="532" t="n">
        <v>7</v>
      </c>
      <c r="H15" s="532" t="n">
        <v>8</v>
      </c>
      <c r="I15" s="101" t="n">
        <v>9</v>
      </c>
      <c r="J15" s="532" t="n">
        <v>10</v>
      </c>
      <c r="K15" s="101" t="n">
        <v>11</v>
      </c>
    </row>
    <row r="16" customFormat="false" ht="21.95" hidden="false" customHeight="true" outlineLevel="0" collapsed="false">
      <c r="A16" s="134"/>
      <c r="B16" s="534"/>
      <c r="C16" s="134"/>
      <c r="D16" s="134"/>
      <c r="E16" s="150"/>
      <c r="F16" s="134"/>
      <c r="G16" s="134"/>
      <c r="H16" s="134"/>
      <c r="I16" s="140"/>
      <c r="J16" s="140"/>
      <c r="K16" s="104"/>
    </row>
    <row r="17" customFormat="false" ht="0.95" hidden="false" customHeight="true" outlineLevel="0" collapsed="false">
      <c r="A17" s="385"/>
      <c r="B17" s="385"/>
      <c r="C17" s="385"/>
      <c r="D17" s="385"/>
      <c r="E17" s="385"/>
      <c r="F17" s="385"/>
      <c r="G17" s="385"/>
      <c r="H17" s="385"/>
      <c r="I17" s="535"/>
      <c r="J17" s="535"/>
      <c r="K17" s="385"/>
    </row>
    <row r="18" customFormat="false" ht="20.1" hidden="false" customHeight="true" outlineLevel="0" collapsed="false"/>
    <row r="19" customFormat="false" ht="20.1" hidden="false" customHeight="true" outlineLevel="0" collapsed="false"/>
  </sheetData>
  <autoFilter ref="A13:K15"/>
  <mergeCells count="28">
    <mergeCell ref="A1:C1"/>
    <mergeCell ref="E1:G1"/>
    <mergeCell ref="A2:C2"/>
    <mergeCell ref="E2:G2"/>
    <mergeCell ref="A3:C3"/>
    <mergeCell ref="E3:G3"/>
    <mergeCell ref="A4:C4"/>
    <mergeCell ref="E4:G4"/>
    <mergeCell ref="A5:C5"/>
    <mergeCell ref="A6:C6"/>
    <mergeCell ref="E6:G6"/>
    <mergeCell ref="A7:C7"/>
    <mergeCell ref="G7:I7"/>
    <mergeCell ref="A8:C8"/>
    <mergeCell ref="E8:G8"/>
    <mergeCell ref="A10:K10"/>
    <mergeCell ref="A11:K11"/>
    <mergeCell ref="A12:K12"/>
    <mergeCell ref="A13:A14"/>
    <mergeCell ref="B13:B14"/>
    <mergeCell ref="C13:C14"/>
    <mergeCell ref="D13:D14"/>
    <mergeCell ref="E13:E14"/>
    <mergeCell ref="F13:G13"/>
    <mergeCell ref="H13:H14"/>
    <mergeCell ref="I13:I14"/>
    <mergeCell ref="J13:J14"/>
    <mergeCell ref="K13:K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00390625" defaultRowHeight="14.25" customHeight="true" zeroHeight="false" outlineLevelRow="0" outlineLevelCol="0"/>
  <sheetData>
    <row r="1" s="109" customFormat="true" ht="73.5" hidden="false" customHeight="true" outlineLevel="0" collapsed="false">
      <c r="A1" s="84" t="s">
        <v>0</v>
      </c>
      <c r="B1" s="84" t="s">
        <v>1</v>
      </c>
      <c r="C1" s="84" t="s">
        <v>2</v>
      </c>
      <c r="D1" s="85" t="s">
        <v>3</v>
      </c>
      <c r="E1" s="85" t="s">
        <v>4</v>
      </c>
      <c r="F1" s="86" t="s">
        <v>5</v>
      </c>
      <c r="G1" s="87" t="s">
        <v>6</v>
      </c>
      <c r="H1" s="88" t="s">
        <v>7</v>
      </c>
      <c r="I1" s="89" t="s">
        <v>8</v>
      </c>
      <c r="J1" s="90" t="s">
        <v>9</v>
      </c>
      <c r="K1" s="85" t="s">
        <v>10</v>
      </c>
      <c r="L1" s="85" t="s">
        <v>11</v>
      </c>
      <c r="M1" s="91" t="s">
        <v>12</v>
      </c>
      <c r="N1" s="92" t="s">
        <v>13</v>
      </c>
      <c r="O1" s="88" t="s">
        <v>14</v>
      </c>
      <c r="P1" s="86" t="s">
        <v>15</v>
      </c>
      <c r="Q1" s="93" t="s">
        <v>16</v>
      </c>
      <c r="R1" s="94" t="s">
        <v>17</v>
      </c>
      <c r="S1" s="95" t="s">
        <v>18</v>
      </c>
      <c r="T1" s="96" t="s">
        <v>19</v>
      </c>
      <c r="U1" s="85" t="s">
        <v>20</v>
      </c>
      <c r="V1" s="93" t="s">
        <v>21</v>
      </c>
      <c r="W1" s="97" t="s">
        <v>22</v>
      </c>
      <c r="X1" s="98" t="s">
        <v>23</v>
      </c>
      <c r="Y1" s="93" t="s">
        <v>24</v>
      </c>
      <c r="Z1" s="90" t="s">
        <v>25</v>
      </c>
      <c r="AA1" s="85" t="s">
        <v>26</v>
      </c>
      <c r="AB1" s="93" t="s">
        <v>27</v>
      </c>
      <c r="AC1" s="90" t="s">
        <v>28</v>
      </c>
      <c r="AD1" s="85" t="s">
        <v>29</v>
      </c>
      <c r="AE1" s="536" t="s">
        <v>30</v>
      </c>
      <c r="AF1" s="100" t="s">
        <v>31</v>
      </c>
      <c r="AG1" s="100" t="s">
        <v>32</v>
      </c>
      <c r="AH1" s="100" t="s">
        <v>33</v>
      </c>
      <c r="AI1" s="86" t="s">
        <v>34</v>
      </c>
      <c r="AJ1" s="100" t="s">
        <v>35</v>
      </c>
      <c r="AK1" s="100" t="s">
        <v>36</v>
      </c>
      <c r="AL1" s="90" t="s">
        <v>37</v>
      </c>
      <c r="AM1" s="90" t="s">
        <v>38</v>
      </c>
      <c r="AN1" s="90" t="s">
        <v>39</v>
      </c>
      <c r="AO1" s="90" t="s">
        <v>40</v>
      </c>
      <c r="AP1" s="88" t="s">
        <v>41</v>
      </c>
      <c r="AQ1" s="88" t="s">
        <v>42</v>
      </c>
      <c r="AR1" s="86" t="s">
        <v>43</v>
      </c>
      <c r="AS1" s="90" t="s">
        <v>44</v>
      </c>
      <c r="AT1" s="86" t="s">
        <v>45</v>
      </c>
      <c r="AU1" s="88" t="s">
        <v>46</v>
      </c>
      <c r="AV1" s="101" t="s">
        <v>47</v>
      </c>
      <c r="AW1" s="101" t="s">
        <v>48</v>
      </c>
      <c r="AX1" s="102" t="s">
        <v>49</v>
      </c>
      <c r="AY1" s="102" t="s">
        <v>50</v>
      </c>
      <c r="AZ1" s="102" t="s">
        <v>51</v>
      </c>
      <c r="BA1" s="101" t="s">
        <v>52</v>
      </c>
      <c r="BB1" s="101" t="s">
        <v>53</v>
      </c>
      <c r="BC1" s="101" t="s">
        <v>54</v>
      </c>
      <c r="BD1" s="101" t="s">
        <v>55</v>
      </c>
      <c r="BE1" s="101" t="s">
        <v>56</v>
      </c>
      <c r="BF1" s="103" t="s">
        <v>57</v>
      </c>
      <c r="BG1" s="101" t="s">
        <v>58</v>
      </c>
      <c r="BH1" s="104"/>
      <c r="BI1" s="105" t="s">
        <v>59</v>
      </c>
      <c r="BJ1" s="105" t="s">
        <v>60</v>
      </c>
      <c r="BK1" s="105" t="s">
        <v>61</v>
      </c>
    </row>
    <row r="2" s="128" customFormat="true" ht="60" hidden="false" customHeight="true" outlineLevel="0" collapsed="false">
      <c r="A2" s="110"/>
      <c r="B2" s="110" t="s">
        <v>62</v>
      </c>
      <c r="C2" s="110" t="s">
        <v>63</v>
      </c>
      <c r="D2" s="111" t="s">
        <v>64</v>
      </c>
      <c r="E2" s="111" t="s">
        <v>2153</v>
      </c>
      <c r="F2" s="112" t="s">
        <v>1350</v>
      </c>
      <c r="G2" s="112" t="s">
        <v>2154</v>
      </c>
      <c r="H2" s="111" t="s">
        <v>2155</v>
      </c>
      <c r="I2" s="113" t="s">
        <v>69</v>
      </c>
      <c r="J2" s="112" t="s">
        <v>2156</v>
      </c>
      <c r="K2" s="110" t="s">
        <v>71</v>
      </c>
      <c r="L2" s="110" t="s">
        <v>72</v>
      </c>
      <c r="M2" s="112" t="s">
        <v>2157</v>
      </c>
      <c r="N2" s="111" t="s">
        <v>2158</v>
      </c>
      <c r="O2" s="110" t="s">
        <v>75</v>
      </c>
      <c r="P2" s="110" t="s">
        <v>76</v>
      </c>
      <c r="Q2" s="115" t="s">
        <v>77</v>
      </c>
      <c r="R2" s="116" t="n">
        <v>42705</v>
      </c>
      <c r="S2" s="537" t="n">
        <v>15</v>
      </c>
      <c r="T2" s="117" t="n">
        <f aca="false">R2+S2*365.2</f>
        <v>48183</v>
      </c>
      <c r="U2" s="111" t="n">
        <v>0</v>
      </c>
      <c r="V2" s="119" t="str">
        <f aca="false">IF(Y2="","",Y2)</f>
        <v/>
      </c>
      <c r="W2" s="119" t="str">
        <f aca="false">IF(Z2="","",Z2)</f>
        <v>°С</v>
      </c>
      <c r="X2" s="113" t="n">
        <v>50</v>
      </c>
      <c r="Y2" s="113"/>
      <c r="Z2" s="115" t="s">
        <v>79</v>
      </c>
      <c r="AA2" s="110" t="s">
        <v>101</v>
      </c>
      <c r="AB2" s="113"/>
      <c r="AC2" s="115" t="s">
        <v>81</v>
      </c>
      <c r="AD2" s="114" t="n">
        <v>60</v>
      </c>
      <c r="AE2" s="120" t="n">
        <v>44363</v>
      </c>
      <c r="AF2" s="121" t="n">
        <f aca="false">IF(AD2=0,0,IF(AE2="","",EDATE(AE2,AD2)-DAY(1)))</f>
        <v>46158</v>
      </c>
      <c r="AG2" s="121" t="s">
        <v>82</v>
      </c>
      <c r="AH2" s="121" t="s">
        <v>83</v>
      </c>
      <c r="AI2" s="115" t="s">
        <v>2159</v>
      </c>
      <c r="AJ2" s="112" t="s">
        <v>85</v>
      </c>
      <c r="AK2" s="121" t="str">
        <f aca="true">IF(AE2=0,"нет данных",IF(TODAY()&lt;AF2-30,"поверен",IF(TODAY()&gt;AF2,"ЗАМЕНИТЬ","ПРОСРОЧЕН")))</f>
        <v>поверен</v>
      </c>
      <c r="AL2" s="115"/>
      <c r="AM2" s="115" t="s">
        <v>86</v>
      </c>
      <c r="AN2" s="115" t="s">
        <v>87</v>
      </c>
      <c r="AO2" s="115" t="s">
        <v>88</v>
      </c>
      <c r="AP2" s="113" t="s">
        <v>2160</v>
      </c>
      <c r="AQ2" s="122" t="s">
        <v>2161</v>
      </c>
      <c r="AR2" s="121"/>
      <c r="AS2" s="115" t="s">
        <v>91</v>
      </c>
      <c r="AT2" s="110" t="s">
        <v>385</v>
      </c>
      <c r="AU2" s="110"/>
      <c r="AV2" s="112" t="n">
        <v>45097</v>
      </c>
      <c r="AW2" s="112"/>
      <c r="AX2" s="110"/>
      <c r="AY2" s="110"/>
      <c r="AZ2" s="110"/>
      <c r="BA2" s="112"/>
      <c r="BB2" s="112" t="s">
        <v>93</v>
      </c>
      <c r="BC2" s="112" t="s">
        <v>94</v>
      </c>
      <c r="BD2" s="115" t="n">
        <v>3201</v>
      </c>
      <c r="BE2" s="112"/>
      <c r="BF2" s="123"/>
      <c r="BG2" s="538" t="s">
        <v>2162</v>
      </c>
      <c r="BH2" s="124"/>
      <c r="BI2" s="119" t="s">
        <v>2163</v>
      </c>
      <c r="BJ2" s="126" t="s">
        <v>2164</v>
      </c>
      <c r="BK2" s="126" t="s">
        <v>2165</v>
      </c>
    </row>
    <row r="3" s="543" customFormat="true" ht="60" hidden="false" customHeight="true" outlineLevel="0" collapsed="false">
      <c r="A3" s="489"/>
      <c r="B3" s="489" t="s">
        <v>62</v>
      </c>
      <c r="C3" s="489" t="s">
        <v>63</v>
      </c>
      <c r="D3" s="490" t="s">
        <v>64</v>
      </c>
      <c r="E3" s="490" t="s">
        <v>2153</v>
      </c>
      <c r="F3" s="488" t="s">
        <v>1350</v>
      </c>
      <c r="G3" s="488" t="s">
        <v>2154</v>
      </c>
      <c r="H3" s="490" t="s">
        <v>2155</v>
      </c>
      <c r="I3" s="491" t="s">
        <v>1580</v>
      </c>
      <c r="J3" s="488" t="s">
        <v>1110</v>
      </c>
      <c r="K3" s="492" t="s">
        <v>2166</v>
      </c>
      <c r="L3" s="492" t="s">
        <v>1582</v>
      </c>
      <c r="M3" s="488" t="s">
        <v>2167</v>
      </c>
      <c r="N3" s="492" t="n">
        <v>2350732</v>
      </c>
      <c r="O3" s="489" t="s">
        <v>75</v>
      </c>
      <c r="P3" s="489" t="s">
        <v>76</v>
      </c>
      <c r="Q3" s="493" t="s">
        <v>77</v>
      </c>
      <c r="R3" s="494" t="n">
        <v>42705</v>
      </c>
      <c r="S3" s="539" t="n">
        <v>15</v>
      </c>
      <c r="T3" s="540" t="n">
        <f aca="false">R3+S3*365.2</f>
        <v>48183</v>
      </c>
      <c r="U3" s="490" t="s">
        <v>78</v>
      </c>
      <c r="V3" s="442" t="str">
        <f aca="false">IF(Y3="","",Y3)</f>
        <v/>
      </c>
      <c r="W3" s="442" t="str">
        <f aca="false">IF(Z3="","",Z3)</f>
        <v>°С</v>
      </c>
      <c r="X3" s="491" t="n">
        <v>450</v>
      </c>
      <c r="Y3" s="491"/>
      <c r="Z3" s="493" t="s">
        <v>79</v>
      </c>
      <c r="AA3" s="489" t="s">
        <v>2168</v>
      </c>
      <c r="AB3" s="491"/>
      <c r="AC3" s="493" t="s">
        <v>81</v>
      </c>
      <c r="AD3" s="492" t="n">
        <v>48</v>
      </c>
      <c r="AE3" s="541" t="n">
        <v>44362</v>
      </c>
      <c r="AF3" s="496" t="n">
        <f aca="false">IF(AD3=0,0,IF(AE3="","",EDATE(AE3,AD3)-DAY(1)))</f>
        <v>45792</v>
      </c>
      <c r="AG3" s="496" t="s">
        <v>82</v>
      </c>
      <c r="AH3" s="496" t="s">
        <v>83</v>
      </c>
      <c r="AI3" s="493" t="s">
        <v>2169</v>
      </c>
      <c r="AJ3" s="488" t="s">
        <v>573</v>
      </c>
      <c r="AK3" s="496" t="str">
        <f aca="true">IF(AE3=0,"нет данных",IF(TODAY()&lt;AF3-30,"поверен",IF(TODAY()&gt;AF3,"ЗАМЕНИТЬ","ПРОСРОЧЕН")))</f>
        <v>ЗАМЕНИТЬ</v>
      </c>
      <c r="AL3" s="493"/>
      <c r="AM3" s="493" t="s">
        <v>86</v>
      </c>
      <c r="AN3" s="493" t="s">
        <v>87</v>
      </c>
      <c r="AO3" s="493" t="s">
        <v>88</v>
      </c>
      <c r="AP3" s="491" t="s">
        <v>2160</v>
      </c>
      <c r="AQ3" s="497" t="s">
        <v>2161</v>
      </c>
      <c r="AR3" s="496"/>
      <c r="AS3" s="493" t="s">
        <v>91</v>
      </c>
      <c r="AT3" s="489" t="s">
        <v>385</v>
      </c>
      <c r="AU3" s="489"/>
      <c r="AV3" s="488" t="n">
        <v>45097</v>
      </c>
      <c r="AW3" s="488"/>
      <c r="AX3" s="489"/>
      <c r="AY3" s="489"/>
      <c r="AZ3" s="489"/>
      <c r="BA3" s="488"/>
      <c r="BB3" s="488" t="s">
        <v>93</v>
      </c>
      <c r="BC3" s="488" t="s">
        <v>94</v>
      </c>
      <c r="BD3" s="493" t="n">
        <v>3201</v>
      </c>
      <c r="BE3" s="488"/>
      <c r="BF3" s="542"/>
      <c r="BG3" s="538"/>
      <c r="BH3" s="489"/>
      <c r="BI3" s="442" t="s">
        <v>2170</v>
      </c>
      <c r="BJ3" s="441" t="s">
        <v>2164</v>
      </c>
      <c r="BK3" s="441" t="s">
        <v>577</v>
      </c>
    </row>
    <row r="4" s="128" customFormat="true" ht="60" hidden="false" customHeight="true" outlineLevel="0" collapsed="false">
      <c r="A4" s="110"/>
      <c r="B4" s="110" t="s">
        <v>62</v>
      </c>
      <c r="C4" s="110" t="s">
        <v>63</v>
      </c>
      <c r="D4" s="111" t="s">
        <v>64</v>
      </c>
      <c r="E4" s="111" t="s">
        <v>2171</v>
      </c>
      <c r="F4" s="112" t="s">
        <v>1350</v>
      </c>
      <c r="G4" s="112" t="s">
        <v>2172</v>
      </c>
      <c r="H4" s="111" t="s">
        <v>2173</v>
      </c>
      <c r="I4" s="113" t="s">
        <v>69</v>
      </c>
      <c r="J4" s="112" t="s">
        <v>2156</v>
      </c>
      <c r="K4" s="110" t="s">
        <v>71</v>
      </c>
      <c r="L4" s="110" t="s">
        <v>72</v>
      </c>
      <c r="M4" s="112" t="s">
        <v>2157</v>
      </c>
      <c r="N4" s="111" t="s">
        <v>2174</v>
      </c>
      <c r="O4" s="110" t="s">
        <v>75</v>
      </c>
      <c r="P4" s="110" t="s">
        <v>76</v>
      </c>
      <c r="Q4" s="115" t="s">
        <v>77</v>
      </c>
      <c r="R4" s="116" t="n">
        <v>42705</v>
      </c>
      <c r="S4" s="537" t="n">
        <v>15</v>
      </c>
      <c r="T4" s="117" t="n">
        <f aca="false">R4+S4*365.2</f>
        <v>48183</v>
      </c>
      <c r="U4" s="111" t="n">
        <v>0</v>
      </c>
      <c r="V4" s="119" t="str">
        <f aca="false">IF(Y4="","",Y4)</f>
        <v/>
      </c>
      <c r="W4" s="119" t="str">
        <f aca="false">IF(Z4="","",Z4)</f>
        <v>°С</v>
      </c>
      <c r="X4" s="113" t="n">
        <v>100</v>
      </c>
      <c r="Y4" s="113"/>
      <c r="Z4" s="115" t="s">
        <v>79</v>
      </c>
      <c r="AA4" s="110" t="s">
        <v>101</v>
      </c>
      <c r="AB4" s="113"/>
      <c r="AC4" s="115" t="s">
        <v>81</v>
      </c>
      <c r="AD4" s="114" t="n">
        <v>60</v>
      </c>
      <c r="AE4" s="120" t="n">
        <v>44363</v>
      </c>
      <c r="AF4" s="121" t="n">
        <f aca="false">IF(AD4=0,0,IF(AE4="","",EDATE(AE4,AD4)-DAY(1)))</f>
        <v>46158</v>
      </c>
      <c r="AG4" s="121" t="s">
        <v>82</v>
      </c>
      <c r="AH4" s="121" t="s">
        <v>83</v>
      </c>
      <c r="AI4" s="115" t="s">
        <v>2175</v>
      </c>
      <c r="AJ4" s="112" t="s">
        <v>85</v>
      </c>
      <c r="AK4" s="121" t="str">
        <f aca="true">IF(AE4=0,"нет данных",IF(TODAY()&lt;AF4-30,"поверен",IF(TODAY()&gt;AF4,"ЗАМЕНИТЬ","ПРОСРОЧЕН")))</f>
        <v>поверен</v>
      </c>
      <c r="AL4" s="115"/>
      <c r="AM4" s="115" t="s">
        <v>86</v>
      </c>
      <c r="AN4" s="115" t="s">
        <v>87</v>
      </c>
      <c r="AO4" s="115" t="s">
        <v>88</v>
      </c>
      <c r="AP4" s="113" t="s">
        <v>2160</v>
      </c>
      <c r="AQ4" s="122" t="s">
        <v>2176</v>
      </c>
      <c r="AR4" s="121"/>
      <c r="AS4" s="115" t="s">
        <v>91</v>
      </c>
      <c r="AT4" s="110" t="s">
        <v>385</v>
      </c>
      <c r="AU4" s="110"/>
      <c r="AV4" s="112" t="n">
        <v>45097</v>
      </c>
      <c r="AW4" s="112"/>
      <c r="AX4" s="110"/>
      <c r="AY4" s="110"/>
      <c r="AZ4" s="110"/>
      <c r="BA4" s="112"/>
      <c r="BB4" s="112" t="s">
        <v>93</v>
      </c>
      <c r="BC4" s="112" t="s">
        <v>94</v>
      </c>
      <c r="BD4" s="115" t="n">
        <v>3201</v>
      </c>
      <c r="BE4" s="112"/>
      <c r="BF4" s="123"/>
      <c r="BG4" s="538" t="s">
        <v>2162</v>
      </c>
      <c r="BH4" s="119"/>
      <c r="BI4" s="119" t="s">
        <v>2163</v>
      </c>
      <c r="BJ4" s="126" t="s">
        <v>2164</v>
      </c>
      <c r="BK4" s="126" t="s">
        <v>2165</v>
      </c>
    </row>
    <row r="5" s="543" customFormat="true" ht="60" hidden="false" customHeight="true" outlineLevel="0" collapsed="false">
      <c r="A5" s="489"/>
      <c r="B5" s="489" t="s">
        <v>62</v>
      </c>
      <c r="C5" s="489" t="s">
        <v>63</v>
      </c>
      <c r="D5" s="490" t="s">
        <v>64</v>
      </c>
      <c r="E5" s="490" t="s">
        <v>2171</v>
      </c>
      <c r="F5" s="488" t="s">
        <v>1350</v>
      </c>
      <c r="G5" s="488" t="s">
        <v>2172</v>
      </c>
      <c r="H5" s="490" t="s">
        <v>2173</v>
      </c>
      <c r="I5" s="491" t="s">
        <v>1580</v>
      </c>
      <c r="J5" s="488" t="s">
        <v>1110</v>
      </c>
      <c r="K5" s="492" t="s">
        <v>2166</v>
      </c>
      <c r="L5" s="492" t="s">
        <v>1582</v>
      </c>
      <c r="M5" s="488" t="s">
        <v>2167</v>
      </c>
      <c r="N5" s="492" t="n">
        <v>2351281</v>
      </c>
      <c r="O5" s="489" t="s">
        <v>75</v>
      </c>
      <c r="P5" s="489" t="s">
        <v>76</v>
      </c>
      <c r="Q5" s="493" t="s">
        <v>77</v>
      </c>
      <c r="R5" s="494" t="n">
        <v>42705</v>
      </c>
      <c r="S5" s="539" t="n">
        <v>15</v>
      </c>
      <c r="T5" s="540" t="n">
        <f aca="false">R5+S5*365.2</f>
        <v>48183</v>
      </c>
      <c r="U5" s="490" t="s">
        <v>78</v>
      </c>
      <c r="V5" s="442" t="str">
        <f aca="false">IF(Y5="","",Y5)</f>
        <v/>
      </c>
      <c r="W5" s="442" t="str">
        <f aca="false">IF(Z5="","",Z5)</f>
        <v>°С</v>
      </c>
      <c r="X5" s="491" t="n">
        <v>450</v>
      </c>
      <c r="Y5" s="491"/>
      <c r="Z5" s="493" t="s">
        <v>79</v>
      </c>
      <c r="AA5" s="489" t="s">
        <v>2168</v>
      </c>
      <c r="AB5" s="491"/>
      <c r="AC5" s="493" t="s">
        <v>81</v>
      </c>
      <c r="AD5" s="492" t="n">
        <v>48</v>
      </c>
      <c r="AE5" s="541" t="n">
        <v>44331</v>
      </c>
      <c r="AF5" s="496" t="n">
        <f aca="false">IF(AD5=0,0,IF(AE5="","",EDATE(AE5,AD5)-DAY(1)))</f>
        <v>45761</v>
      </c>
      <c r="AG5" s="496" t="s">
        <v>82</v>
      </c>
      <c r="AH5" s="496" t="s">
        <v>83</v>
      </c>
      <c r="AI5" s="493" t="s">
        <v>2177</v>
      </c>
      <c r="AJ5" s="488" t="s">
        <v>573</v>
      </c>
      <c r="AK5" s="496" t="str">
        <f aca="true">IF(AE5=0,"нет данных",IF(TODAY()&lt;AF5-30,"поверен",IF(TODAY()&gt;AF5,"ЗАМЕНИТЬ","ПРОСРОЧЕН")))</f>
        <v>ЗАМЕНИТЬ</v>
      </c>
      <c r="AL5" s="493"/>
      <c r="AM5" s="493" t="s">
        <v>86</v>
      </c>
      <c r="AN5" s="493" t="s">
        <v>87</v>
      </c>
      <c r="AO5" s="493" t="s">
        <v>88</v>
      </c>
      <c r="AP5" s="491" t="s">
        <v>2160</v>
      </c>
      <c r="AQ5" s="497" t="s">
        <v>2176</v>
      </c>
      <c r="AR5" s="496"/>
      <c r="AS5" s="493" t="s">
        <v>91</v>
      </c>
      <c r="AT5" s="489" t="s">
        <v>385</v>
      </c>
      <c r="AU5" s="489"/>
      <c r="AV5" s="488" t="n">
        <v>45097</v>
      </c>
      <c r="AW5" s="488"/>
      <c r="AX5" s="489"/>
      <c r="AY5" s="489"/>
      <c r="AZ5" s="489"/>
      <c r="BA5" s="488"/>
      <c r="BB5" s="488" t="s">
        <v>93</v>
      </c>
      <c r="BC5" s="488" t="s">
        <v>94</v>
      </c>
      <c r="BD5" s="493" t="n">
        <v>3201</v>
      </c>
      <c r="BE5" s="488"/>
      <c r="BF5" s="542"/>
      <c r="BG5" s="538"/>
      <c r="BH5" s="489"/>
      <c r="BI5" s="442" t="s">
        <v>2170</v>
      </c>
      <c r="BJ5" s="441" t="s">
        <v>2164</v>
      </c>
      <c r="BK5" s="441" t="s">
        <v>577</v>
      </c>
    </row>
    <row r="6" s="128" customFormat="true" ht="60" hidden="false" customHeight="true" outlineLevel="0" collapsed="false">
      <c r="A6" s="110"/>
      <c r="B6" s="110" t="s">
        <v>62</v>
      </c>
      <c r="C6" s="110" t="s">
        <v>63</v>
      </c>
      <c r="D6" s="111" t="s">
        <v>64</v>
      </c>
      <c r="E6" s="111" t="n">
        <v>250</v>
      </c>
      <c r="F6" s="112" t="s">
        <v>1350</v>
      </c>
      <c r="G6" s="112" t="s">
        <v>2178</v>
      </c>
      <c r="H6" s="111" t="s">
        <v>2179</v>
      </c>
      <c r="I6" s="113" t="s">
        <v>69</v>
      </c>
      <c r="J6" s="112" t="s">
        <v>2156</v>
      </c>
      <c r="K6" s="110" t="s">
        <v>71</v>
      </c>
      <c r="L6" s="110" t="s">
        <v>72</v>
      </c>
      <c r="M6" s="112" t="s">
        <v>2180</v>
      </c>
      <c r="N6" s="111" t="s">
        <v>2181</v>
      </c>
      <c r="O6" s="110" t="s">
        <v>75</v>
      </c>
      <c r="P6" s="110" t="s">
        <v>76</v>
      </c>
      <c r="Q6" s="115" t="s">
        <v>77</v>
      </c>
      <c r="R6" s="116" t="n">
        <v>42552</v>
      </c>
      <c r="S6" s="537" t="n">
        <v>15</v>
      </c>
      <c r="T6" s="117" t="n">
        <f aca="false">R6+S6*365.2</f>
        <v>48030</v>
      </c>
      <c r="U6" s="111" t="n">
        <v>0</v>
      </c>
      <c r="V6" s="119" t="str">
        <f aca="false">IF(Y6="","",Y6)</f>
        <v/>
      </c>
      <c r="W6" s="119" t="str">
        <f aca="false">IF(Z6="","",Z6)</f>
        <v>°С</v>
      </c>
      <c r="X6" s="113" t="n">
        <v>150</v>
      </c>
      <c r="Y6" s="113"/>
      <c r="Z6" s="115" t="s">
        <v>79</v>
      </c>
      <c r="AA6" s="110" t="s">
        <v>101</v>
      </c>
      <c r="AB6" s="113"/>
      <c r="AC6" s="115" t="s">
        <v>81</v>
      </c>
      <c r="AD6" s="114" t="n">
        <v>60</v>
      </c>
      <c r="AE6" s="120" t="n">
        <v>44363</v>
      </c>
      <c r="AF6" s="121" t="n">
        <f aca="false">IF(AD6=0,0,IF(AE6="","",EDATE(AE6,AD6)-DAY(1)))</f>
        <v>46158</v>
      </c>
      <c r="AG6" s="121" t="s">
        <v>82</v>
      </c>
      <c r="AH6" s="121" t="s">
        <v>83</v>
      </c>
      <c r="AI6" s="115" t="s">
        <v>2182</v>
      </c>
      <c r="AJ6" s="112" t="s">
        <v>85</v>
      </c>
      <c r="AK6" s="121" t="str">
        <f aca="true">IF(AE6=0,"нет данных",IF(TODAY()&lt;AF6-30,"поверен",IF(TODAY()&gt;AF6,"ЗАМЕНИТЬ","ПРОСРОЧЕН")))</f>
        <v>поверен</v>
      </c>
      <c r="AL6" s="115"/>
      <c r="AM6" s="115" t="s">
        <v>86</v>
      </c>
      <c r="AN6" s="115" t="s">
        <v>87</v>
      </c>
      <c r="AO6" s="115" t="s">
        <v>88</v>
      </c>
      <c r="AP6" s="113" t="s">
        <v>2183</v>
      </c>
      <c r="AQ6" s="122" t="s">
        <v>2184</v>
      </c>
      <c r="AR6" s="121"/>
      <c r="AS6" s="115" t="s">
        <v>91</v>
      </c>
      <c r="AT6" s="110" t="s">
        <v>385</v>
      </c>
      <c r="AU6" s="110"/>
      <c r="AV6" s="112" t="n">
        <v>45097</v>
      </c>
      <c r="AW6" s="112"/>
      <c r="AX6" s="110"/>
      <c r="AY6" s="110"/>
      <c r="AZ6" s="110"/>
      <c r="BA6" s="112"/>
      <c r="BB6" s="112" t="s">
        <v>93</v>
      </c>
      <c r="BC6" s="112" t="s">
        <v>94</v>
      </c>
      <c r="BD6" s="115" t="n">
        <v>3201</v>
      </c>
      <c r="BE6" s="112"/>
      <c r="BF6" s="123"/>
      <c r="BG6" s="538" t="s">
        <v>2162</v>
      </c>
      <c r="BH6" s="119"/>
      <c r="BI6" s="119" t="s">
        <v>417</v>
      </c>
      <c r="BJ6" s="126" t="s">
        <v>2185</v>
      </c>
      <c r="BK6" s="126" t="s">
        <v>2165</v>
      </c>
    </row>
    <row r="7" s="543" customFormat="true" ht="60" hidden="false" customHeight="true" outlineLevel="0" collapsed="false">
      <c r="A7" s="489"/>
      <c r="B7" s="489" t="s">
        <v>62</v>
      </c>
      <c r="C7" s="489" t="s">
        <v>63</v>
      </c>
      <c r="D7" s="490" t="s">
        <v>64</v>
      </c>
      <c r="E7" s="490" t="n">
        <v>250</v>
      </c>
      <c r="F7" s="488" t="s">
        <v>1350</v>
      </c>
      <c r="G7" s="488" t="s">
        <v>2178</v>
      </c>
      <c r="H7" s="490" t="s">
        <v>2179</v>
      </c>
      <c r="I7" s="491" t="s">
        <v>1580</v>
      </c>
      <c r="J7" s="488" t="s">
        <v>1110</v>
      </c>
      <c r="K7" s="492" t="s">
        <v>2166</v>
      </c>
      <c r="L7" s="492" t="s">
        <v>1582</v>
      </c>
      <c r="M7" s="488" t="s">
        <v>2186</v>
      </c>
      <c r="N7" s="492" t="n">
        <v>2326919</v>
      </c>
      <c r="O7" s="489" t="s">
        <v>75</v>
      </c>
      <c r="P7" s="489" t="s">
        <v>76</v>
      </c>
      <c r="Q7" s="493" t="s">
        <v>77</v>
      </c>
      <c r="R7" s="494" t="n">
        <v>42552</v>
      </c>
      <c r="S7" s="539" t="n">
        <v>15</v>
      </c>
      <c r="T7" s="540" t="n">
        <f aca="false">R7+S7*365.2</f>
        <v>48030</v>
      </c>
      <c r="U7" s="490" t="s">
        <v>78</v>
      </c>
      <c r="V7" s="442" t="str">
        <f aca="false">IF(Y7="","",Y7)</f>
        <v/>
      </c>
      <c r="W7" s="442" t="str">
        <f aca="false">IF(Z7="","",Z7)</f>
        <v>°С</v>
      </c>
      <c r="X7" s="491" t="n">
        <v>450</v>
      </c>
      <c r="Y7" s="491"/>
      <c r="Z7" s="493" t="s">
        <v>79</v>
      </c>
      <c r="AA7" s="489" t="s">
        <v>2168</v>
      </c>
      <c r="AB7" s="491"/>
      <c r="AC7" s="493" t="s">
        <v>81</v>
      </c>
      <c r="AD7" s="492" t="n">
        <v>48</v>
      </c>
      <c r="AE7" s="541" t="n">
        <v>44331</v>
      </c>
      <c r="AF7" s="496" t="n">
        <f aca="false">IF(AD7=0,0,IF(AE7="","",EDATE(AE7,AD7)-DAY(1)))</f>
        <v>45761</v>
      </c>
      <c r="AG7" s="496" t="s">
        <v>82</v>
      </c>
      <c r="AH7" s="496" t="s">
        <v>83</v>
      </c>
      <c r="AI7" s="493" t="s">
        <v>2187</v>
      </c>
      <c r="AJ7" s="488" t="s">
        <v>573</v>
      </c>
      <c r="AK7" s="496" t="str">
        <f aca="true">IF(AE7=0,"нет данных",IF(TODAY()&lt;AF7-30,"поверен",IF(TODAY()&gt;AF7,"ЗАМЕНИТЬ","ПРОСРОЧЕН")))</f>
        <v>ЗАМЕНИТЬ</v>
      </c>
      <c r="AL7" s="493"/>
      <c r="AM7" s="493" t="s">
        <v>86</v>
      </c>
      <c r="AN7" s="493" t="s">
        <v>87</v>
      </c>
      <c r="AO7" s="493" t="s">
        <v>88</v>
      </c>
      <c r="AP7" s="491" t="s">
        <v>2183</v>
      </c>
      <c r="AQ7" s="497" t="s">
        <v>2184</v>
      </c>
      <c r="AR7" s="496"/>
      <c r="AS7" s="493" t="s">
        <v>91</v>
      </c>
      <c r="AT7" s="489" t="s">
        <v>385</v>
      </c>
      <c r="AU7" s="489"/>
      <c r="AV7" s="488" t="n">
        <v>45097</v>
      </c>
      <c r="AW7" s="488"/>
      <c r="AX7" s="489"/>
      <c r="AY7" s="489"/>
      <c r="AZ7" s="489"/>
      <c r="BA7" s="488"/>
      <c r="BB7" s="488" t="s">
        <v>93</v>
      </c>
      <c r="BC7" s="488" t="s">
        <v>94</v>
      </c>
      <c r="BD7" s="493" t="n">
        <v>3201</v>
      </c>
      <c r="BE7" s="488"/>
      <c r="BF7" s="542"/>
      <c r="BG7" s="538"/>
      <c r="BH7" s="489"/>
      <c r="BI7" s="442" t="s">
        <v>417</v>
      </c>
      <c r="BJ7" s="441" t="s">
        <v>2164</v>
      </c>
      <c r="BK7" s="441" t="s">
        <v>577</v>
      </c>
    </row>
    <row r="8" s="128" customFormat="true" ht="60" hidden="false" customHeight="true" outlineLevel="0" collapsed="false">
      <c r="A8" s="110"/>
      <c r="B8" s="110" t="s">
        <v>62</v>
      </c>
      <c r="C8" s="110" t="s">
        <v>63</v>
      </c>
      <c r="D8" s="111" t="s">
        <v>64</v>
      </c>
      <c r="E8" s="111" t="n">
        <v>250</v>
      </c>
      <c r="F8" s="112" t="s">
        <v>1350</v>
      </c>
      <c r="G8" s="112" t="s">
        <v>2188</v>
      </c>
      <c r="H8" s="111" t="s">
        <v>2189</v>
      </c>
      <c r="I8" s="113" t="s">
        <v>69</v>
      </c>
      <c r="J8" s="112" t="s">
        <v>2156</v>
      </c>
      <c r="K8" s="110" t="s">
        <v>71</v>
      </c>
      <c r="L8" s="110" t="s">
        <v>72</v>
      </c>
      <c r="M8" s="112" t="s">
        <v>2180</v>
      </c>
      <c r="N8" s="111" t="s">
        <v>2190</v>
      </c>
      <c r="O8" s="110" t="s">
        <v>75</v>
      </c>
      <c r="P8" s="110" t="s">
        <v>76</v>
      </c>
      <c r="Q8" s="115" t="s">
        <v>77</v>
      </c>
      <c r="R8" s="116" t="n">
        <v>42552</v>
      </c>
      <c r="S8" s="537" t="n">
        <v>15</v>
      </c>
      <c r="T8" s="117" t="n">
        <f aca="false">R8+S8*365.2</f>
        <v>48030</v>
      </c>
      <c r="U8" s="111" t="n">
        <v>0</v>
      </c>
      <c r="V8" s="119" t="str">
        <f aca="false">IF(Y8="","",Y8)</f>
        <v/>
      </c>
      <c r="W8" s="119" t="str">
        <f aca="false">IF(Z8="","",Z8)</f>
        <v>°С</v>
      </c>
      <c r="X8" s="113" t="n">
        <v>150</v>
      </c>
      <c r="Y8" s="113"/>
      <c r="Z8" s="115" t="s">
        <v>79</v>
      </c>
      <c r="AA8" s="110" t="s">
        <v>101</v>
      </c>
      <c r="AB8" s="113"/>
      <c r="AC8" s="115" t="s">
        <v>81</v>
      </c>
      <c r="AD8" s="114" t="n">
        <v>60</v>
      </c>
      <c r="AE8" s="120" t="n">
        <v>44363</v>
      </c>
      <c r="AF8" s="121" t="n">
        <f aca="false">IF(AD8=0,0,IF(AE8="","",EDATE(AE8,AD8)-DAY(1)))</f>
        <v>46158</v>
      </c>
      <c r="AG8" s="121" t="s">
        <v>82</v>
      </c>
      <c r="AH8" s="121" t="s">
        <v>83</v>
      </c>
      <c r="AI8" s="115" t="s">
        <v>2191</v>
      </c>
      <c r="AJ8" s="112" t="s">
        <v>85</v>
      </c>
      <c r="AK8" s="121" t="str">
        <f aca="true">IF(AE8=0,"нет данных",IF(TODAY()&lt;AF8-30,"поверен",IF(TODAY()&gt;AF8,"ЗАМЕНИТЬ","ПРОСРОЧЕН")))</f>
        <v>поверен</v>
      </c>
      <c r="AL8" s="115"/>
      <c r="AM8" s="115" t="s">
        <v>86</v>
      </c>
      <c r="AN8" s="115" t="s">
        <v>87</v>
      </c>
      <c r="AO8" s="115" t="s">
        <v>88</v>
      </c>
      <c r="AP8" s="113" t="s">
        <v>2183</v>
      </c>
      <c r="AQ8" s="122" t="s">
        <v>2184</v>
      </c>
      <c r="AR8" s="121"/>
      <c r="AS8" s="115" t="s">
        <v>91</v>
      </c>
      <c r="AT8" s="110" t="s">
        <v>385</v>
      </c>
      <c r="AU8" s="110"/>
      <c r="AV8" s="112" t="n">
        <v>45097</v>
      </c>
      <c r="AW8" s="112"/>
      <c r="AX8" s="110"/>
      <c r="AY8" s="110"/>
      <c r="AZ8" s="110"/>
      <c r="BA8" s="112"/>
      <c r="BB8" s="112" t="s">
        <v>93</v>
      </c>
      <c r="BC8" s="112" t="s">
        <v>94</v>
      </c>
      <c r="BD8" s="115" t="n">
        <v>3201</v>
      </c>
      <c r="BE8" s="112"/>
      <c r="BF8" s="123"/>
      <c r="BG8" s="538" t="s">
        <v>2192</v>
      </c>
      <c r="BH8" s="119"/>
      <c r="BI8" s="119" t="s">
        <v>417</v>
      </c>
      <c r="BJ8" s="126" t="s">
        <v>2185</v>
      </c>
      <c r="BK8" s="126" t="s">
        <v>2165</v>
      </c>
    </row>
    <row r="9" s="543" customFormat="true" ht="60" hidden="false" customHeight="true" outlineLevel="0" collapsed="false">
      <c r="A9" s="489"/>
      <c r="B9" s="489" t="s">
        <v>62</v>
      </c>
      <c r="C9" s="489" t="s">
        <v>63</v>
      </c>
      <c r="D9" s="490" t="s">
        <v>64</v>
      </c>
      <c r="E9" s="490" t="n">
        <v>250</v>
      </c>
      <c r="F9" s="488" t="s">
        <v>1350</v>
      </c>
      <c r="G9" s="488" t="s">
        <v>2188</v>
      </c>
      <c r="H9" s="490" t="s">
        <v>2189</v>
      </c>
      <c r="I9" s="491" t="s">
        <v>1580</v>
      </c>
      <c r="J9" s="488" t="s">
        <v>1110</v>
      </c>
      <c r="K9" s="492" t="s">
        <v>2166</v>
      </c>
      <c r="L9" s="492" t="s">
        <v>1582</v>
      </c>
      <c r="M9" s="488" t="s">
        <v>2186</v>
      </c>
      <c r="N9" s="492" t="n">
        <v>2326918</v>
      </c>
      <c r="O9" s="489" t="s">
        <v>75</v>
      </c>
      <c r="P9" s="489" t="s">
        <v>76</v>
      </c>
      <c r="Q9" s="493" t="s">
        <v>77</v>
      </c>
      <c r="R9" s="494" t="n">
        <v>42552</v>
      </c>
      <c r="S9" s="539" t="n">
        <v>15</v>
      </c>
      <c r="T9" s="540" t="n">
        <f aca="false">R9+S9*365.2</f>
        <v>48030</v>
      </c>
      <c r="U9" s="490" t="s">
        <v>78</v>
      </c>
      <c r="V9" s="442" t="str">
        <f aca="false">IF(Y9="","",Y9)</f>
        <v/>
      </c>
      <c r="W9" s="442" t="str">
        <f aca="false">IF(Z9="","",Z9)</f>
        <v>°С</v>
      </c>
      <c r="X9" s="491" t="n">
        <v>450</v>
      </c>
      <c r="Y9" s="491"/>
      <c r="Z9" s="493" t="s">
        <v>79</v>
      </c>
      <c r="AA9" s="489" t="s">
        <v>2168</v>
      </c>
      <c r="AB9" s="491"/>
      <c r="AC9" s="493" t="s">
        <v>81</v>
      </c>
      <c r="AD9" s="492" t="n">
        <v>48</v>
      </c>
      <c r="AE9" s="541" t="n">
        <v>44331</v>
      </c>
      <c r="AF9" s="496" t="n">
        <f aca="false">IF(AD9=0,0,IF(AE9="","",EDATE(AE9,AD9)-DAY(1)))</f>
        <v>45761</v>
      </c>
      <c r="AG9" s="496" t="s">
        <v>82</v>
      </c>
      <c r="AH9" s="496" t="s">
        <v>83</v>
      </c>
      <c r="AI9" s="493" t="s">
        <v>2193</v>
      </c>
      <c r="AJ9" s="488" t="s">
        <v>573</v>
      </c>
      <c r="AK9" s="496" t="str">
        <f aca="true">IF(AE9=0,"нет данных",IF(TODAY()&lt;AF9-30,"поверен",IF(TODAY()&gt;AF9,"ЗАМЕНИТЬ","ПРОСРОЧЕН")))</f>
        <v>ЗАМЕНИТЬ</v>
      </c>
      <c r="AL9" s="493"/>
      <c r="AM9" s="493" t="s">
        <v>86</v>
      </c>
      <c r="AN9" s="493" t="s">
        <v>87</v>
      </c>
      <c r="AO9" s="493" t="s">
        <v>88</v>
      </c>
      <c r="AP9" s="491" t="s">
        <v>2183</v>
      </c>
      <c r="AQ9" s="497" t="s">
        <v>2184</v>
      </c>
      <c r="AR9" s="496"/>
      <c r="AS9" s="493" t="s">
        <v>91</v>
      </c>
      <c r="AT9" s="489" t="s">
        <v>385</v>
      </c>
      <c r="AU9" s="489"/>
      <c r="AV9" s="488" t="n">
        <v>45097</v>
      </c>
      <c r="AW9" s="488"/>
      <c r="AX9" s="489"/>
      <c r="AY9" s="489"/>
      <c r="AZ9" s="489"/>
      <c r="BA9" s="488"/>
      <c r="BB9" s="488" t="s">
        <v>93</v>
      </c>
      <c r="BC9" s="488" t="s">
        <v>94</v>
      </c>
      <c r="BD9" s="493" t="n">
        <v>3201</v>
      </c>
      <c r="BE9" s="488"/>
      <c r="BF9" s="542"/>
      <c r="BG9" s="538"/>
      <c r="BH9" s="489"/>
      <c r="BI9" s="442" t="s">
        <v>417</v>
      </c>
      <c r="BJ9" s="441" t="s">
        <v>2164</v>
      </c>
      <c r="BK9" s="441" t="s">
        <v>577</v>
      </c>
    </row>
    <row r="10" s="128" customFormat="true" ht="60" hidden="false" customHeight="true" outlineLevel="0" collapsed="false">
      <c r="A10" s="110"/>
      <c r="B10" s="110" t="s">
        <v>62</v>
      </c>
      <c r="C10" s="110" t="s">
        <v>63</v>
      </c>
      <c r="D10" s="111" t="s">
        <v>64</v>
      </c>
      <c r="E10" s="111" t="n">
        <v>250</v>
      </c>
      <c r="F10" s="112" t="s">
        <v>1350</v>
      </c>
      <c r="G10" s="112" t="s">
        <v>2194</v>
      </c>
      <c r="H10" s="111" t="s">
        <v>2195</v>
      </c>
      <c r="I10" s="113" t="s">
        <v>69</v>
      </c>
      <c r="J10" s="112" t="s">
        <v>2156</v>
      </c>
      <c r="K10" s="110" t="s">
        <v>71</v>
      </c>
      <c r="L10" s="110" t="s">
        <v>72</v>
      </c>
      <c r="M10" s="112" t="s">
        <v>2180</v>
      </c>
      <c r="N10" s="111" t="s">
        <v>2196</v>
      </c>
      <c r="O10" s="110" t="s">
        <v>75</v>
      </c>
      <c r="P10" s="110" t="s">
        <v>76</v>
      </c>
      <c r="Q10" s="115" t="s">
        <v>77</v>
      </c>
      <c r="R10" s="129" t="n">
        <v>42552</v>
      </c>
      <c r="S10" s="537" t="n">
        <v>15</v>
      </c>
      <c r="T10" s="117" t="n">
        <f aca="false">R10+S10*365.2</f>
        <v>48030</v>
      </c>
      <c r="U10" s="111" t="s">
        <v>100</v>
      </c>
      <c r="V10" s="119" t="str">
        <f aca="false">IF(Y10="","",Y10)</f>
        <v/>
      </c>
      <c r="W10" s="119" t="str">
        <f aca="false">IF(Z10="","",Z10)</f>
        <v>°С</v>
      </c>
      <c r="X10" s="113" t="n">
        <v>150</v>
      </c>
      <c r="Y10" s="113"/>
      <c r="Z10" s="115" t="s">
        <v>79</v>
      </c>
      <c r="AA10" s="110" t="s">
        <v>101</v>
      </c>
      <c r="AB10" s="113"/>
      <c r="AC10" s="115" t="s">
        <v>81</v>
      </c>
      <c r="AD10" s="114" t="n">
        <v>60</v>
      </c>
      <c r="AE10" s="120" t="n">
        <v>44363</v>
      </c>
      <c r="AF10" s="121" t="n">
        <f aca="false">IF(AD10=0,0,IF(AE10="","",EDATE(AE10,AD10)-DAY(1)))</f>
        <v>46158</v>
      </c>
      <c r="AG10" s="121" t="s">
        <v>82</v>
      </c>
      <c r="AH10" s="121" t="s">
        <v>83</v>
      </c>
      <c r="AI10" s="115" t="s">
        <v>2197</v>
      </c>
      <c r="AJ10" s="112" t="s">
        <v>85</v>
      </c>
      <c r="AK10" s="121" t="str">
        <f aca="true">IF(AE10=0,"нет данных",IF(TODAY()&lt;AF10-30,"поверен",IF(TODAY()&gt;AF10,"ЗАМЕНИТЬ","ПРОСРОЧЕН")))</f>
        <v>поверен</v>
      </c>
      <c r="AL10" s="115"/>
      <c r="AM10" s="115" t="s">
        <v>86</v>
      </c>
      <c r="AN10" s="115" t="s">
        <v>87</v>
      </c>
      <c r="AO10" s="115" t="s">
        <v>88</v>
      </c>
      <c r="AP10" s="113" t="s">
        <v>2183</v>
      </c>
      <c r="AQ10" s="122" t="s">
        <v>2161</v>
      </c>
      <c r="AR10" s="121"/>
      <c r="AS10" s="115" t="s">
        <v>91</v>
      </c>
      <c r="AT10" s="110" t="s">
        <v>385</v>
      </c>
      <c r="AU10" s="110"/>
      <c r="AV10" s="112" t="n">
        <v>45097</v>
      </c>
      <c r="AW10" s="112"/>
      <c r="AX10" s="110"/>
      <c r="AY10" s="110"/>
      <c r="AZ10" s="110"/>
      <c r="BA10" s="112"/>
      <c r="BB10" s="112" t="s">
        <v>93</v>
      </c>
      <c r="BC10" s="112" t="s">
        <v>94</v>
      </c>
      <c r="BD10" s="115" t="n">
        <v>3201</v>
      </c>
      <c r="BE10" s="125"/>
      <c r="BF10" s="544"/>
      <c r="BG10" s="538" t="s">
        <v>2162</v>
      </c>
      <c r="BH10" s="119"/>
      <c r="BI10" s="119" t="s">
        <v>417</v>
      </c>
      <c r="BJ10" s="126" t="s">
        <v>2185</v>
      </c>
      <c r="BK10" s="126" t="s">
        <v>2165</v>
      </c>
    </row>
    <row r="11" s="543" customFormat="true" ht="60" hidden="false" customHeight="true" outlineLevel="0" collapsed="false">
      <c r="A11" s="489"/>
      <c r="B11" s="489" t="s">
        <v>62</v>
      </c>
      <c r="C11" s="489" t="s">
        <v>63</v>
      </c>
      <c r="D11" s="490" t="s">
        <v>64</v>
      </c>
      <c r="E11" s="490" t="n">
        <v>250</v>
      </c>
      <c r="F11" s="488" t="s">
        <v>1350</v>
      </c>
      <c r="G11" s="488" t="s">
        <v>2194</v>
      </c>
      <c r="H11" s="490" t="s">
        <v>2195</v>
      </c>
      <c r="I11" s="491" t="s">
        <v>1580</v>
      </c>
      <c r="J11" s="488" t="s">
        <v>1110</v>
      </c>
      <c r="K11" s="492" t="s">
        <v>2166</v>
      </c>
      <c r="L11" s="492" t="s">
        <v>1582</v>
      </c>
      <c r="M11" s="488" t="s">
        <v>2186</v>
      </c>
      <c r="N11" s="492" t="n">
        <v>2326917</v>
      </c>
      <c r="O11" s="489" t="s">
        <v>75</v>
      </c>
      <c r="P11" s="489" t="s">
        <v>76</v>
      </c>
      <c r="Q11" s="493" t="s">
        <v>77</v>
      </c>
      <c r="R11" s="494" t="n">
        <v>42552</v>
      </c>
      <c r="S11" s="539" t="n">
        <v>15</v>
      </c>
      <c r="T11" s="540" t="n">
        <f aca="false">R11+S11*365.2</f>
        <v>48030</v>
      </c>
      <c r="U11" s="490" t="s">
        <v>78</v>
      </c>
      <c r="V11" s="442" t="str">
        <f aca="false">IF(Y11="","",Y11)</f>
        <v/>
      </c>
      <c r="W11" s="442" t="str">
        <f aca="false">IF(Z11="","",Z11)</f>
        <v>°С</v>
      </c>
      <c r="X11" s="491" t="n">
        <v>450</v>
      </c>
      <c r="Y11" s="491"/>
      <c r="Z11" s="493" t="s">
        <v>79</v>
      </c>
      <c r="AA11" s="489" t="s">
        <v>2168</v>
      </c>
      <c r="AB11" s="491"/>
      <c r="AC11" s="493" t="s">
        <v>81</v>
      </c>
      <c r="AD11" s="492" t="n">
        <v>48</v>
      </c>
      <c r="AE11" s="541" t="n">
        <v>44331</v>
      </c>
      <c r="AF11" s="496" t="n">
        <f aca="false">IF(AD11=0,0,IF(AE11="","",EDATE(AE11,AD11)-DAY(1)))</f>
        <v>45761</v>
      </c>
      <c r="AG11" s="496" t="s">
        <v>82</v>
      </c>
      <c r="AH11" s="496" t="s">
        <v>83</v>
      </c>
      <c r="AI11" s="493" t="s">
        <v>2198</v>
      </c>
      <c r="AJ11" s="488" t="s">
        <v>573</v>
      </c>
      <c r="AK11" s="496" t="str">
        <f aca="true">IF(AE11=0,"нет данных",IF(TODAY()&lt;AF11-30,"поверен",IF(TODAY()&gt;AF11,"ЗАМЕНИТЬ","ПРОСРОЧЕН")))</f>
        <v>ЗАМЕНИТЬ</v>
      </c>
      <c r="AL11" s="493"/>
      <c r="AM11" s="493" t="s">
        <v>86</v>
      </c>
      <c r="AN11" s="493" t="s">
        <v>87</v>
      </c>
      <c r="AO11" s="493" t="s">
        <v>88</v>
      </c>
      <c r="AP11" s="491" t="s">
        <v>2183</v>
      </c>
      <c r="AQ11" s="497" t="s">
        <v>2161</v>
      </c>
      <c r="AR11" s="496"/>
      <c r="AS11" s="493" t="s">
        <v>91</v>
      </c>
      <c r="AT11" s="489" t="s">
        <v>385</v>
      </c>
      <c r="AU11" s="489"/>
      <c r="AV11" s="488" t="n">
        <v>45097</v>
      </c>
      <c r="AW11" s="488"/>
      <c r="AX11" s="489"/>
      <c r="AY11" s="489"/>
      <c r="AZ11" s="489"/>
      <c r="BA11" s="488"/>
      <c r="BB11" s="488" t="s">
        <v>93</v>
      </c>
      <c r="BC11" s="488" t="s">
        <v>94</v>
      </c>
      <c r="BD11" s="493" t="n">
        <v>3201</v>
      </c>
      <c r="BE11" s="488"/>
      <c r="BF11" s="542"/>
      <c r="BG11" s="538"/>
      <c r="BH11" s="489"/>
      <c r="BI11" s="442" t="s">
        <v>417</v>
      </c>
      <c r="BJ11" s="441" t="s">
        <v>2164</v>
      </c>
      <c r="BK11" s="441" t="s">
        <v>577</v>
      </c>
    </row>
    <row r="12" s="128" customFormat="true" ht="60" hidden="false" customHeight="true" outlineLevel="0" collapsed="false">
      <c r="A12" s="110"/>
      <c r="B12" s="110" t="s">
        <v>62</v>
      </c>
      <c r="C12" s="110" t="s">
        <v>63</v>
      </c>
      <c r="D12" s="111" t="s">
        <v>64</v>
      </c>
      <c r="E12" s="111" t="s">
        <v>2199</v>
      </c>
      <c r="F12" s="112" t="s">
        <v>1350</v>
      </c>
      <c r="G12" s="112" t="s">
        <v>2200</v>
      </c>
      <c r="H12" s="111" t="s">
        <v>2201</v>
      </c>
      <c r="I12" s="113" t="s">
        <v>69</v>
      </c>
      <c r="J12" s="112" t="s">
        <v>2156</v>
      </c>
      <c r="K12" s="110" t="s">
        <v>71</v>
      </c>
      <c r="L12" s="114" t="s">
        <v>2202</v>
      </c>
      <c r="M12" s="114" t="s">
        <v>2203</v>
      </c>
      <c r="N12" s="114" t="n">
        <v>2327573</v>
      </c>
      <c r="O12" s="110" t="s">
        <v>1331</v>
      </c>
      <c r="P12" s="110" t="s">
        <v>76</v>
      </c>
      <c r="Q12" s="115" t="s">
        <v>77</v>
      </c>
      <c r="R12" s="129" t="n">
        <v>42552</v>
      </c>
      <c r="S12" s="537" t="n">
        <v>15</v>
      </c>
      <c r="T12" s="117" t="n">
        <f aca="false">R12+S12*365.2</f>
        <v>48030</v>
      </c>
      <c r="U12" s="111" t="s">
        <v>100</v>
      </c>
      <c r="V12" s="119" t="str">
        <f aca="false">IF(Y12="","",Y12)</f>
        <v/>
      </c>
      <c r="W12" s="119" t="str">
        <f aca="false">IF(Z12="","",Z12)</f>
        <v>°С</v>
      </c>
      <c r="X12" s="113" t="n">
        <v>150</v>
      </c>
      <c r="Y12" s="113"/>
      <c r="Z12" s="115" t="s">
        <v>79</v>
      </c>
      <c r="AA12" s="110" t="s">
        <v>2204</v>
      </c>
      <c r="AB12" s="113"/>
      <c r="AC12" s="115" t="s">
        <v>81</v>
      </c>
      <c r="AD12" s="114" t="n">
        <v>60</v>
      </c>
      <c r="AE12" s="120" t="n">
        <v>44180</v>
      </c>
      <c r="AF12" s="121" t="n">
        <f aca="false">IF(AD12=0,0,IF(AE12="","",EDATE(AE12,AD12)-DAY(1)))</f>
        <v>45975</v>
      </c>
      <c r="AG12" s="121" t="s">
        <v>82</v>
      </c>
      <c r="AH12" s="121" t="s">
        <v>83</v>
      </c>
      <c r="AI12" s="115" t="s">
        <v>2205</v>
      </c>
      <c r="AJ12" s="112" t="s">
        <v>85</v>
      </c>
      <c r="AK12" s="121" t="str">
        <f aca="true">IF(AE12=0,"нет данных",IF(TODAY()&lt;AF12-30,"поверен",IF(TODAY()&gt;AF12,"ЗАМЕНИТЬ","ПРОСРОЧЕН")))</f>
        <v>поверен</v>
      </c>
      <c r="AL12" s="115"/>
      <c r="AM12" s="115" t="s">
        <v>86</v>
      </c>
      <c r="AN12" s="115" t="s">
        <v>87</v>
      </c>
      <c r="AO12" s="115" t="s">
        <v>88</v>
      </c>
      <c r="AP12" s="113" t="s">
        <v>2206</v>
      </c>
      <c r="AQ12" s="122" t="s">
        <v>2176</v>
      </c>
      <c r="AR12" s="121"/>
      <c r="AS12" s="115" t="s">
        <v>91</v>
      </c>
      <c r="AT12" s="110" t="s">
        <v>385</v>
      </c>
      <c r="AU12" s="110"/>
      <c r="AV12" s="112" t="n">
        <v>45097</v>
      </c>
      <c r="AW12" s="112"/>
      <c r="AX12" s="110"/>
      <c r="AY12" s="110"/>
      <c r="AZ12" s="110"/>
      <c r="BA12" s="112"/>
      <c r="BB12" s="112" t="s">
        <v>93</v>
      </c>
      <c r="BC12" s="112" t="s">
        <v>94</v>
      </c>
      <c r="BD12" s="115" t="n">
        <v>3201</v>
      </c>
      <c r="BE12" s="112"/>
      <c r="BF12" s="123"/>
      <c r="BG12" s="538" t="s">
        <v>2162</v>
      </c>
      <c r="BH12" s="119"/>
      <c r="BI12" s="119" t="s">
        <v>2207</v>
      </c>
      <c r="BJ12" s="126" t="s">
        <v>1979</v>
      </c>
      <c r="BK12" s="126" t="s">
        <v>2165</v>
      </c>
    </row>
    <row r="13" s="546" customFormat="true" ht="60" hidden="false" customHeight="true" outlineLevel="0" collapsed="false">
      <c r="A13" s="489"/>
      <c r="B13" s="489" t="s">
        <v>62</v>
      </c>
      <c r="C13" s="489" t="s">
        <v>63</v>
      </c>
      <c r="D13" s="490" t="s">
        <v>64</v>
      </c>
      <c r="E13" s="490" t="s">
        <v>2199</v>
      </c>
      <c r="F13" s="488" t="s">
        <v>1350</v>
      </c>
      <c r="G13" s="488" t="s">
        <v>2200</v>
      </c>
      <c r="H13" s="490" t="s">
        <v>2201</v>
      </c>
      <c r="I13" s="491" t="s">
        <v>1580</v>
      </c>
      <c r="J13" s="488" t="s">
        <v>1110</v>
      </c>
      <c r="K13" s="492" t="s">
        <v>1581</v>
      </c>
      <c r="L13" s="492" t="s">
        <v>1582</v>
      </c>
      <c r="M13" s="489" t="s">
        <v>2208</v>
      </c>
      <c r="N13" s="492" t="n">
        <v>2327591</v>
      </c>
      <c r="O13" s="489" t="s">
        <v>1331</v>
      </c>
      <c r="P13" s="489" t="s">
        <v>76</v>
      </c>
      <c r="Q13" s="493" t="s">
        <v>77</v>
      </c>
      <c r="R13" s="545" t="n">
        <v>42552</v>
      </c>
      <c r="S13" s="539" t="n">
        <v>15</v>
      </c>
      <c r="T13" s="540" t="n">
        <f aca="false">R13+S13*365.2</f>
        <v>48030</v>
      </c>
      <c r="U13" s="490" t="n">
        <v>-50</v>
      </c>
      <c r="V13" s="442" t="str">
        <f aca="false">IF(Y13="","",Y13)</f>
        <v/>
      </c>
      <c r="W13" s="442" t="str">
        <f aca="false">IF(Z13="","",Z13)</f>
        <v>°С</v>
      </c>
      <c r="X13" s="491" t="n">
        <v>450</v>
      </c>
      <c r="Y13" s="491"/>
      <c r="Z13" s="493" t="s">
        <v>79</v>
      </c>
      <c r="AA13" s="489" t="s">
        <v>101</v>
      </c>
      <c r="AB13" s="491"/>
      <c r="AC13" s="493" t="s">
        <v>81</v>
      </c>
      <c r="AD13" s="492" t="n">
        <v>48</v>
      </c>
      <c r="AE13" s="541" t="n">
        <v>44180</v>
      </c>
      <c r="AF13" s="496" t="n">
        <f aca="false">IF(AD13=0,0,IF(AE13="","",EDATE(AE13,AD13)-DAY(1)))</f>
        <v>45610</v>
      </c>
      <c r="AG13" s="496" t="s">
        <v>82</v>
      </c>
      <c r="AH13" s="496" t="s">
        <v>83</v>
      </c>
      <c r="AI13" s="493" t="s">
        <v>2209</v>
      </c>
      <c r="AJ13" s="488" t="s">
        <v>85</v>
      </c>
      <c r="AK13" s="496" t="str">
        <f aca="true">IF(AE13=0,"нет данных",IF(TODAY()&lt;AF13-30,"поверен",IF(TODAY()&gt;AF13,"ЗАМЕНИТЬ","ПРОСРОЧЕН")))</f>
        <v>ЗАМЕНИТЬ</v>
      </c>
      <c r="AL13" s="493"/>
      <c r="AM13" s="493" t="s">
        <v>86</v>
      </c>
      <c r="AN13" s="493" t="s">
        <v>87</v>
      </c>
      <c r="AO13" s="493" t="s">
        <v>88</v>
      </c>
      <c r="AP13" s="491" t="s">
        <v>2206</v>
      </c>
      <c r="AQ13" s="497" t="s">
        <v>2176</v>
      </c>
      <c r="AR13" s="496"/>
      <c r="AS13" s="493" t="s">
        <v>91</v>
      </c>
      <c r="AT13" s="489" t="s">
        <v>385</v>
      </c>
      <c r="AU13" s="489"/>
      <c r="AV13" s="488" t="n">
        <v>45097</v>
      </c>
      <c r="AW13" s="488"/>
      <c r="AX13" s="489"/>
      <c r="AY13" s="489"/>
      <c r="AZ13" s="489"/>
      <c r="BA13" s="488"/>
      <c r="BB13" s="488" t="s">
        <v>93</v>
      </c>
      <c r="BC13" s="488" t="s">
        <v>94</v>
      </c>
      <c r="BD13" s="493" t="n">
        <v>3201</v>
      </c>
      <c r="BE13" s="488"/>
      <c r="BF13" s="542"/>
      <c r="BG13" s="538"/>
      <c r="BH13" s="442"/>
      <c r="BI13" s="442" t="s">
        <v>2170</v>
      </c>
      <c r="BJ13" s="441" t="s">
        <v>2164</v>
      </c>
      <c r="BK13" s="441" t="s">
        <v>577</v>
      </c>
    </row>
    <row r="14" s="128" customFormat="true" ht="60" hidden="false" customHeight="true" outlineLevel="0" collapsed="false">
      <c r="A14" s="110"/>
      <c r="B14" s="110" t="s">
        <v>62</v>
      </c>
      <c r="C14" s="110" t="s">
        <v>63</v>
      </c>
      <c r="D14" s="111" t="s">
        <v>64</v>
      </c>
      <c r="E14" s="111" t="s">
        <v>2199</v>
      </c>
      <c r="F14" s="112" t="s">
        <v>1350</v>
      </c>
      <c r="G14" s="112" t="s">
        <v>2210</v>
      </c>
      <c r="H14" s="111" t="s">
        <v>2211</v>
      </c>
      <c r="I14" s="113" t="s">
        <v>69</v>
      </c>
      <c r="J14" s="112" t="s">
        <v>106</v>
      </c>
      <c r="K14" s="110" t="s">
        <v>71</v>
      </c>
      <c r="L14" s="114" t="s">
        <v>2202</v>
      </c>
      <c r="M14" s="114" t="s">
        <v>2203</v>
      </c>
      <c r="N14" s="114" t="n">
        <v>2327568</v>
      </c>
      <c r="O14" s="110" t="s">
        <v>1331</v>
      </c>
      <c r="P14" s="110" t="s">
        <v>76</v>
      </c>
      <c r="Q14" s="115" t="s">
        <v>77</v>
      </c>
      <c r="R14" s="116" t="n">
        <v>42552</v>
      </c>
      <c r="S14" s="537" t="n">
        <v>15</v>
      </c>
      <c r="T14" s="117" t="n">
        <f aca="false">R14+S14*365.2</f>
        <v>48030</v>
      </c>
      <c r="U14" s="111" t="s">
        <v>100</v>
      </c>
      <c r="V14" s="119" t="str">
        <f aca="false">IF(Y14="","",Y14)</f>
        <v/>
      </c>
      <c r="W14" s="119" t="str">
        <f aca="false">IF(Z14="","",Z14)</f>
        <v>°С</v>
      </c>
      <c r="X14" s="113" t="n">
        <v>150</v>
      </c>
      <c r="Y14" s="113"/>
      <c r="Z14" s="115" t="s">
        <v>79</v>
      </c>
      <c r="AA14" s="110" t="s">
        <v>2204</v>
      </c>
      <c r="AB14" s="113"/>
      <c r="AC14" s="115" t="s">
        <v>81</v>
      </c>
      <c r="AD14" s="114" t="n">
        <v>60</v>
      </c>
      <c r="AE14" s="120" t="n">
        <v>43804</v>
      </c>
      <c r="AF14" s="121" t="n">
        <f aca="false">IF(AD14=0,0,IF(AE14="","",EDATE(AE14,AD14)-DAY(1)))</f>
        <v>45600</v>
      </c>
      <c r="AG14" s="121" t="s">
        <v>82</v>
      </c>
      <c r="AH14" s="112" t="s">
        <v>83</v>
      </c>
      <c r="AI14" s="115" t="s">
        <v>2212</v>
      </c>
      <c r="AJ14" s="112" t="s">
        <v>114</v>
      </c>
      <c r="AK14" s="121" t="str">
        <f aca="true">IF(AE14=0,"нет данных",IF(TODAY()&lt;AF14-30,"поверен",IF(TODAY()&gt;AF14,"ЗАМЕНИТЬ","ПРОСРОЧЕН")))</f>
        <v>ЗАМЕНИТЬ</v>
      </c>
      <c r="AL14" s="115"/>
      <c r="AM14" s="115" t="s">
        <v>86</v>
      </c>
      <c r="AN14" s="115" t="s">
        <v>87</v>
      </c>
      <c r="AO14" s="115" t="s">
        <v>88</v>
      </c>
      <c r="AP14" s="113" t="s">
        <v>2206</v>
      </c>
      <c r="AQ14" s="122" t="s">
        <v>2176</v>
      </c>
      <c r="AR14" s="121"/>
      <c r="AS14" s="115" t="s">
        <v>91</v>
      </c>
      <c r="AT14" s="110" t="s">
        <v>385</v>
      </c>
      <c r="AU14" s="110"/>
      <c r="AV14" s="112" t="n">
        <v>45097</v>
      </c>
      <c r="AW14" s="112"/>
      <c r="AX14" s="110"/>
      <c r="AY14" s="110"/>
      <c r="AZ14" s="110"/>
      <c r="BA14" s="112"/>
      <c r="BB14" s="112" t="s">
        <v>93</v>
      </c>
      <c r="BC14" s="112" t="s">
        <v>94</v>
      </c>
      <c r="BD14" s="115" t="n">
        <v>3201</v>
      </c>
      <c r="BE14" s="112"/>
      <c r="BF14" s="123"/>
      <c r="BG14" s="538" t="s">
        <v>2162</v>
      </c>
      <c r="BH14" s="119"/>
      <c r="BI14" s="119" t="s">
        <v>2207</v>
      </c>
      <c r="BJ14" s="126" t="s">
        <v>1979</v>
      </c>
      <c r="BK14" s="126" t="s">
        <v>2165</v>
      </c>
    </row>
    <row r="15" s="546" customFormat="true" ht="60" hidden="false" customHeight="true" outlineLevel="0" collapsed="false">
      <c r="A15" s="489"/>
      <c r="B15" s="489" t="s">
        <v>62</v>
      </c>
      <c r="C15" s="489" t="s">
        <v>63</v>
      </c>
      <c r="D15" s="490" t="s">
        <v>64</v>
      </c>
      <c r="E15" s="490" t="s">
        <v>2199</v>
      </c>
      <c r="F15" s="488" t="s">
        <v>1350</v>
      </c>
      <c r="G15" s="488" t="s">
        <v>2210</v>
      </c>
      <c r="H15" s="490" t="s">
        <v>2211</v>
      </c>
      <c r="I15" s="491" t="s">
        <v>1580</v>
      </c>
      <c r="J15" s="488" t="s">
        <v>1110</v>
      </c>
      <c r="K15" s="492" t="s">
        <v>1581</v>
      </c>
      <c r="L15" s="492" t="s">
        <v>1582</v>
      </c>
      <c r="M15" s="489" t="s">
        <v>2213</v>
      </c>
      <c r="N15" s="492" t="n">
        <v>2327586</v>
      </c>
      <c r="O15" s="489" t="s">
        <v>1331</v>
      </c>
      <c r="P15" s="489" t="s">
        <v>76</v>
      </c>
      <c r="Q15" s="493" t="s">
        <v>77</v>
      </c>
      <c r="R15" s="494" t="n">
        <v>42552</v>
      </c>
      <c r="S15" s="539" t="n">
        <v>15</v>
      </c>
      <c r="T15" s="540" t="n">
        <f aca="false">R15+S15*365.2</f>
        <v>48030</v>
      </c>
      <c r="U15" s="490" t="n">
        <v>-50</v>
      </c>
      <c r="V15" s="442"/>
      <c r="W15" s="442" t="str">
        <f aca="false">IF(Z15="","",Z15)</f>
        <v>°С</v>
      </c>
      <c r="X15" s="491" t="n">
        <v>450</v>
      </c>
      <c r="Y15" s="491"/>
      <c r="Z15" s="493" t="s">
        <v>79</v>
      </c>
      <c r="AA15" s="489" t="s">
        <v>101</v>
      </c>
      <c r="AB15" s="491"/>
      <c r="AC15" s="493" t="s">
        <v>81</v>
      </c>
      <c r="AD15" s="492" t="n">
        <v>48</v>
      </c>
      <c r="AE15" s="541" t="n">
        <v>43804</v>
      </c>
      <c r="AF15" s="496" t="n">
        <f aca="false">IF(AD15=0,0,IF(AE15="","",EDATE(AE15,AD15)-DAY(1)))</f>
        <v>45234</v>
      </c>
      <c r="AG15" s="496" t="s">
        <v>82</v>
      </c>
      <c r="AH15" s="488" t="s">
        <v>83</v>
      </c>
      <c r="AI15" s="493" t="s">
        <v>2214</v>
      </c>
      <c r="AJ15" s="488" t="s">
        <v>114</v>
      </c>
      <c r="AK15" s="496" t="str">
        <f aca="true">IF(AE15=0,"нет данных",IF(TODAY()&lt;AF15-30,"поверен",IF(TODAY()&gt;AF15,"ЗАМЕНИТЬ","ПРОСРОЧЕН")))</f>
        <v>ЗАМЕНИТЬ</v>
      </c>
      <c r="AL15" s="493"/>
      <c r="AM15" s="493" t="s">
        <v>86</v>
      </c>
      <c r="AN15" s="493" t="s">
        <v>87</v>
      </c>
      <c r="AO15" s="493" t="s">
        <v>88</v>
      </c>
      <c r="AP15" s="491" t="s">
        <v>2206</v>
      </c>
      <c r="AQ15" s="497" t="s">
        <v>2176</v>
      </c>
      <c r="AR15" s="496"/>
      <c r="AS15" s="493" t="s">
        <v>91</v>
      </c>
      <c r="AT15" s="489" t="s">
        <v>385</v>
      </c>
      <c r="AU15" s="489"/>
      <c r="AV15" s="488" t="n">
        <v>45097</v>
      </c>
      <c r="AW15" s="488"/>
      <c r="AX15" s="489"/>
      <c r="AY15" s="489"/>
      <c r="AZ15" s="489"/>
      <c r="BA15" s="488"/>
      <c r="BB15" s="488" t="s">
        <v>93</v>
      </c>
      <c r="BC15" s="488" t="s">
        <v>94</v>
      </c>
      <c r="BD15" s="493" t="n">
        <v>3201</v>
      </c>
      <c r="BE15" s="488"/>
      <c r="BF15" s="542"/>
      <c r="BG15" s="538"/>
      <c r="BH15" s="442"/>
      <c r="BI15" s="442" t="s">
        <v>2170</v>
      </c>
      <c r="BJ15" s="441" t="s">
        <v>2164</v>
      </c>
      <c r="BK15" s="441" t="s">
        <v>577</v>
      </c>
    </row>
    <row r="16" s="128" customFormat="true" ht="60" hidden="false" customHeight="true" outlineLevel="0" collapsed="false">
      <c r="A16" s="110"/>
      <c r="B16" s="110" t="s">
        <v>62</v>
      </c>
      <c r="C16" s="110" t="s">
        <v>63</v>
      </c>
      <c r="D16" s="111" t="s">
        <v>64</v>
      </c>
      <c r="E16" s="111" t="s">
        <v>2199</v>
      </c>
      <c r="F16" s="112" t="s">
        <v>1350</v>
      </c>
      <c r="G16" s="112" t="s">
        <v>2215</v>
      </c>
      <c r="H16" s="111" t="s">
        <v>2216</v>
      </c>
      <c r="I16" s="113" t="s">
        <v>69</v>
      </c>
      <c r="J16" s="112" t="s">
        <v>2217</v>
      </c>
      <c r="K16" s="110" t="s">
        <v>71</v>
      </c>
      <c r="L16" s="114" t="s">
        <v>2202</v>
      </c>
      <c r="M16" s="114" t="s">
        <v>2203</v>
      </c>
      <c r="N16" s="114" t="n">
        <v>2327570</v>
      </c>
      <c r="O16" s="110" t="s">
        <v>1331</v>
      </c>
      <c r="P16" s="110" t="s">
        <v>76</v>
      </c>
      <c r="Q16" s="115" t="s">
        <v>77</v>
      </c>
      <c r="R16" s="116" t="n">
        <v>42552</v>
      </c>
      <c r="S16" s="537" t="n">
        <v>15</v>
      </c>
      <c r="T16" s="117" t="n">
        <f aca="false">R16+S16*365.2</f>
        <v>48030</v>
      </c>
      <c r="U16" s="111" t="s">
        <v>100</v>
      </c>
      <c r="V16" s="119" t="str">
        <f aca="false">IF(Y16="","",Y16)</f>
        <v/>
      </c>
      <c r="W16" s="119" t="str">
        <f aca="false">IF(Z16="","",Z16)</f>
        <v>°С</v>
      </c>
      <c r="X16" s="113" t="n">
        <v>150</v>
      </c>
      <c r="Y16" s="113"/>
      <c r="Z16" s="115" t="s">
        <v>79</v>
      </c>
      <c r="AA16" s="110" t="s">
        <v>2204</v>
      </c>
      <c r="AB16" s="113"/>
      <c r="AC16" s="115" t="s">
        <v>81</v>
      </c>
      <c r="AD16" s="114" t="n">
        <v>60</v>
      </c>
      <c r="AE16" s="120" t="n">
        <v>44545</v>
      </c>
      <c r="AF16" s="121" t="n">
        <f aca="false">IF(AD16=0,0,IF(AE16="","",EDATE(AE16,AD16)-DAY(1)))</f>
        <v>46340</v>
      </c>
      <c r="AG16" s="121" t="s">
        <v>82</v>
      </c>
      <c r="AH16" s="121" t="s">
        <v>83</v>
      </c>
      <c r="AI16" s="115" t="s">
        <v>2218</v>
      </c>
      <c r="AJ16" s="112" t="s">
        <v>85</v>
      </c>
      <c r="AK16" s="121" t="str">
        <f aca="true">IF(AE16=0,"нет данных",IF(TODAY()&lt;AF16-30,"поверен",IF(TODAY()&gt;AF16,"ЗАМЕНИТЬ","ПРОСРОЧЕН")))</f>
        <v>поверен</v>
      </c>
      <c r="AL16" s="115"/>
      <c r="AM16" s="115" t="s">
        <v>86</v>
      </c>
      <c r="AN16" s="115" t="s">
        <v>87</v>
      </c>
      <c r="AO16" s="115" t="s">
        <v>88</v>
      </c>
      <c r="AP16" s="113" t="s">
        <v>2206</v>
      </c>
      <c r="AQ16" s="122" t="s">
        <v>2176</v>
      </c>
      <c r="AR16" s="121"/>
      <c r="AS16" s="115" t="s">
        <v>91</v>
      </c>
      <c r="AT16" s="110" t="s">
        <v>385</v>
      </c>
      <c r="AU16" s="110"/>
      <c r="AV16" s="112" t="n">
        <v>45097</v>
      </c>
      <c r="AW16" s="112"/>
      <c r="AX16" s="110"/>
      <c r="AY16" s="110"/>
      <c r="AZ16" s="110"/>
      <c r="BA16" s="112"/>
      <c r="BB16" s="112" t="s">
        <v>93</v>
      </c>
      <c r="BC16" s="112" t="s">
        <v>94</v>
      </c>
      <c r="BD16" s="115" t="n">
        <v>3201</v>
      </c>
      <c r="BE16" s="112"/>
      <c r="BF16" s="123"/>
      <c r="BG16" s="538" t="s">
        <v>2162</v>
      </c>
      <c r="BH16" s="119"/>
      <c r="BI16" s="119" t="s">
        <v>2207</v>
      </c>
      <c r="BJ16" s="126" t="s">
        <v>1979</v>
      </c>
      <c r="BK16" s="126" t="s">
        <v>2165</v>
      </c>
    </row>
    <row r="17" s="546" customFormat="true" ht="60" hidden="false" customHeight="true" outlineLevel="0" collapsed="false">
      <c r="A17" s="489"/>
      <c r="B17" s="489" t="s">
        <v>62</v>
      </c>
      <c r="C17" s="489" t="s">
        <v>63</v>
      </c>
      <c r="D17" s="490" t="s">
        <v>64</v>
      </c>
      <c r="E17" s="490" t="s">
        <v>2199</v>
      </c>
      <c r="F17" s="488" t="s">
        <v>1350</v>
      </c>
      <c r="G17" s="488" t="s">
        <v>2215</v>
      </c>
      <c r="H17" s="490" t="s">
        <v>2216</v>
      </c>
      <c r="I17" s="491" t="s">
        <v>1580</v>
      </c>
      <c r="J17" s="488" t="s">
        <v>1110</v>
      </c>
      <c r="K17" s="492" t="s">
        <v>1581</v>
      </c>
      <c r="L17" s="489" t="s">
        <v>1582</v>
      </c>
      <c r="M17" s="489" t="s">
        <v>2213</v>
      </c>
      <c r="N17" s="492" t="n">
        <v>2327588</v>
      </c>
      <c r="O17" s="489" t="s">
        <v>1331</v>
      </c>
      <c r="P17" s="489" t="s">
        <v>76</v>
      </c>
      <c r="Q17" s="493" t="s">
        <v>77</v>
      </c>
      <c r="R17" s="494" t="n">
        <v>42552</v>
      </c>
      <c r="S17" s="539" t="n">
        <v>15</v>
      </c>
      <c r="T17" s="540" t="n">
        <f aca="false">R17+S17*365.2</f>
        <v>48030</v>
      </c>
      <c r="U17" s="490" t="s">
        <v>78</v>
      </c>
      <c r="V17" s="442" t="str">
        <f aca="false">IF(Y17="","",Y17)</f>
        <v/>
      </c>
      <c r="W17" s="442" t="str">
        <f aca="false">IF(Z17="","",Z17)</f>
        <v>°С</v>
      </c>
      <c r="X17" s="491" t="n">
        <v>450</v>
      </c>
      <c r="Y17" s="491"/>
      <c r="Z17" s="493" t="s">
        <v>79</v>
      </c>
      <c r="AA17" s="489" t="s">
        <v>101</v>
      </c>
      <c r="AB17" s="491"/>
      <c r="AC17" s="493" t="s">
        <v>81</v>
      </c>
      <c r="AD17" s="492" t="n">
        <v>48</v>
      </c>
      <c r="AE17" s="541" t="n">
        <v>44540</v>
      </c>
      <c r="AF17" s="496" t="n">
        <f aca="false">IF(AD17=0,0,IF(AE17="","",EDATE(AE17,AD17)-DAY(1)))</f>
        <v>45970</v>
      </c>
      <c r="AG17" s="496" t="s">
        <v>82</v>
      </c>
      <c r="AH17" s="496" t="s">
        <v>83</v>
      </c>
      <c r="AI17" s="493" t="s">
        <v>2219</v>
      </c>
      <c r="AJ17" s="488" t="s">
        <v>573</v>
      </c>
      <c r="AK17" s="496" t="str">
        <f aca="true">IF(AE17=0,"нет данных",IF(TODAY()&lt;AF17-30,"поверен",IF(TODAY()&gt;AF17,"ЗАМЕНИТЬ","ПРОСРОЧЕН")))</f>
        <v>поверен</v>
      </c>
      <c r="AL17" s="493"/>
      <c r="AM17" s="493" t="s">
        <v>86</v>
      </c>
      <c r="AN17" s="493" t="s">
        <v>87</v>
      </c>
      <c r="AO17" s="493" t="s">
        <v>88</v>
      </c>
      <c r="AP17" s="491" t="s">
        <v>2206</v>
      </c>
      <c r="AQ17" s="497" t="s">
        <v>2176</v>
      </c>
      <c r="AR17" s="496"/>
      <c r="AS17" s="493" t="s">
        <v>91</v>
      </c>
      <c r="AT17" s="489" t="s">
        <v>385</v>
      </c>
      <c r="AU17" s="489"/>
      <c r="AV17" s="488" t="n">
        <v>45097</v>
      </c>
      <c r="AW17" s="488"/>
      <c r="AX17" s="489"/>
      <c r="AY17" s="489"/>
      <c r="AZ17" s="489"/>
      <c r="BA17" s="488"/>
      <c r="BB17" s="488" t="s">
        <v>93</v>
      </c>
      <c r="BC17" s="488" t="s">
        <v>94</v>
      </c>
      <c r="BD17" s="493" t="n">
        <v>3201</v>
      </c>
      <c r="BE17" s="488"/>
      <c r="BF17" s="542"/>
      <c r="BG17" s="538"/>
      <c r="BH17" s="547"/>
      <c r="BI17" s="442" t="s">
        <v>2170</v>
      </c>
      <c r="BJ17" s="441" t="s">
        <v>2164</v>
      </c>
      <c r="BK17" s="441" t="s">
        <v>577</v>
      </c>
    </row>
    <row r="18" s="128" customFormat="true" ht="60" hidden="false" customHeight="true" outlineLevel="0" collapsed="false">
      <c r="A18" s="110"/>
      <c r="B18" s="110" t="s">
        <v>62</v>
      </c>
      <c r="C18" s="110" t="s">
        <v>63</v>
      </c>
      <c r="D18" s="111" t="s">
        <v>64</v>
      </c>
      <c r="E18" s="111" t="s">
        <v>2153</v>
      </c>
      <c r="F18" s="112" t="s">
        <v>1350</v>
      </c>
      <c r="G18" s="112" t="s">
        <v>2220</v>
      </c>
      <c r="H18" s="111" t="s">
        <v>2221</v>
      </c>
      <c r="I18" s="113" t="s">
        <v>171</v>
      </c>
      <c r="J18" s="112" t="s">
        <v>172</v>
      </c>
      <c r="K18" s="114" t="s">
        <v>131</v>
      </c>
      <c r="L18" s="114" t="s">
        <v>151</v>
      </c>
      <c r="M18" s="112" t="s">
        <v>2222</v>
      </c>
      <c r="N18" s="114" t="s">
        <v>2223</v>
      </c>
      <c r="O18" s="110" t="s">
        <v>75</v>
      </c>
      <c r="P18" s="110" t="s">
        <v>76</v>
      </c>
      <c r="Q18" s="115" t="s">
        <v>137</v>
      </c>
      <c r="R18" s="129" t="n">
        <v>42705</v>
      </c>
      <c r="S18" s="537" t="n">
        <v>12</v>
      </c>
      <c r="T18" s="117" t="n">
        <f aca="false">R18+S18*365.2</f>
        <v>47087.4</v>
      </c>
      <c r="U18" s="111" t="s">
        <v>100</v>
      </c>
      <c r="V18" s="119" t="str">
        <f aca="false">IF(Y18="","",Y18)</f>
        <v>к</v>
      </c>
      <c r="W18" s="119" t="str">
        <f aca="false">IF(Z18="","",Z18)</f>
        <v>Па</v>
      </c>
      <c r="X18" s="113" t="n">
        <v>5</v>
      </c>
      <c r="Y18" s="113" t="s">
        <v>215</v>
      </c>
      <c r="Z18" s="115" t="s">
        <v>139</v>
      </c>
      <c r="AA18" s="111" t="s">
        <v>156</v>
      </c>
      <c r="AB18" s="113"/>
      <c r="AC18" s="115" t="s">
        <v>141</v>
      </c>
      <c r="AD18" s="114" t="n">
        <v>60</v>
      </c>
      <c r="AE18" s="120" t="n">
        <v>43997</v>
      </c>
      <c r="AF18" s="121" t="n">
        <f aca="false">IF(AD18=0,0,IF(AE18="","",EDATE(AE18,AD18)-DAY(1)))</f>
        <v>45792</v>
      </c>
      <c r="AG18" s="112" t="s">
        <v>82</v>
      </c>
      <c r="AH18" s="112" t="s">
        <v>83</v>
      </c>
      <c r="AI18" s="115" t="s">
        <v>2224</v>
      </c>
      <c r="AJ18" s="112" t="s">
        <v>114</v>
      </c>
      <c r="AK18" s="121" t="str">
        <f aca="true">IF(AE18=0,"нет данных",IF(TODAY()&lt;AF18-30,"поверен",IF(TODAY()&gt;AF18,"ЗАМЕНИТЬ","ПРОСРОЧЕН")))</f>
        <v>ЗАМЕНИТЬ</v>
      </c>
      <c r="AL18" s="115"/>
      <c r="AM18" s="115" t="s">
        <v>86</v>
      </c>
      <c r="AN18" s="115" t="s">
        <v>87</v>
      </c>
      <c r="AO18" s="115" t="s">
        <v>88</v>
      </c>
      <c r="AP18" s="113" t="s">
        <v>2225</v>
      </c>
      <c r="AQ18" s="122" t="s">
        <v>2161</v>
      </c>
      <c r="AR18" s="121"/>
      <c r="AS18" s="115" t="s">
        <v>91</v>
      </c>
      <c r="AT18" s="110" t="s">
        <v>385</v>
      </c>
      <c r="AU18" s="110" t="n">
        <v>2008</v>
      </c>
      <c r="AV18" s="112" t="n">
        <v>44995</v>
      </c>
      <c r="AW18" s="112"/>
      <c r="AX18" s="110"/>
      <c r="AY18" s="110"/>
      <c r="AZ18" s="110"/>
      <c r="BA18" s="112"/>
      <c r="BB18" s="112" t="s">
        <v>145</v>
      </c>
      <c r="BC18" s="112" t="s">
        <v>146</v>
      </c>
      <c r="BD18" s="115" t="n">
        <v>3001</v>
      </c>
      <c r="BE18" s="112"/>
      <c r="BF18" s="123"/>
      <c r="BG18" s="124"/>
      <c r="BH18" s="125"/>
      <c r="BI18" s="126" t="s">
        <v>2226</v>
      </c>
      <c r="BJ18" s="126" t="s">
        <v>1414</v>
      </c>
      <c r="BK18" s="126" t="s">
        <v>2227</v>
      </c>
    </row>
    <row r="19" s="128" customFormat="true" ht="60" hidden="false" customHeight="true" outlineLevel="0" collapsed="false">
      <c r="A19" s="110"/>
      <c r="B19" s="110" t="s">
        <v>62</v>
      </c>
      <c r="C19" s="110" t="s">
        <v>63</v>
      </c>
      <c r="D19" s="111" t="s">
        <v>64</v>
      </c>
      <c r="E19" s="111" t="s">
        <v>2171</v>
      </c>
      <c r="F19" s="112" t="s">
        <v>1350</v>
      </c>
      <c r="G19" s="112" t="s">
        <v>2228</v>
      </c>
      <c r="H19" s="111" t="s">
        <v>2229</v>
      </c>
      <c r="I19" s="113" t="s">
        <v>171</v>
      </c>
      <c r="J19" s="112" t="s">
        <v>172</v>
      </c>
      <c r="K19" s="114" t="s">
        <v>131</v>
      </c>
      <c r="L19" s="114" t="s">
        <v>151</v>
      </c>
      <c r="M19" s="112" t="s">
        <v>2230</v>
      </c>
      <c r="N19" s="114" t="s">
        <v>2231</v>
      </c>
      <c r="O19" s="110" t="s">
        <v>75</v>
      </c>
      <c r="P19" s="110" t="s">
        <v>76</v>
      </c>
      <c r="Q19" s="115" t="s">
        <v>137</v>
      </c>
      <c r="R19" s="129" t="n">
        <v>42705</v>
      </c>
      <c r="S19" s="537" t="n">
        <v>12</v>
      </c>
      <c r="T19" s="117" t="n">
        <f aca="false">R19+S19*365.2</f>
        <v>47087.4</v>
      </c>
      <c r="U19" s="111" t="s">
        <v>100</v>
      </c>
      <c r="V19" s="119" t="str">
        <f aca="false">IF(Y19="","",Y19)</f>
        <v>М</v>
      </c>
      <c r="W19" s="119" t="str">
        <f aca="false">IF(Z19="","",Z19)</f>
        <v>Па</v>
      </c>
      <c r="X19" s="113" t="n">
        <v>0.7</v>
      </c>
      <c r="Y19" s="113" t="s">
        <v>138</v>
      </c>
      <c r="Z19" s="115" t="s">
        <v>139</v>
      </c>
      <c r="AA19" s="111" t="s">
        <v>156</v>
      </c>
      <c r="AB19" s="113"/>
      <c r="AC19" s="115" t="s">
        <v>141</v>
      </c>
      <c r="AD19" s="114" t="n">
        <v>60</v>
      </c>
      <c r="AE19" s="120" t="n">
        <v>43604</v>
      </c>
      <c r="AF19" s="121" t="n">
        <f aca="false">IF(AD19=0,0,IF(AE19="","",EDATE(AE19,AD19)-DAY(1)))</f>
        <v>45400</v>
      </c>
      <c r="AG19" s="112" t="s">
        <v>82</v>
      </c>
      <c r="AH19" s="112" t="s">
        <v>83</v>
      </c>
      <c r="AI19" s="115" t="s">
        <v>2232</v>
      </c>
      <c r="AJ19" s="112" t="s">
        <v>114</v>
      </c>
      <c r="AK19" s="121" t="str">
        <f aca="true">IF(AE19=0,"нет данных",IF(TODAY()&lt;AF19-30,"поверен",IF(TODAY()&gt;AF19,"ЗАМЕНИТЬ","ПРОСРОЧЕН")))</f>
        <v>ЗАМЕНИТЬ</v>
      </c>
      <c r="AL19" s="115"/>
      <c r="AM19" s="115" t="s">
        <v>86</v>
      </c>
      <c r="AN19" s="115" t="s">
        <v>87</v>
      </c>
      <c r="AO19" s="115" t="s">
        <v>88</v>
      </c>
      <c r="AP19" s="113" t="s">
        <v>2225</v>
      </c>
      <c r="AQ19" s="122" t="s">
        <v>2176</v>
      </c>
      <c r="AR19" s="121"/>
      <c r="AS19" s="115" t="s">
        <v>91</v>
      </c>
      <c r="AT19" s="110" t="s">
        <v>385</v>
      </c>
      <c r="AU19" s="110" t="n">
        <v>2043</v>
      </c>
      <c r="AV19" s="112" t="n">
        <v>44995</v>
      </c>
      <c r="AW19" s="112"/>
      <c r="AX19" s="110"/>
      <c r="AY19" s="110"/>
      <c r="AZ19" s="110"/>
      <c r="BA19" s="112"/>
      <c r="BB19" s="112" t="s">
        <v>145</v>
      </c>
      <c r="BC19" s="112" t="s">
        <v>146</v>
      </c>
      <c r="BD19" s="115" t="n">
        <v>3001</v>
      </c>
      <c r="BE19" s="112"/>
      <c r="BF19" s="123"/>
      <c r="BG19" s="124"/>
      <c r="BH19" s="125"/>
      <c r="BI19" s="126" t="s">
        <v>2226</v>
      </c>
      <c r="BJ19" s="126" t="s">
        <v>1414</v>
      </c>
      <c r="BK19" s="126" t="s">
        <v>2227</v>
      </c>
    </row>
    <row r="20" s="128" customFormat="true" ht="60" hidden="false" customHeight="true" outlineLevel="0" collapsed="false">
      <c r="A20" s="110"/>
      <c r="B20" s="110" t="s">
        <v>62</v>
      </c>
      <c r="C20" s="110" t="s">
        <v>63</v>
      </c>
      <c r="D20" s="111" t="s">
        <v>64</v>
      </c>
      <c r="E20" s="111" t="s">
        <v>2153</v>
      </c>
      <c r="F20" s="112" t="s">
        <v>1350</v>
      </c>
      <c r="G20" s="112" t="s">
        <v>2233</v>
      </c>
      <c r="H20" s="111" t="s">
        <v>2234</v>
      </c>
      <c r="I20" s="113" t="s">
        <v>171</v>
      </c>
      <c r="J20" s="112" t="s">
        <v>172</v>
      </c>
      <c r="K20" s="114" t="s">
        <v>2235</v>
      </c>
      <c r="L20" s="114" t="s">
        <v>151</v>
      </c>
      <c r="M20" s="112" t="s">
        <v>2236</v>
      </c>
      <c r="N20" s="114" t="s">
        <v>2237</v>
      </c>
      <c r="O20" s="110" t="s">
        <v>75</v>
      </c>
      <c r="P20" s="110" t="s">
        <v>76</v>
      </c>
      <c r="Q20" s="115" t="s">
        <v>137</v>
      </c>
      <c r="R20" s="129" t="n">
        <v>42705</v>
      </c>
      <c r="S20" s="537" t="n">
        <v>12</v>
      </c>
      <c r="T20" s="117" t="n">
        <f aca="false">R20+S20*365.2</f>
        <v>47087.4</v>
      </c>
      <c r="U20" s="111" t="s">
        <v>100</v>
      </c>
      <c r="V20" s="119" t="str">
        <f aca="false">IF(Y20="","",Y20)</f>
        <v>к</v>
      </c>
      <c r="W20" s="119" t="str">
        <f aca="false">IF(Z20="","",Z20)</f>
        <v>Па</v>
      </c>
      <c r="X20" s="113" t="n">
        <v>0.25</v>
      </c>
      <c r="Y20" s="113" t="s">
        <v>215</v>
      </c>
      <c r="Z20" s="115" t="s">
        <v>139</v>
      </c>
      <c r="AA20" s="111" t="s">
        <v>156</v>
      </c>
      <c r="AB20" s="113"/>
      <c r="AC20" s="115" t="s">
        <v>141</v>
      </c>
      <c r="AD20" s="114" t="n">
        <v>60</v>
      </c>
      <c r="AE20" s="120" t="n">
        <v>43997</v>
      </c>
      <c r="AF20" s="121" t="n">
        <f aca="false">IF(AD20=0,0,IF(AE20="","",EDATE(AE20,AD20)-DAY(1)))</f>
        <v>45792</v>
      </c>
      <c r="AG20" s="112" t="s">
        <v>82</v>
      </c>
      <c r="AH20" s="112" t="s">
        <v>83</v>
      </c>
      <c r="AI20" s="115" t="s">
        <v>2238</v>
      </c>
      <c r="AJ20" s="112" t="s">
        <v>114</v>
      </c>
      <c r="AK20" s="121" t="str">
        <f aca="true">IF(AE20=0,"нет данных",IF(TODAY()&lt;AF20-30,"поверен",IF(TODAY()&gt;AF20,"ЗАМЕНИТЬ","ПРОСРОЧЕН")))</f>
        <v>ЗАМЕНИТЬ</v>
      </c>
      <c r="AL20" s="115"/>
      <c r="AM20" s="115" t="s">
        <v>86</v>
      </c>
      <c r="AN20" s="115" t="s">
        <v>87</v>
      </c>
      <c r="AO20" s="115" t="s">
        <v>88</v>
      </c>
      <c r="AP20" s="113" t="s">
        <v>2225</v>
      </c>
      <c r="AQ20" s="122" t="s">
        <v>2239</v>
      </c>
      <c r="AR20" s="121"/>
      <c r="AS20" s="115" t="s">
        <v>91</v>
      </c>
      <c r="AT20" s="110" t="s">
        <v>385</v>
      </c>
      <c r="AU20" s="110" t="n">
        <v>2039</v>
      </c>
      <c r="AV20" s="112" t="n">
        <v>44995</v>
      </c>
      <c r="AW20" s="548"/>
      <c r="AX20" s="110"/>
      <c r="AY20" s="110"/>
      <c r="AZ20" s="110"/>
      <c r="BA20" s="112"/>
      <c r="BB20" s="112" t="s">
        <v>145</v>
      </c>
      <c r="BC20" s="112" t="s">
        <v>146</v>
      </c>
      <c r="BD20" s="115"/>
      <c r="BE20" s="112"/>
      <c r="BF20" s="123"/>
      <c r="BG20" s="124"/>
      <c r="BH20" s="125"/>
      <c r="BI20" s="126" t="s">
        <v>2226</v>
      </c>
      <c r="BJ20" s="126" t="s">
        <v>1414</v>
      </c>
      <c r="BK20" s="126" t="s">
        <v>2227</v>
      </c>
    </row>
    <row r="21" s="128" customFormat="true" ht="60" hidden="false" customHeight="true" outlineLevel="0" collapsed="false">
      <c r="A21" s="110"/>
      <c r="B21" s="110" t="s">
        <v>62</v>
      </c>
      <c r="C21" s="110" t="s">
        <v>63</v>
      </c>
      <c r="D21" s="111" t="s">
        <v>64</v>
      </c>
      <c r="E21" s="111" t="s">
        <v>2171</v>
      </c>
      <c r="F21" s="112" t="s">
        <v>1350</v>
      </c>
      <c r="G21" s="112" t="s">
        <v>2240</v>
      </c>
      <c r="H21" s="111" t="s">
        <v>2241</v>
      </c>
      <c r="I21" s="113" t="s">
        <v>171</v>
      </c>
      <c r="J21" s="112" t="s">
        <v>172</v>
      </c>
      <c r="K21" s="114" t="s">
        <v>2235</v>
      </c>
      <c r="L21" s="114" t="s">
        <v>151</v>
      </c>
      <c r="M21" s="112" t="s">
        <v>2242</v>
      </c>
      <c r="N21" s="114" t="s">
        <v>2243</v>
      </c>
      <c r="O21" s="110" t="s">
        <v>75</v>
      </c>
      <c r="P21" s="110" t="s">
        <v>76</v>
      </c>
      <c r="Q21" s="115" t="s">
        <v>137</v>
      </c>
      <c r="R21" s="129" t="n">
        <v>42705</v>
      </c>
      <c r="S21" s="537" t="n">
        <v>12</v>
      </c>
      <c r="T21" s="117" t="n">
        <f aca="false">R21+S21*365.2</f>
        <v>47087.4</v>
      </c>
      <c r="U21" s="111" t="s">
        <v>100</v>
      </c>
      <c r="V21" s="119" t="str">
        <f aca="false">IF(Y21="","",Y21)</f>
        <v>к</v>
      </c>
      <c r="W21" s="119" t="str">
        <f aca="false">IF(Z21="","",Z21)</f>
        <v>Па</v>
      </c>
      <c r="X21" s="113" t="n">
        <v>10</v>
      </c>
      <c r="Y21" s="113" t="s">
        <v>215</v>
      </c>
      <c r="Z21" s="115" t="s">
        <v>139</v>
      </c>
      <c r="AA21" s="111" t="s">
        <v>156</v>
      </c>
      <c r="AB21" s="113"/>
      <c r="AC21" s="115" t="s">
        <v>141</v>
      </c>
      <c r="AD21" s="114" t="n">
        <v>60</v>
      </c>
      <c r="AE21" s="120" t="n">
        <v>43603</v>
      </c>
      <c r="AF21" s="121" t="n">
        <f aca="false">IF(AD21=0,0,IF(AE21="","",EDATE(AE21,AD21)-DAY(1)))</f>
        <v>45399</v>
      </c>
      <c r="AG21" s="112" t="s">
        <v>82</v>
      </c>
      <c r="AH21" s="112" t="s">
        <v>83</v>
      </c>
      <c r="AI21" s="115" t="s">
        <v>2244</v>
      </c>
      <c r="AJ21" s="112" t="s">
        <v>114</v>
      </c>
      <c r="AK21" s="121" t="str">
        <f aca="true">IF(AE21=0,"нет данных",IF(TODAY()&lt;AF21-30,"поверен",IF(TODAY()&gt;AF21,"ЗАМЕНИТЬ","ПРОСРОЧЕН")))</f>
        <v>ЗАМЕНИТЬ</v>
      </c>
      <c r="AL21" s="115"/>
      <c r="AM21" s="115" t="s">
        <v>86</v>
      </c>
      <c r="AN21" s="115" t="s">
        <v>87</v>
      </c>
      <c r="AO21" s="115" t="s">
        <v>88</v>
      </c>
      <c r="AP21" s="113" t="s">
        <v>2225</v>
      </c>
      <c r="AQ21" s="122" t="s">
        <v>2161</v>
      </c>
      <c r="AR21" s="121"/>
      <c r="AS21" s="115" t="s">
        <v>91</v>
      </c>
      <c r="AT21" s="110" t="s">
        <v>385</v>
      </c>
      <c r="AU21" s="110" t="n">
        <v>2041</v>
      </c>
      <c r="AV21" s="112" t="n">
        <v>44995</v>
      </c>
      <c r="AW21" s="548"/>
      <c r="AX21" s="110"/>
      <c r="AY21" s="110"/>
      <c r="AZ21" s="549"/>
      <c r="BA21" s="112"/>
      <c r="BB21" s="112" t="s">
        <v>145</v>
      </c>
      <c r="BC21" s="112" t="s">
        <v>146</v>
      </c>
      <c r="BD21" s="115"/>
      <c r="BE21" s="112"/>
      <c r="BF21" s="123"/>
      <c r="BG21" s="124"/>
      <c r="BH21" s="125"/>
      <c r="BI21" s="126" t="s">
        <v>2226</v>
      </c>
      <c r="BJ21" s="126" t="s">
        <v>1414</v>
      </c>
      <c r="BK21" s="126" t="s">
        <v>2227</v>
      </c>
    </row>
    <row r="22" s="128" customFormat="true" ht="60" hidden="false" customHeight="true" outlineLevel="0" collapsed="false">
      <c r="A22" s="110"/>
      <c r="B22" s="110" t="s">
        <v>62</v>
      </c>
      <c r="C22" s="110" t="s">
        <v>63</v>
      </c>
      <c r="D22" s="111" t="s">
        <v>64</v>
      </c>
      <c r="E22" s="111" t="n">
        <v>250</v>
      </c>
      <c r="F22" s="112" t="s">
        <v>1350</v>
      </c>
      <c r="G22" s="112" t="s">
        <v>2245</v>
      </c>
      <c r="H22" s="111" t="s">
        <v>2246</v>
      </c>
      <c r="I22" s="113" t="s">
        <v>171</v>
      </c>
      <c r="J22" s="112" t="s">
        <v>172</v>
      </c>
      <c r="K22" s="114" t="s">
        <v>131</v>
      </c>
      <c r="L22" s="114" t="s">
        <v>151</v>
      </c>
      <c r="M22" s="112" t="s">
        <v>2247</v>
      </c>
      <c r="N22" s="114" t="s">
        <v>2248</v>
      </c>
      <c r="O22" s="110" t="s">
        <v>75</v>
      </c>
      <c r="P22" s="110" t="s">
        <v>76</v>
      </c>
      <c r="Q22" s="115" t="s">
        <v>137</v>
      </c>
      <c r="R22" s="116" t="n">
        <v>42552</v>
      </c>
      <c r="S22" s="537" t="n">
        <v>12</v>
      </c>
      <c r="T22" s="117" t="n">
        <f aca="false">R22+S22*365.2</f>
        <v>46934.4</v>
      </c>
      <c r="U22" s="111" t="s">
        <v>100</v>
      </c>
      <c r="V22" s="119" t="str">
        <f aca="false">IF(Y22="","",Y22)</f>
        <v>к</v>
      </c>
      <c r="W22" s="119" t="str">
        <f aca="false">IF(Z22="","",Z22)</f>
        <v>Па</v>
      </c>
      <c r="X22" s="113" t="n">
        <v>1000</v>
      </c>
      <c r="Y22" s="113" t="s">
        <v>215</v>
      </c>
      <c r="Z22" s="115" t="s">
        <v>139</v>
      </c>
      <c r="AA22" s="111" t="s">
        <v>156</v>
      </c>
      <c r="AB22" s="113"/>
      <c r="AC22" s="115" t="s">
        <v>141</v>
      </c>
      <c r="AD22" s="114" t="n">
        <v>60</v>
      </c>
      <c r="AE22" s="120" t="n">
        <v>43604</v>
      </c>
      <c r="AF22" s="121" t="n">
        <f aca="false">IF(AD22=0,0,IF(AE22="","",EDATE(AE22,AD22)-DAY(1)))</f>
        <v>45400</v>
      </c>
      <c r="AG22" s="112" t="s">
        <v>82</v>
      </c>
      <c r="AH22" s="112" t="s">
        <v>83</v>
      </c>
      <c r="AI22" s="115" t="s">
        <v>2249</v>
      </c>
      <c r="AJ22" s="112" t="s">
        <v>1321</v>
      </c>
      <c r="AK22" s="121" t="str">
        <f aca="true">IF(AE22=0,"нет данных",IF(TODAY()&lt;AF22-30,"поверен",IF(TODAY()&gt;AF22,"ЗАМЕНИТЬ","ПРОСРОЧЕН")))</f>
        <v>ЗАМЕНИТЬ</v>
      </c>
      <c r="AL22" s="115"/>
      <c r="AM22" s="115" t="s">
        <v>86</v>
      </c>
      <c r="AN22" s="115" t="s">
        <v>87</v>
      </c>
      <c r="AO22" s="115" t="s">
        <v>88</v>
      </c>
      <c r="AP22" s="113" t="s">
        <v>2250</v>
      </c>
      <c r="AQ22" s="122" t="s">
        <v>2251</v>
      </c>
      <c r="AR22" s="121"/>
      <c r="AS22" s="115" t="s">
        <v>91</v>
      </c>
      <c r="AT22" s="110" t="s">
        <v>385</v>
      </c>
      <c r="AU22" s="110" t="n">
        <v>2047</v>
      </c>
      <c r="AV22" s="112" t="n">
        <v>44995</v>
      </c>
      <c r="AW22" s="112"/>
      <c r="AX22" s="110"/>
      <c r="AY22" s="110"/>
      <c r="AZ22" s="110"/>
      <c r="BA22" s="112"/>
      <c r="BB22" s="112" t="s">
        <v>145</v>
      </c>
      <c r="BC22" s="112" t="s">
        <v>146</v>
      </c>
      <c r="BD22" s="115" t="n">
        <v>3001</v>
      </c>
      <c r="BE22" s="112"/>
      <c r="BF22" s="123"/>
      <c r="BG22" s="124" t="s">
        <v>2252</v>
      </c>
      <c r="BH22" s="125"/>
      <c r="BI22" s="126" t="s">
        <v>417</v>
      </c>
      <c r="BJ22" s="126" t="s">
        <v>845</v>
      </c>
      <c r="BK22" s="126" t="s">
        <v>2227</v>
      </c>
    </row>
    <row r="23" s="128" customFormat="true" ht="60" hidden="false" customHeight="true" outlineLevel="0" collapsed="false">
      <c r="A23" s="110"/>
      <c r="B23" s="110" t="s">
        <v>62</v>
      </c>
      <c r="C23" s="110" t="s">
        <v>63</v>
      </c>
      <c r="D23" s="111" t="s">
        <v>64</v>
      </c>
      <c r="E23" s="111" t="n">
        <v>250</v>
      </c>
      <c r="F23" s="112" t="s">
        <v>1350</v>
      </c>
      <c r="G23" s="112" t="s">
        <v>2253</v>
      </c>
      <c r="H23" s="111" t="s">
        <v>2254</v>
      </c>
      <c r="I23" s="113" t="s">
        <v>171</v>
      </c>
      <c r="J23" s="112" t="s">
        <v>172</v>
      </c>
      <c r="K23" s="114" t="s">
        <v>131</v>
      </c>
      <c r="L23" s="114" t="s">
        <v>151</v>
      </c>
      <c r="M23" s="112" t="s">
        <v>2247</v>
      </c>
      <c r="N23" s="114" t="s">
        <v>2255</v>
      </c>
      <c r="O23" s="110" t="s">
        <v>75</v>
      </c>
      <c r="P23" s="110" t="s">
        <v>76</v>
      </c>
      <c r="Q23" s="115" t="s">
        <v>137</v>
      </c>
      <c r="R23" s="116" t="n">
        <v>42552</v>
      </c>
      <c r="S23" s="537" t="n">
        <v>12</v>
      </c>
      <c r="T23" s="117" t="n">
        <f aca="false">R23+S23*365.2</f>
        <v>46934.4</v>
      </c>
      <c r="U23" s="111" t="s">
        <v>100</v>
      </c>
      <c r="V23" s="119" t="str">
        <f aca="false">IF(Y23="","",Y23)</f>
        <v>к</v>
      </c>
      <c r="W23" s="119" t="str">
        <f aca="false">IF(Z23="","",Z23)</f>
        <v>Па</v>
      </c>
      <c r="X23" s="113" t="n">
        <v>1000</v>
      </c>
      <c r="Y23" s="113" t="s">
        <v>215</v>
      </c>
      <c r="Z23" s="115" t="s">
        <v>139</v>
      </c>
      <c r="AA23" s="111" t="s">
        <v>156</v>
      </c>
      <c r="AB23" s="113"/>
      <c r="AC23" s="115" t="s">
        <v>141</v>
      </c>
      <c r="AD23" s="114" t="n">
        <v>60</v>
      </c>
      <c r="AE23" s="120" t="n">
        <v>43997</v>
      </c>
      <c r="AF23" s="121" t="n">
        <f aca="false">IF(AD23=0,0,IF(AE23="","",EDATE(AE23,AD23)-DAY(1)))</f>
        <v>45792</v>
      </c>
      <c r="AG23" s="112" t="s">
        <v>82</v>
      </c>
      <c r="AH23" s="112" t="s">
        <v>83</v>
      </c>
      <c r="AI23" s="115" t="s">
        <v>2256</v>
      </c>
      <c r="AJ23" s="112" t="s">
        <v>114</v>
      </c>
      <c r="AK23" s="121" t="str">
        <f aca="true">IF(AE23=0,"нет данных",IF(TODAY()&lt;AF23-30,"поверен",IF(TODAY()&gt;AF23,"ЗАМЕНИТЬ","ПРОСРОЧЕН")))</f>
        <v>ЗАМЕНИТЬ</v>
      </c>
      <c r="AL23" s="115"/>
      <c r="AM23" s="115" t="s">
        <v>86</v>
      </c>
      <c r="AN23" s="115" t="s">
        <v>87</v>
      </c>
      <c r="AO23" s="115" t="s">
        <v>88</v>
      </c>
      <c r="AP23" s="113" t="s">
        <v>2250</v>
      </c>
      <c r="AQ23" s="122" t="s">
        <v>2251</v>
      </c>
      <c r="AR23" s="121"/>
      <c r="AS23" s="115" t="s">
        <v>91</v>
      </c>
      <c r="AT23" s="110" t="s">
        <v>385</v>
      </c>
      <c r="AU23" s="110" t="n">
        <v>2046</v>
      </c>
      <c r="AV23" s="112" t="n">
        <v>44995</v>
      </c>
      <c r="AW23" s="112"/>
      <c r="AX23" s="110"/>
      <c r="AY23" s="110"/>
      <c r="AZ23" s="110"/>
      <c r="BA23" s="112"/>
      <c r="BB23" s="112" t="s">
        <v>145</v>
      </c>
      <c r="BC23" s="112" t="s">
        <v>146</v>
      </c>
      <c r="BD23" s="115" t="n">
        <v>3001</v>
      </c>
      <c r="BE23" s="112"/>
      <c r="BF23" s="123"/>
      <c r="BG23" s="124" t="s">
        <v>2252</v>
      </c>
      <c r="BH23" s="125"/>
      <c r="BI23" s="126" t="s">
        <v>417</v>
      </c>
      <c r="BJ23" s="126" t="s">
        <v>845</v>
      </c>
      <c r="BK23" s="126" t="s">
        <v>2227</v>
      </c>
    </row>
    <row r="24" s="128" customFormat="true" ht="60" hidden="false" customHeight="true" outlineLevel="0" collapsed="false">
      <c r="A24" s="110"/>
      <c r="B24" s="110" t="s">
        <v>62</v>
      </c>
      <c r="C24" s="110" t="s">
        <v>63</v>
      </c>
      <c r="D24" s="111" t="s">
        <v>64</v>
      </c>
      <c r="E24" s="111" t="n">
        <v>250</v>
      </c>
      <c r="F24" s="112" t="s">
        <v>1350</v>
      </c>
      <c r="G24" s="112" t="s">
        <v>2257</v>
      </c>
      <c r="H24" s="111" t="s">
        <v>2258</v>
      </c>
      <c r="I24" s="113" t="s">
        <v>171</v>
      </c>
      <c r="J24" s="112" t="s">
        <v>172</v>
      </c>
      <c r="K24" s="114" t="s">
        <v>131</v>
      </c>
      <c r="L24" s="114" t="s">
        <v>151</v>
      </c>
      <c r="M24" s="112" t="s">
        <v>2247</v>
      </c>
      <c r="N24" s="114" t="s">
        <v>2259</v>
      </c>
      <c r="O24" s="110" t="s">
        <v>75</v>
      </c>
      <c r="P24" s="110" t="s">
        <v>76</v>
      </c>
      <c r="Q24" s="115" t="s">
        <v>137</v>
      </c>
      <c r="R24" s="129" t="s">
        <v>2260</v>
      </c>
      <c r="S24" s="537" t="n">
        <v>12</v>
      </c>
      <c r="T24" s="117" t="e">
        <f aca="false">R24+S24*365.2</f>
        <v>#VALUE!</v>
      </c>
      <c r="U24" s="111" t="s">
        <v>100</v>
      </c>
      <c r="V24" s="119" t="str">
        <f aca="false">IF(Y24="","",Y24)</f>
        <v>к</v>
      </c>
      <c r="W24" s="119" t="str">
        <f aca="false">IF(Z24="","",Z24)</f>
        <v>Па</v>
      </c>
      <c r="X24" s="113" t="n">
        <v>1000</v>
      </c>
      <c r="Y24" s="113" t="s">
        <v>215</v>
      </c>
      <c r="Z24" s="115" t="s">
        <v>139</v>
      </c>
      <c r="AA24" s="111" t="s">
        <v>156</v>
      </c>
      <c r="AB24" s="113"/>
      <c r="AC24" s="115" t="s">
        <v>141</v>
      </c>
      <c r="AD24" s="114" t="n">
        <v>60</v>
      </c>
      <c r="AE24" s="120" t="n">
        <v>43997</v>
      </c>
      <c r="AF24" s="121" t="n">
        <f aca="false">IF(AD24=0,0,IF(AE24="","",EDATE(AE24,AD24)-DAY(1)))</f>
        <v>45792</v>
      </c>
      <c r="AG24" s="112" t="s">
        <v>82</v>
      </c>
      <c r="AH24" s="112" t="s">
        <v>83</v>
      </c>
      <c r="AI24" s="115" t="s">
        <v>2261</v>
      </c>
      <c r="AJ24" s="112" t="s">
        <v>114</v>
      </c>
      <c r="AK24" s="121" t="str">
        <f aca="true">IF(AE24=0,"нет данных",IF(TODAY()&lt;AF24-30,"поверен",IF(TODAY()&gt;AF24,"ЗАМЕНИТЬ","ПРОСРОЧЕН")))</f>
        <v>ЗАМЕНИТЬ</v>
      </c>
      <c r="AL24" s="115"/>
      <c r="AM24" s="115" t="s">
        <v>86</v>
      </c>
      <c r="AN24" s="115" t="s">
        <v>87</v>
      </c>
      <c r="AO24" s="115" t="s">
        <v>88</v>
      </c>
      <c r="AP24" s="113" t="s">
        <v>2250</v>
      </c>
      <c r="AQ24" s="122" t="s">
        <v>2184</v>
      </c>
      <c r="AR24" s="121"/>
      <c r="AS24" s="115" t="s">
        <v>91</v>
      </c>
      <c r="AT24" s="110" t="s">
        <v>385</v>
      </c>
      <c r="AU24" s="110" t="n">
        <v>2048</v>
      </c>
      <c r="AV24" s="112" t="n">
        <v>44995</v>
      </c>
      <c r="AW24" s="112"/>
      <c r="AX24" s="110"/>
      <c r="AY24" s="110"/>
      <c r="AZ24" s="110"/>
      <c r="BA24" s="112"/>
      <c r="BB24" s="112" t="s">
        <v>145</v>
      </c>
      <c r="BC24" s="112" t="s">
        <v>146</v>
      </c>
      <c r="BD24" s="115" t="n">
        <v>3001</v>
      </c>
      <c r="BE24" s="112"/>
      <c r="BF24" s="123"/>
      <c r="BG24" s="124" t="s">
        <v>2252</v>
      </c>
      <c r="BH24" s="125"/>
      <c r="BI24" s="126" t="s">
        <v>417</v>
      </c>
      <c r="BJ24" s="126" t="s">
        <v>845</v>
      </c>
      <c r="BK24" s="126" t="s">
        <v>2227</v>
      </c>
    </row>
    <row r="25" s="128" customFormat="true" ht="60" hidden="false" customHeight="true" outlineLevel="0" collapsed="false">
      <c r="A25" s="110"/>
      <c r="B25" s="110" t="s">
        <v>62</v>
      </c>
      <c r="C25" s="110" t="s">
        <v>63</v>
      </c>
      <c r="D25" s="111" t="s">
        <v>64</v>
      </c>
      <c r="E25" s="111" t="s">
        <v>2199</v>
      </c>
      <c r="F25" s="112" t="s">
        <v>1350</v>
      </c>
      <c r="G25" s="112" t="s">
        <v>2262</v>
      </c>
      <c r="H25" s="111" t="s">
        <v>2263</v>
      </c>
      <c r="I25" s="113" t="s">
        <v>171</v>
      </c>
      <c r="J25" s="112" t="s">
        <v>172</v>
      </c>
      <c r="K25" s="114" t="s">
        <v>131</v>
      </c>
      <c r="L25" s="114" t="s">
        <v>151</v>
      </c>
      <c r="M25" s="112" t="s">
        <v>2264</v>
      </c>
      <c r="N25" s="114" t="s">
        <v>2265</v>
      </c>
      <c r="O25" s="110" t="s">
        <v>75</v>
      </c>
      <c r="P25" s="110" t="s">
        <v>76</v>
      </c>
      <c r="Q25" s="115" t="s">
        <v>137</v>
      </c>
      <c r="R25" s="129" t="n">
        <v>42552</v>
      </c>
      <c r="S25" s="537" t="n">
        <v>12</v>
      </c>
      <c r="T25" s="117" t="n">
        <f aca="false">R25+S25*365.2</f>
        <v>46934.4</v>
      </c>
      <c r="U25" s="111" t="s">
        <v>100</v>
      </c>
      <c r="V25" s="119" t="str">
        <f aca="false">IF(Y25="","",Y25)</f>
        <v/>
      </c>
      <c r="W25" s="119" t="str">
        <f aca="false">IF(Z25="","",Z25)</f>
        <v>кгс/см²</v>
      </c>
      <c r="X25" s="113" t="n">
        <v>40</v>
      </c>
      <c r="Y25" s="113"/>
      <c r="Z25" s="115" t="s">
        <v>2266</v>
      </c>
      <c r="AA25" s="111" t="s">
        <v>156</v>
      </c>
      <c r="AB25" s="113"/>
      <c r="AC25" s="115" t="s">
        <v>141</v>
      </c>
      <c r="AD25" s="114" t="n">
        <v>60</v>
      </c>
      <c r="AE25" s="120" t="n">
        <v>43803</v>
      </c>
      <c r="AF25" s="121" t="n">
        <f aca="false">IF(AD25=0,0,IF(AE25="","",EDATE(AE25,AD25)-DAY(1)))</f>
        <v>45599</v>
      </c>
      <c r="AG25" s="112" t="s">
        <v>82</v>
      </c>
      <c r="AH25" s="112" t="s">
        <v>83</v>
      </c>
      <c r="AI25" s="115" t="s">
        <v>2267</v>
      </c>
      <c r="AJ25" s="112" t="s">
        <v>114</v>
      </c>
      <c r="AK25" s="121" t="str">
        <f aca="true">IF(AE25=0,"нет данных",IF(TODAY()&lt;AF25-30,"поверен",IF(TODAY()&gt;AF25,"ЗАМЕНИТЬ","ПРОСРОЧЕН")))</f>
        <v>ЗАМЕНИТЬ</v>
      </c>
      <c r="AL25" s="115"/>
      <c r="AM25" s="115" t="s">
        <v>86</v>
      </c>
      <c r="AN25" s="115" t="s">
        <v>87</v>
      </c>
      <c r="AO25" s="115" t="s">
        <v>88</v>
      </c>
      <c r="AP25" s="113" t="s">
        <v>2268</v>
      </c>
      <c r="AQ25" s="122" t="s">
        <v>2176</v>
      </c>
      <c r="AR25" s="121"/>
      <c r="AS25" s="115" t="s">
        <v>91</v>
      </c>
      <c r="AT25" s="110" t="s">
        <v>385</v>
      </c>
      <c r="AU25" s="110" t="n">
        <v>4385</v>
      </c>
      <c r="AV25" s="112" t="n">
        <v>45097</v>
      </c>
      <c r="AW25" s="112"/>
      <c r="AX25" s="110"/>
      <c r="AY25" s="110"/>
      <c r="AZ25" s="110"/>
      <c r="BA25" s="112"/>
      <c r="BB25" s="112" t="s">
        <v>145</v>
      </c>
      <c r="BC25" s="112" t="s">
        <v>146</v>
      </c>
      <c r="BD25" s="115" t="n">
        <v>3001</v>
      </c>
      <c r="BE25" s="112"/>
      <c r="BF25" s="123"/>
      <c r="BG25" s="124"/>
      <c r="BH25" s="125"/>
      <c r="BI25" s="126" t="s">
        <v>2226</v>
      </c>
      <c r="BJ25" s="126" t="s">
        <v>1414</v>
      </c>
      <c r="BK25" s="126" t="s">
        <v>2227</v>
      </c>
    </row>
    <row r="26" s="128" customFormat="true" ht="60" hidden="false" customHeight="true" outlineLevel="0" collapsed="false">
      <c r="A26" s="110"/>
      <c r="B26" s="110" t="s">
        <v>62</v>
      </c>
      <c r="C26" s="110" t="s">
        <v>63</v>
      </c>
      <c r="D26" s="111" t="s">
        <v>64</v>
      </c>
      <c r="E26" s="111" t="s">
        <v>2199</v>
      </c>
      <c r="F26" s="112" t="s">
        <v>1350</v>
      </c>
      <c r="G26" s="112" t="s">
        <v>2269</v>
      </c>
      <c r="H26" s="111" t="s">
        <v>2270</v>
      </c>
      <c r="I26" s="113" t="s">
        <v>171</v>
      </c>
      <c r="J26" s="112" t="s">
        <v>172</v>
      </c>
      <c r="K26" s="114" t="s">
        <v>131</v>
      </c>
      <c r="L26" s="114" t="s">
        <v>151</v>
      </c>
      <c r="M26" s="112" t="s">
        <v>2264</v>
      </c>
      <c r="N26" s="114" t="s">
        <v>2271</v>
      </c>
      <c r="O26" s="110" t="s">
        <v>75</v>
      </c>
      <c r="P26" s="110" t="s">
        <v>76</v>
      </c>
      <c r="Q26" s="115" t="s">
        <v>137</v>
      </c>
      <c r="R26" s="116" t="n">
        <v>42552</v>
      </c>
      <c r="S26" s="537" t="n">
        <v>12</v>
      </c>
      <c r="T26" s="117" t="n">
        <f aca="false">R26+S26*365.2</f>
        <v>46934.4</v>
      </c>
      <c r="U26" s="111" t="s">
        <v>100</v>
      </c>
      <c r="V26" s="119" t="str">
        <f aca="false">IF(Y26="","",Y26)</f>
        <v/>
      </c>
      <c r="W26" s="119" t="str">
        <f aca="false">IF(Z26="","",Z26)</f>
        <v>кгс/см²</v>
      </c>
      <c r="X26" s="113" t="n">
        <v>40</v>
      </c>
      <c r="Y26" s="113"/>
      <c r="Z26" s="115" t="s">
        <v>2266</v>
      </c>
      <c r="AA26" s="111" t="s">
        <v>156</v>
      </c>
      <c r="AB26" s="113"/>
      <c r="AC26" s="115" t="s">
        <v>141</v>
      </c>
      <c r="AD26" s="114" t="n">
        <v>60</v>
      </c>
      <c r="AE26" s="120" t="n">
        <v>43803</v>
      </c>
      <c r="AF26" s="121" t="n">
        <f aca="false">IF(AD26=0,0,IF(AE26="","",EDATE(AE26,AD26)-DAY(1)))</f>
        <v>45599</v>
      </c>
      <c r="AG26" s="112" t="s">
        <v>82</v>
      </c>
      <c r="AH26" s="112" t="s">
        <v>83</v>
      </c>
      <c r="AI26" s="115" t="s">
        <v>2272</v>
      </c>
      <c r="AJ26" s="112" t="s">
        <v>114</v>
      </c>
      <c r="AK26" s="121" t="str">
        <f aca="true">IF(AE26=0,"нет данных",IF(TODAY()&lt;AF26-30,"поверен",IF(TODAY()&gt;AF26,"ЗАМЕНИТЬ","ПРОСРОЧЕН")))</f>
        <v>ЗАМЕНИТЬ</v>
      </c>
      <c r="AL26" s="115"/>
      <c r="AM26" s="115" t="s">
        <v>86</v>
      </c>
      <c r="AN26" s="115" t="s">
        <v>87</v>
      </c>
      <c r="AO26" s="115" t="s">
        <v>88</v>
      </c>
      <c r="AP26" s="113" t="s">
        <v>2268</v>
      </c>
      <c r="AQ26" s="122" t="s">
        <v>2176</v>
      </c>
      <c r="AR26" s="121"/>
      <c r="AS26" s="115" t="s">
        <v>91</v>
      </c>
      <c r="AT26" s="110" t="s">
        <v>385</v>
      </c>
      <c r="AU26" s="110" t="n">
        <v>4389</v>
      </c>
      <c r="AV26" s="112" t="n">
        <v>45097</v>
      </c>
      <c r="AW26" s="112"/>
      <c r="AX26" s="110"/>
      <c r="AY26" s="110"/>
      <c r="AZ26" s="110"/>
      <c r="BA26" s="112"/>
      <c r="BB26" s="112" t="s">
        <v>145</v>
      </c>
      <c r="BC26" s="112" t="s">
        <v>146</v>
      </c>
      <c r="BD26" s="115" t="n">
        <v>3001</v>
      </c>
      <c r="BE26" s="112"/>
      <c r="BF26" s="123"/>
      <c r="BG26" s="124"/>
      <c r="BH26" s="125"/>
      <c r="BI26" s="126" t="s">
        <v>2226</v>
      </c>
      <c r="BJ26" s="126" t="s">
        <v>1414</v>
      </c>
      <c r="BK26" s="126" t="s">
        <v>2227</v>
      </c>
    </row>
    <row r="27" s="128" customFormat="true" ht="60" hidden="false" customHeight="true" outlineLevel="0" collapsed="false">
      <c r="A27" s="110"/>
      <c r="B27" s="110" t="s">
        <v>62</v>
      </c>
      <c r="C27" s="110" t="s">
        <v>63</v>
      </c>
      <c r="D27" s="111" t="s">
        <v>64</v>
      </c>
      <c r="E27" s="111" t="s">
        <v>2199</v>
      </c>
      <c r="F27" s="112" t="s">
        <v>1350</v>
      </c>
      <c r="G27" s="112" t="s">
        <v>2273</v>
      </c>
      <c r="H27" s="111" t="s">
        <v>2274</v>
      </c>
      <c r="I27" s="113" t="s">
        <v>171</v>
      </c>
      <c r="J27" s="112" t="s">
        <v>172</v>
      </c>
      <c r="K27" s="114" t="s">
        <v>131</v>
      </c>
      <c r="L27" s="114" t="s">
        <v>151</v>
      </c>
      <c r="M27" s="112" t="s">
        <v>2264</v>
      </c>
      <c r="N27" s="114" t="s">
        <v>2275</v>
      </c>
      <c r="O27" s="110" t="s">
        <v>75</v>
      </c>
      <c r="P27" s="110" t="s">
        <v>76</v>
      </c>
      <c r="Q27" s="115" t="s">
        <v>137</v>
      </c>
      <c r="R27" s="116" t="n">
        <v>42552</v>
      </c>
      <c r="S27" s="537" t="n">
        <v>12</v>
      </c>
      <c r="T27" s="117" t="n">
        <f aca="false">R27+S27*365.2</f>
        <v>46934.4</v>
      </c>
      <c r="U27" s="111" t="s">
        <v>100</v>
      </c>
      <c r="V27" s="119" t="str">
        <f aca="false">IF(Y27="","",Y27)</f>
        <v/>
      </c>
      <c r="W27" s="119" t="str">
        <f aca="false">IF(Z27="","",Z27)</f>
        <v>кгс/см²</v>
      </c>
      <c r="X27" s="113" t="n">
        <v>40</v>
      </c>
      <c r="Y27" s="113"/>
      <c r="Z27" s="115" t="s">
        <v>2266</v>
      </c>
      <c r="AA27" s="111" t="s">
        <v>156</v>
      </c>
      <c r="AB27" s="113"/>
      <c r="AC27" s="115" t="s">
        <v>141</v>
      </c>
      <c r="AD27" s="114" t="n">
        <v>60</v>
      </c>
      <c r="AE27" s="120" t="n">
        <v>43803</v>
      </c>
      <c r="AF27" s="121" t="n">
        <f aca="false">IF(AD27=0,0,IF(AE27="","",EDATE(AE27,AD27)-DAY(1)))</f>
        <v>45599</v>
      </c>
      <c r="AG27" s="112" t="s">
        <v>82</v>
      </c>
      <c r="AH27" s="112" t="s">
        <v>83</v>
      </c>
      <c r="AI27" s="115" t="s">
        <v>2276</v>
      </c>
      <c r="AJ27" s="112" t="s">
        <v>114</v>
      </c>
      <c r="AK27" s="121" t="str">
        <f aca="true">IF(AE27=0,"нет данных",IF(TODAY()&lt;AF27-30,"поверен",IF(TODAY()&gt;AF27,"ЗАМЕНИТЬ","ПРОСРОЧЕН")))</f>
        <v>ЗАМЕНИТЬ</v>
      </c>
      <c r="AL27" s="115"/>
      <c r="AM27" s="115" t="s">
        <v>86</v>
      </c>
      <c r="AN27" s="115" t="s">
        <v>87</v>
      </c>
      <c r="AO27" s="115" t="s">
        <v>88</v>
      </c>
      <c r="AP27" s="113" t="s">
        <v>2268</v>
      </c>
      <c r="AQ27" s="122" t="s">
        <v>2176</v>
      </c>
      <c r="AR27" s="121"/>
      <c r="AS27" s="115" t="s">
        <v>91</v>
      </c>
      <c r="AT27" s="110" t="s">
        <v>385</v>
      </c>
      <c r="AU27" s="110" t="n">
        <v>4386</v>
      </c>
      <c r="AV27" s="112" t="n">
        <v>45097</v>
      </c>
      <c r="AW27" s="112"/>
      <c r="AX27" s="110"/>
      <c r="AY27" s="110"/>
      <c r="AZ27" s="110"/>
      <c r="BA27" s="112"/>
      <c r="BB27" s="112" t="s">
        <v>145</v>
      </c>
      <c r="BC27" s="112" t="s">
        <v>146</v>
      </c>
      <c r="BD27" s="115" t="n">
        <v>3001</v>
      </c>
      <c r="BE27" s="112"/>
      <c r="BF27" s="123"/>
      <c r="BG27" s="124"/>
      <c r="BH27" s="125"/>
      <c r="BI27" s="126" t="s">
        <v>2226</v>
      </c>
      <c r="BJ27" s="126" t="s">
        <v>1414</v>
      </c>
      <c r="BK27" s="126" t="s">
        <v>2227</v>
      </c>
    </row>
    <row r="28" s="550" customFormat="true" ht="60" hidden="false" customHeight="true" outlineLevel="0" collapsed="false">
      <c r="A28" s="110"/>
      <c r="B28" s="110" t="s">
        <v>62</v>
      </c>
      <c r="C28" s="110" t="s">
        <v>63</v>
      </c>
      <c r="D28" s="111" t="s">
        <v>64</v>
      </c>
      <c r="E28" s="111" t="s">
        <v>2153</v>
      </c>
      <c r="F28" s="112" t="s">
        <v>1350</v>
      </c>
      <c r="G28" s="112" t="s">
        <v>2277</v>
      </c>
      <c r="H28" s="111" t="s">
        <v>2278</v>
      </c>
      <c r="I28" s="113" t="s">
        <v>316</v>
      </c>
      <c r="J28" s="112" t="s">
        <v>317</v>
      </c>
      <c r="K28" s="114" t="s">
        <v>318</v>
      </c>
      <c r="L28" s="114" t="n">
        <v>5300</v>
      </c>
      <c r="M28" s="112" t="s">
        <v>2279</v>
      </c>
      <c r="N28" s="114" t="s">
        <v>2280</v>
      </c>
      <c r="O28" s="110" t="s">
        <v>322</v>
      </c>
      <c r="P28" s="110" t="s">
        <v>323</v>
      </c>
      <c r="Q28" s="115" t="s">
        <v>289</v>
      </c>
      <c r="R28" s="116" t="s">
        <v>2281</v>
      </c>
      <c r="S28" s="113" t="n">
        <v>12</v>
      </c>
      <c r="T28" s="117" t="n">
        <f aca="false">R28+S28*365.2</f>
        <v>47091.4</v>
      </c>
      <c r="U28" s="111" t="n">
        <v>0.1</v>
      </c>
      <c r="V28" s="110" t="str">
        <f aca="false">IF(Y28="","",Y28)</f>
        <v/>
      </c>
      <c r="W28" s="110" t="str">
        <f aca="false">IF(Z28="","",Z28)</f>
        <v>м</v>
      </c>
      <c r="X28" s="113" t="n">
        <v>2.4</v>
      </c>
      <c r="Y28" s="113"/>
      <c r="Z28" s="115" t="s">
        <v>325</v>
      </c>
      <c r="AA28" s="111" t="s">
        <v>326</v>
      </c>
      <c r="AB28" s="113" t="s">
        <v>325</v>
      </c>
      <c r="AC28" s="115" t="s">
        <v>325</v>
      </c>
      <c r="AD28" s="114" t="n">
        <v>48</v>
      </c>
      <c r="AE28" s="120" t="n">
        <v>45034</v>
      </c>
      <c r="AF28" s="121" t="n">
        <f aca="false">IF(AD28=0,0,IF(AE28="","",EDATE(AE28,AD28)-DAY(1)))</f>
        <v>46464</v>
      </c>
      <c r="AG28" s="112" t="s">
        <v>82</v>
      </c>
      <c r="AH28" s="112" t="s">
        <v>83</v>
      </c>
      <c r="AI28" s="115" t="s">
        <v>2282</v>
      </c>
      <c r="AJ28" s="112" t="s">
        <v>143</v>
      </c>
      <c r="AK28" s="121" t="str">
        <f aca="true">IF(AE28=0,"нет данных",IF(TODAY()&lt;AF28-30,"поверен",IF(TODAY()&gt;AF28,"ЗАМЕНИТЬ","ПРОСРОЧЕН")))</f>
        <v>поверен</v>
      </c>
      <c r="AL28" s="115"/>
      <c r="AM28" s="115" t="s">
        <v>86</v>
      </c>
      <c r="AN28" s="115" t="s">
        <v>87</v>
      </c>
      <c r="AO28" s="115" t="s">
        <v>88</v>
      </c>
      <c r="AP28" s="113" t="s">
        <v>2283</v>
      </c>
      <c r="AQ28" s="122" t="s">
        <v>2176</v>
      </c>
      <c r="AR28" s="121"/>
      <c r="AS28" s="115" t="s">
        <v>91</v>
      </c>
      <c r="AT28" s="110" t="s">
        <v>385</v>
      </c>
      <c r="AU28" s="110" t="n">
        <v>2045</v>
      </c>
      <c r="AV28" s="112" t="n">
        <v>44995</v>
      </c>
      <c r="AW28" s="112"/>
      <c r="AX28" s="110"/>
      <c r="AY28" s="110"/>
      <c r="AZ28" s="110"/>
      <c r="BA28" s="112" t="s">
        <v>221</v>
      </c>
      <c r="BB28" s="112" t="s">
        <v>329</v>
      </c>
      <c r="BC28" s="112" t="s">
        <v>298</v>
      </c>
      <c r="BD28" s="115" t="n">
        <v>2971</v>
      </c>
      <c r="BE28" s="112"/>
      <c r="BF28" s="123"/>
      <c r="BG28" s="228" t="s">
        <v>1191</v>
      </c>
      <c r="BH28" s="228"/>
      <c r="BI28" s="110" t="s">
        <v>2284</v>
      </c>
      <c r="BJ28" s="122" t="s">
        <v>2285</v>
      </c>
      <c r="BK28" s="126" t="s">
        <v>2227</v>
      </c>
    </row>
    <row r="29" s="550" customFormat="true" ht="60" hidden="false" customHeight="true" outlineLevel="0" collapsed="false">
      <c r="A29" s="110"/>
      <c r="B29" s="110" t="s">
        <v>62</v>
      </c>
      <c r="C29" s="110" t="s">
        <v>63</v>
      </c>
      <c r="D29" s="111" t="s">
        <v>64</v>
      </c>
      <c r="E29" s="111" t="s">
        <v>2171</v>
      </c>
      <c r="F29" s="112" t="s">
        <v>1350</v>
      </c>
      <c r="G29" s="112" t="s">
        <v>2286</v>
      </c>
      <c r="H29" s="111" t="s">
        <v>2287</v>
      </c>
      <c r="I29" s="113" t="s">
        <v>316</v>
      </c>
      <c r="J29" s="112" t="s">
        <v>317</v>
      </c>
      <c r="K29" s="114" t="s">
        <v>318</v>
      </c>
      <c r="L29" s="114" t="n">
        <v>5300</v>
      </c>
      <c r="M29" s="112" t="s">
        <v>2279</v>
      </c>
      <c r="N29" s="114" t="s">
        <v>2288</v>
      </c>
      <c r="O29" s="110" t="s">
        <v>322</v>
      </c>
      <c r="P29" s="110" t="s">
        <v>323</v>
      </c>
      <c r="Q29" s="115" t="s">
        <v>289</v>
      </c>
      <c r="R29" s="116" t="s">
        <v>2289</v>
      </c>
      <c r="S29" s="113" t="n">
        <v>12</v>
      </c>
      <c r="T29" s="117" t="n">
        <f aca="false">R29+S29*365.2</f>
        <v>47092.4</v>
      </c>
      <c r="U29" s="111" t="n">
        <v>0.1</v>
      </c>
      <c r="V29" s="110" t="str">
        <f aca="false">IF(Y29="","",Y29)</f>
        <v/>
      </c>
      <c r="W29" s="110" t="str">
        <f aca="false">IF(Z29="","",Z29)</f>
        <v>м</v>
      </c>
      <c r="X29" s="113" t="n">
        <v>2.4</v>
      </c>
      <c r="Y29" s="113"/>
      <c r="Z29" s="115" t="s">
        <v>325</v>
      </c>
      <c r="AA29" s="111" t="s">
        <v>326</v>
      </c>
      <c r="AB29" s="113" t="s">
        <v>325</v>
      </c>
      <c r="AC29" s="115" t="s">
        <v>325</v>
      </c>
      <c r="AD29" s="114" t="n">
        <v>48</v>
      </c>
      <c r="AE29" s="120" t="n">
        <v>45034</v>
      </c>
      <c r="AF29" s="121" t="n">
        <f aca="false">IF(AD29=0,0,IF(AE29="","",EDATE(AE29,AD29)-DAY(1)))</f>
        <v>46464</v>
      </c>
      <c r="AG29" s="112" t="s">
        <v>82</v>
      </c>
      <c r="AH29" s="112" t="s">
        <v>83</v>
      </c>
      <c r="AI29" s="115" t="s">
        <v>2290</v>
      </c>
      <c r="AJ29" s="112" t="s">
        <v>143</v>
      </c>
      <c r="AK29" s="121" t="str">
        <f aca="true">IF(AE29=0,"нет данных",IF(TODAY()&lt;AF29-30,"поверен",IF(TODAY()&gt;AF29,"ЗАМЕНИТЬ","ПРОСРОЧЕН")))</f>
        <v>поверен</v>
      </c>
      <c r="AL29" s="115"/>
      <c r="AM29" s="115" t="s">
        <v>86</v>
      </c>
      <c r="AN29" s="115" t="s">
        <v>87</v>
      </c>
      <c r="AO29" s="115" t="s">
        <v>88</v>
      </c>
      <c r="AP29" s="113" t="s">
        <v>2283</v>
      </c>
      <c r="AQ29" s="122" t="s">
        <v>2176</v>
      </c>
      <c r="AR29" s="121"/>
      <c r="AS29" s="115" t="s">
        <v>91</v>
      </c>
      <c r="AT29" s="110" t="s">
        <v>385</v>
      </c>
      <c r="AU29" s="110" t="n">
        <v>2044</v>
      </c>
      <c r="AV29" s="112" t="n">
        <v>44995</v>
      </c>
      <c r="AW29" s="112"/>
      <c r="AX29" s="110"/>
      <c r="AY29" s="110"/>
      <c r="AZ29" s="110"/>
      <c r="BA29" s="112" t="s">
        <v>221</v>
      </c>
      <c r="BB29" s="112" t="s">
        <v>329</v>
      </c>
      <c r="BC29" s="112" t="s">
        <v>298</v>
      </c>
      <c r="BD29" s="115" t="n">
        <v>2971</v>
      </c>
      <c r="BE29" s="112"/>
      <c r="BF29" s="123"/>
      <c r="BG29" s="228" t="s">
        <v>1191</v>
      </c>
      <c r="BH29" s="228"/>
      <c r="BI29" s="110" t="s">
        <v>2284</v>
      </c>
      <c r="BJ29" s="122" t="s">
        <v>2285</v>
      </c>
      <c r="BK29" s="126" t="s">
        <v>2227</v>
      </c>
    </row>
    <row r="30" s="128" customFormat="true" ht="60" hidden="false" customHeight="true" outlineLevel="0" collapsed="false">
      <c r="A30" s="110"/>
      <c r="B30" s="110" t="s">
        <v>62</v>
      </c>
      <c r="C30" s="110" t="s">
        <v>63</v>
      </c>
      <c r="D30" s="111" t="s">
        <v>64</v>
      </c>
      <c r="E30" s="111" t="n">
        <v>250</v>
      </c>
      <c r="F30" s="112" t="s">
        <v>1350</v>
      </c>
      <c r="G30" s="112" t="s">
        <v>1939</v>
      </c>
      <c r="H30" s="111" t="s">
        <v>2291</v>
      </c>
      <c r="I30" s="113" t="s">
        <v>1448</v>
      </c>
      <c r="J30" s="112" t="s">
        <v>1449</v>
      </c>
      <c r="K30" s="114" t="s">
        <v>568</v>
      </c>
      <c r="L30" s="114" t="s">
        <v>1451</v>
      </c>
      <c r="M30" s="114" t="s">
        <v>1452</v>
      </c>
      <c r="N30" s="111" t="s">
        <v>2292</v>
      </c>
      <c r="O30" s="110" t="s">
        <v>1454</v>
      </c>
      <c r="P30" s="110" t="s">
        <v>76</v>
      </c>
      <c r="Q30" s="115" t="s">
        <v>409</v>
      </c>
      <c r="R30" s="129" t="n">
        <v>44805</v>
      </c>
      <c r="S30" s="113" t="n">
        <v>15</v>
      </c>
      <c r="T30" s="117" t="n">
        <f aca="false">R30+S30*365.2</f>
        <v>50283</v>
      </c>
      <c r="U30" s="111" t="s">
        <v>100</v>
      </c>
      <c r="V30" s="119" t="str">
        <f aca="false">IF(Y30="","",Y30)</f>
        <v/>
      </c>
      <c r="W30" s="119" t="str">
        <f aca="false">IF(Z30="","",Z30)</f>
        <v>%НКПР</v>
      </c>
      <c r="X30" s="113" t="n">
        <v>100</v>
      </c>
      <c r="Y30" s="113"/>
      <c r="Z30" s="115" t="s">
        <v>411</v>
      </c>
      <c r="AA30" s="111" t="s">
        <v>412</v>
      </c>
      <c r="AB30" s="113"/>
      <c r="AC30" s="115" t="s">
        <v>411</v>
      </c>
      <c r="AD30" s="114" t="n">
        <v>36</v>
      </c>
      <c r="AE30" s="120" t="n">
        <v>44826</v>
      </c>
      <c r="AF30" s="121" t="n">
        <f aca="false">IF(AD30=0,0,IF(AE30="","",EDATE(AE30,AD30)-DAY(1)))</f>
        <v>45891</v>
      </c>
      <c r="AG30" s="112" t="s">
        <v>82</v>
      </c>
      <c r="AH30" s="112" t="s">
        <v>83</v>
      </c>
      <c r="AI30" s="115" t="s">
        <v>2293</v>
      </c>
      <c r="AJ30" s="110" t="s">
        <v>1977</v>
      </c>
      <c r="AK30" s="121" t="str">
        <f aca="true">IF(AE30=0,"нет данных",IF(TODAY()&lt;AF30-30,"поверен",IF(TODAY()&gt;AF30,"ЗАМЕНИТЬ","ПРОСРОЧЕН")))</f>
        <v>ЗАМЕНИТЬ</v>
      </c>
      <c r="AL30" s="115"/>
      <c r="AM30" s="115" t="s">
        <v>86</v>
      </c>
      <c r="AN30" s="115" t="s">
        <v>87</v>
      </c>
      <c r="AO30" s="115" t="s">
        <v>88</v>
      </c>
      <c r="AP30" s="113" t="s">
        <v>593</v>
      </c>
      <c r="AQ30" s="122" t="s">
        <v>2294</v>
      </c>
      <c r="AR30" s="121"/>
      <c r="AS30" s="115" t="s">
        <v>91</v>
      </c>
      <c r="AT30" s="110" t="s">
        <v>385</v>
      </c>
      <c r="AU30" s="110"/>
      <c r="AV30" s="122" t="s">
        <v>2294</v>
      </c>
      <c r="AW30" s="112"/>
      <c r="AX30" s="110"/>
      <c r="AY30" s="110"/>
      <c r="AZ30" s="110"/>
      <c r="BA30" s="112" t="s">
        <v>221</v>
      </c>
      <c r="BB30" s="112" t="s">
        <v>415</v>
      </c>
      <c r="BC30" s="112" t="s">
        <v>416</v>
      </c>
      <c r="BD30" s="115" t="n">
        <v>3160</v>
      </c>
      <c r="BE30" s="112"/>
      <c r="BF30" s="123"/>
      <c r="BG30" s="124" t="s">
        <v>2295</v>
      </c>
      <c r="BH30" s="125"/>
      <c r="BI30" s="126" t="s">
        <v>417</v>
      </c>
      <c r="BJ30" s="126" t="s">
        <v>2109</v>
      </c>
      <c r="BK30" s="126" t="s">
        <v>2296</v>
      </c>
    </row>
    <row r="31" s="148" customFormat="true" ht="60" hidden="false" customHeight="true" outlineLevel="0" collapsed="false">
      <c r="A31" s="110"/>
      <c r="B31" s="110" t="s">
        <v>62</v>
      </c>
      <c r="C31" s="110" t="s">
        <v>63</v>
      </c>
      <c r="D31" s="111" t="s">
        <v>64</v>
      </c>
      <c r="E31" s="111" t="n">
        <v>250</v>
      </c>
      <c r="F31" s="112" t="s">
        <v>1350</v>
      </c>
      <c r="G31" s="112" t="s">
        <v>2297</v>
      </c>
      <c r="H31" s="111" t="s">
        <v>2298</v>
      </c>
      <c r="I31" s="113" t="s">
        <v>566</v>
      </c>
      <c r="J31" s="112" t="s">
        <v>615</v>
      </c>
      <c r="K31" s="114" t="s">
        <v>2299</v>
      </c>
      <c r="L31" s="114" t="s">
        <v>616</v>
      </c>
      <c r="M31" s="114" t="s">
        <v>617</v>
      </c>
      <c r="N31" s="114" t="s">
        <v>2300</v>
      </c>
      <c r="O31" s="110" t="s">
        <v>408</v>
      </c>
      <c r="P31" s="110" t="s">
        <v>76</v>
      </c>
      <c r="Q31" s="115" t="s">
        <v>409</v>
      </c>
      <c r="R31" s="129" t="n">
        <v>42590</v>
      </c>
      <c r="S31" s="113" t="n">
        <v>15</v>
      </c>
      <c r="T31" s="117" t="n">
        <f aca="false">R31+S31*365.2</f>
        <v>48068</v>
      </c>
      <c r="U31" s="111" t="s">
        <v>100</v>
      </c>
      <c r="V31" s="119" t="str">
        <f aca="false">IF(Y31="","",Y31)</f>
        <v/>
      </c>
      <c r="W31" s="119" t="str">
        <f aca="false">IF(Z31="","",Z31)</f>
        <v>%НКПР</v>
      </c>
      <c r="X31" s="113" t="n">
        <v>100</v>
      </c>
      <c r="Y31" s="113"/>
      <c r="Z31" s="115" t="s">
        <v>411</v>
      </c>
      <c r="AA31" s="111" t="s">
        <v>412</v>
      </c>
      <c r="AB31" s="113"/>
      <c r="AC31" s="115" t="s">
        <v>411</v>
      </c>
      <c r="AD31" s="114" t="n">
        <v>24</v>
      </c>
      <c r="AE31" s="116" t="n">
        <v>45002</v>
      </c>
      <c r="AF31" s="121" t="n">
        <f aca="false">IF(AD31=0,0,IF(AE31="","",EDATE(AE31,AD31)-DAY(1)))</f>
        <v>45702</v>
      </c>
      <c r="AG31" s="112" t="s">
        <v>82</v>
      </c>
      <c r="AH31" s="112" t="s">
        <v>83</v>
      </c>
      <c r="AI31" s="110" t="s">
        <v>2301</v>
      </c>
      <c r="AJ31" s="112" t="s">
        <v>625</v>
      </c>
      <c r="AK31" s="121" t="str">
        <f aca="true">IF(AE31=0,"нет данных",IF(TODAY()&lt;AF31-30,"поверен",IF(TODAY()&gt;AF31,"ЗАМЕНИТЬ","ПРОСРОЧЕН")))</f>
        <v>ЗАМЕНИТЬ</v>
      </c>
      <c r="AL31" s="115"/>
      <c r="AM31" s="115" t="s">
        <v>86</v>
      </c>
      <c r="AN31" s="115" t="s">
        <v>87</v>
      </c>
      <c r="AO31" s="115" t="s">
        <v>88</v>
      </c>
      <c r="AP31" s="113" t="s">
        <v>574</v>
      </c>
      <c r="AQ31" s="122" t="s">
        <v>2184</v>
      </c>
      <c r="AR31" s="121"/>
      <c r="AS31" s="115" t="s">
        <v>91</v>
      </c>
      <c r="AT31" s="110" t="s">
        <v>385</v>
      </c>
      <c r="AU31" s="110" t="n">
        <v>3319</v>
      </c>
      <c r="AV31" s="112" t="n">
        <v>44995</v>
      </c>
      <c r="AW31" s="112"/>
      <c r="AX31" s="110"/>
      <c r="AY31" s="110"/>
      <c r="AZ31" s="110"/>
      <c r="BA31" s="112" t="s">
        <v>221</v>
      </c>
      <c r="BB31" s="112" t="s">
        <v>415</v>
      </c>
      <c r="BC31" s="112" t="s">
        <v>416</v>
      </c>
      <c r="BD31" s="115" t="n">
        <v>3160</v>
      </c>
      <c r="BE31" s="112"/>
      <c r="BF31" s="123"/>
      <c r="BG31" s="112" t="s">
        <v>576</v>
      </c>
      <c r="BH31" s="119"/>
      <c r="BI31" s="119"/>
      <c r="BJ31" s="119"/>
      <c r="BK31" s="119"/>
    </row>
    <row r="32" s="128" customFormat="true" ht="60" hidden="false" customHeight="true" outlineLevel="0" collapsed="false">
      <c r="A32" s="110"/>
      <c r="B32" s="110" t="s">
        <v>62</v>
      </c>
      <c r="C32" s="110" t="s">
        <v>63</v>
      </c>
      <c r="D32" s="111" t="s">
        <v>64</v>
      </c>
      <c r="E32" s="111" t="n">
        <v>250</v>
      </c>
      <c r="F32" s="112" t="s">
        <v>1350</v>
      </c>
      <c r="G32" s="112" t="s">
        <v>2048</v>
      </c>
      <c r="H32" s="111" t="s">
        <v>2302</v>
      </c>
      <c r="I32" s="113" t="s">
        <v>566</v>
      </c>
      <c r="J32" s="112" t="s">
        <v>615</v>
      </c>
      <c r="K32" s="114" t="s">
        <v>2299</v>
      </c>
      <c r="L32" s="114" t="s">
        <v>616</v>
      </c>
      <c r="M32" s="114" t="s">
        <v>617</v>
      </c>
      <c r="N32" s="114" t="s">
        <v>2303</v>
      </c>
      <c r="O32" s="110" t="s">
        <v>999</v>
      </c>
      <c r="P32" s="110" t="s">
        <v>76</v>
      </c>
      <c r="Q32" s="115" t="s">
        <v>409</v>
      </c>
      <c r="R32" s="129" t="n">
        <v>42590</v>
      </c>
      <c r="S32" s="113" t="n">
        <v>15</v>
      </c>
      <c r="T32" s="117" t="n">
        <f aca="false">R32+S32*365.2</f>
        <v>48068</v>
      </c>
      <c r="U32" s="111" t="s">
        <v>100</v>
      </c>
      <c r="V32" s="119" t="str">
        <f aca="false">IF(Y32="","",Y32)</f>
        <v/>
      </c>
      <c r="W32" s="119" t="str">
        <f aca="false">IF(Z32="","",Z32)</f>
        <v>%НКПР</v>
      </c>
      <c r="X32" s="113" t="n">
        <v>100</v>
      </c>
      <c r="Y32" s="113"/>
      <c r="Z32" s="115" t="s">
        <v>411</v>
      </c>
      <c r="AA32" s="111" t="s">
        <v>412</v>
      </c>
      <c r="AB32" s="113"/>
      <c r="AC32" s="115" t="s">
        <v>411</v>
      </c>
      <c r="AD32" s="114" t="n">
        <v>24</v>
      </c>
      <c r="AE32" s="120" t="n">
        <v>44650</v>
      </c>
      <c r="AF32" s="121" t="n">
        <f aca="false">IF(AD32=0,0,IF(AE32="","",EDATE(AE32,AD32)-DAY(1)))</f>
        <v>45350</v>
      </c>
      <c r="AG32" s="112" t="s">
        <v>82</v>
      </c>
      <c r="AH32" s="112" t="s">
        <v>83</v>
      </c>
      <c r="AI32" s="115" t="s">
        <v>2304</v>
      </c>
      <c r="AJ32" s="112" t="s">
        <v>143</v>
      </c>
      <c r="AK32" s="121" t="str">
        <f aca="true">IF(AE32=0,"нет данных",IF(TODAY()&lt;AF32-30,"поверен",IF(TODAY()&gt;AF32,"ЗАМЕНИТЬ","ПРОСРОЧЕН")))</f>
        <v>ЗАМЕНИТЬ</v>
      </c>
      <c r="AL32" s="115"/>
      <c r="AM32" s="115" t="s">
        <v>86</v>
      </c>
      <c r="AN32" s="115" t="s">
        <v>87</v>
      </c>
      <c r="AO32" s="115" t="s">
        <v>88</v>
      </c>
      <c r="AP32" s="113" t="s">
        <v>574</v>
      </c>
      <c r="AQ32" s="122" t="s">
        <v>2184</v>
      </c>
      <c r="AR32" s="121"/>
      <c r="AS32" s="115" t="s">
        <v>91</v>
      </c>
      <c r="AT32" s="110" t="s">
        <v>385</v>
      </c>
      <c r="AU32" s="110" t="n">
        <v>4370</v>
      </c>
      <c r="AV32" s="112" t="n">
        <v>44995</v>
      </c>
      <c r="AW32" s="112"/>
      <c r="AX32" s="110"/>
      <c r="AY32" s="110"/>
      <c r="AZ32" s="110"/>
      <c r="BA32" s="112" t="s">
        <v>221</v>
      </c>
      <c r="BB32" s="112" t="s">
        <v>415</v>
      </c>
      <c r="BC32" s="112" t="s">
        <v>416</v>
      </c>
      <c r="BD32" s="115" t="n">
        <v>3160</v>
      </c>
      <c r="BE32" s="112"/>
      <c r="BF32" s="123"/>
      <c r="BG32" s="124" t="s">
        <v>1602</v>
      </c>
      <c r="BH32" s="125"/>
      <c r="BI32" s="119"/>
      <c r="BJ32" s="130"/>
      <c r="BK32" s="130"/>
    </row>
    <row r="33" s="128" customFormat="true" ht="60" hidden="false" customHeight="true" outlineLevel="0" collapsed="false">
      <c r="A33" s="110"/>
      <c r="B33" s="110" t="s">
        <v>62</v>
      </c>
      <c r="C33" s="110" t="s">
        <v>63</v>
      </c>
      <c r="D33" s="111" t="s">
        <v>64</v>
      </c>
      <c r="E33" s="111" t="n">
        <v>250</v>
      </c>
      <c r="F33" s="112" t="s">
        <v>1350</v>
      </c>
      <c r="G33" s="112" t="s">
        <v>2305</v>
      </c>
      <c r="H33" s="111" t="s">
        <v>2306</v>
      </c>
      <c r="I33" s="113" t="s">
        <v>1448</v>
      </c>
      <c r="J33" s="112" t="s">
        <v>1449</v>
      </c>
      <c r="K33" s="114" t="s">
        <v>568</v>
      </c>
      <c r="L33" s="114" t="s">
        <v>1451</v>
      </c>
      <c r="M33" s="114" t="s">
        <v>1452</v>
      </c>
      <c r="N33" s="111" t="s">
        <v>2307</v>
      </c>
      <c r="O33" s="110" t="s">
        <v>1454</v>
      </c>
      <c r="P33" s="110" t="s">
        <v>76</v>
      </c>
      <c r="Q33" s="115" t="s">
        <v>409</v>
      </c>
      <c r="R33" s="129" t="n">
        <v>44826</v>
      </c>
      <c r="S33" s="113" t="n">
        <v>15</v>
      </c>
      <c r="T33" s="117" t="n">
        <f aca="false">R33+S33*365.2</f>
        <v>50304</v>
      </c>
      <c r="U33" s="111" t="s">
        <v>100</v>
      </c>
      <c r="V33" s="119" t="str">
        <f aca="false">IF(Y33="","",Y33)</f>
        <v/>
      </c>
      <c r="W33" s="119" t="str">
        <f aca="false">IF(Z33="","",Z33)</f>
        <v>%НКПР</v>
      </c>
      <c r="X33" s="113" t="n">
        <v>100</v>
      </c>
      <c r="Y33" s="113"/>
      <c r="Z33" s="115" t="s">
        <v>411</v>
      </c>
      <c r="AA33" s="111" t="s">
        <v>412</v>
      </c>
      <c r="AB33" s="113"/>
      <c r="AC33" s="115" t="s">
        <v>411</v>
      </c>
      <c r="AD33" s="114" t="n">
        <v>36</v>
      </c>
      <c r="AE33" s="120" t="n">
        <v>44826</v>
      </c>
      <c r="AF33" s="121" t="n">
        <f aca="false">IF(AD33=0,0,IF(AE33="","",EDATE(AE33,AD33)-DAY(1)))</f>
        <v>45891</v>
      </c>
      <c r="AG33" s="112" t="s">
        <v>82</v>
      </c>
      <c r="AH33" s="112" t="s">
        <v>83</v>
      </c>
      <c r="AI33" s="115" t="s">
        <v>2308</v>
      </c>
      <c r="AJ33" s="110" t="s">
        <v>1977</v>
      </c>
      <c r="AK33" s="121" t="str">
        <f aca="true">IF(AE33=0,"нет данных",IF(TODAY()&lt;AF33-30,"поверен",IF(TODAY()&gt;AF33,"ЗАМЕНИТЬ","ПРОСРОЧЕН")))</f>
        <v>ЗАМЕНИТЬ</v>
      </c>
      <c r="AL33" s="115"/>
      <c r="AM33" s="115" t="s">
        <v>86</v>
      </c>
      <c r="AN33" s="115" t="s">
        <v>87</v>
      </c>
      <c r="AO33" s="115" t="s">
        <v>88</v>
      </c>
      <c r="AP33" s="113" t="s">
        <v>593</v>
      </c>
      <c r="AQ33" s="122" t="s">
        <v>2309</v>
      </c>
      <c r="AR33" s="121"/>
      <c r="AS33" s="115" t="s">
        <v>91</v>
      </c>
      <c r="AT33" s="110" t="s">
        <v>385</v>
      </c>
      <c r="AU33" s="110"/>
      <c r="AV33" s="122" t="s">
        <v>2294</v>
      </c>
      <c r="AW33" s="112"/>
      <c r="AX33" s="110"/>
      <c r="AY33" s="110"/>
      <c r="AZ33" s="110"/>
      <c r="BA33" s="112" t="s">
        <v>221</v>
      </c>
      <c r="BB33" s="112" t="s">
        <v>415</v>
      </c>
      <c r="BC33" s="112" t="s">
        <v>416</v>
      </c>
      <c r="BD33" s="115" t="n">
        <v>3160</v>
      </c>
      <c r="BE33" s="112"/>
      <c r="BF33" s="123"/>
      <c r="BG33" s="124" t="s">
        <v>2295</v>
      </c>
      <c r="BH33" s="125"/>
      <c r="BI33" s="126" t="s">
        <v>417</v>
      </c>
      <c r="BJ33" s="126" t="s">
        <v>2109</v>
      </c>
      <c r="BK33" s="126" t="s">
        <v>2296</v>
      </c>
    </row>
    <row r="34" s="128" customFormat="true" ht="60" hidden="false" customHeight="true" outlineLevel="0" collapsed="false">
      <c r="A34" s="110"/>
      <c r="B34" s="110" t="s">
        <v>62</v>
      </c>
      <c r="C34" s="110" t="s">
        <v>63</v>
      </c>
      <c r="D34" s="111" t="s">
        <v>64</v>
      </c>
      <c r="E34" s="111" t="n">
        <v>250</v>
      </c>
      <c r="F34" s="112" t="s">
        <v>1350</v>
      </c>
      <c r="G34" s="112" t="s">
        <v>2310</v>
      </c>
      <c r="H34" s="111" t="s">
        <v>2311</v>
      </c>
      <c r="I34" s="113" t="s">
        <v>566</v>
      </c>
      <c r="J34" s="112" t="s">
        <v>615</v>
      </c>
      <c r="K34" s="114" t="s">
        <v>2299</v>
      </c>
      <c r="L34" s="114" t="s">
        <v>616</v>
      </c>
      <c r="M34" s="114" t="s">
        <v>617</v>
      </c>
      <c r="N34" s="114" t="s">
        <v>2312</v>
      </c>
      <c r="O34" s="110" t="s">
        <v>999</v>
      </c>
      <c r="P34" s="110" t="s">
        <v>76</v>
      </c>
      <c r="Q34" s="115" t="s">
        <v>409</v>
      </c>
      <c r="R34" s="129" t="n">
        <v>42590</v>
      </c>
      <c r="S34" s="113" t="n">
        <v>15</v>
      </c>
      <c r="T34" s="117" t="n">
        <f aca="false">R34+S34*365.2</f>
        <v>48068</v>
      </c>
      <c r="U34" s="111" t="s">
        <v>100</v>
      </c>
      <c r="V34" s="119" t="str">
        <f aca="false">IF(Y34="","",Y34)</f>
        <v/>
      </c>
      <c r="W34" s="119" t="str">
        <f aca="false">IF(Z34="","",Z34)</f>
        <v>%НКПР</v>
      </c>
      <c r="X34" s="113" t="n">
        <v>100</v>
      </c>
      <c r="Y34" s="113"/>
      <c r="Z34" s="115" t="s">
        <v>411</v>
      </c>
      <c r="AA34" s="111" t="s">
        <v>412</v>
      </c>
      <c r="AB34" s="113"/>
      <c r="AC34" s="115" t="s">
        <v>411</v>
      </c>
      <c r="AD34" s="114" t="n">
        <v>24</v>
      </c>
      <c r="AE34" s="120" t="n">
        <v>44650</v>
      </c>
      <c r="AF34" s="121" t="n">
        <f aca="false">IF(AD34=0,0,IF(AE34="","",EDATE(AE34,AD34)-DAY(1)))</f>
        <v>45350</v>
      </c>
      <c r="AG34" s="112" t="s">
        <v>82</v>
      </c>
      <c r="AH34" s="112" t="s">
        <v>83</v>
      </c>
      <c r="AI34" s="115" t="s">
        <v>2313</v>
      </c>
      <c r="AJ34" s="112" t="s">
        <v>143</v>
      </c>
      <c r="AK34" s="121" t="str">
        <f aca="true">IF(AE34=0,"нет данных",IF(TODAY()&lt;AF34-30,"поверен",IF(TODAY()&gt;AF34,"ЗАМЕНИТЬ","ПРОСРОЧЕН")))</f>
        <v>ЗАМЕНИТЬ</v>
      </c>
      <c r="AL34" s="115"/>
      <c r="AM34" s="115" t="s">
        <v>86</v>
      </c>
      <c r="AN34" s="115" t="s">
        <v>87</v>
      </c>
      <c r="AO34" s="115" t="s">
        <v>88</v>
      </c>
      <c r="AP34" s="113" t="s">
        <v>574</v>
      </c>
      <c r="AQ34" s="122" t="s">
        <v>2184</v>
      </c>
      <c r="AR34" s="121"/>
      <c r="AS34" s="115" t="s">
        <v>91</v>
      </c>
      <c r="AT34" s="110" t="s">
        <v>385</v>
      </c>
      <c r="AU34" s="110" t="n">
        <v>4369</v>
      </c>
      <c r="AV34" s="112" t="n">
        <v>44995</v>
      </c>
      <c r="AW34" s="112"/>
      <c r="AX34" s="110"/>
      <c r="AY34" s="110"/>
      <c r="AZ34" s="110"/>
      <c r="BA34" s="112" t="s">
        <v>221</v>
      </c>
      <c r="BB34" s="112" t="s">
        <v>415</v>
      </c>
      <c r="BC34" s="112" t="s">
        <v>416</v>
      </c>
      <c r="BD34" s="115" t="n">
        <v>3160</v>
      </c>
      <c r="BE34" s="112"/>
      <c r="BF34" s="123"/>
      <c r="BG34" s="124" t="s">
        <v>1602</v>
      </c>
      <c r="BH34" s="125"/>
      <c r="BI34" s="119"/>
      <c r="BJ34" s="130"/>
      <c r="BK34" s="130"/>
    </row>
    <row r="35" s="127" customFormat="true" ht="60" hidden="false" customHeight="true" outlineLevel="0" collapsed="false">
      <c r="A35" s="134"/>
      <c r="B35" s="134" t="s">
        <v>62</v>
      </c>
      <c r="C35" s="134" t="s">
        <v>63</v>
      </c>
      <c r="D35" s="135" t="s">
        <v>64</v>
      </c>
      <c r="E35" s="135" t="s">
        <v>2314</v>
      </c>
      <c r="F35" s="136" t="s">
        <v>2315</v>
      </c>
      <c r="G35" s="136" t="s">
        <v>2316</v>
      </c>
      <c r="H35" s="135" t="s">
        <v>2317</v>
      </c>
      <c r="I35" s="137" t="s">
        <v>282</v>
      </c>
      <c r="J35" s="136" t="s">
        <v>283</v>
      </c>
      <c r="K35" s="138" t="s">
        <v>284</v>
      </c>
      <c r="L35" s="138" t="s">
        <v>2318</v>
      </c>
      <c r="M35" s="138" t="s">
        <v>2319</v>
      </c>
      <c r="N35" s="138" t="s">
        <v>2320</v>
      </c>
      <c r="O35" s="134" t="s">
        <v>288</v>
      </c>
      <c r="P35" s="134" t="s">
        <v>136</v>
      </c>
      <c r="Q35" s="134" t="n">
        <v>29</v>
      </c>
      <c r="R35" s="163" t="s">
        <v>1434</v>
      </c>
      <c r="S35" s="137" t="n">
        <v>10</v>
      </c>
      <c r="T35" s="141" t="n">
        <f aca="false">R35+S35*365.2</f>
        <v>46388</v>
      </c>
      <c r="U35" s="135" t="s">
        <v>291</v>
      </c>
      <c r="V35" s="108"/>
      <c r="W35" s="108" t="s">
        <v>292</v>
      </c>
      <c r="X35" s="137" t="n">
        <v>120000</v>
      </c>
      <c r="Y35" s="137"/>
      <c r="Z35" s="108" t="s">
        <v>292</v>
      </c>
      <c r="AA35" s="135" t="s">
        <v>293</v>
      </c>
      <c r="AB35" s="137"/>
      <c r="AC35" s="139" t="s">
        <v>141</v>
      </c>
      <c r="AD35" s="138" t="n">
        <v>48</v>
      </c>
      <c r="AE35" s="149" t="n">
        <v>44714</v>
      </c>
      <c r="AF35" s="143" t="n">
        <f aca="false">IF(AD35=0,0,IF(AE35="","",EDATE(AE35,AD35)-DAY(1)))</f>
        <v>46144</v>
      </c>
      <c r="AG35" s="136" t="s">
        <v>82</v>
      </c>
      <c r="AH35" s="136" t="s">
        <v>83</v>
      </c>
      <c r="AI35" s="139" t="s">
        <v>2321</v>
      </c>
      <c r="AJ35" s="136" t="s">
        <v>85</v>
      </c>
      <c r="AK35" s="143" t="str">
        <f aca="true">IF(AE35=0,"нет данных",IF(TODAY()&lt;AF35-30,"поверен",IF(TODAY()&gt;AF35,"ЗАМЕНИТЬ","ПРОСРОЧЕН")))</f>
        <v>поверен</v>
      </c>
      <c r="AL35" s="139"/>
      <c r="AM35" s="139" t="s">
        <v>86</v>
      </c>
      <c r="AN35" s="139" t="s">
        <v>87</v>
      </c>
      <c r="AO35" s="139" t="s">
        <v>88</v>
      </c>
      <c r="AP35" s="137" t="s">
        <v>2322</v>
      </c>
      <c r="AQ35" s="150"/>
      <c r="AR35" s="143"/>
      <c r="AS35" s="139" t="s">
        <v>91</v>
      </c>
      <c r="AT35" s="134" t="s">
        <v>385</v>
      </c>
      <c r="AU35" s="134"/>
      <c r="AV35" s="136" t="n">
        <v>44562</v>
      </c>
      <c r="AW35" s="136"/>
      <c r="AX35" s="134"/>
      <c r="AY35" s="134"/>
      <c r="AZ35" s="134"/>
      <c r="BA35" s="136"/>
      <c r="BB35" s="136" t="s">
        <v>297</v>
      </c>
      <c r="BC35" s="136" t="s">
        <v>298</v>
      </c>
      <c r="BD35" s="139"/>
      <c r="BE35" s="136"/>
      <c r="BF35" s="144"/>
      <c r="BG35" s="145" t="s">
        <v>2323</v>
      </c>
      <c r="BH35" s="151"/>
      <c r="BI35" s="108"/>
      <c r="BJ35" s="162"/>
      <c r="BK35" s="162"/>
    </row>
    <row r="36" s="127" customFormat="true" ht="60" hidden="false" customHeight="true" outlineLevel="0" collapsed="false">
      <c r="A36" s="134"/>
      <c r="B36" s="134" t="s">
        <v>62</v>
      </c>
      <c r="C36" s="134" t="s">
        <v>63</v>
      </c>
      <c r="D36" s="135" t="s">
        <v>64</v>
      </c>
      <c r="E36" s="135" t="s">
        <v>2314</v>
      </c>
      <c r="F36" s="136" t="s">
        <v>2315</v>
      </c>
      <c r="G36" s="136" t="s">
        <v>2316</v>
      </c>
      <c r="H36" s="135" t="s">
        <v>2324</v>
      </c>
      <c r="I36" s="137" t="s">
        <v>282</v>
      </c>
      <c r="J36" s="136" t="s">
        <v>283</v>
      </c>
      <c r="K36" s="138" t="s">
        <v>284</v>
      </c>
      <c r="L36" s="138" t="s">
        <v>2318</v>
      </c>
      <c r="M36" s="138" t="s">
        <v>2319</v>
      </c>
      <c r="N36" s="138" t="s">
        <v>2325</v>
      </c>
      <c r="O36" s="134" t="s">
        <v>288</v>
      </c>
      <c r="P36" s="134" t="s">
        <v>136</v>
      </c>
      <c r="Q36" s="134" t="n">
        <v>29</v>
      </c>
      <c r="R36" s="150" t="s">
        <v>1434</v>
      </c>
      <c r="S36" s="137" t="n">
        <v>10</v>
      </c>
      <c r="T36" s="141" t="n">
        <f aca="false">R36+S36*365.2</f>
        <v>46388</v>
      </c>
      <c r="U36" s="135" t="s">
        <v>291</v>
      </c>
      <c r="V36" s="108"/>
      <c r="W36" s="108" t="s">
        <v>292</v>
      </c>
      <c r="X36" s="137" t="n">
        <v>120000</v>
      </c>
      <c r="Y36" s="137"/>
      <c r="Z36" s="108" t="s">
        <v>292</v>
      </c>
      <c r="AA36" s="135" t="s">
        <v>293</v>
      </c>
      <c r="AB36" s="137"/>
      <c r="AC36" s="139" t="s">
        <v>141</v>
      </c>
      <c r="AD36" s="138" t="n">
        <v>48</v>
      </c>
      <c r="AE36" s="149" t="n">
        <v>44714</v>
      </c>
      <c r="AF36" s="143" t="n">
        <f aca="false">IF(AD36=0,0,IF(AE36="","",EDATE(AE36,AD36)-DAY(1)))</f>
        <v>46144</v>
      </c>
      <c r="AG36" s="136" t="s">
        <v>82</v>
      </c>
      <c r="AH36" s="136" t="s">
        <v>83</v>
      </c>
      <c r="AI36" s="139" t="s">
        <v>2326</v>
      </c>
      <c r="AJ36" s="136" t="s">
        <v>85</v>
      </c>
      <c r="AK36" s="143" t="str">
        <f aca="true">IF(AE36=0,"нет данных",IF(TODAY()&lt;AF36-30,"поверен",IF(TODAY()&gt;AF36,"ЗАМЕНИТЬ","ПРОСРОЧЕН")))</f>
        <v>поверен</v>
      </c>
      <c r="AL36" s="139"/>
      <c r="AM36" s="139" t="s">
        <v>86</v>
      </c>
      <c r="AN36" s="139" t="s">
        <v>87</v>
      </c>
      <c r="AO36" s="139" t="s">
        <v>88</v>
      </c>
      <c r="AP36" s="137" t="s">
        <v>2322</v>
      </c>
      <c r="AQ36" s="150"/>
      <c r="AR36" s="143"/>
      <c r="AS36" s="139" t="s">
        <v>91</v>
      </c>
      <c r="AT36" s="134" t="s">
        <v>385</v>
      </c>
      <c r="AU36" s="134"/>
      <c r="AV36" s="136" t="n">
        <v>44562</v>
      </c>
      <c r="AW36" s="136"/>
      <c r="AX36" s="134"/>
      <c r="AY36" s="134"/>
      <c r="AZ36" s="134"/>
      <c r="BA36" s="136"/>
      <c r="BB36" s="136" t="s">
        <v>297</v>
      </c>
      <c r="BC36" s="136" t="s">
        <v>298</v>
      </c>
      <c r="BD36" s="139"/>
      <c r="BE36" s="136"/>
      <c r="BF36" s="144"/>
      <c r="BG36" s="145" t="s">
        <v>2323</v>
      </c>
      <c r="BH36" s="151"/>
      <c r="BI36" s="108"/>
      <c r="BJ36" s="162"/>
      <c r="BK36" s="162"/>
    </row>
  </sheetData>
  <autoFilter ref="A1:BG36"/>
  <mergeCells count="8">
    <mergeCell ref="BG2:BG3"/>
    <mergeCell ref="BG4:BG5"/>
    <mergeCell ref="BG6:BG7"/>
    <mergeCell ref="BG8:BG9"/>
    <mergeCell ref="BG10:BG11"/>
    <mergeCell ref="BG12:BG13"/>
    <mergeCell ref="BG14:BG15"/>
    <mergeCell ref="BG16:BG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484375" defaultRowHeight="14.25" customHeight="true" zeroHeight="false" outlineLevelRow="0" outlineLevelCol="0"/>
  <cols>
    <col collapsed="false" customWidth="false" hidden="false" outlineLevel="0" max="2" min="1" style="551" width="9.14"/>
    <col collapsed="false" customWidth="true" hidden="false" outlineLevel="0" max="3" min="3" style="551" width="11.14"/>
    <col collapsed="false" customWidth="false" hidden="false" outlineLevel="0" max="5" min="4" style="551" width="9.14"/>
    <col collapsed="false" customWidth="true" hidden="false" outlineLevel="0" max="6" min="6" style="551" width="16.84"/>
    <col collapsed="false" customWidth="true" hidden="false" outlineLevel="0" max="7" min="7" style="551" width="17.15"/>
    <col collapsed="false" customWidth="true" hidden="false" outlineLevel="0" max="8" min="8" style="551" width="15.29"/>
    <col collapsed="false" customWidth="false" hidden="false" outlineLevel="0" max="9" min="9" style="551" width="9.14"/>
    <col collapsed="false" customWidth="true" hidden="false" outlineLevel="0" max="10" min="10" style="551" width="15.14"/>
    <col collapsed="false" customWidth="true" hidden="false" outlineLevel="0" max="11" min="11" style="551" width="17.42"/>
    <col collapsed="false" customWidth="true" hidden="false" outlineLevel="0" max="12" min="12" style="551" width="12.29"/>
    <col collapsed="false" customWidth="true" hidden="false" outlineLevel="0" max="13" min="13" style="551" width="13.15"/>
    <col collapsed="false" customWidth="true" hidden="false" outlineLevel="0" max="14" min="14" style="551" width="15.71"/>
    <col collapsed="false" customWidth="true" hidden="false" outlineLevel="0" max="15" min="15" style="551" width="16.14"/>
    <col collapsed="false" customWidth="true" hidden="false" outlineLevel="0" max="16" min="16" style="551" width="12"/>
    <col collapsed="false" customWidth="false" hidden="false" outlineLevel="0" max="17" min="17" style="551" width="9.14"/>
    <col collapsed="false" customWidth="true" hidden="false" outlineLevel="0" max="18" min="18" style="551" width="13"/>
    <col collapsed="false" customWidth="false" hidden="false" outlineLevel="0" max="19" min="19" style="551" width="9.14"/>
    <col collapsed="false" customWidth="true" hidden="false" outlineLevel="0" max="20" min="20" style="551" width="11.43"/>
    <col collapsed="false" customWidth="false" hidden="false" outlineLevel="0" max="34" min="21" style="551" width="9.14"/>
    <col collapsed="false" customWidth="true" hidden="false" outlineLevel="0" max="35" min="35" style="551" width="17.15"/>
    <col collapsed="false" customWidth="true" hidden="false" outlineLevel="0" max="36" min="36" style="551" width="14.86"/>
    <col collapsed="false" customWidth="false" hidden="false" outlineLevel="0" max="39" min="37" style="551" width="9.14"/>
    <col collapsed="false" customWidth="true" hidden="false" outlineLevel="0" max="40" min="40" style="551" width="14.29"/>
    <col collapsed="false" customWidth="false" hidden="false" outlineLevel="0" max="41" min="41" style="551" width="9.14"/>
    <col collapsed="false" customWidth="true" hidden="false" outlineLevel="0" max="42" min="42" style="551" width="15.71"/>
    <col collapsed="false" customWidth="false" hidden="false" outlineLevel="0" max="53" min="43" style="551" width="9.14"/>
    <col collapsed="false" customWidth="true" hidden="false" outlineLevel="0" max="54" min="54" style="551" width="11.43"/>
    <col collapsed="false" customWidth="true" hidden="false" outlineLevel="0" max="55" min="55" style="551" width="14.42"/>
    <col collapsed="false" customWidth="false" hidden="false" outlineLevel="0" max="58" min="56" style="551" width="9.14"/>
    <col collapsed="false" customWidth="true" hidden="false" outlineLevel="0" max="59" min="59" style="551" width="30.57"/>
    <col collapsed="false" customWidth="false" hidden="false" outlineLevel="0" max="60" min="60" style="551" width="9.14"/>
    <col collapsed="false" customWidth="true" hidden="false" outlineLevel="0" max="61" min="61" style="551" width="15.42"/>
    <col collapsed="false" customWidth="true" hidden="false" outlineLevel="0" max="62" min="62" style="551" width="14.42"/>
    <col collapsed="false" customWidth="true" hidden="false" outlineLevel="0" max="63" min="63" style="552" width="10.57"/>
    <col collapsed="false" customWidth="false" hidden="false" outlineLevel="0" max="16384" min="64" style="551" width="9.14"/>
  </cols>
  <sheetData>
    <row r="1" customFormat="false" ht="115.5" hidden="false" customHeight="true" outlineLevel="0" collapsed="false">
      <c r="A1" s="86" t="s">
        <v>0</v>
      </c>
      <c r="B1" s="86" t="s">
        <v>1</v>
      </c>
      <c r="C1" s="86" t="s">
        <v>2</v>
      </c>
      <c r="D1" s="85" t="s">
        <v>3</v>
      </c>
      <c r="E1" s="85" t="s">
        <v>4</v>
      </c>
      <c r="F1" s="86" t="s">
        <v>5</v>
      </c>
      <c r="G1" s="87" t="s">
        <v>6</v>
      </c>
      <c r="H1" s="88" t="s">
        <v>7</v>
      </c>
      <c r="I1" s="89" t="s">
        <v>8</v>
      </c>
      <c r="J1" s="90" t="s">
        <v>9</v>
      </c>
      <c r="K1" s="85" t="s">
        <v>10</v>
      </c>
      <c r="L1" s="85" t="s">
        <v>11</v>
      </c>
      <c r="M1" s="91" t="s">
        <v>12</v>
      </c>
      <c r="N1" s="92" t="s">
        <v>13</v>
      </c>
      <c r="O1" s="88" t="s">
        <v>14</v>
      </c>
      <c r="P1" s="86" t="s">
        <v>15</v>
      </c>
      <c r="Q1" s="93" t="s">
        <v>16</v>
      </c>
      <c r="R1" s="94" t="s">
        <v>17</v>
      </c>
      <c r="S1" s="95" t="s">
        <v>18</v>
      </c>
      <c r="T1" s="96" t="s">
        <v>19</v>
      </c>
      <c r="U1" s="85" t="s">
        <v>20</v>
      </c>
      <c r="V1" s="93" t="s">
        <v>21</v>
      </c>
      <c r="W1" s="97" t="s">
        <v>22</v>
      </c>
      <c r="X1" s="98" t="s">
        <v>23</v>
      </c>
      <c r="Y1" s="93" t="s">
        <v>24</v>
      </c>
      <c r="Z1" s="90" t="s">
        <v>25</v>
      </c>
      <c r="AA1" s="85" t="s">
        <v>26</v>
      </c>
      <c r="AB1" s="93" t="s">
        <v>27</v>
      </c>
      <c r="AC1" s="90" t="s">
        <v>28</v>
      </c>
      <c r="AD1" s="85" t="s">
        <v>29</v>
      </c>
      <c r="AE1" s="536" t="s">
        <v>30</v>
      </c>
      <c r="AF1" s="100" t="s">
        <v>31</v>
      </c>
      <c r="AG1" s="100" t="s">
        <v>32</v>
      </c>
      <c r="AH1" s="100" t="s">
        <v>33</v>
      </c>
      <c r="AI1" s="86" t="s">
        <v>34</v>
      </c>
      <c r="AJ1" s="100" t="s">
        <v>35</v>
      </c>
      <c r="AK1" s="100" t="s">
        <v>36</v>
      </c>
      <c r="AL1" s="90" t="s">
        <v>37</v>
      </c>
      <c r="AM1" s="90" t="s">
        <v>38</v>
      </c>
      <c r="AN1" s="90" t="s">
        <v>39</v>
      </c>
      <c r="AO1" s="90" t="s">
        <v>40</v>
      </c>
      <c r="AP1" s="88" t="s">
        <v>41</v>
      </c>
      <c r="AQ1" s="88" t="s">
        <v>42</v>
      </c>
      <c r="AR1" s="86" t="s">
        <v>43</v>
      </c>
      <c r="AS1" s="90" t="s">
        <v>44</v>
      </c>
      <c r="AT1" s="86" t="s">
        <v>45</v>
      </c>
      <c r="AU1" s="88" t="s">
        <v>46</v>
      </c>
      <c r="AV1" s="101" t="s">
        <v>47</v>
      </c>
      <c r="AW1" s="101" t="s">
        <v>48</v>
      </c>
      <c r="AX1" s="102" t="s">
        <v>49</v>
      </c>
      <c r="AY1" s="102" t="s">
        <v>50</v>
      </c>
      <c r="AZ1" s="102" t="s">
        <v>51</v>
      </c>
      <c r="BA1" s="101" t="s">
        <v>52</v>
      </c>
      <c r="BB1" s="101" t="s">
        <v>53</v>
      </c>
      <c r="BC1" s="101" t="s">
        <v>54</v>
      </c>
      <c r="BD1" s="101" t="s">
        <v>55</v>
      </c>
      <c r="BE1" s="101" t="s">
        <v>56</v>
      </c>
      <c r="BF1" s="103" t="s">
        <v>57</v>
      </c>
      <c r="BG1" s="101" t="s">
        <v>58</v>
      </c>
      <c r="BH1" s="104"/>
      <c r="BI1" s="105" t="s">
        <v>59</v>
      </c>
      <c r="BJ1" s="106" t="s">
        <v>60</v>
      </c>
      <c r="BK1" s="105" t="s">
        <v>61</v>
      </c>
    </row>
    <row r="2" s="107" customFormat="true" ht="60" hidden="false" customHeight="true" outlineLevel="0" collapsed="false">
      <c r="A2" s="134"/>
      <c r="B2" s="134" t="s">
        <v>62</v>
      </c>
      <c r="C2" s="134" t="s">
        <v>63</v>
      </c>
      <c r="D2" s="135" t="s">
        <v>64</v>
      </c>
      <c r="E2" s="135" t="n">
        <v>500</v>
      </c>
      <c r="F2" s="136" t="s">
        <v>1373</v>
      </c>
      <c r="G2" s="136" t="s">
        <v>2327</v>
      </c>
      <c r="H2" s="135" t="s">
        <v>2328</v>
      </c>
      <c r="I2" s="137" t="s">
        <v>1376</v>
      </c>
      <c r="J2" s="136" t="s">
        <v>2329</v>
      </c>
      <c r="K2" s="138" t="s">
        <v>1378</v>
      </c>
      <c r="L2" s="138" t="s">
        <v>1379</v>
      </c>
      <c r="M2" s="136" t="s">
        <v>1380</v>
      </c>
      <c r="N2" s="138" t="n">
        <v>52537</v>
      </c>
      <c r="O2" s="137" t="s">
        <v>1381</v>
      </c>
      <c r="P2" s="134" t="s">
        <v>76</v>
      </c>
      <c r="Q2" s="139" t="s">
        <v>1047</v>
      </c>
      <c r="R2" s="140" t="n">
        <v>42005</v>
      </c>
      <c r="S2" s="137" t="n">
        <v>10</v>
      </c>
      <c r="T2" s="141" t="n">
        <f aca="false">R2+S2*365.2</f>
        <v>45657</v>
      </c>
      <c r="U2" s="135" t="n">
        <v>0.1</v>
      </c>
      <c r="V2" s="134" t="str">
        <f aca="false">IF(Y2="","",Y2)</f>
        <v>м</v>
      </c>
      <c r="W2" s="134" t="str">
        <f aca="false">IF(Z2="","",Z2)</f>
        <v>м/c</v>
      </c>
      <c r="X2" s="137" t="n">
        <v>30</v>
      </c>
      <c r="Y2" s="137" t="s">
        <v>325</v>
      </c>
      <c r="Z2" s="139" t="s">
        <v>1382</v>
      </c>
      <c r="AA2" s="135" t="s">
        <v>1383</v>
      </c>
      <c r="AB2" s="137" t="s">
        <v>325</v>
      </c>
      <c r="AC2" s="139" t="s">
        <v>1384</v>
      </c>
      <c r="AD2" s="138" t="n">
        <v>12</v>
      </c>
      <c r="AE2" s="149" t="n">
        <v>45249</v>
      </c>
      <c r="AF2" s="143" t="n">
        <f aca="false">IF(AD2=0,0,IF(AE2="","",EDATE(AE2,AD2)-DAY(1)))</f>
        <v>45584</v>
      </c>
      <c r="AG2" s="136" t="s">
        <v>82</v>
      </c>
      <c r="AH2" s="136" t="s">
        <v>83</v>
      </c>
      <c r="AI2" s="134" t="s">
        <v>2330</v>
      </c>
      <c r="AJ2" s="136" t="s">
        <v>85</v>
      </c>
      <c r="AK2" s="143" t="str">
        <f aca="true">IF(AE2=0,"нет данных",IF(TODAY()&lt;AF2-30,"поверен",IF(TODAY()&gt;AF2,"ЗАМЕНИТЬ","ПРОСРОЧЕН")))</f>
        <v>ЗАМЕНИТЬ</v>
      </c>
      <c r="AL2" s="139"/>
      <c r="AM2" s="139" t="s">
        <v>86</v>
      </c>
      <c r="AN2" s="139" t="s">
        <v>1724</v>
      </c>
      <c r="AO2" s="139" t="s">
        <v>88</v>
      </c>
      <c r="AP2" s="137" t="s">
        <v>1386</v>
      </c>
      <c r="AQ2" s="150"/>
      <c r="AR2" s="143"/>
      <c r="AS2" s="139" t="s">
        <v>91</v>
      </c>
      <c r="AT2" s="134" t="s">
        <v>385</v>
      </c>
      <c r="AU2" s="134"/>
      <c r="AV2" s="136"/>
      <c r="AW2" s="136"/>
      <c r="AX2" s="134"/>
      <c r="AY2" s="134"/>
      <c r="AZ2" s="134"/>
      <c r="BA2" s="136"/>
      <c r="BB2" s="136" t="s">
        <v>1387</v>
      </c>
      <c r="BC2" s="136" t="s">
        <v>1388</v>
      </c>
      <c r="BD2" s="139" t="n">
        <v>3661</v>
      </c>
      <c r="BE2" s="136"/>
      <c r="BF2" s="144"/>
      <c r="BG2" s="134" t="s">
        <v>2025</v>
      </c>
      <c r="BH2" s="241"/>
      <c r="BI2" s="150" t="s">
        <v>1610</v>
      </c>
      <c r="BJ2" s="553" t="s">
        <v>1611</v>
      </c>
      <c r="BK2" s="150" t="s">
        <v>1612</v>
      </c>
    </row>
    <row r="3" s="107" customFormat="true" ht="60" hidden="false" customHeight="true" outlineLevel="0" collapsed="false">
      <c r="A3" s="134"/>
      <c r="B3" s="134" t="s">
        <v>62</v>
      </c>
      <c r="C3" s="134" t="s">
        <v>63</v>
      </c>
      <c r="D3" s="135" t="s">
        <v>64</v>
      </c>
      <c r="E3" s="135" t="n">
        <v>500</v>
      </c>
      <c r="F3" s="136" t="s">
        <v>1373</v>
      </c>
      <c r="G3" s="136" t="s">
        <v>2331</v>
      </c>
      <c r="H3" s="135" t="s">
        <v>2332</v>
      </c>
      <c r="I3" s="137" t="s">
        <v>1376</v>
      </c>
      <c r="J3" s="136" t="s">
        <v>2329</v>
      </c>
      <c r="K3" s="138" t="s">
        <v>1378</v>
      </c>
      <c r="L3" s="138" t="s">
        <v>1379</v>
      </c>
      <c r="M3" s="136" t="s">
        <v>1380</v>
      </c>
      <c r="N3" s="138" t="s">
        <v>2333</v>
      </c>
      <c r="O3" s="137" t="s">
        <v>1381</v>
      </c>
      <c r="P3" s="134" t="s">
        <v>76</v>
      </c>
      <c r="Q3" s="139" t="s">
        <v>1047</v>
      </c>
      <c r="R3" s="140" t="n">
        <v>42005</v>
      </c>
      <c r="S3" s="137" t="n">
        <v>10</v>
      </c>
      <c r="T3" s="141" t="n">
        <f aca="false">R3+S3*365.2</f>
        <v>45657</v>
      </c>
      <c r="U3" s="135" t="n">
        <v>0.1</v>
      </c>
      <c r="V3" s="134" t="s">
        <v>325</v>
      </c>
      <c r="W3" s="134" t="s">
        <v>1382</v>
      </c>
      <c r="X3" s="137" t="n">
        <v>30</v>
      </c>
      <c r="Y3" s="137" t="s">
        <v>325</v>
      </c>
      <c r="Z3" s="139" t="s">
        <v>1382</v>
      </c>
      <c r="AA3" s="135" t="s">
        <v>1383</v>
      </c>
      <c r="AB3" s="137" t="s">
        <v>325</v>
      </c>
      <c r="AC3" s="139" t="s">
        <v>1384</v>
      </c>
      <c r="AD3" s="138" t="n">
        <v>12</v>
      </c>
      <c r="AE3" s="149" t="n">
        <v>45249</v>
      </c>
      <c r="AF3" s="143" t="n">
        <f aca="false">IF(AD3=0,0,IF(AE3="","",EDATE(AE3,AD3)-DAY(1)))</f>
        <v>45584</v>
      </c>
      <c r="AG3" s="136" t="s">
        <v>82</v>
      </c>
      <c r="AH3" s="136" t="s">
        <v>83</v>
      </c>
      <c r="AI3" s="134" t="s">
        <v>2334</v>
      </c>
      <c r="AJ3" s="136" t="s">
        <v>85</v>
      </c>
      <c r="AK3" s="143" t="str">
        <f aca="true">IF(AE3=0,"нет данных",IF(TODAY()&lt;AF3-30,"поверен",IF(TODAY()&gt;AF3,"ЗАМЕНИТЬ","ПРОСРОЧЕН")))</f>
        <v>ЗАМЕНИТЬ</v>
      </c>
      <c r="AL3" s="139"/>
      <c r="AM3" s="139" t="s">
        <v>86</v>
      </c>
      <c r="AN3" s="139" t="s">
        <v>1724</v>
      </c>
      <c r="AO3" s="139" t="s">
        <v>88</v>
      </c>
      <c r="AP3" s="137" t="s">
        <v>1386</v>
      </c>
      <c r="AQ3" s="150"/>
      <c r="AR3" s="143"/>
      <c r="AS3" s="139" t="s">
        <v>91</v>
      </c>
      <c r="AT3" s="134" t="s">
        <v>385</v>
      </c>
      <c r="AU3" s="134"/>
      <c r="AV3" s="136"/>
      <c r="AW3" s="136"/>
      <c r="AX3" s="134"/>
      <c r="AY3" s="134"/>
      <c r="AZ3" s="134"/>
      <c r="BA3" s="136"/>
      <c r="BB3" s="136" t="s">
        <v>1387</v>
      </c>
      <c r="BC3" s="136" t="s">
        <v>1388</v>
      </c>
      <c r="BD3" s="139" t="n">
        <v>3661</v>
      </c>
      <c r="BE3" s="136"/>
      <c r="BF3" s="144"/>
      <c r="BG3" s="134" t="s">
        <v>378</v>
      </c>
      <c r="BH3" s="241"/>
      <c r="BI3" s="150" t="s">
        <v>1610</v>
      </c>
      <c r="BJ3" s="553" t="s">
        <v>1611</v>
      </c>
      <c r="BK3" s="150" t="s">
        <v>1612</v>
      </c>
    </row>
    <row r="4" s="107" customFormat="true" ht="60" hidden="false" customHeight="true" outlineLevel="0" collapsed="false">
      <c r="A4" s="134"/>
      <c r="B4" s="134" t="s">
        <v>62</v>
      </c>
      <c r="C4" s="134" t="s">
        <v>63</v>
      </c>
      <c r="D4" s="135" t="s">
        <v>64</v>
      </c>
      <c r="E4" s="135" t="n">
        <v>500</v>
      </c>
      <c r="F4" s="136" t="s">
        <v>1373</v>
      </c>
      <c r="G4" s="136" t="s">
        <v>2335</v>
      </c>
      <c r="H4" s="135" t="s">
        <v>2336</v>
      </c>
      <c r="I4" s="137" t="s">
        <v>1376</v>
      </c>
      <c r="J4" s="136" t="s">
        <v>2329</v>
      </c>
      <c r="K4" s="138" t="s">
        <v>1378</v>
      </c>
      <c r="L4" s="138" t="s">
        <v>1379</v>
      </c>
      <c r="M4" s="136" t="s">
        <v>1380</v>
      </c>
      <c r="N4" s="138" t="s">
        <v>2337</v>
      </c>
      <c r="O4" s="137" t="s">
        <v>1381</v>
      </c>
      <c r="P4" s="134" t="s">
        <v>76</v>
      </c>
      <c r="Q4" s="139" t="s">
        <v>1047</v>
      </c>
      <c r="R4" s="140" t="n">
        <v>42005</v>
      </c>
      <c r="S4" s="137" t="n">
        <v>10</v>
      </c>
      <c r="T4" s="141" t="n">
        <f aca="false">R4+S4*365.2</f>
        <v>45657</v>
      </c>
      <c r="U4" s="135" t="n">
        <v>0.1</v>
      </c>
      <c r="V4" s="134" t="str">
        <f aca="false">IF(Y4="","",Y4)</f>
        <v>м</v>
      </c>
      <c r="W4" s="134" t="str">
        <f aca="false">IF(Z4="","",Z4)</f>
        <v>м/c</v>
      </c>
      <c r="X4" s="137" t="n">
        <v>30</v>
      </c>
      <c r="Y4" s="137" t="s">
        <v>325</v>
      </c>
      <c r="Z4" s="139" t="s">
        <v>1382</v>
      </c>
      <c r="AA4" s="135" t="s">
        <v>1383</v>
      </c>
      <c r="AB4" s="137" t="s">
        <v>325</v>
      </c>
      <c r="AC4" s="139" t="s">
        <v>1384</v>
      </c>
      <c r="AD4" s="138" t="n">
        <v>12</v>
      </c>
      <c r="AE4" s="149" t="n">
        <v>45249</v>
      </c>
      <c r="AF4" s="143" t="n">
        <f aca="false">IF(AD4=0,0,IF(AE4="","",EDATE(AE4,AD4)-DAY(1)))</f>
        <v>45584</v>
      </c>
      <c r="AG4" s="136" t="s">
        <v>82</v>
      </c>
      <c r="AH4" s="136" t="s">
        <v>83</v>
      </c>
      <c r="AI4" s="134" t="s">
        <v>2338</v>
      </c>
      <c r="AJ4" s="136" t="s">
        <v>85</v>
      </c>
      <c r="AK4" s="143" t="str">
        <f aca="true">IF(AE4=0,"нет данных",IF(TODAY()&lt;AF4-30,"поверен",IF(TODAY()&gt;AF4,"ЗАМЕНИТЬ","ПРОСРОЧЕН")))</f>
        <v>ЗАМЕНИТЬ</v>
      </c>
      <c r="AL4" s="139"/>
      <c r="AM4" s="139" t="s">
        <v>86</v>
      </c>
      <c r="AN4" s="139" t="s">
        <v>1724</v>
      </c>
      <c r="AO4" s="139" t="s">
        <v>88</v>
      </c>
      <c r="AP4" s="137" t="s">
        <v>1386</v>
      </c>
      <c r="AQ4" s="150"/>
      <c r="AR4" s="143"/>
      <c r="AS4" s="139" t="s">
        <v>91</v>
      </c>
      <c r="AT4" s="134" t="s">
        <v>385</v>
      </c>
      <c r="AU4" s="134"/>
      <c r="AV4" s="136"/>
      <c r="AW4" s="136"/>
      <c r="AX4" s="134"/>
      <c r="AY4" s="134"/>
      <c r="AZ4" s="134"/>
      <c r="BA4" s="136"/>
      <c r="BB4" s="136" t="s">
        <v>1387</v>
      </c>
      <c r="BC4" s="136" t="s">
        <v>1388</v>
      </c>
      <c r="BD4" s="139" t="n">
        <v>3661</v>
      </c>
      <c r="BE4" s="136"/>
      <c r="BF4" s="144"/>
      <c r="BG4" s="134" t="s">
        <v>378</v>
      </c>
      <c r="BH4" s="241"/>
      <c r="BI4" s="150" t="s">
        <v>1610</v>
      </c>
      <c r="BJ4" s="553" t="s">
        <v>1611</v>
      </c>
      <c r="BK4" s="150" t="s">
        <v>1612</v>
      </c>
    </row>
    <row r="5" s="107" customFormat="true" ht="60" hidden="false" customHeight="true" outlineLevel="0" collapsed="false">
      <c r="A5" s="134"/>
      <c r="B5" s="134" t="s">
        <v>62</v>
      </c>
      <c r="C5" s="134" t="s">
        <v>63</v>
      </c>
      <c r="D5" s="135" t="s">
        <v>64</v>
      </c>
      <c r="E5" s="135" t="n">
        <v>500</v>
      </c>
      <c r="F5" s="136" t="s">
        <v>1373</v>
      </c>
      <c r="G5" s="136" t="s">
        <v>2339</v>
      </c>
      <c r="H5" s="135" t="s">
        <v>2340</v>
      </c>
      <c r="I5" s="137" t="s">
        <v>1376</v>
      </c>
      <c r="J5" s="136" t="s">
        <v>2329</v>
      </c>
      <c r="K5" s="138" t="s">
        <v>1378</v>
      </c>
      <c r="L5" s="138" t="s">
        <v>1379</v>
      </c>
      <c r="M5" s="136" t="s">
        <v>1380</v>
      </c>
      <c r="N5" s="138" t="s">
        <v>2341</v>
      </c>
      <c r="O5" s="137" t="s">
        <v>1381</v>
      </c>
      <c r="P5" s="134" t="s">
        <v>76</v>
      </c>
      <c r="Q5" s="139" t="s">
        <v>1047</v>
      </c>
      <c r="R5" s="140" t="n">
        <v>42005</v>
      </c>
      <c r="S5" s="137" t="n">
        <v>10</v>
      </c>
      <c r="T5" s="141" t="n">
        <f aca="false">R5+S5*365.2</f>
        <v>45657</v>
      </c>
      <c r="U5" s="135" t="n">
        <v>0.1</v>
      </c>
      <c r="V5" s="134" t="str">
        <f aca="false">IF(Y5="","",Y5)</f>
        <v>м</v>
      </c>
      <c r="W5" s="134" t="str">
        <f aca="false">IF(Z5="","",Z5)</f>
        <v>м/c</v>
      </c>
      <c r="X5" s="137" t="n">
        <v>30</v>
      </c>
      <c r="Y5" s="137" t="s">
        <v>325</v>
      </c>
      <c r="Z5" s="139" t="s">
        <v>1382</v>
      </c>
      <c r="AA5" s="135" t="s">
        <v>1383</v>
      </c>
      <c r="AB5" s="137" t="s">
        <v>325</v>
      </c>
      <c r="AC5" s="139" t="s">
        <v>1384</v>
      </c>
      <c r="AD5" s="138" t="n">
        <v>12</v>
      </c>
      <c r="AE5" s="149" t="n">
        <v>45249</v>
      </c>
      <c r="AF5" s="143" t="n">
        <f aca="false">IF(AD5=0,0,IF(AE5="","",EDATE(AE5,AD5)-DAY(1)))</f>
        <v>45584</v>
      </c>
      <c r="AG5" s="136" t="s">
        <v>82</v>
      </c>
      <c r="AH5" s="136" t="s">
        <v>83</v>
      </c>
      <c r="AI5" s="134" t="s">
        <v>2342</v>
      </c>
      <c r="AJ5" s="136" t="s">
        <v>85</v>
      </c>
      <c r="AK5" s="143" t="str">
        <f aca="true">IF(AE5=0,"нет данных",IF(TODAY()&lt;AF5-30,"поверен",IF(TODAY()&gt;AF5,"ЗАМЕНИТЬ","ПРОСРОЧЕН")))</f>
        <v>ЗАМЕНИТЬ</v>
      </c>
      <c r="AL5" s="139"/>
      <c r="AM5" s="139" t="s">
        <v>86</v>
      </c>
      <c r="AN5" s="139" t="s">
        <v>1724</v>
      </c>
      <c r="AO5" s="139" t="s">
        <v>88</v>
      </c>
      <c r="AP5" s="137" t="s">
        <v>1386</v>
      </c>
      <c r="AQ5" s="150"/>
      <c r="AR5" s="143"/>
      <c r="AS5" s="139" t="s">
        <v>91</v>
      </c>
      <c r="AT5" s="134" t="s">
        <v>385</v>
      </c>
      <c r="AU5" s="134"/>
      <c r="AV5" s="136"/>
      <c r="AW5" s="136"/>
      <c r="AX5" s="134"/>
      <c r="AY5" s="134"/>
      <c r="AZ5" s="134"/>
      <c r="BA5" s="136"/>
      <c r="BB5" s="136" t="s">
        <v>1387</v>
      </c>
      <c r="BC5" s="136" t="s">
        <v>1388</v>
      </c>
      <c r="BD5" s="139" t="n">
        <v>3661</v>
      </c>
      <c r="BE5" s="136"/>
      <c r="BF5" s="144"/>
      <c r="BG5" s="134" t="s">
        <v>378</v>
      </c>
      <c r="BH5" s="241"/>
      <c r="BI5" s="150" t="s">
        <v>1610</v>
      </c>
      <c r="BJ5" s="553" t="s">
        <v>1611</v>
      </c>
      <c r="BK5" s="150" t="s">
        <v>1612</v>
      </c>
    </row>
    <row r="6" s="230" customFormat="true" ht="60" hidden="false" customHeight="true" outlineLevel="0" collapsed="false">
      <c r="A6" s="134"/>
      <c r="B6" s="134" t="s">
        <v>62</v>
      </c>
      <c r="C6" s="134" t="s">
        <v>63</v>
      </c>
      <c r="D6" s="135" t="s">
        <v>64</v>
      </c>
      <c r="E6" s="135" t="n">
        <v>500</v>
      </c>
      <c r="F6" s="136" t="s">
        <v>1373</v>
      </c>
      <c r="G6" s="136" t="s">
        <v>2343</v>
      </c>
      <c r="H6" s="135" t="s">
        <v>2344</v>
      </c>
      <c r="I6" s="137" t="s">
        <v>444</v>
      </c>
      <c r="J6" s="136" t="s">
        <v>445</v>
      </c>
      <c r="K6" s="138" t="s">
        <v>446</v>
      </c>
      <c r="L6" s="138" t="s">
        <v>447</v>
      </c>
      <c r="M6" s="136" t="s">
        <v>2345</v>
      </c>
      <c r="N6" s="138" t="s">
        <v>2346</v>
      </c>
      <c r="O6" s="134" t="s">
        <v>2347</v>
      </c>
      <c r="P6" s="134" t="s">
        <v>76</v>
      </c>
      <c r="Q6" s="139" t="s">
        <v>77</v>
      </c>
      <c r="R6" s="140" t="n">
        <v>42339</v>
      </c>
      <c r="S6" s="137" t="n">
        <v>8</v>
      </c>
      <c r="T6" s="141" t="n">
        <f aca="false">R6+S6*365.2</f>
        <v>45260.6</v>
      </c>
      <c r="U6" s="135" t="s">
        <v>78</v>
      </c>
      <c r="V6" s="134"/>
      <c r="W6" s="134" t="str">
        <f aca="false">IF(Z6="","",Z6)</f>
        <v>°С</v>
      </c>
      <c r="X6" s="137" t="n">
        <v>300</v>
      </c>
      <c r="Y6" s="137"/>
      <c r="Z6" s="139" t="s">
        <v>79</v>
      </c>
      <c r="AA6" s="135" t="s">
        <v>2348</v>
      </c>
      <c r="AB6" s="137"/>
      <c r="AC6" s="139" t="s">
        <v>141</v>
      </c>
      <c r="AD6" s="138" t="n">
        <v>60</v>
      </c>
      <c r="AE6" s="149" t="n">
        <v>43606</v>
      </c>
      <c r="AF6" s="143" t="n">
        <f aca="false">IF(AD6=0,0,IF(AE6="","",EDATE(AE6,AD6)-DAY(1)))</f>
        <v>45402</v>
      </c>
      <c r="AG6" s="143" t="s">
        <v>82</v>
      </c>
      <c r="AH6" s="143" t="s">
        <v>83</v>
      </c>
      <c r="AI6" s="139" t="s">
        <v>2349</v>
      </c>
      <c r="AJ6" s="136" t="s">
        <v>1321</v>
      </c>
      <c r="AK6" s="143" t="str">
        <f aca="true">IF(AE6=0,"нет данных",IF(TODAY()&lt;AF6-30,"поверен",IF(TODAY()&gt;AF6,"ЗАМЕНИТЬ","ПРОСРОЧЕН")))</f>
        <v>ЗАМЕНИТЬ</v>
      </c>
      <c r="AL6" s="139"/>
      <c r="AM6" s="139" t="s">
        <v>86</v>
      </c>
      <c r="AN6" s="139" t="s">
        <v>1724</v>
      </c>
      <c r="AO6" s="139" t="s">
        <v>88</v>
      </c>
      <c r="AP6" s="137" t="s">
        <v>2268</v>
      </c>
      <c r="AQ6" s="150" t="s">
        <v>2350</v>
      </c>
      <c r="AR6" s="143"/>
      <c r="AS6" s="139" t="s">
        <v>91</v>
      </c>
      <c r="AT6" s="134" t="s">
        <v>385</v>
      </c>
      <c r="AU6" s="134"/>
      <c r="AV6" s="136"/>
      <c r="AW6" s="136"/>
      <c r="AX6" s="134"/>
      <c r="AY6" s="134"/>
      <c r="AZ6" s="134"/>
      <c r="BA6" s="136"/>
      <c r="BB6" s="136" t="s">
        <v>93</v>
      </c>
      <c r="BC6" s="136" t="s">
        <v>94</v>
      </c>
      <c r="BD6" s="139" t="n">
        <v>3201</v>
      </c>
      <c r="BE6" s="136"/>
      <c r="BF6" s="144"/>
      <c r="BG6" s="554"/>
      <c r="BH6" s="367"/>
      <c r="BI6" s="134" t="s">
        <v>300</v>
      </c>
      <c r="BJ6" s="553" t="s">
        <v>2351</v>
      </c>
      <c r="BK6" s="134" t="s">
        <v>2352</v>
      </c>
    </row>
    <row r="7" s="230" customFormat="true" ht="60" hidden="false" customHeight="true" outlineLevel="0" collapsed="false">
      <c r="A7" s="134"/>
      <c r="B7" s="134" t="s">
        <v>62</v>
      </c>
      <c r="C7" s="134" t="s">
        <v>63</v>
      </c>
      <c r="D7" s="135" t="s">
        <v>64</v>
      </c>
      <c r="E7" s="135" t="s">
        <v>2353</v>
      </c>
      <c r="F7" s="136" t="s">
        <v>1373</v>
      </c>
      <c r="G7" s="136" t="s">
        <v>2354</v>
      </c>
      <c r="H7" s="135" t="s">
        <v>2355</v>
      </c>
      <c r="I7" s="137" t="s">
        <v>1109</v>
      </c>
      <c r="J7" s="136" t="s">
        <v>1110</v>
      </c>
      <c r="K7" s="138" t="s">
        <v>2356</v>
      </c>
      <c r="L7" s="138" t="s">
        <v>2357</v>
      </c>
      <c r="M7" s="136" t="s">
        <v>1113</v>
      </c>
      <c r="N7" s="138"/>
      <c r="O7" s="134" t="s">
        <v>450</v>
      </c>
      <c r="P7" s="134" t="s">
        <v>76</v>
      </c>
      <c r="Q7" s="139"/>
      <c r="R7" s="140" t="n">
        <v>42309</v>
      </c>
      <c r="S7" s="137" t="n">
        <v>8</v>
      </c>
      <c r="T7" s="141" t="n">
        <f aca="false">SUM(R7+S7*365.2)</f>
        <v>45230.6</v>
      </c>
      <c r="U7" s="135" t="s">
        <v>78</v>
      </c>
      <c r="V7" s="134"/>
      <c r="W7" s="134" t="s">
        <v>79</v>
      </c>
      <c r="X7" s="137" t="n">
        <v>120</v>
      </c>
      <c r="Y7" s="137"/>
      <c r="Z7" s="139" t="s">
        <v>79</v>
      </c>
      <c r="AA7" s="135" t="s">
        <v>216</v>
      </c>
      <c r="AB7" s="137"/>
      <c r="AC7" s="139" t="s">
        <v>79</v>
      </c>
      <c r="AD7" s="138" t="n">
        <v>48</v>
      </c>
      <c r="AE7" s="149"/>
      <c r="AF7" s="143"/>
      <c r="AG7" s="143" t="s">
        <v>82</v>
      </c>
      <c r="AH7" s="143" t="s">
        <v>83</v>
      </c>
      <c r="AI7" s="139"/>
      <c r="AJ7" s="136"/>
      <c r="AK7" s="143" t="str">
        <f aca="true">IF(AE7=0,"нет данных",IF(TODAY()&lt;AF7-30,"поверен",IF(TODAY()&gt;AF7,"ЗАМЕНИТЬ","ПРОСРОЧЕН")))</f>
        <v>нет данных</v>
      </c>
      <c r="AL7" s="139"/>
      <c r="AM7" s="139" t="s">
        <v>86</v>
      </c>
      <c r="AN7" s="139" t="s">
        <v>1724</v>
      </c>
      <c r="AO7" s="139" t="s">
        <v>88</v>
      </c>
      <c r="AP7" s="137"/>
      <c r="AQ7" s="150" t="s">
        <v>2350</v>
      </c>
      <c r="AR7" s="143"/>
      <c r="AS7" s="139" t="s">
        <v>91</v>
      </c>
      <c r="AT7" s="134" t="s">
        <v>385</v>
      </c>
      <c r="AU7" s="134"/>
      <c r="AV7" s="136"/>
      <c r="AW7" s="136"/>
      <c r="AX7" s="134"/>
      <c r="AY7" s="134"/>
      <c r="AZ7" s="134"/>
      <c r="BA7" s="136"/>
      <c r="BB7" s="136" t="s">
        <v>93</v>
      </c>
      <c r="BC7" s="136" t="s">
        <v>94</v>
      </c>
      <c r="BD7" s="139" t="n">
        <v>3201</v>
      </c>
      <c r="BE7" s="136"/>
      <c r="BF7" s="144"/>
      <c r="BG7" s="554" t="s">
        <v>1191</v>
      </c>
      <c r="BH7" s="367"/>
      <c r="BI7" s="134" t="s">
        <v>2358</v>
      </c>
      <c r="BJ7" s="553" t="s">
        <v>2351</v>
      </c>
      <c r="BK7" s="134" t="s">
        <v>2352</v>
      </c>
    </row>
    <row r="8" s="230" customFormat="true" ht="60" hidden="false" customHeight="true" outlineLevel="0" collapsed="false">
      <c r="A8" s="134"/>
      <c r="B8" s="134" t="s">
        <v>62</v>
      </c>
      <c r="C8" s="134" t="s">
        <v>63</v>
      </c>
      <c r="D8" s="135" t="s">
        <v>64</v>
      </c>
      <c r="E8" s="135" t="s">
        <v>2353</v>
      </c>
      <c r="F8" s="136" t="s">
        <v>1373</v>
      </c>
      <c r="G8" s="136" t="s">
        <v>2359</v>
      </c>
      <c r="H8" s="135" t="s">
        <v>2360</v>
      </c>
      <c r="I8" s="137" t="s">
        <v>1109</v>
      </c>
      <c r="J8" s="136" t="s">
        <v>1110</v>
      </c>
      <c r="K8" s="138" t="s">
        <v>2356</v>
      </c>
      <c r="L8" s="138" t="s">
        <v>2357</v>
      </c>
      <c r="M8" s="136" t="s">
        <v>1113</v>
      </c>
      <c r="N8" s="138"/>
      <c r="O8" s="134" t="s">
        <v>2347</v>
      </c>
      <c r="P8" s="134" t="s">
        <v>76</v>
      </c>
      <c r="Q8" s="139"/>
      <c r="R8" s="140" t="n">
        <v>42309</v>
      </c>
      <c r="S8" s="137" t="n">
        <v>8</v>
      </c>
      <c r="T8" s="141" t="n">
        <f aca="false">SUM(R8+S8*365.2)</f>
        <v>45230.6</v>
      </c>
      <c r="U8" s="135" t="s">
        <v>78</v>
      </c>
      <c r="V8" s="134"/>
      <c r="W8" s="134" t="s">
        <v>79</v>
      </c>
      <c r="X8" s="137" t="n">
        <v>120</v>
      </c>
      <c r="Y8" s="137"/>
      <c r="Z8" s="139" t="s">
        <v>79</v>
      </c>
      <c r="AA8" s="135" t="s">
        <v>216</v>
      </c>
      <c r="AB8" s="137"/>
      <c r="AC8" s="139" t="s">
        <v>81</v>
      </c>
      <c r="AD8" s="138" t="n">
        <v>48</v>
      </c>
      <c r="AE8" s="149"/>
      <c r="AF8" s="143"/>
      <c r="AG8" s="143" t="s">
        <v>82</v>
      </c>
      <c r="AH8" s="143" t="s">
        <v>83</v>
      </c>
      <c r="AI8" s="139"/>
      <c r="AJ8" s="136"/>
      <c r="AK8" s="143" t="str">
        <f aca="true">IF(AE8=0,"нет данных",IF(TODAY()&lt;AF8-30,"поверен",IF(TODAY()&gt;AF8,"ЗАМЕНИТЬ","ПРОСРОЧЕН")))</f>
        <v>нет данных</v>
      </c>
      <c r="AL8" s="139"/>
      <c r="AM8" s="139" t="s">
        <v>86</v>
      </c>
      <c r="AN8" s="139" t="s">
        <v>1724</v>
      </c>
      <c r="AO8" s="139" t="s">
        <v>88</v>
      </c>
      <c r="AP8" s="137"/>
      <c r="AQ8" s="150" t="s">
        <v>2350</v>
      </c>
      <c r="AR8" s="143"/>
      <c r="AS8" s="139" t="s">
        <v>91</v>
      </c>
      <c r="AT8" s="134" t="s">
        <v>385</v>
      </c>
      <c r="AU8" s="134"/>
      <c r="AV8" s="136"/>
      <c r="AW8" s="136"/>
      <c r="AX8" s="134"/>
      <c r="AY8" s="134"/>
      <c r="AZ8" s="134"/>
      <c r="BA8" s="136"/>
      <c r="BB8" s="136" t="s">
        <v>93</v>
      </c>
      <c r="BC8" s="136" t="s">
        <v>94</v>
      </c>
      <c r="BD8" s="139" t="n">
        <v>3201</v>
      </c>
      <c r="BE8" s="136"/>
      <c r="BF8" s="144"/>
      <c r="BG8" s="554" t="s">
        <v>1191</v>
      </c>
      <c r="BH8" s="367"/>
      <c r="BI8" s="134" t="s">
        <v>2358</v>
      </c>
      <c r="BJ8" s="553" t="s">
        <v>2351</v>
      </c>
      <c r="BK8" s="134" t="s">
        <v>2352</v>
      </c>
    </row>
    <row r="9" s="230" customFormat="true" ht="60" hidden="false" customHeight="true" outlineLevel="0" collapsed="false">
      <c r="A9" s="134"/>
      <c r="B9" s="134" t="s">
        <v>62</v>
      </c>
      <c r="C9" s="134" t="s">
        <v>63</v>
      </c>
      <c r="D9" s="135" t="s">
        <v>64</v>
      </c>
      <c r="E9" s="135" t="s">
        <v>2353</v>
      </c>
      <c r="F9" s="136" t="s">
        <v>1373</v>
      </c>
      <c r="G9" s="136" t="s">
        <v>2361</v>
      </c>
      <c r="H9" s="135" t="s">
        <v>2362</v>
      </c>
      <c r="I9" s="137" t="s">
        <v>171</v>
      </c>
      <c r="J9" s="136" t="s">
        <v>172</v>
      </c>
      <c r="K9" s="138" t="s">
        <v>131</v>
      </c>
      <c r="L9" s="138" t="s">
        <v>151</v>
      </c>
      <c r="M9" s="136" t="s">
        <v>2363</v>
      </c>
      <c r="N9" s="138" t="s">
        <v>2364</v>
      </c>
      <c r="O9" s="134" t="s">
        <v>75</v>
      </c>
      <c r="P9" s="134" t="s">
        <v>76</v>
      </c>
      <c r="Q9" s="139" t="s">
        <v>137</v>
      </c>
      <c r="R9" s="140" t="n">
        <v>42339</v>
      </c>
      <c r="S9" s="232" t="n">
        <v>12</v>
      </c>
      <c r="T9" s="141" t="n">
        <f aca="false">SUM(R9+S9*365.2)</f>
        <v>46721.4</v>
      </c>
      <c r="U9" s="135" t="s">
        <v>100</v>
      </c>
      <c r="V9" s="134" t="s">
        <v>2365</v>
      </c>
      <c r="W9" s="134" t="str">
        <f aca="false">IF(Z9="","",Z9)</f>
        <v>Па</v>
      </c>
      <c r="X9" s="137" t="n">
        <v>160</v>
      </c>
      <c r="Y9" s="134" t="s">
        <v>2365</v>
      </c>
      <c r="Z9" s="139" t="s">
        <v>139</v>
      </c>
      <c r="AA9" s="135" t="s">
        <v>2366</v>
      </c>
      <c r="AB9" s="137"/>
      <c r="AC9" s="139" t="s">
        <v>141</v>
      </c>
      <c r="AD9" s="138" t="n">
        <v>60</v>
      </c>
      <c r="AE9" s="149" t="n">
        <v>43604</v>
      </c>
      <c r="AF9" s="143" t="n">
        <f aca="false">IF(AD9=0,0,IF(AE9="","",EDATE(AE9,AD9)-DAY(1)))</f>
        <v>45400</v>
      </c>
      <c r="AG9" s="136" t="s">
        <v>82</v>
      </c>
      <c r="AH9" s="136" t="s">
        <v>83</v>
      </c>
      <c r="AI9" s="139" t="s">
        <v>2367</v>
      </c>
      <c r="AJ9" s="136" t="s">
        <v>1321</v>
      </c>
      <c r="AK9" s="143" t="str">
        <f aca="true">IF(AE9=0,"нет данных",IF(TODAY()&lt;AF9-30,"поверен",IF(TODAY()&gt;AF9,"ЗАМЕНИТЬ","ПРОСРОЧЕН")))</f>
        <v>ЗАМЕНИТЬ</v>
      </c>
      <c r="AL9" s="139"/>
      <c r="AM9" s="139" t="s">
        <v>86</v>
      </c>
      <c r="AN9" s="139" t="s">
        <v>1724</v>
      </c>
      <c r="AO9" s="139" t="s">
        <v>88</v>
      </c>
      <c r="AP9" s="137" t="s">
        <v>2368</v>
      </c>
      <c r="AQ9" s="150" t="s">
        <v>2369</v>
      </c>
      <c r="AR9" s="143"/>
      <c r="AS9" s="139" t="s">
        <v>91</v>
      </c>
      <c r="AT9" s="134" t="s">
        <v>385</v>
      </c>
      <c r="AU9" s="134"/>
      <c r="AV9" s="136" t="n">
        <v>44875</v>
      </c>
      <c r="AW9" s="136"/>
      <c r="AX9" s="134"/>
      <c r="AY9" s="134"/>
      <c r="AZ9" s="134"/>
      <c r="BA9" s="136"/>
      <c r="BB9" s="136" t="s">
        <v>145</v>
      </c>
      <c r="BC9" s="136" t="s">
        <v>146</v>
      </c>
      <c r="BD9" s="139" t="n">
        <v>3001</v>
      </c>
      <c r="BE9" s="136"/>
      <c r="BF9" s="144"/>
      <c r="BG9" s="554"/>
      <c r="BH9" s="367"/>
      <c r="BI9" s="150" t="s">
        <v>2226</v>
      </c>
      <c r="BJ9" s="553" t="s">
        <v>1414</v>
      </c>
      <c r="BK9" s="150" t="s">
        <v>2227</v>
      </c>
    </row>
    <row r="10" s="230" customFormat="true" ht="60" hidden="false" customHeight="true" outlineLevel="0" collapsed="false">
      <c r="A10" s="134"/>
      <c r="B10" s="134" t="s">
        <v>62</v>
      </c>
      <c r="C10" s="134" t="s">
        <v>63</v>
      </c>
      <c r="D10" s="135" t="s">
        <v>64</v>
      </c>
      <c r="E10" s="135" t="n">
        <v>500</v>
      </c>
      <c r="F10" s="136" t="s">
        <v>1373</v>
      </c>
      <c r="G10" s="136" t="s">
        <v>2370</v>
      </c>
      <c r="H10" s="135" t="s">
        <v>2371</v>
      </c>
      <c r="I10" s="137" t="s">
        <v>171</v>
      </c>
      <c r="J10" s="136" t="s">
        <v>172</v>
      </c>
      <c r="K10" s="138" t="s">
        <v>131</v>
      </c>
      <c r="L10" s="138" t="s">
        <v>151</v>
      </c>
      <c r="M10" s="136" t="s">
        <v>2372</v>
      </c>
      <c r="N10" s="138" t="s">
        <v>2373</v>
      </c>
      <c r="O10" s="134" t="s">
        <v>75</v>
      </c>
      <c r="P10" s="134" t="s">
        <v>76</v>
      </c>
      <c r="Q10" s="139" t="s">
        <v>137</v>
      </c>
      <c r="R10" s="140" t="n">
        <v>42339</v>
      </c>
      <c r="S10" s="232" t="n">
        <v>12</v>
      </c>
      <c r="T10" s="141" t="n">
        <f aca="false">R10+S10*365.2</f>
        <v>46721.4</v>
      </c>
      <c r="U10" s="135" t="s">
        <v>100</v>
      </c>
      <c r="V10" s="134" t="str">
        <f aca="false">IF(Y10="","",Y10)</f>
        <v>М</v>
      </c>
      <c r="W10" s="134" t="str">
        <f aca="false">IF(Z10="","",Z10)</f>
        <v>Па</v>
      </c>
      <c r="X10" s="137" t="n">
        <v>6</v>
      </c>
      <c r="Y10" s="137" t="s">
        <v>138</v>
      </c>
      <c r="Z10" s="139" t="s">
        <v>139</v>
      </c>
      <c r="AA10" s="135" t="s">
        <v>2366</v>
      </c>
      <c r="AB10" s="137"/>
      <c r="AC10" s="139" t="s">
        <v>141</v>
      </c>
      <c r="AD10" s="138" t="n">
        <v>60</v>
      </c>
      <c r="AE10" s="149" t="n">
        <v>43604</v>
      </c>
      <c r="AF10" s="143" t="n">
        <f aca="false">IF(AD10=0,0,IF(AE10="","",EDATE(AE10,AD10)-DAY(1)))</f>
        <v>45400</v>
      </c>
      <c r="AG10" s="136" t="s">
        <v>82</v>
      </c>
      <c r="AH10" s="136" t="s">
        <v>83</v>
      </c>
      <c r="AI10" s="139" t="s">
        <v>2374</v>
      </c>
      <c r="AJ10" s="136" t="s">
        <v>1321</v>
      </c>
      <c r="AK10" s="143" t="str">
        <f aca="true">IF(AE10=0,"нет данных",IF(TODAY()&lt;AF10-30,"поверен",IF(TODAY()&gt;AF10,"ЗАМЕНИТЬ","ПРОСРОЧЕН")))</f>
        <v>ЗАМЕНИТЬ</v>
      </c>
      <c r="AL10" s="139"/>
      <c r="AM10" s="139" t="s">
        <v>86</v>
      </c>
      <c r="AN10" s="139" t="s">
        <v>1724</v>
      </c>
      <c r="AO10" s="139" t="s">
        <v>88</v>
      </c>
      <c r="AP10" s="137" t="s">
        <v>2368</v>
      </c>
      <c r="AQ10" s="150" t="s">
        <v>2369</v>
      </c>
      <c r="AR10" s="143"/>
      <c r="AS10" s="139" t="s">
        <v>91</v>
      </c>
      <c r="AT10" s="134" t="s">
        <v>385</v>
      </c>
      <c r="AU10" s="134"/>
      <c r="AV10" s="136" t="n">
        <v>44875</v>
      </c>
      <c r="AW10" s="136"/>
      <c r="AX10" s="134"/>
      <c r="AY10" s="134"/>
      <c r="AZ10" s="134"/>
      <c r="BA10" s="136"/>
      <c r="BB10" s="136" t="s">
        <v>145</v>
      </c>
      <c r="BC10" s="136" t="s">
        <v>146</v>
      </c>
      <c r="BD10" s="139" t="n">
        <v>3001</v>
      </c>
      <c r="BE10" s="136"/>
      <c r="BF10" s="144"/>
      <c r="BG10" s="554"/>
      <c r="BH10" s="367"/>
      <c r="BI10" s="150" t="s">
        <v>2226</v>
      </c>
      <c r="BJ10" s="553" t="s">
        <v>1414</v>
      </c>
      <c r="BK10" s="150" t="s">
        <v>2227</v>
      </c>
    </row>
    <row r="11" s="107" customFormat="true" ht="56.25" hidden="false" customHeight="true" outlineLevel="0" collapsed="false">
      <c r="A11" s="134"/>
      <c r="B11" s="134" t="s">
        <v>62</v>
      </c>
      <c r="C11" s="134" t="s">
        <v>63</v>
      </c>
      <c r="D11" s="135" t="s">
        <v>64</v>
      </c>
      <c r="E11" s="135" t="n">
        <v>500</v>
      </c>
      <c r="F11" s="136" t="s">
        <v>1373</v>
      </c>
      <c r="G11" s="136" t="s">
        <v>2375</v>
      </c>
      <c r="H11" s="135" t="s">
        <v>2376</v>
      </c>
      <c r="I11" s="137" t="s">
        <v>1630</v>
      </c>
      <c r="J11" s="136" t="s">
        <v>150</v>
      </c>
      <c r="K11" s="138" t="s">
        <v>131</v>
      </c>
      <c r="L11" s="138" t="s">
        <v>151</v>
      </c>
      <c r="M11" s="136" t="s">
        <v>2377</v>
      </c>
      <c r="N11" s="138" t="s">
        <v>2378</v>
      </c>
      <c r="O11" s="134" t="s">
        <v>75</v>
      </c>
      <c r="P11" s="134" t="s">
        <v>76</v>
      </c>
      <c r="Q11" s="139" t="s">
        <v>137</v>
      </c>
      <c r="R11" s="140" t="n">
        <v>42339</v>
      </c>
      <c r="S11" s="232" t="n">
        <v>12</v>
      </c>
      <c r="T11" s="141" t="n">
        <f aca="false">R11+S11*365.2</f>
        <v>46721.4</v>
      </c>
      <c r="U11" s="135" t="s">
        <v>100</v>
      </c>
      <c r="V11" s="134" t="s">
        <v>2365</v>
      </c>
      <c r="W11" s="134" t="str">
        <f aca="false">IF(Z11="","",Z11)</f>
        <v>Па</v>
      </c>
      <c r="X11" s="137" t="n">
        <v>160</v>
      </c>
      <c r="Y11" s="134" t="s">
        <v>2365</v>
      </c>
      <c r="Z11" s="139" t="s">
        <v>139</v>
      </c>
      <c r="AA11" s="135" t="s">
        <v>156</v>
      </c>
      <c r="AB11" s="137"/>
      <c r="AC11" s="139" t="s">
        <v>141</v>
      </c>
      <c r="AD11" s="138" t="n">
        <v>60</v>
      </c>
      <c r="AE11" s="149" t="n">
        <v>43603</v>
      </c>
      <c r="AF11" s="143" t="n">
        <f aca="false">IF(AD11=0,0,IF(AE11="","",EDATE(AE11,AD11)-DAY(1)))</f>
        <v>45399</v>
      </c>
      <c r="AG11" s="136" t="s">
        <v>82</v>
      </c>
      <c r="AH11" s="136" t="s">
        <v>83</v>
      </c>
      <c r="AI11" s="139" t="s">
        <v>2379</v>
      </c>
      <c r="AJ11" s="136" t="s">
        <v>1321</v>
      </c>
      <c r="AK11" s="143" t="str">
        <f aca="true">IF(AE11=0,"нет данных",IF(TODAY()&lt;AF11-30,"поверен",IF(TODAY()&gt;AF11,"ЗАМЕНИТЬ","ПРОСРОЧЕН")))</f>
        <v>ЗАМЕНИТЬ</v>
      </c>
      <c r="AL11" s="139"/>
      <c r="AM11" s="139" t="s">
        <v>86</v>
      </c>
      <c r="AN11" s="139" t="s">
        <v>1724</v>
      </c>
      <c r="AO11" s="139" t="s">
        <v>88</v>
      </c>
      <c r="AP11" s="137" t="s">
        <v>2368</v>
      </c>
      <c r="AQ11" s="150" t="s">
        <v>2369</v>
      </c>
      <c r="AR11" s="143"/>
      <c r="AS11" s="139" t="s">
        <v>91</v>
      </c>
      <c r="AT11" s="134" t="s">
        <v>385</v>
      </c>
      <c r="AU11" s="134"/>
      <c r="AV11" s="136" t="n">
        <v>44875</v>
      </c>
      <c r="AW11" s="555"/>
      <c r="AX11" s="134"/>
      <c r="AY11" s="134"/>
      <c r="AZ11" s="134"/>
      <c r="BA11" s="136"/>
      <c r="BB11" s="136" t="s">
        <v>145</v>
      </c>
      <c r="BC11" s="136" t="s">
        <v>146</v>
      </c>
      <c r="BD11" s="139" t="s">
        <v>1363</v>
      </c>
      <c r="BE11" s="136"/>
      <c r="BF11" s="144"/>
      <c r="BG11" s="554"/>
      <c r="BH11" s="241"/>
      <c r="BI11" s="150" t="s">
        <v>2226</v>
      </c>
      <c r="BJ11" s="553" t="s">
        <v>1414</v>
      </c>
      <c r="BK11" s="150" t="s">
        <v>2227</v>
      </c>
    </row>
    <row r="12" s="230" customFormat="true" ht="60" hidden="false" customHeight="true" outlineLevel="0" collapsed="false">
      <c r="A12" s="134"/>
      <c r="B12" s="134" t="s">
        <v>62</v>
      </c>
      <c r="C12" s="134" t="s">
        <v>63</v>
      </c>
      <c r="D12" s="135" t="s">
        <v>64</v>
      </c>
      <c r="E12" s="135" t="n">
        <v>500</v>
      </c>
      <c r="F12" s="136" t="s">
        <v>1373</v>
      </c>
      <c r="G12" s="136" t="s">
        <v>2380</v>
      </c>
      <c r="H12" s="135" t="s">
        <v>2381</v>
      </c>
      <c r="I12" s="137" t="s">
        <v>2382</v>
      </c>
      <c r="J12" s="136" t="s">
        <v>2383</v>
      </c>
      <c r="K12" s="138" t="s">
        <v>2384</v>
      </c>
      <c r="L12" s="138" t="s">
        <v>2385</v>
      </c>
      <c r="M12" s="136" t="s">
        <v>2386</v>
      </c>
      <c r="N12" s="138" t="n">
        <v>82653</v>
      </c>
      <c r="O12" s="137" t="s">
        <v>1381</v>
      </c>
      <c r="P12" s="134" t="s">
        <v>76</v>
      </c>
      <c r="Q12" s="139" t="s">
        <v>1047</v>
      </c>
      <c r="R12" s="140" t="n">
        <v>43862</v>
      </c>
      <c r="S12" s="137" t="n">
        <v>10</v>
      </c>
      <c r="T12" s="141" t="n">
        <f aca="false">R12+S12*365.2</f>
        <v>47514</v>
      </c>
      <c r="U12" s="135" t="s">
        <v>2387</v>
      </c>
      <c r="V12" s="134" t="s">
        <v>325</v>
      </c>
      <c r="W12" s="134" t="s">
        <v>325</v>
      </c>
      <c r="X12" s="137" t="n">
        <v>5</v>
      </c>
      <c r="Y12" s="137" t="s">
        <v>325</v>
      </c>
      <c r="Z12" s="139" t="s">
        <v>325</v>
      </c>
      <c r="AA12" s="135" t="s">
        <v>605</v>
      </c>
      <c r="AB12" s="139" t="s">
        <v>325</v>
      </c>
      <c r="AC12" s="139" t="s">
        <v>325</v>
      </c>
      <c r="AD12" s="138" t="n">
        <v>12</v>
      </c>
      <c r="AE12" s="149" t="n">
        <v>45241</v>
      </c>
      <c r="AF12" s="143" t="n">
        <f aca="false">IF(AD12=0,0,IF(AE12="","",EDATE(AE12,AD12)-DAY(1)))</f>
        <v>45576</v>
      </c>
      <c r="AG12" s="136" t="s">
        <v>82</v>
      </c>
      <c r="AH12" s="136" t="s">
        <v>83</v>
      </c>
      <c r="AI12" s="134" t="s">
        <v>2388</v>
      </c>
      <c r="AJ12" s="136" t="s">
        <v>85</v>
      </c>
      <c r="AK12" s="143" t="str">
        <f aca="true">IF(AE12=0,"нет данных",IF(TODAY()&lt;AF12-30,"поверен",IF(TODAY()&gt;AF12,"ЗАМЕНИТЬ","ПРОСРОЧЕН")))</f>
        <v>ЗАМЕНИТЬ</v>
      </c>
      <c r="AL12" s="139"/>
      <c r="AM12" s="139" t="s">
        <v>86</v>
      </c>
      <c r="AN12" s="139" t="s">
        <v>1724</v>
      </c>
      <c r="AO12" s="139" t="s">
        <v>88</v>
      </c>
      <c r="AP12" s="137" t="s">
        <v>2389</v>
      </c>
      <c r="AQ12" s="150" t="s">
        <v>2390</v>
      </c>
      <c r="AR12" s="143"/>
      <c r="AS12" s="139" t="s">
        <v>91</v>
      </c>
      <c r="AT12" s="134" t="s">
        <v>385</v>
      </c>
      <c r="AU12" s="134"/>
      <c r="AV12" s="150" t="s">
        <v>2390</v>
      </c>
      <c r="AW12" s="136"/>
      <c r="AX12" s="134"/>
      <c r="AY12" s="134"/>
      <c r="AZ12" s="134"/>
      <c r="BA12" s="136"/>
      <c r="BB12" s="136" t="s">
        <v>2391</v>
      </c>
      <c r="BC12" s="136" t="s">
        <v>1388</v>
      </c>
      <c r="BD12" s="139" t="n">
        <v>3661</v>
      </c>
      <c r="BE12" s="136"/>
      <c r="BF12" s="144"/>
      <c r="BG12" s="134" t="s">
        <v>799</v>
      </c>
      <c r="BH12" s="367"/>
      <c r="BI12" s="150" t="s">
        <v>2358</v>
      </c>
      <c r="BJ12" s="553" t="s">
        <v>2392</v>
      </c>
      <c r="BK12" s="134" t="s">
        <v>1776</v>
      </c>
    </row>
    <row r="13" s="550" customFormat="true" ht="60" hidden="false" customHeight="true" outlineLevel="0" collapsed="false">
      <c r="A13" s="110"/>
      <c r="B13" s="110" t="s">
        <v>62</v>
      </c>
      <c r="C13" s="110" t="s">
        <v>63</v>
      </c>
      <c r="D13" s="111" t="s">
        <v>64</v>
      </c>
      <c r="E13" s="111" t="s">
        <v>2393</v>
      </c>
      <c r="F13" s="112" t="s">
        <v>1813</v>
      </c>
      <c r="G13" s="112" t="s">
        <v>2394</v>
      </c>
      <c r="H13" s="111" t="s">
        <v>2395</v>
      </c>
      <c r="I13" s="113" t="s">
        <v>69</v>
      </c>
      <c r="J13" s="112" t="s">
        <v>70</v>
      </c>
      <c r="K13" s="110" t="s">
        <v>71</v>
      </c>
      <c r="L13" s="110" t="s">
        <v>72</v>
      </c>
      <c r="M13" s="112" t="s">
        <v>73</v>
      </c>
      <c r="N13" s="114" t="s">
        <v>2396</v>
      </c>
      <c r="O13" s="110" t="s">
        <v>75</v>
      </c>
      <c r="P13" s="110" t="s">
        <v>76</v>
      </c>
      <c r="Q13" s="115" t="s">
        <v>77</v>
      </c>
      <c r="R13" s="120" t="n">
        <v>42430</v>
      </c>
      <c r="S13" s="537" t="n">
        <v>15</v>
      </c>
      <c r="T13" s="117" t="n">
        <f aca="false">R13+S13*365.2</f>
        <v>47908</v>
      </c>
      <c r="U13" s="118" t="s">
        <v>100</v>
      </c>
      <c r="V13" s="110" t="str">
        <f aca="false">IF(Y13="","",Y13)</f>
        <v/>
      </c>
      <c r="W13" s="110" t="str">
        <f aca="false">IF(Z13="","",Z13)</f>
        <v>°С</v>
      </c>
      <c r="X13" s="113" t="n">
        <v>60</v>
      </c>
      <c r="Y13" s="113"/>
      <c r="Z13" s="115" t="s">
        <v>79</v>
      </c>
      <c r="AA13" s="110" t="s">
        <v>101</v>
      </c>
      <c r="AB13" s="113"/>
      <c r="AC13" s="115" t="s">
        <v>81</v>
      </c>
      <c r="AD13" s="114" t="n">
        <v>60</v>
      </c>
      <c r="AE13" s="120" t="n">
        <v>44152</v>
      </c>
      <c r="AF13" s="121" t="n">
        <f aca="false">IF(AD13=0,0,IF(AE13="","",EDATE(AE13,AD13)-DAY(1)))</f>
        <v>45947</v>
      </c>
      <c r="AG13" s="112" t="s">
        <v>82</v>
      </c>
      <c r="AH13" s="112" t="s">
        <v>83</v>
      </c>
      <c r="AI13" s="115" t="s">
        <v>2397</v>
      </c>
      <c r="AJ13" s="112" t="s">
        <v>85</v>
      </c>
      <c r="AK13" s="121" t="str">
        <f aca="true">IF(AE13=0,"нет данных",IF(TODAY()&lt;AF13-30,"поверен",IF(TODAY()&gt;AF13,"ЗАМЕНИТЬ","ПРОСРОЧЕН")))</f>
        <v>ПРОСРОЧЕН</v>
      </c>
      <c r="AL13" s="115"/>
      <c r="AM13" s="115" t="s">
        <v>86</v>
      </c>
      <c r="AN13" s="115" t="s">
        <v>1724</v>
      </c>
      <c r="AO13" s="115" t="s">
        <v>88</v>
      </c>
      <c r="AP13" s="113" t="s">
        <v>2398</v>
      </c>
      <c r="AQ13" s="122" t="n">
        <v>2015</v>
      </c>
      <c r="AR13" s="121"/>
      <c r="AS13" s="115" t="s">
        <v>91</v>
      </c>
      <c r="AT13" s="110" t="s">
        <v>92</v>
      </c>
      <c r="AU13" s="110" t="n">
        <v>2673</v>
      </c>
      <c r="AV13" s="112"/>
      <c r="AW13" s="112"/>
      <c r="AX13" s="110"/>
      <c r="AY13" s="110"/>
      <c r="AZ13" s="110"/>
      <c r="BA13" s="112" t="s">
        <v>122</v>
      </c>
      <c r="BB13" s="112" t="s">
        <v>93</v>
      </c>
      <c r="BC13" s="112" t="s">
        <v>94</v>
      </c>
      <c r="BD13" s="115" t="n">
        <v>3201</v>
      </c>
      <c r="BE13" s="112"/>
      <c r="BF13" s="123"/>
      <c r="BG13" s="228"/>
      <c r="BH13" s="229"/>
      <c r="BI13" s="110"/>
      <c r="BJ13" s="556"/>
      <c r="BK13" s="557"/>
      <c r="BL13" s="230"/>
      <c r="BM13" s="230"/>
    </row>
    <row r="14" s="550" customFormat="true" ht="60" hidden="false" customHeight="true" outlineLevel="0" collapsed="false">
      <c r="A14" s="110"/>
      <c r="B14" s="110" t="s">
        <v>62</v>
      </c>
      <c r="C14" s="110" t="s">
        <v>63</v>
      </c>
      <c r="D14" s="111" t="s">
        <v>64</v>
      </c>
      <c r="E14" s="111" t="n">
        <v>204</v>
      </c>
      <c r="F14" s="112" t="s">
        <v>1813</v>
      </c>
      <c r="G14" s="112" t="s">
        <v>1196</v>
      </c>
      <c r="H14" s="111" t="s">
        <v>2399</v>
      </c>
      <c r="I14" s="113" t="s">
        <v>1580</v>
      </c>
      <c r="J14" s="112" t="s">
        <v>1110</v>
      </c>
      <c r="K14" s="114" t="s">
        <v>1581</v>
      </c>
      <c r="L14" s="110" t="s">
        <v>1582</v>
      </c>
      <c r="M14" s="110" t="s">
        <v>1582</v>
      </c>
      <c r="N14" s="114" t="n">
        <v>2305922</v>
      </c>
      <c r="O14" s="110" t="s">
        <v>1331</v>
      </c>
      <c r="P14" s="110" t="s">
        <v>76</v>
      </c>
      <c r="Q14" s="115" t="s">
        <v>77</v>
      </c>
      <c r="R14" s="116"/>
      <c r="S14" s="537" t="n">
        <v>15</v>
      </c>
      <c r="T14" s="117" t="n">
        <f aca="false">R14+S14*365.2</f>
        <v>5478</v>
      </c>
      <c r="U14" s="118"/>
      <c r="V14" s="110"/>
      <c r="W14" s="110"/>
      <c r="X14" s="113"/>
      <c r="Y14" s="113"/>
      <c r="Z14" s="115"/>
      <c r="AA14" s="110" t="s">
        <v>101</v>
      </c>
      <c r="AB14" s="113"/>
      <c r="AC14" s="115" t="s">
        <v>81</v>
      </c>
      <c r="AD14" s="114" t="n">
        <v>48</v>
      </c>
      <c r="AE14" s="120" t="n">
        <v>44309</v>
      </c>
      <c r="AF14" s="121" t="n">
        <f aca="false">IF(AD14=0,0,IF(AE14="","",EDATE(AE14,AD14)-DAY(1)))</f>
        <v>45739</v>
      </c>
      <c r="AG14" s="112" t="s">
        <v>82</v>
      </c>
      <c r="AH14" s="112" t="s">
        <v>83</v>
      </c>
      <c r="AI14" s="115" t="s">
        <v>2400</v>
      </c>
      <c r="AJ14" s="112" t="s">
        <v>573</v>
      </c>
      <c r="AK14" s="121" t="str">
        <f aca="true">IF(AE14=0,"нет данных",IF(TODAY()&lt;AF14-30,"поверен",IF(TODAY()&gt;AF14,"ЗАМЕНИТЬ","ПРОСРОЧЕН")))</f>
        <v>ЗАМЕНИТЬ</v>
      </c>
      <c r="AL14" s="115"/>
      <c r="AM14" s="115" t="s">
        <v>86</v>
      </c>
      <c r="AN14" s="115" t="s">
        <v>1724</v>
      </c>
      <c r="AO14" s="115"/>
      <c r="AP14" s="113"/>
      <c r="AQ14" s="122"/>
      <c r="AR14" s="121"/>
      <c r="AS14" s="115"/>
      <c r="AT14" s="110"/>
      <c r="AU14" s="110"/>
      <c r="AV14" s="112"/>
      <c r="AW14" s="112"/>
      <c r="AX14" s="110"/>
      <c r="AY14" s="110"/>
      <c r="AZ14" s="110"/>
      <c r="BA14" s="112"/>
      <c r="BB14" s="112" t="s">
        <v>93</v>
      </c>
      <c r="BC14" s="112" t="s">
        <v>94</v>
      </c>
      <c r="BD14" s="115" t="n">
        <v>3201</v>
      </c>
      <c r="BE14" s="112"/>
      <c r="BF14" s="123"/>
      <c r="BG14" s="228"/>
      <c r="BH14" s="229"/>
      <c r="BI14" s="110"/>
      <c r="BJ14" s="556"/>
      <c r="BK14" s="557"/>
      <c r="BL14" s="230"/>
      <c r="BM14" s="230"/>
    </row>
    <row r="15" s="550" customFormat="true" ht="60" hidden="false" customHeight="true" outlineLevel="0" collapsed="false">
      <c r="A15" s="110"/>
      <c r="B15" s="110" t="s">
        <v>62</v>
      </c>
      <c r="C15" s="110" t="s">
        <v>63</v>
      </c>
      <c r="D15" s="111" t="s">
        <v>64</v>
      </c>
      <c r="E15" s="111" t="n">
        <v>204</v>
      </c>
      <c r="F15" s="112" t="s">
        <v>1813</v>
      </c>
      <c r="G15" s="112" t="s">
        <v>1196</v>
      </c>
      <c r="H15" s="111" t="s">
        <v>2399</v>
      </c>
      <c r="I15" s="113" t="s">
        <v>69</v>
      </c>
      <c r="J15" s="112" t="s">
        <v>2156</v>
      </c>
      <c r="K15" s="110" t="s">
        <v>71</v>
      </c>
      <c r="L15" s="110" t="s">
        <v>72</v>
      </c>
      <c r="M15" s="112" t="s">
        <v>2401</v>
      </c>
      <c r="N15" s="114" t="n">
        <v>2305920</v>
      </c>
      <c r="O15" s="110" t="s">
        <v>75</v>
      </c>
      <c r="P15" s="110" t="s">
        <v>76</v>
      </c>
      <c r="Q15" s="115" t="s">
        <v>77</v>
      </c>
      <c r="R15" s="116" t="n">
        <v>42430</v>
      </c>
      <c r="S15" s="537" t="n">
        <v>15</v>
      </c>
      <c r="T15" s="117" t="n">
        <f aca="false">R15+S15*365.2</f>
        <v>47908</v>
      </c>
      <c r="U15" s="118" t="s">
        <v>100</v>
      </c>
      <c r="V15" s="110" t="str">
        <f aca="false">IF(Y15="","",Y15)</f>
        <v/>
      </c>
      <c r="W15" s="110" t="str">
        <f aca="false">IF(Z15="","",Z15)</f>
        <v>°С</v>
      </c>
      <c r="X15" s="113" t="n">
        <v>45</v>
      </c>
      <c r="Y15" s="113"/>
      <c r="Z15" s="115" t="s">
        <v>79</v>
      </c>
      <c r="AA15" s="110" t="s">
        <v>101</v>
      </c>
      <c r="AB15" s="113"/>
      <c r="AC15" s="115" t="s">
        <v>81</v>
      </c>
      <c r="AD15" s="114" t="n">
        <v>60</v>
      </c>
      <c r="AE15" s="120" t="n">
        <v>44316</v>
      </c>
      <c r="AF15" s="121" t="n">
        <f aca="false">IF(AD15=0,0,IF(AE15="","",EDATE(AE15,AD15)-DAY(1)))</f>
        <v>46111</v>
      </c>
      <c r="AG15" s="112" t="s">
        <v>82</v>
      </c>
      <c r="AH15" s="112" t="s">
        <v>83</v>
      </c>
      <c r="AI15" s="115" t="s">
        <v>2402</v>
      </c>
      <c r="AJ15" s="112" t="s">
        <v>85</v>
      </c>
      <c r="AK15" s="121" t="str">
        <f aca="true">IF(AE15=0,"нет данных",IF(TODAY()&lt;AF15-30,"поверен",IF(TODAY()&gt;AF15,"ЗАМЕНИТЬ","ПРОСРОЧЕН")))</f>
        <v>поверен</v>
      </c>
      <c r="AL15" s="115"/>
      <c r="AM15" s="115" t="s">
        <v>86</v>
      </c>
      <c r="AN15" s="115" t="s">
        <v>1724</v>
      </c>
      <c r="AO15" s="115" t="s">
        <v>88</v>
      </c>
      <c r="AP15" s="113" t="s">
        <v>1207</v>
      </c>
      <c r="AQ15" s="122" t="n">
        <v>2015</v>
      </c>
      <c r="AR15" s="121"/>
      <c r="AS15" s="115" t="s">
        <v>91</v>
      </c>
      <c r="AT15" s="110" t="s">
        <v>92</v>
      </c>
      <c r="AU15" s="110" t="n">
        <v>2675</v>
      </c>
      <c r="AV15" s="112"/>
      <c r="AW15" s="112"/>
      <c r="AX15" s="110"/>
      <c r="AY15" s="110"/>
      <c r="AZ15" s="110"/>
      <c r="BA15" s="112"/>
      <c r="BB15" s="112" t="s">
        <v>93</v>
      </c>
      <c r="BC15" s="112" t="s">
        <v>94</v>
      </c>
      <c r="BD15" s="115" t="n">
        <v>3201</v>
      </c>
      <c r="BE15" s="112"/>
      <c r="BF15" s="123"/>
      <c r="BG15" s="228"/>
      <c r="BH15" s="229"/>
      <c r="BI15" s="110"/>
      <c r="BJ15" s="556"/>
      <c r="BK15" s="557"/>
      <c r="BL15" s="230"/>
      <c r="BM15" s="230"/>
    </row>
    <row r="16" s="550" customFormat="true" ht="60" hidden="false" customHeight="true" outlineLevel="0" collapsed="false">
      <c r="A16" s="110"/>
      <c r="B16" s="110" t="s">
        <v>62</v>
      </c>
      <c r="C16" s="110" t="s">
        <v>63</v>
      </c>
      <c r="D16" s="111" t="s">
        <v>64</v>
      </c>
      <c r="E16" s="111" t="n">
        <v>204</v>
      </c>
      <c r="F16" s="112" t="s">
        <v>1813</v>
      </c>
      <c r="G16" s="112" t="s">
        <v>2403</v>
      </c>
      <c r="H16" s="111" t="s">
        <v>2404</v>
      </c>
      <c r="I16" s="113" t="s">
        <v>69</v>
      </c>
      <c r="J16" s="112" t="s">
        <v>2156</v>
      </c>
      <c r="K16" s="110" t="s">
        <v>71</v>
      </c>
      <c r="L16" s="110" t="s">
        <v>72</v>
      </c>
      <c r="M16" s="112" t="s">
        <v>73</v>
      </c>
      <c r="N16" s="114" t="s">
        <v>2405</v>
      </c>
      <c r="O16" s="110" t="s">
        <v>75</v>
      </c>
      <c r="P16" s="110" t="s">
        <v>76</v>
      </c>
      <c r="Q16" s="115" t="s">
        <v>77</v>
      </c>
      <c r="R16" s="116" t="n">
        <v>2016</v>
      </c>
      <c r="S16" s="537" t="n">
        <v>15</v>
      </c>
      <c r="T16" s="117" t="n">
        <f aca="false">R16+S16*365.2</f>
        <v>7494</v>
      </c>
      <c r="U16" s="118" t="s">
        <v>100</v>
      </c>
      <c r="V16" s="110" t="str">
        <f aca="false">IF(Y16="","",Y16)</f>
        <v/>
      </c>
      <c r="W16" s="110" t="str">
        <f aca="false">IF(Z16="","",Z16)</f>
        <v>°С</v>
      </c>
      <c r="X16" s="113" t="n">
        <v>60</v>
      </c>
      <c r="Y16" s="113"/>
      <c r="Z16" s="115" t="s">
        <v>79</v>
      </c>
      <c r="AA16" s="110" t="s">
        <v>101</v>
      </c>
      <c r="AB16" s="113"/>
      <c r="AC16" s="115" t="s">
        <v>81</v>
      </c>
      <c r="AD16" s="114" t="n">
        <v>60</v>
      </c>
      <c r="AE16" s="120" t="n">
        <v>44316</v>
      </c>
      <c r="AF16" s="121" t="n">
        <f aca="false">IF(AD16=0,0,IF(AE16="","",EDATE(AE16,AD16)-DAY(1)))</f>
        <v>46111</v>
      </c>
      <c r="AG16" s="112" t="s">
        <v>82</v>
      </c>
      <c r="AH16" s="112" t="s">
        <v>83</v>
      </c>
      <c r="AI16" s="115" t="s">
        <v>2406</v>
      </c>
      <c r="AJ16" s="112" t="s">
        <v>253</v>
      </c>
      <c r="AK16" s="121" t="str">
        <f aca="true">IF(AE16=0,"нет данных",IF(TODAY()&lt;AF16-30,"поверен",IF(TODAY()&gt;AF16,"ЗАМЕНИТЬ","ПРОСРОЧЕН")))</f>
        <v>поверен</v>
      </c>
      <c r="AL16" s="115"/>
      <c r="AM16" s="115" t="s">
        <v>86</v>
      </c>
      <c r="AN16" s="115" t="s">
        <v>1724</v>
      </c>
      <c r="AO16" s="115" t="s">
        <v>88</v>
      </c>
      <c r="AP16" s="113" t="s">
        <v>2407</v>
      </c>
      <c r="AQ16" s="122" t="n">
        <v>2015</v>
      </c>
      <c r="AR16" s="121"/>
      <c r="AS16" s="115" t="s">
        <v>91</v>
      </c>
      <c r="AT16" s="110" t="s">
        <v>92</v>
      </c>
      <c r="AU16" s="110" t="n">
        <v>2674</v>
      </c>
      <c r="AV16" s="112"/>
      <c r="AW16" s="112"/>
      <c r="AX16" s="110"/>
      <c r="AY16" s="110"/>
      <c r="AZ16" s="110"/>
      <c r="BA16" s="112"/>
      <c r="BB16" s="112" t="s">
        <v>93</v>
      </c>
      <c r="BC16" s="112" t="s">
        <v>94</v>
      </c>
      <c r="BD16" s="115" t="n">
        <v>3201</v>
      </c>
      <c r="BE16" s="112"/>
      <c r="BF16" s="123"/>
      <c r="BG16" s="228"/>
      <c r="BH16" s="229"/>
      <c r="BI16" s="110"/>
      <c r="BJ16" s="556"/>
      <c r="BK16" s="557"/>
      <c r="BL16" s="230"/>
      <c r="BM16" s="230"/>
    </row>
    <row r="17" s="550" customFormat="true" ht="60" hidden="false" customHeight="true" outlineLevel="0" collapsed="false">
      <c r="A17" s="110"/>
      <c r="B17" s="110" t="s">
        <v>62</v>
      </c>
      <c r="C17" s="110" t="s">
        <v>63</v>
      </c>
      <c r="D17" s="111" t="s">
        <v>64</v>
      </c>
      <c r="E17" s="111" t="n">
        <v>204</v>
      </c>
      <c r="F17" s="112" t="s">
        <v>1813</v>
      </c>
      <c r="G17" s="112" t="s">
        <v>2403</v>
      </c>
      <c r="H17" s="111" t="s">
        <v>2404</v>
      </c>
      <c r="I17" s="113" t="s">
        <v>1580</v>
      </c>
      <c r="J17" s="112" t="s">
        <v>1110</v>
      </c>
      <c r="K17" s="114" t="s">
        <v>1581</v>
      </c>
      <c r="L17" s="110" t="s">
        <v>1582</v>
      </c>
      <c r="M17" s="110" t="s">
        <v>1582</v>
      </c>
      <c r="N17" s="114" t="n">
        <v>2305919</v>
      </c>
      <c r="O17" s="110" t="s">
        <v>1331</v>
      </c>
      <c r="P17" s="110" t="s">
        <v>76</v>
      </c>
      <c r="Q17" s="115" t="s">
        <v>77</v>
      </c>
      <c r="R17" s="116"/>
      <c r="S17" s="537" t="n">
        <v>15</v>
      </c>
      <c r="T17" s="117" t="n">
        <f aca="false">R17+S17*365.2</f>
        <v>5478</v>
      </c>
      <c r="U17" s="118"/>
      <c r="V17" s="110"/>
      <c r="W17" s="110"/>
      <c r="X17" s="113"/>
      <c r="Y17" s="113"/>
      <c r="Z17" s="115"/>
      <c r="AA17" s="110" t="s">
        <v>101</v>
      </c>
      <c r="AB17" s="113"/>
      <c r="AC17" s="115" t="s">
        <v>81</v>
      </c>
      <c r="AD17" s="114" t="n">
        <v>48</v>
      </c>
      <c r="AE17" s="120" t="n">
        <v>44309</v>
      </c>
      <c r="AF17" s="121" t="n">
        <f aca="false">IF(AD17=0,0,IF(AE17="","",EDATE(AE17,AD17)-DAY(1)))</f>
        <v>45739</v>
      </c>
      <c r="AG17" s="112" t="s">
        <v>82</v>
      </c>
      <c r="AH17" s="112" t="s">
        <v>83</v>
      </c>
      <c r="AI17" s="115" t="s">
        <v>2408</v>
      </c>
      <c r="AJ17" s="558" t="s">
        <v>573</v>
      </c>
      <c r="AK17" s="121" t="str">
        <f aca="true">IF(AE17=0,"нет данных",IF(TODAY()&lt;AF17-30,"поверен",IF(TODAY()&gt;AF17,"ЗАМЕНИТЬ","ПРОСРОЧЕН")))</f>
        <v>ЗАМЕНИТЬ</v>
      </c>
      <c r="AL17" s="115"/>
      <c r="AM17" s="115" t="s">
        <v>86</v>
      </c>
      <c r="AN17" s="115" t="s">
        <v>1724</v>
      </c>
      <c r="AO17" s="115"/>
      <c r="AP17" s="113"/>
      <c r="AQ17" s="122"/>
      <c r="AR17" s="121"/>
      <c r="AS17" s="115"/>
      <c r="AT17" s="110"/>
      <c r="AU17" s="110"/>
      <c r="AV17" s="112"/>
      <c r="AW17" s="112"/>
      <c r="AX17" s="110"/>
      <c r="AY17" s="110"/>
      <c r="AZ17" s="110"/>
      <c r="BA17" s="112"/>
      <c r="BB17" s="112" t="s">
        <v>93</v>
      </c>
      <c r="BC17" s="112" t="s">
        <v>94</v>
      </c>
      <c r="BD17" s="115" t="n">
        <v>3201</v>
      </c>
      <c r="BE17" s="112"/>
      <c r="BF17" s="123"/>
      <c r="BG17" s="228"/>
      <c r="BH17" s="229"/>
      <c r="BI17" s="110"/>
      <c r="BJ17" s="556"/>
      <c r="BK17" s="557"/>
      <c r="BL17" s="230"/>
      <c r="BM17" s="230"/>
    </row>
    <row r="18" s="550" customFormat="true" ht="60" hidden="false" customHeight="true" outlineLevel="0" collapsed="false">
      <c r="A18" s="110"/>
      <c r="B18" s="110" t="s">
        <v>62</v>
      </c>
      <c r="C18" s="110" t="s">
        <v>63</v>
      </c>
      <c r="D18" s="111" t="s">
        <v>64</v>
      </c>
      <c r="E18" s="111" t="n">
        <v>204</v>
      </c>
      <c r="F18" s="112" t="s">
        <v>1813</v>
      </c>
      <c r="G18" s="112" t="s">
        <v>1196</v>
      </c>
      <c r="H18" s="111" t="s">
        <v>2409</v>
      </c>
      <c r="I18" s="113" t="s">
        <v>1580</v>
      </c>
      <c r="J18" s="112" t="s">
        <v>1110</v>
      </c>
      <c r="K18" s="114" t="s">
        <v>1581</v>
      </c>
      <c r="L18" s="110" t="s">
        <v>1582</v>
      </c>
      <c r="M18" s="110" t="s">
        <v>1582</v>
      </c>
      <c r="N18" s="114" t="n">
        <v>2305923</v>
      </c>
      <c r="O18" s="110" t="s">
        <v>1331</v>
      </c>
      <c r="P18" s="110" t="s">
        <v>76</v>
      </c>
      <c r="Q18" s="115" t="s">
        <v>77</v>
      </c>
      <c r="R18" s="116"/>
      <c r="S18" s="537" t="n">
        <v>15</v>
      </c>
      <c r="T18" s="117" t="n">
        <f aca="false">R18+S18*365.2</f>
        <v>5478</v>
      </c>
      <c r="U18" s="118"/>
      <c r="V18" s="110"/>
      <c r="W18" s="110"/>
      <c r="X18" s="113"/>
      <c r="Y18" s="113"/>
      <c r="Z18" s="115"/>
      <c r="AA18" s="110" t="s">
        <v>101</v>
      </c>
      <c r="AB18" s="113"/>
      <c r="AC18" s="115" t="s">
        <v>81</v>
      </c>
      <c r="AD18" s="114" t="n">
        <v>48</v>
      </c>
      <c r="AE18" s="120" t="n">
        <v>44309</v>
      </c>
      <c r="AF18" s="121" t="n">
        <f aca="false">IF(AD18=0,0,IF(AE18="","",EDATE(AE18,AD18)-DAY(1)))</f>
        <v>45739</v>
      </c>
      <c r="AG18" s="112" t="s">
        <v>82</v>
      </c>
      <c r="AH18" s="112" t="s">
        <v>83</v>
      </c>
      <c r="AI18" s="115" t="s">
        <v>2410</v>
      </c>
      <c r="AJ18" s="112" t="s">
        <v>573</v>
      </c>
      <c r="AK18" s="121" t="str">
        <f aca="true">IF(AE18=0,"нет данных",IF(TODAY()&lt;AF18-30,"поверен",IF(TODAY()&gt;AF18,"ЗАМЕНИТЬ","ПРОСРОЧЕН")))</f>
        <v>ЗАМЕНИТЬ</v>
      </c>
      <c r="AL18" s="115"/>
      <c r="AM18" s="115" t="s">
        <v>86</v>
      </c>
      <c r="AN18" s="115" t="s">
        <v>1724</v>
      </c>
      <c r="AO18" s="115"/>
      <c r="AP18" s="113"/>
      <c r="AQ18" s="122"/>
      <c r="AR18" s="121"/>
      <c r="AS18" s="115"/>
      <c r="AT18" s="110"/>
      <c r="AU18" s="110"/>
      <c r="AV18" s="112"/>
      <c r="AW18" s="112"/>
      <c r="AX18" s="110"/>
      <c r="AY18" s="110"/>
      <c r="AZ18" s="110"/>
      <c r="BA18" s="112"/>
      <c r="BB18" s="112" t="s">
        <v>93</v>
      </c>
      <c r="BC18" s="112" t="s">
        <v>94</v>
      </c>
      <c r="BD18" s="115" t="n">
        <v>3201</v>
      </c>
      <c r="BE18" s="112"/>
      <c r="BF18" s="123"/>
      <c r="BG18" s="228"/>
      <c r="BH18" s="229"/>
      <c r="BI18" s="110"/>
      <c r="BJ18" s="556"/>
      <c r="BK18" s="557"/>
      <c r="BL18" s="230"/>
      <c r="BM18" s="230"/>
    </row>
    <row r="19" s="550" customFormat="true" ht="60" hidden="false" customHeight="true" outlineLevel="0" collapsed="false">
      <c r="A19" s="110"/>
      <c r="B19" s="110" t="s">
        <v>62</v>
      </c>
      <c r="C19" s="110" t="s">
        <v>63</v>
      </c>
      <c r="D19" s="111" t="s">
        <v>64</v>
      </c>
      <c r="E19" s="111" t="n">
        <v>204</v>
      </c>
      <c r="F19" s="112" t="s">
        <v>1813</v>
      </c>
      <c r="G19" s="112" t="s">
        <v>1196</v>
      </c>
      <c r="H19" s="111" t="s">
        <v>2409</v>
      </c>
      <c r="I19" s="113" t="s">
        <v>69</v>
      </c>
      <c r="J19" s="112" t="s">
        <v>2411</v>
      </c>
      <c r="K19" s="110" t="s">
        <v>71</v>
      </c>
      <c r="L19" s="110" t="s">
        <v>72</v>
      </c>
      <c r="M19" s="112" t="s">
        <v>2401</v>
      </c>
      <c r="N19" s="114" t="n">
        <v>2305921</v>
      </c>
      <c r="O19" s="110" t="s">
        <v>75</v>
      </c>
      <c r="P19" s="110" t="s">
        <v>76</v>
      </c>
      <c r="Q19" s="115" t="s">
        <v>77</v>
      </c>
      <c r="R19" s="116" t="n">
        <v>42430</v>
      </c>
      <c r="S19" s="537" t="n">
        <v>15</v>
      </c>
      <c r="T19" s="117" t="n">
        <f aca="false">R19+S19*365.2</f>
        <v>47908</v>
      </c>
      <c r="U19" s="118" t="s">
        <v>100</v>
      </c>
      <c r="V19" s="110" t="str">
        <f aca="false">IF(Y19="","",Y19)</f>
        <v/>
      </c>
      <c r="W19" s="110" t="str">
        <f aca="false">IF(Z19="","",Z19)</f>
        <v>°С</v>
      </c>
      <c r="X19" s="113" t="n">
        <v>45</v>
      </c>
      <c r="Y19" s="113"/>
      <c r="Z19" s="115" t="s">
        <v>79</v>
      </c>
      <c r="AA19" s="110" t="s">
        <v>101</v>
      </c>
      <c r="AB19" s="113"/>
      <c r="AC19" s="115" t="s">
        <v>81</v>
      </c>
      <c r="AD19" s="114" t="n">
        <v>60</v>
      </c>
      <c r="AE19" s="120" t="n">
        <v>44316</v>
      </c>
      <c r="AF19" s="121" t="n">
        <f aca="false">IF(AD19=0,0,IF(AE19="","",EDATE(AE19,AD19)-DAY(1)))</f>
        <v>46111</v>
      </c>
      <c r="AG19" s="112" t="s">
        <v>82</v>
      </c>
      <c r="AH19" s="112" t="s">
        <v>83</v>
      </c>
      <c r="AI19" s="115" t="s">
        <v>2412</v>
      </c>
      <c r="AJ19" s="112" t="s">
        <v>253</v>
      </c>
      <c r="AK19" s="121" t="str">
        <f aca="true">IF(AE19=0,"нет данных",IF(TODAY()&lt;AF19-30,"поверен",IF(TODAY()&gt;AF19,"ЗАМЕНИТЬ","ПРОСРОЧЕН")))</f>
        <v>поверен</v>
      </c>
      <c r="AL19" s="115"/>
      <c r="AM19" s="115" t="s">
        <v>86</v>
      </c>
      <c r="AN19" s="115" t="s">
        <v>1724</v>
      </c>
      <c r="AO19" s="115" t="s">
        <v>88</v>
      </c>
      <c r="AP19" s="113" t="s">
        <v>2407</v>
      </c>
      <c r="AQ19" s="122" t="n">
        <v>2015</v>
      </c>
      <c r="AR19" s="121"/>
      <c r="AS19" s="115" t="s">
        <v>91</v>
      </c>
      <c r="AT19" s="110" t="s">
        <v>92</v>
      </c>
      <c r="AU19" s="110" t="n">
        <v>2676</v>
      </c>
      <c r="AV19" s="112"/>
      <c r="AW19" s="112"/>
      <c r="AX19" s="110"/>
      <c r="AY19" s="110"/>
      <c r="AZ19" s="110"/>
      <c r="BA19" s="112"/>
      <c r="BB19" s="112" t="s">
        <v>93</v>
      </c>
      <c r="BC19" s="112" t="s">
        <v>94</v>
      </c>
      <c r="BD19" s="115" t="n">
        <v>3201</v>
      </c>
      <c r="BE19" s="112"/>
      <c r="BF19" s="123"/>
      <c r="BG19" s="228"/>
      <c r="BH19" s="229"/>
      <c r="BI19" s="110"/>
      <c r="BJ19" s="556"/>
      <c r="BK19" s="557"/>
      <c r="BL19" s="230"/>
      <c r="BM19" s="230"/>
    </row>
    <row r="20" s="550" customFormat="true" ht="60" hidden="false" customHeight="true" outlineLevel="0" collapsed="false">
      <c r="A20" s="110"/>
      <c r="B20" s="110" t="s">
        <v>62</v>
      </c>
      <c r="C20" s="110" t="s">
        <v>63</v>
      </c>
      <c r="D20" s="111" t="s">
        <v>64</v>
      </c>
      <c r="E20" s="111" t="n">
        <v>204</v>
      </c>
      <c r="F20" s="112" t="s">
        <v>1813</v>
      </c>
      <c r="G20" s="112" t="s">
        <v>2413</v>
      </c>
      <c r="H20" s="111" t="s">
        <v>2414</v>
      </c>
      <c r="I20" s="113" t="s">
        <v>171</v>
      </c>
      <c r="J20" s="112" t="s">
        <v>172</v>
      </c>
      <c r="K20" s="114" t="s">
        <v>131</v>
      </c>
      <c r="L20" s="114" t="s">
        <v>151</v>
      </c>
      <c r="M20" s="112" t="s">
        <v>173</v>
      </c>
      <c r="N20" s="114" t="s">
        <v>2415</v>
      </c>
      <c r="O20" s="110" t="s">
        <v>75</v>
      </c>
      <c r="P20" s="110" t="s">
        <v>76</v>
      </c>
      <c r="Q20" s="115" t="s">
        <v>137</v>
      </c>
      <c r="R20" s="116" t="n">
        <v>42401</v>
      </c>
      <c r="S20" s="537" t="n">
        <v>12</v>
      </c>
      <c r="T20" s="117" t="n">
        <f aca="false">R20+S20*365.2</f>
        <v>46783.4</v>
      </c>
      <c r="U20" s="118" t="s">
        <v>100</v>
      </c>
      <c r="V20" s="110" t="str">
        <f aca="false">IF(Y20="","",Y20)</f>
        <v>М</v>
      </c>
      <c r="W20" s="110" t="str">
        <f aca="false">IF(Z20="","",Z20)</f>
        <v>Па</v>
      </c>
      <c r="X20" s="113" t="n">
        <v>0.5</v>
      </c>
      <c r="Y20" s="113" t="s">
        <v>138</v>
      </c>
      <c r="Z20" s="115" t="s">
        <v>139</v>
      </c>
      <c r="AA20" s="111" t="s">
        <v>156</v>
      </c>
      <c r="AB20" s="113"/>
      <c r="AC20" s="115" t="s">
        <v>141</v>
      </c>
      <c r="AD20" s="114" t="n">
        <v>60</v>
      </c>
      <c r="AE20" s="120" t="n">
        <v>44311</v>
      </c>
      <c r="AF20" s="121" t="n">
        <f aca="false">IF(AD20=0,0,IF(AE20="","",EDATE(AE20,AD20)-DAY(1)))</f>
        <v>46106</v>
      </c>
      <c r="AG20" s="112" t="s">
        <v>82</v>
      </c>
      <c r="AH20" s="112" t="s">
        <v>83</v>
      </c>
      <c r="AI20" s="115" t="s">
        <v>2416</v>
      </c>
      <c r="AJ20" s="112" t="s">
        <v>253</v>
      </c>
      <c r="AK20" s="121" t="str">
        <f aca="true">IF(AE20=0,"нет данных",IF(TODAY()&lt;AF20-30,"поверен",IF(TODAY()&gt;AF20,"ЗАМЕНИТЬ","ПРОСРОЧЕН")))</f>
        <v>поверен</v>
      </c>
      <c r="AL20" s="115"/>
      <c r="AM20" s="115" t="s">
        <v>86</v>
      </c>
      <c r="AN20" s="115" t="s">
        <v>1724</v>
      </c>
      <c r="AO20" s="115" t="s">
        <v>88</v>
      </c>
      <c r="AP20" s="113" t="s">
        <v>2407</v>
      </c>
      <c r="AQ20" s="122" t="n">
        <v>2015</v>
      </c>
      <c r="AR20" s="121"/>
      <c r="AS20" s="115" t="s">
        <v>91</v>
      </c>
      <c r="AT20" s="110" t="s">
        <v>92</v>
      </c>
      <c r="AU20" s="110" t="n">
        <v>2226</v>
      </c>
      <c r="AV20" s="112"/>
      <c r="AW20" s="112"/>
      <c r="AX20" s="110"/>
      <c r="AY20" s="110"/>
      <c r="AZ20" s="110"/>
      <c r="BA20" s="112" t="s">
        <v>221</v>
      </c>
      <c r="BB20" s="112" t="s">
        <v>145</v>
      </c>
      <c r="BC20" s="112" t="s">
        <v>146</v>
      </c>
      <c r="BD20" s="115" t="n">
        <v>3001</v>
      </c>
      <c r="BE20" s="112"/>
      <c r="BF20" s="123"/>
      <c r="BG20" s="228"/>
      <c r="BH20" s="229"/>
      <c r="BI20" s="110"/>
      <c r="BJ20" s="556"/>
      <c r="BK20" s="557"/>
      <c r="BL20" s="230"/>
      <c r="BM20" s="230"/>
    </row>
    <row r="21" s="550" customFormat="true" ht="60" hidden="false" customHeight="true" outlineLevel="0" collapsed="false">
      <c r="A21" s="110"/>
      <c r="B21" s="110" t="s">
        <v>62</v>
      </c>
      <c r="C21" s="110" t="s">
        <v>63</v>
      </c>
      <c r="D21" s="111" t="s">
        <v>64</v>
      </c>
      <c r="E21" s="111" t="s">
        <v>2393</v>
      </c>
      <c r="F21" s="112" t="s">
        <v>1813</v>
      </c>
      <c r="G21" s="112" t="s">
        <v>2417</v>
      </c>
      <c r="H21" s="111" t="s">
        <v>2418</v>
      </c>
      <c r="I21" s="113" t="s">
        <v>171</v>
      </c>
      <c r="J21" s="112" t="s">
        <v>172</v>
      </c>
      <c r="K21" s="114" t="s">
        <v>131</v>
      </c>
      <c r="L21" s="114" t="s">
        <v>151</v>
      </c>
      <c r="M21" s="112" t="s">
        <v>173</v>
      </c>
      <c r="N21" s="114" t="s">
        <v>2419</v>
      </c>
      <c r="O21" s="110" t="s">
        <v>75</v>
      </c>
      <c r="P21" s="110" t="s">
        <v>76</v>
      </c>
      <c r="Q21" s="115" t="s">
        <v>137</v>
      </c>
      <c r="R21" s="116" t="n">
        <v>42401</v>
      </c>
      <c r="S21" s="537" t="n">
        <v>12</v>
      </c>
      <c r="T21" s="117" t="n">
        <f aca="false">R21+S21*365.2</f>
        <v>46783.4</v>
      </c>
      <c r="U21" s="118" t="s">
        <v>100</v>
      </c>
      <c r="V21" s="110" t="str">
        <f aca="false">IF(Y21="","",Y21)</f>
        <v>М</v>
      </c>
      <c r="W21" s="110" t="str">
        <f aca="false">IF(Z21="","",Z21)</f>
        <v>Па</v>
      </c>
      <c r="X21" s="113" t="n">
        <v>0.5</v>
      </c>
      <c r="Y21" s="113" t="s">
        <v>138</v>
      </c>
      <c r="Z21" s="115" t="s">
        <v>139</v>
      </c>
      <c r="AA21" s="111" t="s">
        <v>156</v>
      </c>
      <c r="AB21" s="113"/>
      <c r="AC21" s="115" t="s">
        <v>141</v>
      </c>
      <c r="AD21" s="114" t="n">
        <v>60</v>
      </c>
      <c r="AE21" s="120" t="n">
        <v>44311</v>
      </c>
      <c r="AF21" s="121" t="n">
        <f aca="false">IF(AD21=0,0,IF(AE21="","",EDATE(AE21,AD21)-DAY(1)))</f>
        <v>46106</v>
      </c>
      <c r="AG21" s="112" t="s">
        <v>82</v>
      </c>
      <c r="AH21" s="112" t="s">
        <v>83</v>
      </c>
      <c r="AI21" s="115" t="s">
        <v>2420</v>
      </c>
      <c r="AJ21" s="112" t="s">
        <v>253</v>
      </c>
      <c r="AK21" s="121" t="str">
        <f aca="true">IF(AE21=0,"нет данных",IF(TODAY()&lt;AF21-30,"поверен",IF(TODAY()&gt;AF21,"ЗАМЕНИТЬ","ПРОСРОЧЕН")))</f>
        <v>поверен</v>
      </c>
      <c r="AL21" s="115"/>
      <c r="AM21" s="115" t="s">
        <v>86</v>
      </c>
      <c r="AN21" s="115" t="s">
        <v>1724</v>
      </c>
      <c r="AO21" s="115" t="s">
        <v>88</v>
      </c>
      <c r="AP21" s="113" t="s">
        <v>2407</v>
      </c>
      <c r="AQ21" s="122" t="n">
        <v>2015</v>
      </c>
      <c r="AR21" s="121"/>
      <c r="AS21" s="115" t="s">
        <v>91</v>
      </c>
      <c r="AT21" s="110" t="s">
        <v>92</v>
      </c>
      <c r="AU21" s="110" t="n">
        <v>2227</v>
      </c>
      <c r="AV21" s="112"/>
      <c r="AW21" s="112"/>
      <c r="AX21" s="110"/>
      <c r="AY21" s="110"/>
      <c r="AZ21" s="110"/>
      <c r="BA21" s="112" t="s">
        <v>221</v>
      </c>
      <c r="BB21" s="112" t="s">
        <v>145</v>
      </c>
      <c r="BC21" s="112" t="s">
        <v>146</v>
      </c>
      <c r="BD21" s="115" t="n">
        <v>3001</v>
      </c>
      <c r="BE21" s="112"/>
      <c r="BF21" s="123"/>
      <c r="BG21" s="228"/>
      <c r="BH21" s="229"/>
      <c r="BI21" s="110"/>
      <c r="BJ21" s="556"/>
      <c r="BK21" s="557"/>
      <c r="BL21" s="230"/>
      <c r="BM21" s="230"/>
    </row>
    <row r="22" s="550" customFormat="true" ht="60" hidden="false" customHeight="true" outlineLevel="0" collapsed="false">
      <c r="A22" s="110"/>
      <c r="B22" s="110" t="s">
        <v>62</v>
      </c>
      <c r="C22" s="110" t="s">
        <v>63</v>
      </c>
      <c r="D22" s="111" t="s">
        <v>64</v>
      </c>
      <c r="E22" s="111" t="n">
        <v>204</v>
      </c>
      <c r="F22" s="112" t="s">
        <v>1813</v>
      </c>
      <c r="G22" s="112" t="s">
        <v>2421</v>
      </c>
      <c r="H22" s="111" t="s">
        <v>2422</v>
      </c>
      <c r="I22" s="113" t="s">
        <v>171</v>
      </c>
      <c r="J22" s="112" t="s">
        <v>172</v>
      </c>
      <c r="K22" s="114" t="s">
        <v>131</v>
      </c>
      <c r="L22" s="114" t="s">
        <v>151</v>
      </c>
      <c r="M22" s="112" t="s">
        <v>173</v>
      </c>
      <c r="N22" s="114" t="s">
        <v>2423</v>
      </c>
      <c r="O22" s="110" t="s">
        <v>75</v>
      </c>
      <c r="P22" s="110" t="s">
        <v>76</v>
      </c>
      <c r="Q22" s="115" t="s">
        <v>137</v>
      </c>
      <c r="R22" s="116" t="n">
        <v>42401</v>
      </c>
      <c r="S22" s="537" t="n">
        <v>12</v>
      </c>
      <c r="T22" s="117" t="n">
        <f aca="false">R22+S22*365.2</f>
        <v>46783.4</v>
      </c>
      <c r="U22" s="118" t="s">
        <v>100</v>
      </c>
      <c r="V22" s="110" t="str">
        <f aca="false">IF(Y22="","",Y22)</f>
        <v>М</v>
      </c>
      <c r="W22" s="110" t="str">
        <f aca="false">IF(Z22="","",Z22)</f>
        <v>Па</v>
      </c>
      <c r="X22" s="113" t="n">
        <v>0.5</v>
      </c>
      <c r="Y22" s="113" t="s">
        <v>138</v>
      </c>
      <c r="Z22" s="115" t="s">
        <v>139</v>
      </c>
      <c r="AA22" s="111" t="s">
        <v>156</v>
      </c>
      <c r="AB22" s="113"/>
      <c r="AC22" s="115" t="s">
        <v>141</v>
      </c>
      <c r="AD22" s="114" t="n">
        <v>60</v>
      </c>
      <c r="AE22" s="120" t="n">
        <v>44311</v>
      </c>
      <c r="AF22" s="121" t="n">
        <f aca="false">IF(AD22=0,0,IF(AE22="","",EDATE(AE22,AD22)-DAY(1)))</f>
        <v>46106</v>
      </c>
      <c r="AG22" s="112" t="s">
        <v>82</v>
      </c>
      <c r="AH22" s="112" t="s">
        <v>83</v>
      </c>
      <c r="AI22" s="115" t="s">
        <v>2424</v>
      </c>
      <c r="AJ22" s="112" t="s">
        <v>253</v>
      </c>
      <c r="AK22" s="121" t="str">
        <f aca="true">IF(AE22=0,"нет данных",IF(TODAY()&lt;AF22-30,"поверен",IF(TODAY()&gt;AF22,"ЗАМЕНИТЬ","ПРОСРОЧЕН")))</f>
        <v>поверен</v>
      </c>
      <c r="AL22" s="115"/>
      <c r="AM22" s="115" t="s">
        <v>86</v>
      </c>
      <c r="AN22" s="115" t="s">
        <v>1724</v>
      </c>
      <c r="AO22" s="115" t="s">
        <v>88</v>
      </c>
      <c r="AP22" s="113" t="s">
        <v>2425</v>
      </c>
      <c r="AQ22" s="122" t="n">
        <v>2015</v>
      </c>
      <c r="AR22" s="121"/>
      <c r="AS22" s="115" t="s">
        <v>91</v>
      </c>
      <c r="AT22" s="110" t="s">
        <v>92</v>
      </c>
      <c r="AU22" s="110" t="n">
        <v>2681</v>
      </c>
      <c r="AV22" s="112"/>
      <c r="AW22" s="112"/>
      <c r="AX22" s="110"/>
      <c r="AY22" s="110"/>
      <c r="AZ22" s="110"/>
      <c r="BA22" s="112" t="s">
        <v>208</v>
      </c>
      <c r="BB22" s="112" t="s">
        <v>145</v>
      </c>
      <c r="BC22" s="112" t="s">
        <v>146</v>
      </c>
      <c r="BD22" s="115" t="n">
        <v>3001</v>
      </c>
      <c r="BE22" s="112"/>
      <c r="BF22" s="123"/>
      <c r="BG22" s="228"/>
      <c r="BH22" s="229"/>
      <c r="BI22" s="110"/>
      <c r="BJ22" s="556"/>
      <c r="BK22" s="557"/>
      <c r="BL22" s="230"/>
      <c r="BM22" s="230"/>
    </row>
    <row r="23" s="550" customFormat="true" ht="60" hidden="false" customHeight="true" outlineLevel="0" collapsed="false">
      <c r="A23" s="110"/>
      <c r="B23" s="110" t="s">
        <v>62</v>
      </c>
      <c r="C23" s="110" t="s">
        <v>63</v>
      </c>
      <c r="D23" s="111" t="s">
        <v>64</v>
      </c>
      <c r="E23" s="111" t="n">
        <v>204</v>
      </c>
      <c r="F23" s="112" t="s">
        <v>1813</v>
      </c>
      <c r="G23" s="112" t="s">
        <v>2426</v>
      </c>
      <c r="H23" s="111" t="s">
        <v>2427</v>
      </c>
      <c r="I23" s="113" t="s">
        <v>171</v>
      </c>
      <c r="J23" s="112" t="s">
        <v>172</v>
      </c>
      <c r="K23" s="114" t="s">
        <v>131</v>
      </c>
      <c r="L23" s="114" t="s">
        <v>151</v>
      </c>
      <c r="M23" s="112" t="s">
        <v>173</v>
      </c>
      <c r="N23" s="114" t="s">
        <v>2428</v>
      </c>
      <c r="O23" s="110" t="s">
        <v>75</v>
      </c>
      <c r="P23" s="110" t="s">
        <v>76</v>
      </c>
      <c r="Q23" s="115" t="s">
        <v>137</v>
      </c>
      <c r="R23" s="116" t="n">
        <v>42401</v>
      </c>
      <c r="S23" s="537" t="n">
        <v>12</v>
      </c>
      <c r="T23" s="117" t="n">
        <f aca="false">R23+S23*365.2</f>
        <v>46783.4</v>
      </c>
      <c r="U23" s="118" t="s">
        <v>100</v>
      </c>
      <c r="V23" s="110" t="str">
        <f aca="false">IF(Y23="","",Y23)</f>
        <v>М</v>
      </c>
      <c r="W23" s="110" t="str">
        <f aca="false">IF(Z23="","",Z23)</f>
        <v>Па</v>
      </c>
      <c r="X23" s="113" t="n">
        <v>0.5</v>
      </c>
      <c r="Y23" s="113" t="s">
        <v>138</v>
      </c>
      <c r="Z23" s="115" t="s">
        <v>139</v>
      </c>
      <c r="AA23" s="111" t="s">
        <v>2429</v>
      </c>
      <c r="AB23" s="113"/>
      <c r="AC23" s="115" t="s">
        <v>141</v>
      </c>
      <c r="AD23" s="114" t="n">
        <v>60</v>
      </c>
      <c r="AE23" s="120" t="n">
        <v>44311</v>
      </c>
      <c r="AF23" s="121" t="n">
        <f aca="false">IF(AD23=0,0,IF(AE23="","",EDATE(AE23,AD23)-DAY(1)))</f>
        <v>46106</v>
      </c>
      <c r="AG23" s="112" t="s">
        <v>82</v>
      </c>
      <c r="AH23" s="112" t="s">
        <v>83</v>
      </c>
      <c r="AI23" s="115" t="s">
        <v>2430</v>
      </c>
      <c r="AJ23" s="112" t="s">
        <v>253</v>
      </c>
      <c r="AK23" s="121" t="str">
        <f aca="true">IF(AE23=0,"нет данных",IF(TODAY()&lt;AF23-30,"поверен",IF(TODAY()&gt;AF23,"ЗАМЕНИТЬ","ПРОСРОЧЕН")))</f>
        <v>поверен</v>
      </c>
      <c r="AL23" s="115"/>
      <c r="AM23" s="115" t="s">
        <v>86</v>
      </c>
      <c r="AN23" s="115" t="s">
        <v>1724</v>
      </c>
      <c r="AO23" s="115" t="s">
        <v>88</v>
      </c>
      <c r="AP23" s="113" t="s">
        <v>439</v>
      </c>
      <c r="AQ23" s="122" t="n">
        <v>2015</v>
      </c>
      <c r="AR23" s="121"/>
      <c r="AS23" s="115" t="s">
        <v>91</v>
      </c>
      <c r="AT23" s="110" t="s">
        <v>92</v>
      </c>
      <c r="AU23" s="110" t="n">
        <v>2683</v>
      </c>
      <c r="AV23" s="112"/>
      <c r="AW23" s="112"/>
      <c r="AX23" s="110"/>
      <c r="AY23" s="110"/>
      <c r="AZ23" s="110"/>
      <c r="BA23" s="112"/>
      <c r="BB23" s="112" t="s">
        <v>145</v>
      </c>
      <c r="BC23" s="112" t="s">
        <v>146</v>
      </c>
      <c r="BD23" s="115" t="n">
        <v>3001</v>
      </c>
      <c r="BE23" s="112"/>
      <c r="BF23" s="123"/>
      <c r="BG23" s="228"/>
      <c r="BH23" s="229"/>
      <c r="BI23" s="110"/>
      <c r="BJ23" s="556"/>
      <c r="BK23" s="557"/>
      <c r="BL23" s="230"/>
      <c r="BM23" s="230"/>
    </row>
    <row r="24" s="550" customFormat="true" ht="60" hidden="false" customHeight="true" outlineLevel="0" collapsed="false">
      <c r="A24" s="110"/>
      <c r="B24" s="110" t="s">
        <v>62</v>
      </c>
      <c r="C24" s="110" t="s">
        <v>63</v>
      </c>
      <c r="D24" s="111" t="s">
        <v>64</v>
      </c>
      <c r="E24" s="111" t="n">
        <v>204</v>
      </c>
      <c r="F24" s="112" t="s">
        <v>1813</v>
      </c>
      <c r="G24" s="112" t="s">
        <v>1203</v>
      </c>
      <c r="H24" s="111" t="s">
        <v>2431</v>
      </c>
      <c r="I24" s="113" t="s">
        <v>171</v>
      </c>
      <c r="J24" s="112" t="s">
        <v>172</v>
      </c>
      <c r="K24" s="114" t="s">
        <v>131</v>
      </c>
      <c r="L24" s="114" t="s">
        <v>151</v>
      </c>
      <c r="M24" s="112" t="s">
        <v>173</v>
      </c>
      <c r="N24" s="114" t="s">
        <v>2432</v>
      </c>
      <c r="O24" s="110" t="s">
        <v>75</v>
      </c>
      <c r="P24" s="110" t="s">
        <v>76</v>
      </c>
      <c r="Q24" s="115" t="s">
        <v>137</v>
      </c>
      <c r="R24" s="116" t="n">
        <v>42401</v>
      </c>
      <c r="S24" s="537" t="n">
        <v>12</v>
      </c>
      <c r="T24" s="117" t="n">
        <f aca="false">R24+S24*365.2</f>
        <v>46783.4</v>
      </c>
      <c r="U24" s="118" t="s">
        <v>100</v>
      </c>
      <c r="V24" s="110" t="str">
        <f aca="false">IF(Y24="","",Y24)</f>
        <v>М</v>
      </c>
      <c r="W24" s="110" t="str">
        <f aca="false">IF(Z24="","",Z24)</f>
        <v>Па</v>
      </c>
      <c r="X24" s="113" t="n">
        <v>0.5</v>
      </c>
      <c r="Y24" s="113" t="s">
        <v>138</v>
      </c>
      <c r="Z24" s="115" t="s">
        <v>139</v>
      </c>
      <c r="AA24" s="111" t="s">
        <v>2429</v>
      </c>
      <c r="AB24" s="113"/>
      <c r="AC24" s="115" t="s">
        <v>141</v>
      </c>
      <c r="AD24" s="114" t="n">
        <v>60</v>
      </c>
      <c r="AE24" s="120" t="n">
        <v>44311</v>
      </c>
      <c r="AF24" s="121" t="n">
        <f aca="false">IF(AD24=0,0,IF(AE24="","",EDATE(AE24,AD24)-DAY(1)))</f>
        <v>46106</v>
      </c>
      <c r="AG24" s="112" t="s">
        <v>82</v>
      </c>
      <c r="AH24" s="112" t="s">
        <v>83</v>
      </c>
      <c r="AI24" s="115" t="s">
        <v>2433</v>
      </c>
      <c r="AJ24" s="112" t="s">
        <v>253</v>
      </c>
      <c r="AK24" s="121" t="str">
        <f aca="true">IF(AE24=0,"нет данных",IF(TODAY()&lt;AF24-30,"поверен",IF(TODAY()&gt;AF24,"ЗАМЕНИТЬ","ПРОСРОЧЕН")))</f>
        <v>поверен</v>
      </c>
      <c r="AL24" s="115"/>
      <c r="AM24" s="115" t="s">
        <v>86</v>
      </c>
      <c r="AN24" s="115" t="s">
        <v>1724</v>
      </c>
      <c r="AO24" s="115" t="s">
        <v>88</v>
      </c>
      <c r="AP24" s="113" t="s">
        <v>439</v>
      </c>
      <c r="AQ24" s="122" t="n">
        <v>2015</v>
      </c>
      <c r="AR24" s="121"/>
      <c r="AS24" s="115" t="s">
        <v>91</v>
      </c>
      <c r="AT24" s="110" t="s">
        <v>92</v>
      </c>
      <c r="AU24" s="110" t="n">
        <v>2685</v>
      </c>
      <c r="AV24" s="112"/>
      <c r="AW24" s="112"/>
      <c r="AX24" s="110"/>
      <c r="AY24" s="110"/>
      <c r="AZ24" s="110"/>
      <c r="BA24" s="112"/>
      <c r="BB24" s="112" t="s">
        <v>145</v>
      </c>
      <c r="BC24" s="112" t="s">
        <v>146</v>
      </c>
      <c r="BD24" s="115" t="n">
        <v>3001</v>
      </c>
      <c r="BE24" s="112"/>
      <c r="BF24" s="123"/>
      <c r="BG24" s="228"/>
      <c r="BH24" s="229"/>
      <c r="BI24" s="110"/>
      <c r="BJ24" s="556"/>
      <c r="BK24" s="557"/>
      <c r="BL24" s="230"/>
      <c r="BM24" s="230"/>
    </row>
    <row r="25" s="550" customFormat="true" ht="60" hidden="false" customHeight="true" outlineLevel="0" collapsed="false">
      <c r="A25" s="110"/>
      <c r="B25" s="110" t="s">
        <v>62</v>
      </c>
      <c r="C25" s="110" t="s">
        <v>63</v>
      </c>
      <c r="D25" s="111" t="s">
        <v>64</v>
      </c>
      <c r="E25" s="111" t="n">
        <v>204</v>
      </c>
      <c r="F25" s="112" t="s">
        <v>1813</v>
      </c>
      <c r="G25" s="112" t="s">
        <v>2434</v>
      </c>
      <c r="H25" s="111" t="s">
        <v>2435</v>
      </c>
      <c r="I25" s="113" t="s">
        <v>171</v>
      </c>
      <c r="J25" s="112" t="s">
        <v>172</v>
      </c>
      <c r="K25" s="114" t="s">
        <v>131</v>
      </c>
      <c r="L25" s="114" t="s">
        <v>151</v>
      </c>
      <c r="M25" s="112" t="s">
        <v>173</v>
      </c>
      <c r="N25" s="114" t="s">
        <v>2436</v>
      </c>
      <c r="O25" s="110" t="s">
        <v>75</v>
      </c>
      <c r="P25" s="110" t="s">
        <v>76</v>
      </c>
      <c r="Q25" s="115" t="s">
        <v>137</v>
      </c>
      <c r="R25" s="116" t="n">
        <v>42401</v>
      </c>
      <c r="S25" s="537" t="n">
        <v>12</v>
      </c>
      <c r="T25" s="117" t="n">
        <f aca="false">R25+S25*365.2</f>
        <v>46783.4</v>
      </c>
      <c r="U25" s="118" t="s">
        <v>100</v>
      </c>
      <c r="V25" s="110" t="str">
        <f aca="false">IF(Y25="","",Y25)</f>
        <v>М</v>
      </c>
      <c r="W25" s="110" t="str">
        <f aca="false">IF(Z25="","",Z25)</f>
        <v>Па</v>
      </c>
      <c r="X25" s="113" t="n">
        <v>0.5</v>
      </c>
      <c r="Y25" s="113" t="s">
        <v>138</v>
      </c>
      <c r="Z25" s="115" t="s">
        <v>139</v>
      </c>
      <c r="AA25" s="111" t="s">
        <v>2429</v>
      </c>
      <c r="AB25" s="113"/>
      <c r="AC25" s="115" t="s">
        <v>141</v>
      </c>
      <c r="AD25" s="114" t="n">
        <v>60</v>
      </c>
      <c r="AE25" s="120" t="n">
        <v>44311</v>
      </c>
      <c r="AF25" s="121" t="n">
        <f aca="false">IF(AD25=0,0,IF(AE25="","",EDATE(AE25,AD25)-DAY(1)))</f>
        <v>46106</v>
      </c>
      <c r="AG25" s="112" t="s">
        <v>82</v>
      </c>
      <c r="AH25" s="112" t="s">
        <v>83</v>
      </c>
      <c r="AI25" s="115" t="s">
        <v>2437</v>
      </c>
      <c r="AJ25" s="112" t="s">
        <v>253</v>
      </c>
      <c r="AK25" s="121" t="str">
        <f aca="true">IF(AE25=0,"нет данных",IF(TODAY()&lt;AF25-30,"поверен",IF(TODAY()&gt;AF25,"ЗАМЕНИТЬ","ПРОСРОЧЕН")))</f>
        <v>поверен</v>
      </c>
      <c r="AL25" s="115"/>
      <c r="AM25" s="115" t="s">
        <v>86</v>
      </c>
      <c r="AN25" s="115" t="s">
        <v>1724</v>
      </c>
      <c r="AO25" s="115" t="s">
        <v>88</v>
      </c>
      <c r="AP25" s="113" t="s">
        <v>439</v>
      </c>
      <c r="AQ25" s="122" t="n">
        <v>2019</v>
      </c>
      <c r="AR25" s="121"/>
      <c r="AS25" s="115" t="s">
        <v>91</v>
      </c>
      <c r="AT25" s="110" t="s">
        <v>92</v>
      </c>
      <c r="AU25" s="110" t="n">
        <v>2229</v>
      </c>
      <c r="AV25" s="112"/>
      <c r="AW25" s="112"/>
      <c r="AX25" s="110"/>
      <c r="AY25" s="110"/>
      <c r="AZ25" s="110"/>
      <c r="BA25" s="112" t="s">
        <v>221</v>
      </c>
      <c r="BB25" s="112" t="s">
        <v>145</v>
      </c>
      <c r="BC25" s="112" t="s">
        <v>146</v>
      </c>
      <c r="BD25" s="115" t="n">
        <v>3001</v>
      </c>
      <c r="BE25" s="112"/>
      <c r="BF25" s="123"/>
      <c r="BG25" s="228"/>
      <c r="BH25" s="229"/>
      <c r="BI25" s="110"/>
      <c r="BJ25" s="556"/>
      <c r="BK25" s="557"/>
      <c r="BL25" s="230"/>
      <c r="BM25" s="230"/>
    </row>
    <row r="26" s="550" customFormat="true" ht="60" hidden="false" customHeight="true" outlineLevel="0" collapsed="false">
      <c r="A26" s="110"/>
      <c r="B26" s="110" t="s">
        <v>62</v>
      </c>
      <c r="C26" s="110" t="s">
        <v>63</v>
      </c>
      <c r="D26" s="111" t="s">
        <v>64</v>
      </c>
      <c r="E26" s="111" t="n">
        <v>204</v>
      </c>
      <c r="F26" s="112" t="s">
        <v>1813</v>
      </c>
      <c r="G26" s="112" t="s">
        <v>2417</v>
      </c>
      <c r="H26" s="111" t="s">
        <v>2438</v>
      </c>
      <c r="I26" s="113" t="s">
        <v>171</v>
      </c>
      <c r="J26" s="112" t="s">
        <v>172</v>
      </c>
      <c r="K26" s="114" t="s">
        <v>131</v>
      </c>
      <c r="L26" s="114" t="s">
        <v>151</v>
      </c>
      <c r="M26" s="112" t="s">
        <v>173</v>
      </c>
      <c r="N26" s="114" t="s">
        <v>2439</v>
      </c>
      <c r="O26" s="110" t="s">
        <v>75</v>
      </c>
      <c r="P26" s="110" t="s">
        <v>76</v>
      </c>
      <c r="Q26" s="115" t="s">
        <v>137</v>
      </c>
      <c r="R26" s="116" t="n">
        <v>42401</v>
      </c>
      <c r="S26" s="537" t="n">
        <v>12</v>
      </c>
      <c r="T26" s="117" t="n">
        <f aca="false">R26+S26*365.2</f>
        <v>46783.4</v>
      </c>
      <c r="U26" s="118" t="s">
        <v>100</v>
      </c>
      <c r="V26" s="110" t="str">
        <f aca="false">IF(Y26="","",Y26)</f>
        <v>М</v>
      </c>
      <c r="W26" s="110" t="str">
        <f aca="false">IF(Z26="","",Z26)</f>
        <v>Па</v>
      </c>
      <c r="X26" s="113" t="n">
        <v>0.5</v>
      </c>
      <c r="Y26" s="113" t="s">
        <v>138</v>
      </c>
      <c r="Z26" s="115" t="s">
        <v>139</v>
      </c>
      <c r="AA26" s="111" t="s">
        <v>2429</v>
      </c>
      <c r="AB26" s="113"/>
      <c r="AC26" s="115" t="s">
        <v>141</v>
      </c>
      <c r="AD26" s="114" t="n">
        <v>60</v>
      </c>
      <c r="AE26" s="120" t="n">
        <v>44311</v>
      </c>
      <c r="AF26" s="121" t="n">
        <f aca="false">IF(AD26=0,0,IF(AE26="","",EDATE(AE26,AD26)-DAY(1)))</f>
        <v>46106</v>
      </c>
      <c r="AG26" s="112" t="s">
        <v>82</v>
      </c>
      <c r="AH26" s="112" t="s">
        <v>83</v>
      </c>
      <c r="AI26" s="115" t="s">
        <v>2440</v>
      </c>
      <c r="AJ26" s="112" t="s">
        <v>253</v>
      </c>
      <c r="AK26" s="121" t="str">
        <f aca="true">IF(AE26=0,"нет данных",IF(TODAY()&lt;AF26-30,"поверен",IF(TODAY()&gt;AF26,"ЗАМЕНИТЬ","ПРОСРОЧЕН")))</f>
        <v>поверен</v>
      </c>
      <c r="AL26" s="115"/>
      <c r="AM26" s="115" t="s">
        <v>86</v>
      </c>
      <c r="AN26" s="115" t="s">
        <v>1724</v>
      </c>
      <c r="AO26" s="115" t="s">
        <v>88</v>
      </c>
      <c r="AP26" s="113" t="s">
        <v>439</v>
      </c>
      <c r="AQ26" s="122" t="n">
        <v>2015</v>
      </c>
      <c r="AR26" s="121"/>
      <c r="AS26" s="115" t="s">
        <v>91</v>
      </c>
      <c r="AT26" s="110" t="s">
        <v>92</v>
      </c>
      <c r="AU26" s="110" t="n">
        <v>2225</v>
      </c>
      <c r="AV26" s="112"/>
      <c r="AW26" s="112"/>
      <c r="AX26" s="110"/>
      <c r="AY26" s="110"/>
      <c r="AZ26" s="110"/>
      <c r="BA26" s="112" t="s">
        <v>221</v>
      </c>
      <c r="BB26" s="112" t="s">
        <v>145</v>
      </c>
      <c r="BC26" s="112" t="s">
        <v>146</v>
      </c>
      <c r="BD26" s="115" t="n">
        <v>3001</v>
      </c>
      <c r="BE26" s="112"/>
      <c r="BF26" s="123"/>
      <c r="BG26" s="228"/>
      <c r="BH26" s="229"/>
      <c r="BI26" s="110"/>
      <c r="BJ26" s="556"/>
      <c r="BK26" s="557"/>
      <c r="BL26" s="230"/>
      <c r="BM26" s="230"/>
    </row>
    <row r="27" s="550" customFormat="true" ht="60" hidden="false" customHeight="true" outlineLevel="0" collapsed="false">
      <c r="A27" s="110"/>
      <c r="B27" s="110" t="s">
        <v>62</v>
      </c>
      <c r="C27" s="110" t="s">
        <v>63</v>
      </c>
      <c r="D27" s="111" t="s">
        <v>64</v>
      </c>
      <c r="E27" s="111" t="n">
        <v>204</v>
      </c>
      <c r="F27" s="112" t="s">
        <v>1813</v>
      </c>
      <c r="G27" s="112" t="s">
        <v>2421</v>
      </c>
      <c r="H27" s="111" t="s">
        <v>2441</v>
      </c>
      <c r="I27" s="113" t="s">
        <v>171</v>
      </c>
      <c r="J27" s="112" t="s">
        <v>172</v>
      </c>
      <c r="K27" s="114" t="s">
        <v>131</v>
      </c>
      <c r="L27" s="114" t="s">
        <v>151</v>
      </c>
      <c r="M27" s="112" t="s">
        <v>173</v>
      </c>
      <c r="N27" s="114" t="s">
        <v>2442</v>
      </c>
      <c r="O27" s="110" t="s">
        <v>75</v>
      </c>
      <c r="P27" s="110" t="s">
        <v>76</v>
      </c>
      <c r="Q27" s="115" t="s">
        <v>137</v>
      </c>
      <c r="R27" s="116" t="n">
        <v>42401</v>
      </c>
      <c r="S27" s="537" t="n">
        <v>12</v>
      </c>
      <c r="T27" s="117" t="n">
        <f aca="false">R27+S27*365.2</f>
        <v>46783.4</v>
      </c>
      <c r="U27" s="118" t="s">
        <v>100</v>
      </c>
      <c r="V27" s="110" t="str">
        <f aca="false">IF(Y27="","",Y27)</f>
        <v>М</v>
      </c>
      <c r="W27" s="110" t="str">
        <f aca="false">IF(Z27="","",Z27)</f>
        <v>Па</v>
      </c>
      <c r="X27" s="113" t="n">
        <v>0.5</v>
      </c>
      <c r="Y27" s="113" t="s">
        <v>138</v>
      </c>
      <c r="Z27" s="115" t="s">
        <v>139</v>
      </c>
      <c r="AA27" s="111" t="s">
        <v>156</v>
      </c>
      <c r="AB27" s="113"/>
      <c r="AC27" s="115" t="s">
        <v>141</v>
      </c>
      <c r="AD27" s="114" t="n">
        <v>60</v>
      </c>
      <c r="AE27" s="120" t="n">
        <v>44311</v>
      </c>
      <c r="AF27" s="121" t="n">
        <f aca="false">IF(AD27=0,0,IF(AE27="","",EDATE(AE27,AD27)-DAY(1)))</f>
        <v>46106</v>
      </c>
      <c r="AG27" s="112" t="s">
        <v>82</v>
      </c>
      <c r="AH27" s="112" t="s">
        <v>83</v>
      </c>
      <c r="AI27" s="115" t="s">
        <v>2443</v>
      </c>
      <c r="AJ27" s="112" t="s">
        <v>253</v>
      </c>
      <c r="AK27" s="121" t="str">
        <f aca="true">IF(AE27=0,"нет данных",IF(TODAY()&lt;AF27-30,"поверен",IF(TODAY()&gt;AF27,"ЗАМЕНИТЬ","ПРОСРОЧЕН")))</f>
        <v>поверен</v>
      </c>
      <c r="AL27" s="115"/>
      <c r="AM27" s="115" t="s">
        <v>86</v>
      </c>
      <c r="AN27" s="115" t="s">
        <v>1724</v>
      </c>
      <c r="AO27" s="115" t="s">
        <v>88</v>
      </c>
      <c r="AP27" s="113" t="s">
        <v>2425</v>
      </c>
      <c r="AQ27" s="122" t="n">
        <v>2015</v>
      </c>
      <c r="AR27" s="121"/>
      <c r="AS27" s="115" t="s">
        <v>91</v>
      </c>
      <c r="AT27" s="110" t="s">
        <v>92</v>
      </c>
      <c r="AU27" s="110" t="n">
        <v>2682</v>
      </c>
      <c r="AV27" s="112"/>
      <c r="AW27" s="112"/>
      <c r="AX27" s="110"/>
      <c r="AY27" s="110"/>
      <c r="AZ27" s="110"/>
      <c r="BA27" s="112" t="s">
        <v>208</v>
      </c>
      <c r="BB27" s="112" t="s">
        <v>145</v>
      </c>
      <c r="BC27" s="112" t="s">
        <v>146</v>
      </c>
      <c r="BD27" s="115" t="n">
        <v>3001</v>
      </c>
      <c r="BE27" s="112"/>
      <c r="BF27" s="123"/>
      <c r="BG27" s="228"/>
      <c r="BH27" s="229"/>
      <c r="BI27" s="110"/>
      <c r="BJ27" s="556"/>
      <c r="BK27" s="557"/>
      <c r="BL27" s="230"/>
      <c r="BM27" s="230"/>
    </row>
    <row r="28" s="550" customFormat="true" ht="60" hidden="false" customHeight="true" outlineLevel="0" collapsed="false">
      <c r="A28" s="110"/>
      <c r="B28" s="110" t="s">
        <v>62</v>
      </c>
      <c r="C28" s="110" t="s">
        <v>63</v>
      </c>
      <c r="D28" s="111" t="s">
        <v>64</v>
      </c>
      <c r="E28" s="111" t="n">
        <v>204</v>
      </c>
      <c r="F28" s="112" t="s">
        <v>1813</v>
      </c>
      <c r="G28" s="112" t="s">
        <v>2444</v>
      </c>
      <c r="H28" s="111" t="s">
        <v>2445</v>
      </c>
      <c r="I28" s="113" t="s">
        <v>171</v>
      </c>
      <c r="J28" s="112" t="s">
        <v>172</v>
      </c>
      <c r="K28" s="114" t="s">
        <v>131</v>
      </c>
      <c r="L28" s="114" t="s">
        <v>151</v>
      </c>
      <c r="M28" s="112" t="s">
        <v>173</v>
      </c>
      <c r="N28" s="114" t="s">
        <v>2446</v>
      </c>
      <c r="O28" s="110" t="s">
        <v>75</v>
      </c>
      <c r="P28" s="110" t="s">
        <v>76</v>
      </c>
      <c r="Q28" s="115" t="s">
        <v>137</v>
      </c>
      <c r="R28" s="116" t="n">
        <v>42401</v>
      </c>
      <c r="S28" s="537" t="n">
        <v>12</v>
      </c>
      <c r="T28" s="117" t="n">
        <f aca="false">R28+S28*365.2</f>
        <v>46783.4</v>
      </c>
      <c r="U28" s="118" t="s">
        <v>100</v>
      </c>
      <c r="V28" s="110" t="str">
        <f aca="false">IF(Y28="","",Y28)</f>
        <v>М</v>
      </c>
      <c r="W28" s="110" t="str">
        <f aca="false">IF(Z28="","",Z28)</f>
        <v>Па</v>
      </c>
      <c r="X28" s="113" t="n">
        <v>0.5</v>
      </c>
      <c r="Y28" s="113" t="s">
        <v>138</v>
      </c>
      <c r="Z28" s="115" t="s">
        <v>139</v>
      </c>
      <c r="AA28" s="111" t="s">
        <v>156</v>
      </c>
      <c r="AB28" s="113"/>
      <c r="AC28" s="115" t="s">
        <v>141</v>
      </c>
      <c r="AD28" s="114" t="n">
        <v>60</v>
      </c>
      <c r="AE28" s="120" t="n">
        <v>44311</v>
      </c>
      <c r="AF28" s="121" t="n">
        <f aca="false">IF(AD28=0,0,IF(AE28="","",EDATE(AE28,AD28)-DAY(1)))</f>
        <v>46106</v>
      </c>
      <c r="AG28" s="112" t="s">
        <v>82</v>
      </c>
      <c r="AH28" s="112" t="s">
        <v>83</v>
      </c>
      <c r="AI28" s="115" t="s">
        <v>2447</v>
      </c>
      <c r="AJ28" s="112" t="s">
        <v>253</v>
      </c>
      <c r="AK28" s="121" t="str">
        <f aca="true">IF(AE28=0,"нет данных",IF(TODAY()&lt;AF28-30,"поверен",IF(TODAY()&gt;AF28,"ЗАМЕНИТЬ","ПРОСРОЧЕН")))</f>
        <v>поверен</v>
      </c>
      <c r="AL28" s="115"/>
      <c r="AM28" s="115" t="s">
        <v>86</v>
      </c>
      <c r="AN28" s="115" t="s">
        <v>1724</v>
      </c>
      <c r="AO28" s="115" t="s">
        <v>88</v>
      </c>
      <c r="AP28" s="113" t="s">
        <v>2448</v>
      </c>
      <c r="AQ28" s="122" t="n">
        <v>2015</v>
      </c>
      <c r="AR28" s="121"/>
      <c r="AS28" s="115" t="s">
        <v>91</v>
      </c>
      <c r="AT28" s="110" t="s">
        <v>92</v>
      </c>
      <c r="AU28" s="110" t="n">
        <v>2684</v>
      </c>
      <c r="AV28" s="112"/>
      <c r="AW28" s="112"/>
      <c r="AX28" s="110"/>
      <c r="AY28" s="110"/>
      <c r="AZ28" s="110"/>
      <c r="BA28" s="112"/>
      <c r="BB28" s="112" t="s">
        <v>145</v>
      </c>
      <c r="BC28" s="112" t="s">
        <v>146</v>
      </c>
      <c r="BD28" s="115" t="n">
        <v>3001</v>
      </c>
      <c r="BE28" s="112"/>
      <c r="BF28" s="123"/>
      <c r="BG28" s="228"/>
      <c r="BH28" s="229"/>
      <c r="BI28" s="110"/>
      <c r="BJ28" s="556"/>
      <c r="BK28" s="557"/>
      <c r="BL28" s="230"/>
      <c r="BM28" s="230"/>
    </row>
    <row r="29" s="550" customFormat="true" ht="60" hidden="false" customHeight="true" outlineLevel="0" collapsed="false">
      <c r="A29" s="110"/>
      <c r="B29" s="110" t="s">
        <v>62</v>
      </c>
      <c r="C29" s="110" t="s">
        <v>63</v>
      </c>
      <c r="D29" s="111" t="s">
        <v>64</v>
      </c>
      <c r="E29" s="111" t="n">
        <v>204</v>
      </c>
      <c r="F29" s="112" t="s">
        <v>1813</v>
      </c>
      <c r="G29" s="112" t="s">
        <v>1203</v>
      </c>
      <c r="H29" s="111" t="s">
        <v>2449</v>
      </c>
      <c r="I29" s="113" t="s">
        <v>171</v>
      </c>
      <c r="J29" s="112" t="s">
        <v>172</v>
      </c>
      <c r="K29" s="114" t="s">
        <v>131</v>
      </c>
      <c r="L29" s="114" t="s">
        <v>151</v>
      </c>
      <c r="M29" s="112" t="s">
        <v>173</v>
      </c>
      <c r="N29" s="114" t="s">
        <v>2450</v>
      </c>
      <c r="O29" s="110" t="s">
        <v>75</v>
      </c>
      <c r="P29" s="110" t="s">
        <v>76</v>
      </c>
      <c r="Q29" s="115" t="s">
        <v>137</v>
      </c>
      <c r="R29" s="116" t="n">
        <v>42401</v>
      </c>
      <c r="S29" s="537" t="n">
        <v>12</v>
      </c>
      <c r="T29" s="117" t="n">
        <f aca="false">R29+S29*365.2</f>
        <v>46783.4</v>
      </c>
      <c r="U29" s="118" t="s">
        <v>100</v>
      </c>
      <c r="V29" s="110" t="str">
        <f aca="false">IF(Y29="","",Y29)</f>
        <v>М</v>
      </c>
      <c r="W29" s="110" t="str">
        <f aca="false">IF(Z29="","",Z29)</f>
        <v>Па</v>
      </c>
      <c r="X29" s="113" t="n">
        <v>0.5</v>
      </c>
      <c r="Y29" s="113" t="s">
        <v>138</v>
      </c>
      <c r="Z29" s="115" t="s">
        <v>139</v>
      </c>
      <c r="AA29" s="111" t="s">
        <v>156</v>
      </c>
      <c r="AB29" s="113"/>
      <c r="AC29" s="115" t="s">
        <v>141</v>
      </c>
      <c r="AD29" s="114" t="n">
        <v>60</v>
      </c>
      <c r="AE29" s="120" t="n">
        <v>44311</v>
      </c>
      <c r="AF29" s="121" t="n">
        <f aca="false">IF(AD29=0,0,IF(AE29="","",EDATE(AE29,AD29)-DAY(1)))</f>
        <v>46106</v>
      </c>
      <c r="AG29" s="112" t="s">
        <v>82</v>
      </c>
      <c r="AH29" s="112" t="s">
        <v>83</v>
      </c>
      <c r="AI29" s="115" t="s">
        <v>2451</v>
      </c>
      <c r="AJ29" s="112" t="s">
        <v>253</v>
      </c>
      <c r="AK29" s="121" t="str">
        <f aca="true">IF(AE29=0,"нет данных",IF(TODAY()&lt;AF29-30,"поверен",IF(TODAY()&gt;AF29,"ЗАМЕНИТЬ","ПРОСРОЧЕН")))</f>
        <v>поверен</v>
      </c>
      <c r="AL29" s="115"/>
      <c r="AM29" s="115" t="s">
        <v>86</v>
      </c>
      <c r="AN29" s="115" t="s">
        <v>1724</v>
      </c>
      <c r="AO29" s="115" t="s">
        <v>88</v>
      </c>
      <c r="AP29" s="113" t="s">
        <v>2452</v>
      </c>
      <c r="AQ29" s="122" t="n">
        <v>2015</v>
      </c>
      <c r="AR29" s="121"/>
      <c r="AS29" s="115" t="s">
        <v>91</v>
      </c>
      <c r="AT29" s="110" t="s">
        <v>92</v>
      </c>
      <c r="AU29" s="110" t="n">
        <v>2686</v>
      </c>
      <c r="AV29" s="112"/>
      <c r="AW29" s="112"/>
      <c r="AX29" s="110"/>
      <c r="AY29" s="110"/>
      <c r="AZ29" s="110"/>
      <c r="BA29" s="112"/>
      <c r="BB29" s="112" t="s">
        <v>145</v>
      </c>
      <c r="BC29" s="112" t="s">
        <v>146</v>
      </c>
      <c r="BD29" s="115" t="n">
        <v>3001</v>
      </c>
      <c r="BE29" s="112"/>
      <c r="BF29" s="123"/>
      <c r="BG29" s="228"/>
      <c r="BH29" s="229"/>
      <c r="BI29" s="110"/>
      <c r="BJ29" s="556"/>
      <c r="BK29" s="557"/>
      <c r="BL29" s="230"/>
      <c r="BM29" s="230"/>
    </row>
    <row r="30" s="550" customFormat="true" ht="60" hidden="false" customHeight="true" outlineLevel="0" collapsed="false">
      <c r="A30" s="110"/>
      <c r="B30" s="110" t="s">
        <v>62</v>
      </c>
      <c r="C30" s="110" t="s">
        <v>63</v>
      </c>
      <c r="D30" s="111" t="s">
        <v>64</v>
      </c>
      <c r="E30" s="111" t="n">
        <v>204</v>
      </c>
      <c r="F30" s="112" t="s">
        <v>1813</v>
      </c>
      <c r="G30" s="112" t="s">
        <v>2453</v>
      </c>
      <c r="H30" s="111"/>
      <c r="I30" s="113" t="s">
        <v>171</v>
      </c>
      <c r="J30" s="112" t="s">
        <v>172</v>
      </c>
      <c r="K30" s="114" t="s">
        <v>131</v>
      </c>
      <c r="L30" s="114" t="s">
        <v>151</v>
      </c>
      <c r="M30" s="112" t="s">
        <v>2454</v>
      </c>
      <c r="N30" s="114" t="s">
        <v>2455</v>
      </c>
      <c r="O30" s="110" t="s">
        <v>75</v>
      </c>
      <c r="P30" s="110" t="s">
        <v>76</v>
      </c>
      <c r="Q30" s="115" t="s">
        <v>137</v>
      </c>
      <c r="R30" s="116" t="n">
        <v>42552</v>
      </c>
      <c r="S30" s="537" t="n">
        <v>12</v>
      </c>
      <c r="T30" s="117" t="n">
        <f aca="false">R30+S30*365.2</f>
        <v>46934.4</v>
      </c>
      <c r="U30" s="118" t="s">
        <v>78</v>
      </c>
      <c r="V30" s="110" t="str">
        <f aca="false">IF(Y30="","",Y30)</f>
        <v>к</v>
      </c>
      <c r="W30" s="110" t="str">
        <f aca="false">IF(Z30="","",Z30)</f>
        <v>Па</v>
      </c>
      <c r="X30" s="113" t="n">
        <v>50</v>
      </c>
      <c r="Y30" s="113" t="s">
        <v>215</v>
      </c>
      <c r="Z30" s="115" t="s">
        <v>139</v>
      </c>
      <c r="AA30" s="111" t="s">
        <v>2429</v>
      </c>
      <c r="AB30" s="113"/>
      <c r="AC30" s="115" t="s">
        <v>141</v>
      </c>
      <c r="AD30" s="114" t="n">
        <v>60</v>
      </c>
      <c r="AE30" s="116" t="n">
        <v>44149</v>
      </c>
      <c r="AF30" s="121" t="n">
        <f aca="false">IF(AD30=0,0,IF(AE30="","",EDATE(AE30,AD30)-DAY(1)))</f>
        <v>45944</v>
      </c>
      <c r="AG30" s="112" t="s">
        <v>82</v>
      </c>
      <c r="AH30" s="112" t="s">
        <v>83</v>
      </c>
      <c r="AI30" s="112" t="s">
        <v>2456</v>
      </c>
      <c r="AJ30" s="112" t="s">
        <v>85</v>
      </c>
      <c r="AK30" s="121" t="str">
        <f aca="true">IF(AE30=0,"нет данных",IF(TODAY()&lt;AF30-30,"поверен",IF(TODAY()&gt;AF30,"ЗАМЕНИТЬ","ПРОСРОЧЕН")))</f>
        <v>ПРОСРОЧЕН</v>
      </c>
      <c r="AL30" s="115"/>
      <c r="AM30" s="115" t="s">
        <v>86</v>
      </c>
      <c r="AN30" s="115" t="s">
        <v>1724</v>
      </c>
      <c r="AO30" s="115" t="s">
        <v>88</v>
      </c>
      <c r="AP30" s="113" t="s">
        <v>2457</v>
      </c>
      <c r="AQ30" s="122" t="n">
        <v>2015</v>
      </c>
      <c r="AR30" s="121"/>
      <c r="AS30" s="115" t="s">
        <v>91</v>
      </c>
      <c r="AT30" s="110" t="s">
        <v>92</v>
      </c>
      <c r="AU30" s="110"/>
      <c r="AV30" s="112"/>
      <c r="AW30" s="112"/>
      <c r="AX30" s="110"/>
      <c r="AY30" s="110"/>
      <c r="AZ30" s="110"/>
      <c r="BA30" s="112"/>
      <c r="BB30" s="112" t="s">
        <v>145</v>
      </c>
      <c r="BC30" s="112" t="s">
        <v>146</v>
      </c>
      <c r="BD30" s="115"/>
      <c r="BE30" s="112"/>
      <c r="BF30" s="123"/>
      <c r="BG30" s="228"/>
      <c r="BH30" s="229"/>
      <c r="BI30" s="110"/>
      <c r="BJ30" s="556"/>
      <c r="BK30" s="557"/>
      <c r="BL30" s="230"/>
      <c r="BM30" s="230"/>
    </row>
    <row r="31" s="550" customFormat="true" ht="60" hidden="false" customHeight="true" outlineLevel="0" collapsed="false">
      <c r="A31" s="110"/>
      <c r="B31" s="110" t="s">
        <v>62</v>
      </c>
      <c r="C31" s="110" t="s">
        <v>63</v>
      </c>
      <c r="D31" s="111" t="s">
        <v>64</v>
      </c>
      <c r="E31" s="111" t="n">
        <v>204</v>
      </c>
      <c r="F31" s="112" t="s">
        <v>1813</v>
      </c>
      <c r="G31" s="112" t="s">
        <v>2453</v>
      </c>
      <c r="H31" s="111"/>
      <c r="I31" s="113" t="s">
        <v>171</v>
      </c>
      <c r="J31" s="112" t="s">
        <v>172</v>
      </c>
      <c r="K31" s="114" t="s">
        <v>131</v>
      </c>
      <c r="L31" s="114" t="s">
        <v>151</v>
      </c>
      <c r="M31" s="112" t="s">
        <v>2454</v>
      </c>
      <c r="N31" s="114" t="s">
        <v>2458</v>
      </c>
      <c r="O31" s="110" t="s">
        <v>75</v>
      </c>
      <c r="P31" s="110" t="s">
        <v>76</v>
      </c>
      <c r="Q31" s="115" t="s">
        <v>137</v>
      </c>
      <c r="R31" s="116" t="n">
        <v>42552</v>
      </c>
      <c r="S31" s="537" t="n">
        <v>12</v>
      </c>
      <c r="T31" s="117" t="n">
        <f aca="false">R31+S31*365.2</f>
        <v>46934.4</v>
      </c>
      <c r="U31" s="118" t="s">
        <v>78</v>
      </c>
      <c r="V31" s="110" t="str">
        <f aca="false">IF(Y31="","",Y31)</f>
        <v>к</v>
      </c>
      <c r="W31" s="110" t="str">
        <f aca="false">IF(Z31="","",Z31)</f>
        <v>Па</v>
      </c>
      <c r="X31" s="113" t="n">
        <v>50</v>
      </c>
      <c r="Y31" s="113" t="s">
        <v>215</v>
      </c>
      <c r="Z31" s="115" t="s">
        <v>139</v>
      </c>
      <c r="AA31" s="111" t="s">
        <v>2429</v>
      </c>
      <c r="AB31" s="113"/>
      <c r="AC31" s="115" t="s">
        <v>141</v>
      </c>
      <c r="AD31" s="114" t="n">
        <v>60</v>
      </c>
      <c r="AE31" s="116" t="n">
        <v>44149</v>
      </c>
      <c r="AF31" s="121" t="n">
        <f aca="false">IF(AD31=0,0,IF(AE31="","",EDATE(AE31,AD31)-DAY(1)))</f>
        <v>45944</v>
      </c>
      <c r="AG31" s="112" t="s">
        <v>82</v>
      </c>
      <c r="AH31" s="112" t="s">
        <v>83</v>
      </c>
      <c r="AI31" s="112" t="s">
        <v>2459</v>
      </c>
      <c r="AJ31" s="112" t="s">
        <v>85</v>
      </c>
      <c r="AK31" s="121" t="str">
        <f aca="true">IF(AE31=0,"нет данных",IF(TODAY()&lt;AF31-30,"поверен",IF(TODAY()&gt;AF31,"ЗАМЕНИТЬ","ПРОСРОЧЕН")))</f>
        <v>ПРОСРОЧЕН</v>
      </c>
      <c r="AL31" s="115"/>
      <c r="AM31" s="115" t="s">
        <v>86</v>
      </c>
      <c r="AN31" s="115" t="s">
        <v>1724</v>
      </c>
      <c r="AO31" s="115" t="s">
        <v>88</v>
      </c>
      <c r="AP31" s="113" t="s">
        <v>2457</v>
      </c>
      <c r="AQ31" s="122" t="n">
        <v>2015</v>
      </c>
      <c r="AR31" s="121"/>
      <c r="AS31" s="115" t="s">
        <v>91</v>
      </c>
      <c r="AT31" s="110" t="s">
        <v>92</v>
      </c>
      <c r="AU31" s="110"/>
      <c r="AV31" s="112"/>
      <c r="AW31" s="112"/>
      <c r="AX31" s="110"/>
      <c r="AY31" s="110"/>
      <c r="AZ31" s="110"/>
      <c r="BA31" s="112"/>
      <c r="BB31" s="112" t="s">
        <v>145</v>
      </c>
      <c r="BC31" s="112" t="s">
        <v>146</v>
      </c>
      <c r="BD31" s="115"/>
      <c r="BE31" s="112"/>
      <c r="BF31" s="123"/>
      <c r="BG31" s="228"/>
      <c r="BH31" s="229"/>
      <c r="BI31" s="110"/>
      <c r="BJ31" s="556"/>
      <c r="BK31" s="557"/>
      <c r="BL31" s="230"/>
      <c r="BM31" s="230"/>
    </row>
    <row r="32" s="550" customFormat="true" ht="60" hidden="false" customHeight="true" outlineLevel="0" collapsed="false">
      <c r="A32" s="110"/>
      <c r="B32" s="110" t="s">
        <v>62</v>
      </c>
      <c r="C32" s="110" t="s">
        <v>63</v>
      </c>
      <c r="D32" s="111" t="s">
        <v>64</v>
      </c>
      <c r="E32" s="111" t="s">
        <v>2393</v>
      </c>
      <c r="F32" s="112" t="s">
        <v>1813</v>
      </c>
      <c r="G32" s="112" t="s">
        <v>2460</v>
      </c>
      <c r="H32" s="111" t="s">
        <v>2461</v>
      </c>
      <c r="I32" s="113" t="s">
        <v>316</v>
      </c>
      <c r="J32" s="112" t="s">
        <v>346</v>
      </c>
      <c r="K32" s="114" t="s">
        <v>318</v>
      </c>
      <c r="L32" s="114" t="s">
        <v>319</v>
      </c>
      <c r="M32" s="112" t="s">
        <v>2462</v>
      </c>
      <c r="N32" s="114" t="s">
        <v>2463</v>
      </c>
      <c r="O32" s="110" t="s">
        <v>322</v>
      </c>
      <c r="P32" s="110" t="s">
        <v>323</v>
      </c>
      <c r="Q32" s="115" t="s">
        <v>289</v>
      </c>
      <c r="R32" s="116" t="s">
        <v>2464</v>
      </c>
      <c r="S32" s="113" t="n">
        <v>12</v>
      </c>
      <c r="T32" s="117" t="n">
        <f aca="false">R32+S32*365.2</f>
        <v>46798.4</v>
      </c>
      <c r="U32" s="118" t="s">
        <v>2465</v>
      </c>
      <c r="V32" s="110" t="str">
        <f aca="false">IF(Y32="","",Y32)</f>
        <v/>
      </c>
      <c r="W32" s="110" t="str">
        <f aca="false">IF(Z32="","",Z32)</f>
        <v>мм</v>
      </c>
      <c r="X32" s="113" t="n">
        <v>3000</v>
      </c>
      <c r="Y32" s="113"/>
      <c r="Z32" s="115" t="s">
        <v>1049</v>
      </c>
      <c r="AA32" s="111" t="s">
        <v>326</v>
      </c>
      <c r="AB32" s="113" t="s">
        <v>325</v>
      </c>
      <c r="AC32" s="115" t="s">
        <v>325</v>
      </c>
      <c r="AD32" s="114" t="n">
        <v>48</v>
      </c>
      <c r="AE32" s="120" t="n">
        <v>43979</v>
      </c>
      <c r="AF32" s="121" t="n">
        <f aca="false">IF(AD32=0,0,IF(AE32="","",EDATE(AE32,AD32)-DAY(1)))</f>
        <v>45409</v>
      </c>
      <c r="AG32" s="112" t="s">
        <v>82</v>
      </c>
      <c r="AH32" s="112" t="s">
        <v>83</v>
      </c>
      <c r="AI32" s="110" t="s">
        <v>2466</v>
      </c>
      <c r="AJ32" s="112" t="s">
        <v>607</v>
      </c>
      <c r="AK32" s="121" t="str">
        <f aca="true">IF(AE32=0,"нет данных",IF(TODAY()&lt;AF32-30,"поверен",IF(TODAY()&gt;AF32,"ЗАМЕНИТЬ","ПРОСРОЧЕН")))</f>
        <v>ЗАМЕНИТЬ</v>
      </c>
      <c r="AL32" s="115"/>
      <c r="AM32" s="115" t="s">
        <v>86</v>
      </c>
      <c r="AN32" s="115" t="s">
        <v>1724</v>
      </c>
      <c r="AO32" s="115" t="s">
        <v>88</v>
      </c>
      <c r="AP32" s="113" t="s">
        <v>2467</v>
      </c>
      <c r="AQ32" s="122" t="n">
        <v>2015</v>
      </c>
      <c r="AR32" s="121"/>
      <c r="AS32" s="115" t="s">
        <v>91</v>
      </c>
      <c r="AT32" s="110" t="s">
        <v>92</v>
      </c>
      <c r="AU32" s="110" t="n">
        <v>2693</v>
      </c>
      <c r="AV32" s="112"/>
      <c r="AW32" s="112"/>
      <c r="AX32" s="110"/>
      <c r="AY32" s="110"/>
      <c r="AZ32" s="110"/>
      <c r="BA32" s="112" t="s">
        <v>343</v>
      </c>
      <c r="BB32" s="112" t="s">
        <v>329</v>
      </c>
      <c r="BC32" s="112" t="s">
        <v>298</v>
      </c>
      <c r="BD32" s="115" t="n">
        <v>2971</v>
      </c>
      <c r="BE32" s="112"/>
      <c r="BF32" s="123"/>
      <c r="BG32" s="228"/>
      <c r="BH32" s="229"/>
      <c r="BI32" s="110"/>
      <c r="BJ32" s="556"/>
      <c r="BK32" s="557"/>
      <c r="BL32" s="230"/>
      <c r="BM32" s="230"/>
    </row>
    <row r="33" s="550" customFormat="true" ht="60" hidden="false" customHeight="true" outlineLevel="0" collapsed="false">
      <c r="A33" s="110"/>
      <c r="B33" s="110" t="s">
        <v>62</v>
      </c>
      <c r="C33" s="110" t="s">
        <v>63</v>
      </c>
      <c r="D33" s="111" t="s">
        <v>64</v>
      </c>
      <c r="E33" s="111" t="n">
        <v>204</v>
      </c>
      <c r="F33" s="112" t="s">
        <v>1813</v>
      </c>
      <c r="G33" s="112" t="s">
        <v>2460</v>
      </c>
      <c r="H33" s="111" t="s">
        <v>2468</v>
      </c>
      <c r="I33" s="113" t="s">
        <v>316</v>
      </c>
      <c r="J33" s="112" t="s">
        <v>317</v>
      </c>
      <c r="K33" s="114" t="s">
        <v>318</v>
      </c>
      <c r="L33" s="114" t="s">
        <v>319</v>
      </c>
      <c r="M33" s="112" t="s">
        <v>2462</v>
      </c>
      <c r="N33" s="114" t="s">
        <v>2469</v>
      </c>
      <c r="O33" s="110" t="s">
        <v>322</v>
      </c>
      <c r="P33" s="110" t="s">
        <v>323</v>
      </c>
      <c r="Q33" s="115" t="s">
        <v>289</v>
      </c>
      <c r="R33" s="116" t="s">
        <v>2464</v>
      </c>
      <c r="S33" s="113" t="n">
        <v>12</v>
      </c>
      <c r="T33" s="117" t="n">
        <f aca="false">R33+S33*365.2</f>
        <v>46798.4</v>
      </c>
      <c r="U33" s="118" t="s">
        <v>2465</v>
      </c>
      <c r="V33" s="110" t="str">
        <f aca="false">IF(Y33="","",Y33)</f>
        <v/>
      </c>
      <c r="W33" s="110" t="str">
        <f aca="false">IF(Z33="","",Z33)</f>
        <v>мм</v>
      </c>
      <c r="X33" s="113" t="n">
        <v>3000</v>
      </c>
      <c r="Y33" s="113"/>
      <c r="Z33" s="115" t="s">
        <v>1049</v>
      </c>
      <c r="AA33" s="111" t="s">
        <v>326</v>
      </c>
      <c r="AB33" s="113" t="s">
        <v>325</v>
      </c>
      <c r="AC33" s="115" t="s">
        <v>325</v>
      </c>
      <c r="AD33" s="114" t="n">
        <v>48</v>
      </c>
      <c r="AE33" s="116" t="n">
        <v>45241</v>
      </c>
      <c r="AF33" s="121" t="n">
        <f aca="false">IF(AD33=0,0,IF(AE33="","",EDATE(AE33,AD33)-DAY(1)))</f>
        <v>46671</v>
      </c>
      <c r="AG33" s="112" t="s">
        <v>82</v>
      </c>
      <c r="AH33" s="112" t="s">
        <v>83</v>
      </c>
      <c r="AI33" s="115" t="s">
        <v>2470</v>
      </c>
      <c r="AJ33" s="112" t="s">
        <v>143</v>
      </c>
      <c r="AK33" s="121" t="str">
        <f aca="true">IF(AE33=0,"нет данных",IF(TODAY()&lt;AF33-30,"поверен",IF(TODAY()&gt;AF33,"ЗАМЕНИТЬ","ПРОСРОЧЕН")))</f>
        <v>поверен</v>
      </c>
      <c r="AL33" s="115"/>
      <c r="AM33" s="115" t="s">
        <v>86</v>
      </c>
      <c r="AN33" s="115" t="s">
        <v>1724</v>
      </c>
      <c r="AO33" s="115" t="s">
        <v>88</v>
      </c>
      <c r="AP33" s="113" t="s">
        <v>2452</v>
      </c>
      <c r="AQ33" s="122" t="n">
        <v>2016</v>
      </c>
      <c r="AR33" s="121"/>
      <c r="AS33" s="115" t="s">
        <v>91</v>
      </c>
      <c r="AT33" s="110" t="s">
        <v>92</v>
      </c>
      <c r="AU33" s="110" t="n">
        <v>2694</v>
      </c>
      <c r="AV33" s="112"/>
      <c r="AW33" s="112"/>
      <c r="AX33" s="110"/>
      <c r="AY33" s="110"/>
      <c r="AZ33" s="110"/>
      <c r="BA33" s="112" t="s">
        <v>122</v>
      </c>
      <c r="BB33" s="112" t="s">
        <v>329</v>
      </c>
      <c r="BC33" s="112" t="s">
        <v>298</v>
      </c>
      <c r="BD33" s="115" t="n">
        <v>2971</v>
      </c>
      <c r="BE33" s="112"/>
      <c r="BF33" s="123"/>
      <c r="BG33" s="228"/>
      <c r="BH33" s="229"/>
      <c r="BI33" s="110"/>
      <c r="BJ33" s="556"/>
      <c r="BK33" s="557"/>
      <c r="BL33" s="230" t="s">
        <v>1910</v>
      </c>
      <c r="BM33" s="230"/>
    </row>
    <row r="34" s="550" customFormat="true" ht="60" hidden="false" customHeight="true" outlineLevel="0" collapsed="false">
      <c r="A34" s="110"/>
      <c r="B34" s="110" t="s">
        <v>62</v>
      </c>
      <c r="C34" s="110" t="s">
        <v>63</v>
      </c>
      <c r="D34" s="111" t="s">
        <v>64</v>
      </c>
      <c r="E34" s="111" t="n">
        <v>204</v>
      </c>
      <c r="F34" s="112" t="s">
        <v>1813</v>
      </c>
      <c r="G34" s="112" t="s">
        <v>2471</v>
      </c>
      <c r="H34" s="111" t="s">
        <v>2468</v>
      </c>
      <c r="I34" s="113" t="s">
        <v>316</v>
      </c>
      <c r="J34" s="112" t="s">
        <v>346</v>
      </c>
      <c r="K34" s="114" t="s">
        <v>318</v>
      </c>
      <c r="L34" s="114" t="s">
        <v>319</v>
      </c>
      <c r="M34" s="112" t="s">
        <v>2472</v>
      </c>
      <c r="N34" s="114" t="s">
        <v>2473</v>
      </c>
      <c r="O34" s="110" t="s">
        <v>322</v>
      </c>
      <c r="P34" s="110" t="s">
        <v>323</v>
      </c>
      <c r="Q34" s="115" t="s">
        <v>289</v>
      </c>
      <c r="R34" s="116" t="s">
        <v>2464</v>
      </c>
      <c r="S34" s="113" t="n">
        <v>12</v>
      </c>
      <c r="T34" s="117" t="n">
        <f aca="false">R34+S34*365.2</f>
        <v>46798.4</v>
      </c>
      <c r="U34" s="118" t="s">
        <v>2474</v>
      </c>
      <c r="V34" s="110" t="str">
        <f aca="false">IF(Y34="","",Y34)</f>
        <v/>
      </c>
      <c r="W34" s="110" t="str">
        <f aca="false">IF(Z34="","",Z34)</f>
        <v>мм</v>
      </c>
      <c r="X34" s="113" t="n">
        <v>3400</v>
      </c>
      <c r="Y34" s="113"/>
      <c r="Z34" s="115" t="s">
        <v>1049</v>
      </c>
      <c r="AA34" s="111" t="s">
        <v>326</v>
      </c>
      <c r="AB34" s="113" t="s">
        <v>325</v>
      </c>
      <c r="AC34" s="115" t="s">
        <v>325</v>
      </c>
      <c r="AD34" s="114" t="n">
        <v>48</v>
      </c>
      <c r="AE34" s="120" t="n">
        <v>43979</v>
      </c>
      <c r="AF34" s="121" t="n">
        <f aca="false">IF(AD34=0,0,IF(AE34="","",EDATE(AE34,AD34)-DAY(1)))</f>
        <v>45409</v>
      </c>
      <c r="AG34" s="112" t="s">
        <v>82</v>
      </c>
      <c r="AH34" s="112" t="s">
        <v>83</v>
      </c>
      <c r="AI34" s="110" t="s">
        <v>2475</v>
      </c>
      <c r="AJ34" s="112" t="s">
        <v>607</v>
      </c>
      <c r="AK34" s="121" t="str">
        <f aca="true">IF(AE34=0,"нет данных",IF(TODAY()&lt;AF34-30,"поверен",IF(TODAY()&gt;AF34,"ЗАМЕНИТЬ","ПРОСРОЧЕН")))</f>
        <v>ЗАМЕНИТЬ</v>
      </c>
      <c r="AL34" s="115"/>
      <c r="AM34" s="115" t="s">
        <v>86</v>
      </c>
      <c r="AN34" s="115" t="s">
        <v>1724</v>
      </c>
      <c r="AO34" s="115" t="s">
        <v>88</v>
      </c>
      <c r="AP34" s="113" t="s">
        <v>2476</v>
      </c>
      <c r="AQ34" s="122" t="n">
        <v>2015</v>
      </c>
      <c r="AR34" s="121"/>
      <c r="AS34" s="115" t="s">
        <v>91</v>
      </c>
      <c r="AT34" s="110" t="s">
        <v>92</v>
      </c>
      <c r="AU34" s="110" t="n">
        <v>2695</v>
      </c>
      <c r="AV34" s="112"/>
      <c r="AW34" s="112"/>
      <c r="AX34" s="110"/>
      <c r="AY34" s="110"/>
      <c r="AZ34" s="110"/>
      <c r="BA34" s="112" t="s">
        <v>221</v>
      </c>
      <c r="BB34" s="112" t="s">
        <v>329</v>
      </c>
      <c r="BC34" s="112" t="s">
        <v>298</v>
      </c>
      <c r="BD34" s="115" t="n">
        <v>2971</v>
      </c>
      <c r="BE34" s="112"/>
      <c r="BF34" s="123"/>
      <c r="BG34" s="228"/>
      <c r="BH34" s="229"/>
      <c r="BI34" s="110"/>
      <c r="BJ34" s="556"/>
      <c r="BK34" s="557"/>
      <c r="BL34" s="230"/>
      <c r="BM34" s="230"/>
    </row>
    <row r="35" s="550" customFormat="true" ht="60" hidden="false" customHeight="true" outlineLevel="0" collapsed="false">
      <c r="A35" s="110"/>
      <c r="B35" s="110" t="s">
        <v>62</v>
      </c>
      <c r="C35" s="110" t="s">
        <v>63</v>
      </c>
      <c r="D35" s="111" t="s">
        <v>64</v>
      </c>
      <c r="E35" s="111" t="n">
        <v>204</v>
      </c>
      <c r="F35" s="112" t="s">
        <v>1813</v>
      </c>
      <c r="G35" s="112" t="s">
        <v>2477</v>
      </c>
      <c r="H35" s="111" t="s">
        <v>2478</v>
      </c>
      <c r="I35" s="113" t="s">
        <v>316</v>
      </c>
      <c r="J35" s="112" t="s">
        <v>317</v>
      </c>
      <c r="K35" s="114" t="s">
        <v>318</v>
      </c>
      <c r="L35" s="114" t="n">
        <v>5300</v>
      </c>
      <c r="M35" s="112" t="s">
        <v>2472</v>
      </c>
      <c r="N35" s="114" t="s">
        <v>2479</v>
      </c>
      <c r="O35" s="110" t="s">
        <v>322</v>
      </c>
      <c r="P35" s="110" t="s">
        <v>323</v>
      </c>
      <c r="Q35" s="115" t="s">
        <v>289</v>
      </c>
      <c r="R35" s="116" t="n">
        <v>42416</v>
      </c>
      <c r="S35" s="113" t="n">
        <v>12</v>
      </c>
      <c r="T35" s="117" t="n">
        <f aca="false">R35+S35*365.2</f>
        <v>46798.4</v>
      </c>
      <c r="U35" s="118" t="s">
        <v>2474</v>
      </c>
      <c r="V35" s="110" t="str">
        <f aca="false">IF(Y35="","",Y35)</f>
        <v/>
      </c>
      <c r="W35" s="110" t="str">
        <f aca="false">IF(Z35="","",Z35)</f>
        <v>мм</v>
      </c>
      <c r="X35" s="113" t="n">
        <v>3400</v>
      </c>
      <c r="Y35" s="113"/>
      <c r="Z35" s="115" t="s">
        <v>1049</v>
      </c>
      <c r="AA35" s="111" t="s">
        <v>326</v>
      </c>
      <c r="AB35" s="113" t="s">
        <v>325</v>
      </c>
      <c r="AC35" s="115" t="s">
        <v>325</v>
      </c>
      <c r="AD35" s="114" t="n">
        <v>48</v>
      </c>
      <c r="AE35" s="116" t="n">
        <v>45128</v>
      </c>
      <c r="AF35" s="121" t="n">
        <f aca="false">IF(AD35=0,0,IF(AE35="","",EDATE(AE35,AD35)-DAY(1)))</f>
        <v>46558</v>
      </c>
      <c r="AG35" s="112" t="s">
        <v>82</v>
      </c>
      <c r="AH35" s="112" t="s">
        <v>83</v>
      </c>
      <c r="AI35" s="115" t="s">
        <v>2480</v>
      </c>
      <c r="AJ35" s="112" t="s">
        <v>143</v>
      </c>
      <c r="AK35" s="121" t="str">
        <f aca="true">IF(AE35=0,"нет данных",IF(TODAY()&lt;AF35-30,"поверен",IF(TODAY()&gt;AF35,"ЗАМЕНИТЬ","ПРОСРОЧЕН")))</f>
        <v>поверен</v>
      </c>
      <c r="AL35" s="115"/>
      <c r="AM35" s="115" t="s">
        <v>86</v>
      </c>
      <c r="AN35" s="115" t="s">
        <v>1724</v>
      </c>
      <c r="AO35" s="115" t="s">
        <v>88</v>
      </c>
      <c r="AP35" s="113" t="s">
        <v>439</v>
      </c>
      <c r="AQ35" s="122" t="n">
        <v>2015</v>
      </c>
      <c r="AR35" s="121"/>
      <c r="AS35" s="115" t="s">
        <v>91</v>
      </c>
      <c r="AT35" s="110" t="s">
        <v>92</v>
      </c>
      <c r="AU35" s="110" t="n">
        <v>2696</v>
      </c>
      <c r="AV35" s="112"/>
      <c r="AW35" s="112"/>
      <c r="AX35" s="110"/>
      <c r="AY35" s="110"/>
      <c r="AZ35" s="110"/>
      <c r="BA35" s="112"/>
      <c r="BB35" s="112" t="s">
        <v>329</v>
      </c>
      <c r="BC35" s="112" t="s">
        <v>298</v>
      </c>
      <c r="BD35" s="115" t="n">
        <v>2971</v>
      </c>
      <c r="BE35" s="112"/>
      <c r="BF35" s="123"/>
      <c r="BG35" s="228" t="s">
        <v>2481</v>
      </c>
      <c r="BH35" s="229"/>
      <c r="BI35" s="110"/>
      <c r="BJ35" s="556"/>
      <c r="BK35" s="557"/>
      <c r="BL35" s="230"/>
      <c r="BM35" s="230"/>
    </row>
    <row r="36" s="550" customFormat="true" ht="60" hidden="false" customHeight="true" outlineLevel="0" collapsed="false">
      <c r="A36" s="110"/>
      <c r="B36" s="110" t="s">
        <v>62</v>
      </c>
      <c r="C36" s="110" t="s">
        <v>63</v>
      </c>
      <c r="D36" s="111" t="s">
        <v>64</v>
      </c>
      <c r="E36" s="111" t="n">
        <v>204</v>
      </c>
      <c r="F36" s="112" t="s">
        <v>1813</v>
      </c>
      <c r="G36" s="112" t="s">
        <v>2482</v>
      </c>
      <c r="H36" s="111" t="s">
        <v>2483</v>
      </c>
      <c r="I36" s="110" t="s">
        <v>2484</v>
      </c>
      <c r="J36" s="110" t="s">
        <v>2485</v>
      </c>
      <c r="K36" s="110" t="s">
        <v>2486</v>
      </c>
      <c r="L36" s="110" t="s">
        <v>2487</v>
      </c>
      <c r="M36" s="110" t="s">
        <v>2488</v>
      </c>
      <c r="N36" s="110" t="s">
        <v>2489</v>
      </c>
      <c r="O36" s="110" t="s">
        <v>2490</v>
      </c>
      <c r="P36" s="110" t="s">
        <v>154</v>
      </c>
      <c r="Q36" s="115" t="s">
        <v>409</v>
      </c>
      <c r="R36" s="116" t="n">
        <v>42431</v>
      </c>
      <c r="S36" s="537"/>
      <c r="T36" s="117"/>
      <c r="U36" s="118" t="s">
        <v>100</v>
      </c>
      <c r="V36" s="110"/>
      <c r="W36" s="110" t="s">
        <v>141</v>
      </c>
      <c r="X36" s="113" t="n">
        <v>100</v>
      </c>
      <c r="Y36" s="113"/>
      <c r="Z36" s="115" t="s">
        <v>141</v>
      </c>
      <c r="AA36" s="110" t="s">
        <v>2491</v>
      </c>
      <c r="AB36" s="113"/>
      <c r="AC36" s="115" t="s">
        <v>141</v>
      </c>
      <c r="AD36" s="114" t="n">
        <v>12</v>
      </c>
      <c r="AE36" s="120" t="n">
        <v>45332</v>
      </c>
      <c r="AF36" s="121" t="n">
        <f aca="false">IF(AD36=0,0,IF(AE36="","",EDATE(AE36,AD36)-DAY(1)))</f>
        <v>45667</v>
      </c>
      <c r="AG36" s="112" t="s">
        <v>82</v>
      </c>
      <c r="AH36" s="112" t="s">
        <v>83</v>
      </c>
      <c r="AI36" s="115" t="s">
        <v>2388</v>
      </c>
      <c r="AJ36" s="112" t="s">
        <v>295</v>
      </c>
      <c r="AK36" s="121" t="str">
        <f aca="true">IF(AE36=0,"нет данных",IF(TODAY()&lt;AF36-30,"поверен",IF(TODAY()&gt;AF36,"ПРОСРОЧЕН")))</f>
        <v>ПРОСРОЧЕН</v>
      </c>
      <c r="AL36" s="115"/>
      <c r="AM36" s="115" t="s">
        <v>86</v>
      </c>
      <c r="AN36" s="115" t="s">
        <v>1724</v>
      </c>
      <c r="AO36" s="115"/>
      <c r="AP36" s="113"/>
      <c r="AQ36" s="122"/>
      <c r="AR36" s="121"/>
      <c r="AS36" s="115"/>
      <c r="AT36" s="110"/>
      <c r="AU36" s="110"/>
      <c r="AV36" s="112"/>
      <c r="AW36" s="112"/>
      <c r="AX36" s="110"/>
      <c r="AY36" s="110"/>
      <c r="AZ36" s="110"/>
      <c r="BA36" s="112"/>
      <c r="BB36" s="112" t="s">
        <v>2492</v>
      </c>
      <c r="BC36" s="112" t="s">
        <v>416</v>
      </c>
      <c r="BD36" s="115" t="n">
        <v>3171</v>
      </c>
      <c r="BE36" s="112"/>
      <c r="BF36" s="123"/>
      <c r="BG36" s="228" t="s">
        <v>1602</v>
      </c>
      <c r="BH36" s="229"/>
      <c r="BI36" s="110"/>
      <c r="BJ36" s="556"/>
      <c r="BK36" s="557"/>
      <c r="BL36" s="230"/>
      <c r="BM36" s="230"/>
    </row>
    <row r="37" s="557" customFormat="true" ht="60" hidden="false" customHeight="true" outlineLevel="0" collapsed="false">
      <c r="A37" s="110"/>
      <c r="B37" s="110" t="s">
        <v>62</v>
      </c>
      <c r="C37" s="110" t="s">
        <v>63</v>
      </c>
      <c r="D37" s="111" t="s">
        <v>64</v>
      </c>
      <c r="E37" s="111" t="n">
        <v>204</v>
      </c>
      <c r="F37" s="112" t="s">
        <v>1813</v>
      </c>
      <c r="G37" s="112" t="s">
        <v>2482</v>
      </c>
      <c r="H37" s="111" t="s">
        <v>2483</v>
      </c>
      <c r="I37" s="110" t="s">
        <v>2484</v>
      </c>
      <c r="J37" s="110" t="s">
        <v>2485</v>
      </c>
      <c r="K37" s="110" t="s">
        <v>2486</v>
      </c>
      <c r="L37" s="110" t="s">
        <v>2487</v>
      </c>
      <c r="M37" s="110" t="s">
        <v>2488</v>
      </c>
      <c r="N37" s="110" t="s">
        <v>2493</v>
      </c>
      <c r="O37" s="110" t="s">
        <v>2490</v>
      </c>
      <c r="P37" s="110" t="s">
        <v>154</v>
      </c>
      <c r="Q37" s="115" t="s">
        <v>409</v>
      </c>
      <c r="R37" s="116" t="n">
        <v>42431</v>
      </c>
      <c r="S37" s="537"/>
      <c r="T37" s="112"/>
      <c r="U37" s="111" t="s">
        <v>100</v>
      </c>
      <c r="V37" s="110"/>
      <c r="W37" s="110" t="s">
        <v>141</v>
      </c>
      <c r="X37" s="113" t="n">
        <v>100</v>
      </c>
      <c r="Y37" s="113"/>
      <c r="Z37" s="115" t="s">
        <v>141</v>
      </c>
      <c r="AA37" s="110" t="s">
        <v>2491</v>
      </c>
      <c r="AB37" s="113"/>
      <c r="AC37" s="115" t="s">
        <v>141</v>
      </c>
      <c r="AD37" s="114" t="n">
        <v>12</v>
      </c>
      <c r="AE37" s="120" t="n">
        <v>45035</v>
      </c>
      <c r="AF37" s="121" t="n">
        <f aca="false">IF(AD37=0,0,IF(AE37="","",EDATE(AE37,AD37)-DAY(1)))</f>
        <v>45370</v>
      </c>
      <c r="AG37" s="112" t="s">
        <v>82</v>
      </c>
      <c r="AH37" s="112" t="s">
        <v>83</v>
      </c>
      <c r="AI37" s="115" t="s">
        <v>2494</v>
      </c>
      <c r="AJ37" s="112" t="s">
        <v>295</v>
      </c>
      <c r="AK37" s="121" t="str">
        <f aca="true">IF(AE37=0,"нет данных",IF(TODAY()&lt;AF37-30,"поверен",IF(TODAY()&gt;AF37,"ЗАМЕНИТЬ","ПРОСРОЧЕН")))</f>
        <v>ЗАМЕНИТЬ</v>
      </c>
      <c r="AM37" s="115" t="s">
        <v>86</v>
      </c>
      <c r="AN37" s="115" t="s">
        <v>1724</v>
      </c>
      <c r="AO37" s="110" t="s">
        <v>88</v>
      </c>
      <c r="BF37" s="556"/>
      <c r="BG37" s="110" t="s">
        <v>1740</v>
      </c>
      <c r="BI37" s="110"/>
      <c r="BJ37" s="556"/>
      <c r="BL37" s="107"/>
      <c r="BM37" s="107"/>
      <c r="BN37" s="559"/>
    </row>
    <row r="38" s="230" customFormat="true" ht="60" hidden="false" customHeight="true" outlineLevel="0" collapsed="false">
      <c r="A38" s="134"/>
      <c r="B38" s="134" t="s">
        <v>62</v>
      </c>
      <c r="C38" s="134" t="s">
        <v>63</v>
      </c>
      <c r="D38" s="135" t="s">
        <v>64</v>
      </c>
      <c r="E38" s="135" t="s">
        <v>2495</v>
      </c>
      <c r="F38" s="136" t="s">
        <v>1813</v>
      </c>
      <c r="G38" s="136" t="s">
        <v>2496</v>
      </c>
      <c r="H38" s="135" t="s">
        <v>2497</v>
      </c>
      <c r="I38" s="137" t="s">
        <v>1580</v>
      </c>
      <c r="J38" s="136" t="s">
        <v>1110</v>
      </c>
      <c r="K38" s="138" t="s">
        <v>1581</v>
      </c>
      <c r="L38" s="138" t="s">
        <v>1582</v>
      </c>
      <c r="M38" s="136" t="s">
        <v>1582</v>
      </c>
      <c r="N38" s="138" t="n">
        <v>2349124</v>
      </c>
      <c r="O38" s="134" t="s">
        <v>1331</v>
      </c>
      <c r="P38" s="134" t="s">
        <v>76</v>
      </c>
      <c r="Q38" s="139" t="s">
        <v>77</v>
      </c>
      <c r="R38" s="140"/>
      <c r="S38" s="232" t="n">
        <v>15</v>
      </c>
      <c r="T38" s="141" t="n">
        <f aca="false">R38+S38*365.2</f>
        <v>5478</v>
      </c>
      <c r="U38" s="135"/>
      <c r="V38" s="134"/>
      <c r="W38" s="134"/>
      <c r="X38" s="137"/>
      <c r="Y38" s="137"/>
      <c r="Z38" s="139"/>
      <c r="AA38" s="134" t="s">
        <v>101</v>
      </c>
      <c r="AB38" s="137"/>
      <c r="AC38" s="139" t="s">
        <v>81</v>
      </c>
      <c r="AD38" s="138" t="n">
        <v>48</v>
      </c>
      <c r="AE38" s="149" t="n">
        <v>43839</v>
      </c>
      <c r="AF38" s="143" t="n">
        <f aca="false">IF(AD38=0,0,IF(AE38="","",EDATE(AE38,AD38)-DAY(1)))</f>
        <v>45269</v>
      </c>
      <c r="AG38" s="136" t="s">
        <v>82</v>
      </c>
      <c r="AH38" s="136" t="s">
        <v>83</v>
      </c>
      <c r="AI38" s="139" t="s">
        <v>2498</v>
      </c>
      <c r="AJ38" s="136" t="s">
        <v>114</v>
      </c>
      <c r="AK38" s="143" t="str">
        <f aca="true">IF(AE38=0,"нет данных",IF(TODAY()&lt;AF38-30,"поверен",IF(TODAY()&gt;AF38,"ПРОСРОЧЕН")))</f>
        <v>ПРОСРОЧЕН</v>
      </c>
      <c r="AL38" s="139"/>
      <c r="AM38" s="139" t="s">
        <v>86</v>
      </c>
      <c r="AN38" s="139" t="s">
        <v>1724</v>
      </c>
      <c r="AO38" s="139" t="s">
        <v>88</v>
      </c>
      <c r="AP38" s="137"/>
      <c r="AQ38" s="150"/>
      <c r="AR38" s="143"/>
      <c r="AS38" s="139"/>
      <c r="AT38" s="134"/>
      <c r="AU38" s="134"/>
      <c r="AV38" s="136"/>
      <c r="AW38" s="136"/>
      <c r="AX38" s="134"/>
      <c r="AY38" s="134"/>
      <c r="AZ38" s="134"/>
      <c r="BA38" s="136"/>
      <c r="BB38" s="136" t="s">
        <v>93</v>
      </c>
      <c r="BC38" s="136" t="s">
        <v>94</v>
      </c>
      <c r="BD38" s="139" t="n">
        <v>3201</v>
      </c>
      <c r="BE38" s="136"/>
      <c r="BF38" s="144"/>
      <c r="BG38" s="554"/>
      <c r="BH38" s="367"/>
      <c r="BI38" s="134"/>
      <c r="BJ38" s="560"/>
      <c r="BK38" s="241"/>
    </row>
    <row r="39" s="230" customFormat="true" ht="60" hidden="false" customHeight="true" outlineLevel="0" collapsed="false">
      <c r="A39" s="134"/>
      <c r="B39" s="134" t="s">
        <v>62</v>
      </c>
      <c r="C39" s="134" t="s">
        <v>63</v>
      </c>
      <c r="D39" s="135" t="s">
        <v>64</v>
      </c>
      <c r="E39" s="135" t="s">
        <v>2495</v>
      </c>
      <c r="F39" s="136" t="s">
        <v>1813</v>
      </c>
      <c r="G39" s="136" t="s">
        <v>2496</v>
      </c>
      <c r="H39" s="135" t="s">
        <v>2497</v>
      </c>
      <c r="I39" s="137" t="s">
        <v>69</v>
      </c>
      <c r="J39" s="136" t="s">
        <v>106</v>
      </c>
      <c r="K39" s="134" t="s">
        <v>71</v>
      </c>
      <c r="L39" s="134" t="s">
        <v>72</v>
      </c>
      <c r="M39" s="136" t="s">
        <v>73</v>
      </c>
      <c r="N39" s="138" t="n">
        <v>2349122</v>
      </c>
      <c r="O39" s="134" t="s">
        <v>75</v>
      </c>
      <c r="P39" s="134" t="s">
        <v>76</v>
      </c>
      <c r="Q39" s="139" t="s">
        <v>77</v>
      </c>
      <c r="R39" s="140" t="n">
        <v>42716</v>
      </c>
      <c r="S39" s="232" t="n">
        <v>15</v>
      </c>
      <c r="T39" s="141" t="n">
        <f aca="false">R39+S39*365.2</f>
        <v>48194</v>
      </c>
      <c r="U39" s="135" t="s">
        <v>100</v>
      </c>
      <c r="V39" s="134" t="str">
        <f aca="false">IF(Y39="","",Y39)</f>
        <v/>
      </c>
      <c r="W39" s="134" t="str">
        <f aca="false">IF(Z39="","",Z39)</f>
        <v>°С</v>
      </c>
      <c r="X39" s="137" t="n">
        <v>60</v>
      </c>
      <c r="Y39" s="137"/>
      <c r="Z39" s="139" t="s">
        <v>79</v>
      </c>
      <c r="AA39" s="134" t="s">
        <v>101</v>
      </c>
      <c r="AB39" s="137"/>
      <c r="AC39" s="139" t="s">
        <v>81</v>
      </c>
      <c r="AD39" s="138" t="n">
        <v>60</v>
      </c>
      <c r="AE39" s="149" t="n">
        <v>43664</v>
      </c>
      <c r="AF39" s="143" t="n">
        <f aca="false">IF(AD39=0,0,IF(AE39="","",EDATE(AE39,AD39)-DAY(1)))</f>
        <v>45460</v>
      </c>
      <c r="AG39" s="136" t="s">
        <v>82</v>
      </c>
      <c r="AH39" s="136" t="s">
        <v>83</v>
      </c>
      <c r="AI39" s="139" t="s">
        <v>2499</v>
      </c>
      <c r="AJ39" s="136" t="s">
        <v>2500</v>
      </c>
      <c r="AK39" s="143" t="str">
        <f aca="true">IF(AE39=0,"нет данных",IF(TODAY()&lt;AF39-30,"поверен",IF(TODAY()&gt;AF39,"ЗАМЕНИТЬ","ПРОСРОЧЕН")))</f>
        <v>ЗАМЕНИТЬ</v>
      </c>
      <c r="AL39" s="139"/>
      <c r="AM39" s="139" t="s">
        <v>86</v>
      </c>
      <c r="AN39" s="139" t="s">
        <v>1724</v>
      </c>
      <c r="AO39" s="139" t="s">
        <v>88</v>
      </c>
      <c r="AP39" s="137" t="s">
        <v>2452</v>
      </c>
      <c r="AQ39" s="150"/>
      <c r="AR39" s="143"/>
      <c r="AS39" s="139" t="s">
        <v>91</v>
      </c>
      <c r="AT39" s="134" t="s">
        <v>385</v>
      </c>
      <c r="AU39" s="134" t="n">
        <v>3400</v>
      </c>
      <c r="AV39" s="136"/>
      <c r="AW39" s="136"/>
      <c r="AX39" s="134"/>
      <c r="AY39" s="134"/>
      <c r="AZ39" s="134"/>
      <c r="BA39" s="136"/>
      <c r="BB39" s="136" t="s">
        <v>93</v>
      </c>
      <c r="BC39" s="136" t="s">
        <v>94</v>
      </c>
      <c r="BD39" s="139" t="n">
        <v>3201</v>
      </c>
      <c r="BE39" s="136"/>
      <c r="BF39" s="144"/>
      <c r="BG39" s="554"/>
      <c r="BH39" s="367"/>
      <c r="BI39" s="134"/>
      <c r="BJ39" s="560"/>
      <c r="BK39" s="241"/>
    </row>
    <row r="40" s="230" customFormat="true" ht="60" hidden="false" customHeight="true" outlineLevel="0" collapsed="false">
      <c r="A40" s="134"/>
      <c r="B40" s="134" t="s">
        <v>62</v>
      </c>
      <c r="C40" s="134" t="s">
        <v>63</v>
      </c>
      <c r="D40" s="135" t="s">
        <v>64</v>
      </c>
      <c r="E40" s="135" t="n">
        <v>214</v>
      </c>
      <c r="F40" s="136" t="s">
        <v>1813</v>
      </c>
      <c r="G40" s="136" t="s">
        <v>2501</v>
      </c>
      <c r="H40" s="135" t="s">
        <v>2502</v>
      </c>
      <c r="I40" s="137" t="s">
        <v>1580</v>
      </c>
      <c r="J40" s="136" t="s">
        <v>1110</v>
      </c>
      <c r="K40" s="138" t="s">
        <v>1581</v>
      </c>
      <c r="L40" s="134" t="s">
        <v>1582</v>
      </c>
      <c r="M40" s="138" t="s">
        <v>1582</v>
      </c>
      <c r="N40" s="138" t="n">
        <v>2349125</v>
      </c>
      <c r="O40" s="134" t="s">
        <v>1331</v>
      </c>
      <c r="P40" s="134" t="s">
        <v>76</v>
      </c>
      <c r="Q40" s="139" t="s">
        <v>77</v>
      </c>
      <c r="R40" s="140" t="n">
        <v>2016</v>
      </c>
      <c r="S40" s="232" t="n">
        <v>15</v>
      </c>
      <c r="T40" s="141" t="n">
        <f aca="false">R40+S40*365.2</f>
        <v>7494</v>
      </c>
      <c r="U40" s="135" t="s">
        <v>78</v>
      </c>
      <c r="V40" s="134"/>
      <c r="W40" s="139" t="s">
        <v>79</v>
      </c>
      <c r="X40" s="137" t="n">
        <v>450</v>
      </c>
      <c r="Y40" s="137"/>
      <c r="Z40" s="139" t="s">
        <v>79</v>
      </c>
      <c r="AA40" s="134" t="s">
        <v>1836</v>
      </c>
      <c r="AB40" s="137"/>
      <c r="AC40" s="139"/>
      <c r="AD40" s="138" t="n">
        <v>48</v>
      </c>
      <c r="AE40" s="149" t="n">
        <v>44152</v>
      </c>
      <c r="AF40" s="143" t="n">
        <f aca="false">IF(AD40=0,0,IF(AE40="","",EDATE(AE40,AD40)-DAY(1)))</f>
        <v>45582</v>
      </c>
      <c r="AG40" s="136" t="s">
        <v>82</v>
      </c>
      <c r="AH40" s="136" t="s">
        <v>83</v>
      </c>
      <c r="AI40" s="139" t="s">
        <v>2503</v>
      </c>
      <c r="AJ40" s="136" t="s">
        <v>85</v>
      </c>
      <c r="AK40" s="143" t="str">
        <f aca="true">IF(AE40=0,"нет данных",IF(TODAY()&lt;AF40-30,"поверен",IF(TODAY()&gt;AF40,"ЗАМЕНИТЬ","ПРОСРОЧЕН")))</f>
        <v>ЗАМЕНИТЬ</v>
      </c>
      <c r="AL40" s="139"/>
      <c r="AM40" s="139" t="s">
        <v>86</v>
      </c>
      <c r="AN40" s="139" t="s">
        <v>1724</v>
      </c>
      <c r="AO40" s="139" t="s">
        <v>88</v>
      </c>
      <c r="AP40" s="137"/>
      <c r="AQ40" s="150"/>
      <c r="AR40" s="143"/>
      <c r="AS40" s="139"/>
      <c r="AT40" s="134"/>
      <c r="AU40" s="134"/>
      <c r="AV40" s="136"/>
      <c r="AW40" s="136"/>
      <c r="AX40" s="134"/>
      <c r="AY40" s="134"/>
      <c r="AZ40" s="134"/>
      <c r="BA40" s="136"/>
      <c r="BB40" s="136" t="s">
        <v>93</v>
      </c>
      <c r="BC40" s="136" t="s">
        <v>94</v>
      </c>
      <c r="BD40" s="139" t="n">
        <v>3201</v>
      </c>
      <c r="BE40" s="136"/>
      <c r="BF40" s="144"/>
      <c r="BG40" s="554"/>
      <c r="BH40" s="367"/>
      <c r="BI40" s="134"/>
      <c r="BJ40" s="560"/>
      <c r="BK40" s="241"/>
    </row>
    <row r="41" s="230" customFormat="true" ht="60" hidden="false" customHeight="true" outlineLevel="0" collapsed="false">
      <c r="A41" s="134"/>
      <c r="B41" s="134" t="s">
        <v>62</v>
      </c>
      <c r="C41" s="134" t="s">
        <v>63</v>
      </c>
      <c r="D41" s="135" t="s">
        <v>64</v>
      </c>
      <c r="E41" s="135" t="n">
        <v>214</v>
      </c>
      <c r="F41" s="136" t="s">
        <v>1813</v>
      </c>
      <c r="G41" s="136" t="s">
        <v>2501</v>
      </c>
      <c r="H41" s="135" t="s">
        <v>2502</v>
      </c>
      <c r="I41" s="137" t="s">
        <v>69</v>
      </c>
      <c r="J41" s="136" t="s">
        <v>70</v>
      </c>
      <c r="K41" s="134" t="s">
        <v>71</v>
      </c>
      <c r="L41" s="134" t="s">
        <v>72</v>
      </c>
      <c r="M41" s="136" t="s">
        <v>73</v>
      </c>
      <c r="N41" s="138" t="n">
        <v>2349123</v>
      </c>
      <c r="O41" s="134" t="s">
        <v>75</v>
      </c>
      <c r="P41" s="134" t="s">
        <v>76</v>
      </c>
      <c r="Q41" s="139" t="s">
        <v>77</v>
      </c>
      <c r="R41" s="140" t="n">
        <v>42716</v>
      </c>
      <c r="S41" s="232" t="n">
        <v>15</v>
      </c>
      <c r="T41" s="141" t="n">
        <f aca="false">R41+S41*365.2</f>
        <v>48194</v>
      </c>
      <c r="U41" s="135" t="s">
        <v>100</v>
      </c>
      <c r="V41" s="134" t="str">
        <f aca="false">IF(Y41="","",Y41)</f>
        <v/>
      </c>
      <c r="W41" s="134" t="str">
        <f aca="false">IF(Z41="","",Z41)</f>
        <v>°С</v>
      </c>
      <c r="X41" s="137" t="n">
        <v>50</v>
      </c>
      <c r="Y41" s="137"/>
      <c r="Z41" s="139" t="s">
        <v>79</v>
      </c>
      <c r="AA41" s="134" t="s">
        <v>101</v>
      </c>
      <c r="AB41" s="137"/>
      <c r="AC41" s="139" t="s">
        <v>81</v>
      </c>
      <c r="AD41" s="138" t="n">
        <v>60</v>
      </c>
      <c r="AE41" s="149" t="n">
        <v>44152</v>
      </c>
      <c r="AF41" s="143" t="n">
        <f aca="false">IF(AD41=0,0,IF(AE41="","",EDATE(AE41,AD41)-DAY(1)))</f>
        <v>45947</v>
      </c>
      <c r="AG41" s="136" t="s">
        <v>82</v>
      </c>
      <c r="AH41" s="136" t="s">
        <v>83</v>
      </c>
      <c r="AI41" s="139" t="s">
        <v>2504</v>
      </c>
      <c r="AJ41" s="136" t="s">
        <v>85</v>
      </c>
      <c r="AK41" s="143" t="str">
        <f aca="true">IF(AE41=0,"нет данных",IF(TODAY()&lt;AF41-30,"поверен",IF(TODAY()&gt;AF41,"ЗАМЕНИТЬ","ПРОСРОЧЕН")))</f>
        <v>ПРОСРОЧЕН</v>
      </c>
      <c r="AL41" s="139"/>
      <c r="AM41" s="139" t="s">
        <v>86</v>
      </c>
      <c r="AN41" s="139" t="s">
        <v>1724</v>
      </c>
      <c r="AO41" s="139" t="s">
        <v>88</v>
      </c>
      <c r="AP41" s="137" t="s">
        <v>2452</v>
      </c>
      <c r="AQ41" s="150"/>
      <c r="AR41" s="143"/>
      <c r="AS41" s="139" t="s">
        <v>91</v>
      </c>
      <c r="AT41" s="134" t="s">
        <v>385</v>
      </c>
      <c r="AU41" s="134" t="n">
        <v>3401</v>
      </c>
      <c r="AV41" s="136"/>
      <c r="AW41" s="136"/>
      <c r="AX41" s="134"/>
      <c r="AY41" s="134"/>
      <c r="AZ41" s="134"/>
      <c r="BA41" s="136"/>
      <c r="BB41" s="136" t="s">
        <v>93</v>
      </c>
      <c r="BC41" s="136" t="s">
        <v>94</v>
      </c>
      <c r="BD41" s="139" t="n">
        <v>3201</v>
      </c>
      <c r="BE41" s="136"/>
      <c r="BF41" s="144"/>
      <c r="BG41" s="554"/>
      <c r="BH41" s="367"/>
      <c r="BI41" s="134"/>
      <c r="BJ41" s="560"/>
      <c r="BK41" s="241"/>
    </row>
    <row r="42" s="230" customFormat="true" ht="60" hidden="false" customHeight="true" outlineLevel="0" collapsed="false">
      <c r="A42" s="134"/>
      <c r="B42" s="134" t="s">
        <v>62</v>
      </c>
      <c r="C42" s="134" t="s">
        <v>63</v>
      </c>
      <c r="D42" s="135" t="s">
        <v>64</v>
      </c>
      <c r="E42" s="135" t="n">
        <v>214</v>
      </c>
      <c r="F42" s="136" t="s">
        <v>1813</v>
      </c>
      <c r="G42" s="136" t="s">
        <v>2505</v>
      </c>
      <c r="H42" s="135" t="s">
        <v>2506</v>
      </c>
      <c r="I42" s="137" t="s">
        <v>1580</v>
      </c>
      <c r="J42" s="136" t="s">
        <v>1110</v>
      </c>
      <c r="K42" s="138" t="s">
        <v>1581</v>
      </c>
      <c r="L42" s="138" t="s">
        <v>1582</v>
      </c>
      <c r="M42" s="136" t="s">
        <v>1582</v>
      </c>
      <c r="N42" s="138" t="n">
        <v>2349128</v>
      </c>
      <c r="O42" s="134" t="s">
        <v>1331</v>
      </c>
      <c r="P42" s="134" t="s">
        <v>76</v>
      </c>
      <c r="Q42" s="139" t="s">
        <v>77</v>
      </c>
      <c r="R42" s="140"/>
      <c r="S42" s="232" t="n">
        <v>15</v>
      </c>
      <c r="T42" s="141" t="n">
        <f aca="false">R42+S42*365.2</f>
        <v>5478</v>
      </c>
      <c r="U42" s="135"/>
      <c r="V42" s="134"/>
      <c r="W42" s="134"/>
      <c r="X42" s="137"/>
      <c r="Y42" s="137"/>
      <c r="Z42" s="139"/>
      <c r="AA42" s="134" t="s">
        <v>101</v>
      </c>
      <c r="AB42" s="137"/>
      <c r="AC42" s="139" t="s">
        <v>81</v>
      </c>
      <c r="AD42" s="138" t="n">
        <v>48</v>
      </c>
      <c r="AE42" s="149" t="n">
        <v>43839</v>
      </c>
      <c r="AF42" s="143" t="n">
        <f aca="false">IF(AD42=0,0,IF(AE42="","",EDATE(AE42,AD42)-DAY(1)))</f>
        <v>45269</v>
      </c>
      <c r="AG42" s="136" t="s">
        <v>82</v>
      </c>
      <c r="AH42" s="136" t="s">
        <v>83</v>
      </c>
      <c r="AI42" s="139" t="s">
        <v>2507</v>
      </c>
      <c r="AJ42" s="136" t="s">
        <v>114</v>
      </c>
      <c r="AK42" s="143" t="str">
        <f aca="true">IF(AE42=0,"нет данных",IF(TODAY()&lt;AF42-30,"поверен",IF(TODAY()&gt;AF42,"ПРОСРОЧЕН")))</f>
        <v>ПРОСРОЧЕН</v>
      </c>
      <c r="AL42" s="139"/>
      <c r="AM42" s="139" t="s">
        <v>86</v>
      </c>
      <c r="AN42" s="139" t="s">
        <v>1724</v>
      </c>
      <c r="AO42" s="139" t="s">
        <v>88</v>
      </c>
      <c r="AP42" s="137"/>
      <c r="AQ42" s="150"/>
      <c r="AR42" s="143"/>
      <c r="AS42" s="139"/>
      <c r="AT42" s="134"/>
      <c r="AU42" s="134"/>
      <c r="AV42" s="136"/>
      <c r="AW42" s="136"/>
      <c r="AX42" s="134"/>
      <c r="AY42" s="134"/>
      <c r="AZ42" s="134"/>
      <c r="BA42" s="136"/>
      <c r="BB42" s="136" t="s">
        <v>93</v>
      </c>
      <c r="BC42" s="136" t="s">
        <v>94</v>
      </c>
      <c r="BD42" s="139" t="n">
        <v>3201</v>
      </c>
      <c r="BE42" s="136"/>
      <c r="BF42" s="144"/>
      <c r="BG42" s="554"/>
      <c r="BH42" s="367"/>
      <c r="BI42" s="134"/>
      <c r="BJ42" s="560"/>
      <c r="BK42" s="241"/>
    </row>
    <row r="43" s="230" customFormat="true" ht="60" hidden="false" customHeight="true" outlineLevel="0" collapsed="false">
      <c r="A43" s="134"/>
      <c r="B43" s="134" t="s">
        <v>62</v>
      </c>
      <c r="C43" s="134" t="s">
        <v>63</v>
      </c>
      <c r="D43" s="135" t="s">
        <v>64</v>
      </c>
      <c r="E43" s="135" t="n">
        <v>214</v>
      </c>
      <c r="F43" s="136" t="s">
        <v>1813</v>
      </c>
      <c r="G43" s="136" t="s">
        <v>2505</v>
      </c>
      <c r="H43" s="135" t="s">
        <v>2506</v>
      </c>
      <c r="I43" s="137" t="s">
        <v>69</v>
      </c>
      <c r="J43" s="136" t="s">
        <v>106</v>
      </c>
      <c r="K43" s="134" t="s">
        <v>71</v>
      </c>
      <c r="L43" s="134" t="s">
        <v>72</v>
      </c>
      <c r="M43" s="136" t="s">
        <v>73</v>
      </c>
      <c r="N43" s="138" t="n">
        <v>2349126</v>
      </c>
      <c r="O43" s="134" t="s">
        <v>75</v>
      </c>
      <c r="P43" s="134" t="s">
        <v>76</v>
      </c>
      <c r="Q43" s="139" t="s">
        <v>77</v>
      </c>
      <c r="R43" s="140" t="n">
        <v>42716</v>
      </c>
      <c r="S43" s="232" t="n">
        <v>15</v>
      </c>
      <c r="T43" s="141" t="n">
        <f aca="false">R43+S43*365.2</f>
        <v>48194</v>
      </c>
      <c r="U43" s="135" t="s">
        <v>78</v>
      </c>
      <c r="V43" s="134" t="str">
        <f aca="false">IF(Y43="","",Y43)</f>
        <v/>
      </c>
      <c r="W43" s="134" t="str">
        <f aca="false">IF(Z43="","",Z43)</f>
        <v>°С</v>
      </c>
      <c r="X43" s="137" t="n">
        <v>100</v>
      </c>
      <c r="Y43" s="137"/>
      <c r="Z43" s="139" t="s">
        <v>79</v>
      </c>
      <c r="AA43" s="134" t="s">
        <v>101</v>
      </c>
      <c r="AB43" s="137"/>
      <c r="AC43" s="139" t="s">
        <v>81</v>
      </c>
      <c r="AD43" s="138" t="n">
        <v>60</v>
      </c>
      <c r="AE43" s="149" t="n">
        <v>43664</v>
      </c>
      <c r="AF43" s="143" t="n">
        <f aca="false">IF(AD43=0,0,IF(AE43="","",EDATE(AE43,AD43)-DAY(1)))</f>
        <v>45460</v>
      </c>
      <c r="AG43" s="136" t="s">
        <v>82</v>
      </c>
      <c r="AH43" s="136" t="s">
        <v>83</v>
      </c>
      <c r="AI43" s="139" t="s">
        <v>2508</v>
      </c>
      <c r="AJ43" s="136" t="s">
        <v>2500</v>
      </c>
      <c r="AK43" s="143" t="str">
        <f aca="true">IF(AE43=0,"нет данных",IF(TODAY()&lt;AF43-30,"поверен",IF(TODAY()&gt;AF43,"ЗАМЕНИТЬ","ПРОСРОЧЕН")))</f>
        <v>ЗАМЕНИТЬ</v>
      </c>
      <c r="AL43" s="139"/>
      <c r="AM43" s="139" t="s">
        <v>86</v>
      </c>
      <c r="AN43" s="139" t="s">
        <v>1724</v>
      </c>
      <c r="AO43" s="139" t="s">
        <v>88</v>
      </c>
      <c r="AP43" s="137" t="s">
        <v>2452</v>
      </c>
      <c r="AQ43" s="150"/>
      <c r="AR43" s="143"/>
      <c r="AS43" s="139" t="s">
        <v>91</v>
      </c>
      <c r="AT43" s="134" t="s">
        <v>385</v>
      </c>
      <c r="AU43" s="134" t="n">
        <v>3402</v>
      </c>
      <c r="AV43" s="136"/>
      <c r="AW43" s="136"/>
      <c r="AX43" s="134"/>
      <c r="AY43" s="134"/>
      <c r="AZ43" s="134"/>
      <c r="BA43" s="136"/>
      <c r="BB43" s="136" t="s">
        <v>93</v>
      </c>
      <c r="BC43" s="136" t="s">
        <v>94</v>
      </c>
      <c r="BD43" s="139" t="n">
        <v>3201</v>
      </c>
      <c r="BE43" s="136"/>
      <c r="BF43" s="144"/>
      <c r="BG43" s="554"/>
      <c r="BH43" s="367"/>
      <c r="BI43" s="134"/>
      <c r="BJ43" s="560"/>
      <c r="BK43" s="241"/>
    </row>
    <row r="44" s="230" customFormat="true" ht="60" hidden="false" customHeight="true" outlineLevel="0" collapsed="false">
      <c r="A44" s="134"/>
      <c r="B44" s="134" t="s">
        <v>62</v>
      </c>
      <c r="C44" s="134" t="s">
        <v>63</v>
      </c>
      <c r="D44" s="135" t="s">
        <v>64</v>
      </c>
      <c r="E44" s="135" t="n">
        <v>214</v>
      </c>
      <c r="F44" s="136" t="s">
        <v>1813</v>
      </c>
      <c r="G44" s="136" t="s">
        <v>2509</v>
      </c>
      <c r="H44" s="135" t="s">
        <v>2510</v>
      </c>
      <c r="I44" s="137" t="s">
        <v>2511</v>
      </c>
      <c r="J44" s="136" t="s">
        <v>2512</v>
      </c>
      <c r="K44" s="138" t="s">
        <v>889</v>
      </c>
      <c r="L44" s="134" t="s">
        <v>72</v>
      </c>
      <c r="M44" s="136" t="s">
        <v>73</v>
      </c>
      <c r="N44" s="138" t="n">
        <v>2349127</v>
      </c>
      <c r="O44" s="134" t="s">
        <v>75</v>
      </c>
      <c r="P44" s="134" t="s">
        <v>76</v>
      </c>
      <c r="Q44" s="139" t="s">
        <v>77</v>
      </c>
      <c r="R44" s="140"/>
      <c r="S44" s="232" t="n">
        <v>15</v>
      </c>
      <c r="T44" s="141" t="n">
        <f aca="false">R44+S44*365.2</f>
        <v>5478</v>
      </c>
      <c r="U44" s="135" t="s">
        <v>100</v>
      </c>
      <c r="V44" s="134"/>
      <c r="W44" s="139" t="s">
        <v>79</v>
      </c>
      <c r="X44" s="137" t="n">
        <v>50</v>
      </c>
      <c r="Y44" s="137"/>
      <c r="Z44" s="139" t="s">
        <v>79</v>
      </c>
      <c r="AA44" s="134" t="s">
        <v>101</v>
      </c>
      <c r="AB44" s="137"/>
      <c r="AC44" s="139" t="s">
        <v>141</v>
      </c>
      <c r="AD44" s="138" t="n">
        <v>48</v>
      </c>
      <c r="AE44" s="149" t="n">
        <v>44180</v>
      </c>
      <c r="AF44" s="143" t="n">
        <f aca="false">IF(AD44=0,0,IF(AE44="","",EDATE(AE44,AD44)-DAY(1)))</f>
        <v>45610</v>
      </c>
      <c r="AG44" s="136" t="s">
        <v>82</v>
      </c>
      <c r="AH44" s="136" t="s">
        <v>83</v>
      </c>
      <c r="AI44" s="139" t="s">
        <v>2513</v>
      </c>
      <c r="AJ44" s="136" t="s">
        <v>85</v>
      </c>
      <c r="AK44" s="143" t="str">
        <f aca="true">IF(AE44=0,"нет данных",IF(TODAY()&lt;AF44-30,"поверен",IF(TODAY()&gt;AF44,"ЗАМЕНИТЬ","ПРОСРОЧЕН")))</f>
        <v>ЗАМЕНИТЬ</v>
      </c>
      <c r="AL44" s="139"/>
      <c r="AM44" s="139" t="s">
        <v>86</v>
      </c>
      <c r="AN44" s="139" t="s">
        <v>1724</v>
      </c>
      <c r="AO44" s="139" t="s">
        <v>88</v>
      </c>
      <c r="AP44" s="137"/>
      <c r="AQ44" s="150"/>
      <c r="AR44" s="143"/>
      <c r="AS44" s="139"/>
      <c r="AT44" s="134"/>
      <c r="AU44" s="134"/>
      <c r="AV44" s="136"/>
      <c r="AW44" s="136"/>
      <c r="AX44" s="134"/>
      <c r="AY44" s="134"/>
      <c r="AZ44" s="134"/>
      <c r="BA44" s="136"/>
      <c r="BB44" s="136" t="s">
        <v>93</v>
      </c>
      <c r="BC44" s="136" t="s">
        <v>94</v>
      </c>
      <c r="BD44" s="139" t="n">
        <v>3201</v>
      </c>
      <c r="BE44" s="136"/>
      <c r="BF44" s="144"/>
      <c r="BG44" s="554"/>
      <c r="BH44" s="367"/>
      <c r="BI44" s="134"/>
      <c r="BJ44" s="560"/>
      <c r="BK44" s="241"/>
    </row>
    <row r="45" s="230" customFormat="true" ht="60" hidden="false" customHeight="true" outlineLevel="0" collapsed="false">
      <c r="A45" s="134"/>
      <c r="B45" s="134" t="s">
        <v>62</v>
      </c>
      <c r="C45" s="134" t="s">
        <v>63</v>
      </c>
      <c r="D45" s="135" t="s">
        <v>64</v>
      </c>
      <c r="E45" s="135" t="n">
        <v>214</v>
      </c>
      <c r="F45" s="136" t="s">
        <v>1813</v>
      </c>
      <c r="G45" s="136" t="s">
        <v>2509</v>
      </c>
      <c r="H45" s="135" t="s">
        <v>2510</v>
      </c>
      <c r="I45" s="137" t="s">
        <v>1580</v>
      </c>
      <c r="J45" s="136" t="s">
        <v>1110</v>
      </c>
      <c r="K45" s="138" t="s">
        <v>1581</v>
      </c>
      <c r="L45" s="134" t="s">
        <v>1582</v>
      </c>
      <c r="M45" s="136" t="s">
        <v>1582</v>
      </c>
      <c r="N45" s="138" t="n">
        <v>2349129</v>
      </c>
      <c r="O45" s="134" t="s">
        <v>1331</v>
      </c>
      <c r="P45" s="134" t="s">
        <v>76</v>
      </c>
      <c r="Q45" s="139" t="s">
        <v>77</v>
      </c>
      <c r="R45" s="140" t="n">
        <v>42716</v>
      </c>
      <c r="S45" s="232" t="n">
        <v>15</v>
      </c>
      <c r="T45" s="141" t="n">
        <f aca="false">R45+S45*365.2</f>
        <v>48194</v>
      </c>
      <c r="U45" s="135" t="s">
        <v>78</v>
      </c>
      <c r="V45" s="134" t="str">
        <f aca="false">IF(Y45="","",Y45)</f>
        <v/>
      </c>
      <c r="W45" s="134" t="str">
        <f aca="false">IF(Z45="","",Z45)</f>
        <v>°С</v>
      </c>
      <c r="X45" s="137" t="n">
        <v>450</v>
      </c>
      <c r="Y45" s="137"/>
      <c r="Z45" s="139" t="s">
        <v>79</v>
      </c>
      <c r="AA45" s="134" t="s">
        <v>1836</v>
      </c>
      <c r="AB45" s="137"/>
      <c r="AC45" s="139"/>
      <c r="AD45" s="138" t="n">
        <v>48</v>
      </c>
      <c r="AE45" s="149" t="n">
        <v>44180</v>
      </c>
      <c r="AF45" s="143" t="n">
        <f aca="false">IF(AD45=0,0,IF(AE45="","",EDATE(AE45,AD45)-DAY(1)))</f>
        <v>45610</v>
      </c>
      <c r="AG45" s="136" t="s">
        <v>82</v>
      </c>
      <c r="AH45" s="136" t="s">
        <v>83</v>
      </c>
      <c r="AI45" s="139" t="s">
        <v>2514</v>
      </c>
      <c r="AJ45" s="136" t="s">
        <v>85</v>
      </c>
      <c r="AK45" s="143" t="str">
        <f aca="true">IF(AE45=0,"нет данных",IF(TODAY()&lt;AF45-30,"поверен",IF(TODAY()&gt;AF45,"ЗАМЕНИТЬ","ПРОСРОЧЕН")))</f>
        <v>ЗАМЕНИТЬ</v>
      </c>
      <c r="AL45" s="139"/>
      <c r="AM45" s="139" t="s">
        <v>86</v>
      </c>
      <c r="AN45" s="139" t="s">
        <v>1724</v>
      </c>
      <c r="AO45" s="139" t="s">
        <v>88</v>
      </c>
      <c r="AP45" s="137" t="s">
        <v>2452</v>
      </c>
      <c r="AQ45" s="150"/>
      <c r="AR45" s="143"/>
      <c r="AS45" s="139" t="s">
        <v>91</v>
      </c>
      <c r="AT45" s="134" t="s">
        <v>385</v>
      </c>
      <c r="AU45" s="134" t="n">
        <v>3403</v>
      </c>
      <c r="AV45" s="136"/>
      <c r="AW45" s="136"/>
      <c r="AX45" s="134"/>
      <c r="AY45" s="134"/>
      <c r="AZ45" s="134"/>
      <c r="BA45" s="136"/>
      <c r="BB45" s="136" t="s">
        <v>93</v>
      </c>
      <c r="BC45" s="136" t="s">
        <v>94</v>
      </c>
      <c r="BD45" s="139" t="n">
        <v>3201</v>
      </c>
      <c r="BE45" s="136"/>
      <c r="BF45" s="144"/>
      <c r="BG45" s="554"/>
      <c r="BH45" s="367"/>
      <c r="BI45" s="134"/>
      <c r="BJ45" s="560"/>
      <c r="BK45" s="241"/>
    </row>
    <row r="46" s="230" customFormat="true" ht="60" hidden="false" customHeight="true" outlineLevel="0" collapsed="false">
      <c r="A46" s="134"/>
      <c r="B46" s="134" t="s">
        <v>62</v>
      </c>
      <c r="C46" s="134" t="s">
        <v>63</v>
      </c>
      <c r="D46" s="135" t="s">
        <v>64</v>
      </c>
      <c r="E46" s="135" t="s">
        <v>2495</v>
      </c>
      <c r="F46" s="136" t="s">
        <v>1813</v>
      </c>
      <c r="G46" s="136" t="s">
        <v>2515</v>
      </c>
      <c r="H46" s="135" t="s">
        <v>2516</v>
      </c>
      <c r="I46" s="137" t="s">
        <v>171</v>
      </c>
      <c r="J46" s="136" t="s">
        <v>172</v>
      </c>
      <c r="K46" s="138" t="s">
        <v>131</v>
      </c>
      <c r="L46" s="138" t="s">
        <v>151</v>
      </c>
      <c r="M46" s="136" t="s">
        <v>173</v>
      </c>
      <c r="N46" s="138" t="s">
        <v>2517</v>
      </c>
      <c r="O46" s="134" t="s">
        <v>75</v>
      </c>
      <c r="P46" s="134" t="s">
        <v>76</v>
      </c>
      <c r="Q46" s="139" t="s">
        <v>137</v>
      </c>
      <c r="R46" s="140" t="n">
        <v>42718</v>
      </c>
      <c r="S46" s="232" t="n">
        <v>12</v>
      </c>
      <c r="T46" s="141" t="n">
        <f aca="false">R46+S46*365.2</f>
        <v>47100.4</v>
      </c>
      <c r="U46" s="135" t="s">
        <v>100</v>
      </c>
      <c r="V46" s="134" t="str">
        <f aca="false">IF(Y46="","",Y46)</f>
        <v>М</v>
      </c>
      <c r="W46" s="134" t="str">
        <f aca="false">IF(Z46="","",Z46)</f>
        <v>Па</v>
      </c>
      <c r="X46" s="137" t="n">
        <v>0.5</v>
      </c>
      <c r="Y46" s="137" t="s">
        <v>138</v>
      </c>
      <c r="Z46" s="139" t="s">
        <v>139</v>
      </c>
      <c r="AA46" s="135" t="s">
        <v>2429</v>
      </c>
      <c r="AB46" s="137"/>
      <c r="AC46" s="139" t="s">
        <v>141</v>
      </c>
      <c r="AD46" s="138" t="n">
        <v>60</v>
      </c>
      <c r="AE46" s="149" t="n">
        <v>44149</v>
      </c>
      <c r="AF46" s="143" t="n">
        <f aca="false">IF(AD46=0,0,IF(AE46="","",EDATE(AE46,AD46)-DAY(1)))</f>
        <v>45944</v>
      </c>
      <c r="AG46" s="136" t="s">
        <v>82</v>
      </c>
      <c r="AH46" s="136" t="s">
        <v>83</v>
      </c>
      <c r="AI46" s="139" t="s">
        <v>2518</v>
      </c>
      <c r="AJ46" s="136" t="s">
        <v>85</v>
      </c>
      <c r="AK46" s="143" t="str">
        <f aca="true">IF(AE46=0,"нет данных",IF(TODAY()&lt;AF46-30,"поверен",IF(TODAY()&gt;AF46,"ЗАМЕНИТЬ","ПРОСРОЧЕН")))</f>
        <v>ПРОСРОЧЕН</v>
      </c>
      <c r="AL46" s="139"/>
      <c r="AM46" s="139" t="s">
        <v>86</v>
      </c>
      <c r="AN46" s="139" t="s">
        <v>1724</v>
      </c>
      <c r="AO46" s="139" t="s">
        <v>88</v>
      </c>
      <c r="AP46" s="137" t="s">
        <v>1207</v>
      </c>
      <c r="AQ46" s="150"/>
      <c r="AR46" s="143"/>
      <c r="AS46" s="139" t="s">
        <v>91</v>
      </c>
      <c r="AT46" s="134" t="s">
        <v>385</v>
      </c>
      <c r="AU46" s="134" t="n">
        <v>3404</v>
      </c>
      <c r="AV46" s="136"/>
      <c r="AW46" s="136"/>
      <c r="AX46" s="134"/>
      <c r="AY46" s="134"/>
      <c r="AZ46" s="134"/>
      <c r="BA46" s="136" t="s">
        <v>221</v>
      </c>
      <c r="BB46" s="136" t="s">
        <v>145</v>
      </c>
      <c r="BC46" s="136" t="s">
        <v>146</v>
      </c>
      <c r="BD46" s="139" t="n">
        <v>3001</v>
      </c>
      <c r="BE46" s="136"/>
      <c r="BF46" s="144"/>
      <c r="BG46" s="554"/>
      <c r="BH46" s="367"/>
      <c r="BI46" s="134"/>
      <c r="BJ46" s="560"/>
      <c r="BK46" s="241"/>
    </row>
    <row r="47" s="230" customFormat="true" ht="60" hidden="false" customHeight="true" outlineLevel="0" collapsed="false">
      <c r="A47" s="134"/>
      <c r="B47" s="134" t="s">
        <v>62</v>
      </c>
      <c r="C47" s="134" t="s">
        <v>63</v>
      </c>
      <c r="D47" s="135" t="s">
        <v>64</v>
      </c>
      <c r="E47" s="135" t="s">
        <v>2495</v>
      </c>
      <c r="F47" s="136" t="s">
        <v>1813</v>
      </c>
      <c r="G47" s="136" t="s">
        <v>2515</v>
      </c>
      <c r="H47" s="135" t="s">
        <v>2519</v>
      </c>
      <c r="I47" s="137" t="s">
        <v>171</v>
      </c>
      <c r="J47" s="136" t="s">
        <v>172</v>
      </c>
      <c r="K47" s="138" t="s">
        <v>131</v>
      </c>
      <c r="L47" s="138" t="s">
        <v>151</v>
      </c>
      <c r="M47" s="136" t="s">
        <v>173</v>
      </c>
      <c r="N47" s="138" t="s">
        <v>2520</v>
      </c>
      <c r="O47" s="134" t="s">
        <v>75</v>
      </c>
      <c r="P47" s="134" t="s">
        <v>76</v>
      </c>
      <c r="Q47" s="139" t="s">
        <v>137</v>
      </c>
      <c r="R47" s="140" t="n">
        <v>42718</v>
      </c>
      <c r="S47" s="232" t="n">
        <v>12</v>
      </c>
      <c r="T47" s="141" t="n">
        <f aca="false">R47+S47*365.2</f>
        <v>47100.4</v>
      </c>
      <c r="U47" s="135" t="s">
        <v>100</v>
      </c>
      <c r="V47" s="134" t="str">
        <f aca="false">IF(Y47="","",Y47)</f>
        <v>М</v>
      </c>
      <c r="W47" s="134" t="str">
        <f aca="false">IF(Z47="","",Z47)</f>
        <v>Па</v>
      </c>
      <c r="X47" s="137" t="n">
        <v>0.5</v>
      </c>
      <c r="Y47" s="137" t="s">
        <v>138</v>
      </c>
      <c r="Z47" s="139" t="s">
        <v>139</v>
      </c>
      <c r="AA47" s="135" t="s">
        <v>2429</v>
      </c>
      <c r="AB47" s="137"/>
      <c r="AC47" s="139" t="s">
        <v>141</v>
      </c>
      <c r="AD47" s="138" t="n">
        <v>60</v>
      </c>
      <c r="AE47" s="149" t="n">
        <v>44149</v>
      </c>
      <c r="AF47" s="143" t="n">
        <f aca="false">IF(AD47=0,0,IF(AE47="","",EDATE(AE47,AD47)-DAY(1)))</f>
        <v>45944</v>
      </c>
      <c r="AG47" s="136" t="s">
        <v>82</v>
      </c>
      <c r="AH47" s="136" t="s">
        <v>83</v>
      </c>
      <c r="AI47" s="139" t="s">
        <v>2521</v>
      </c>
      <c r="AJ47" s="136" t="s">
        <v>85</v>
      </c>
      <c r="AK47" s="143" t="str">
        <f aca="true">IF(AE47=0,"нет данных",IF(TODAY()&lt;AF47-30,"поверен",IF(TODAY()&gt;AF47,"ЗАМЕНИТЬ","ПРОСРОЧЕН")))</f>
        <v>ПРОСРОЧЕН</v>
      </c>
      <c r="AL47" s="139"/>
      <c r="AM47" s="139" t="s">
        <v>86</v>
      </c>
      <c r="AN47" s="139" t="s">
        <v>1724</v>
      </c>
      <c r="AO47" s="139" t="s">
        <v>88</v>
      </c>
      <c r="AP47" s="137" t="s">
        <v>2452</v>
      </c>
      <c r="AQ47" s="150" t="n">
        <v>2016</v>
      </c>
      <c r="AR47" s="143"/>
      <c r="AS47" s="139" t="s">
        <v>91</v>
      </c>
      <c r="AT47" s="134" t="s">
        <v>385</v>
      </c>
      <c r="AU47" s="134" t="n">
        <v>3406</v>
      </c>
      <c r="AV47" s="136"/>
      <c r="AW47" s="136"/>
      <c r="AX47" s="134"/>
      <c r="AY47" s="134"/>
      <c r="AZ47" s="134"/>
      <c r="BA47" s="136" t="s">
        <v>221</v>
      </c>
      <c r="BB47" s="136" t="s">
        <v>145</v>
      </c>
      <c r="BC47" s="136" t="s">
        <v>146</v>
      </c>
      <c r="BD47" s="139" t="n">
        <v>3001</v>
      </c>
      <c r="BE47" s="136"/>
      <c r="BF47" s="144"/>
      <c r="BG47" s="554"/>
      <c r="BH47" s="367"/>
      <c r="BI47" s="134"/>
      <c r="BJ47" s="560"/>
      <c r="BK47" s="241"/>
    </row>
    <row r="48" s="230" customFormat="true" ht="60" hidden="false" customHeight="true" outlineLevel="0" collapsed="false">
      <c r="A48" s="134"/>
      <c r="B48" s="134" t="s">
        <v>62</v>
      </c>
      <c r="C48" s="134" t="s">
        <v>63</v>
      </c>
      <c r="D48" s="135" t="s">
        <v>64</v>
      </c>
      <c r="E48" s="135" t="n">
        <v>214</v>
      </c>
      <c r="F48" s="136" t="s">
        <v>1813</v>
      </c>
      <c r="G48" s="136" t="s">
        <v>2522</v>
      </c>
      <c r="H48" s="135" t="s">
        <v>2523</v>
      </c>
      <c r="I48" s="137" t="s">
        <v>171</v>
      </c>
      <c r="J48" s="136" t="s">
        <v>172</v>
      </c>
      <c r="K48" s="138" t="s">
        <v>131</v>
      </c>
      <c r="L48" s="138" t="s">
        <v>151</v>
      </c>
      <c r="M48" s="136" t="s">
        <v>173</v>
      </c>
      <c r="N48" s="138" t="s">
        <v>2524</v>
      </c>
      <c r="O48" s="134" t="s">
        <v>75</v>
      </c>
      <c r="P48" s="134" t="s">
        <v>76</v>
      </c>
      <c r="Q48" s="139" t="s">
        <v>137</v>
      </c>
      <c r="R48" s="140" t="n">
        <v>42718</v>
      </c>
      <c r="S48" s="232" t="n">
        <v>12</v>
      </c>
      <c r="T48" s="141" t="n">
        <f aca="false">R48+S48*365.2</f>
        <v>47100.4</v>
      </c>
      <c r="U48" s="135" t="s">
        <v>100</v>
      </c>
      <c r="V48" s="134" t="str">
        <f aca="false">IF(Y48="","",Y48)</f>
        <v>М</v>
      </c>
      <c r="W48" s="134" t="str">
        <f aca="false">IF(Z48="","",Z48)</f>
        <v>Па</v>
      </c>
      <c r="X48" s="137" t="n">
        <v>0.5</v>
      </c>
      <c r="Y48" s="137" t="s">
        <v>138</v>
      </c>
      <c r="Z48" s="139" t="s">
        <v>139</v>
      </c>
      <c r="AA48" s="135" t="s">
        <v>2429</v>
      </c>
      <c r="AB48" s="137"/>
      <c r="AC48" s="139" t="s">
        <v>141</v>
      </c>
      <c r="AD48" s="138" t="n">
        <v>60</v>
      </c>
      <c r="AE48" s="149" t="n">
        <v>44149</v>
      </c>
      <c r="AF48" s="143" t="n">
        <f aca="false">IF(AD48=0,0,IF(AE48="","",EDATE(AE48,AD48)-DAY(1)))</f>
        <v>45944</v>
      </c>
      <c r="AG48" s="136" t="s">
        <v>82</v>
      </c>
      <c r="AH48" s="136" t="s">
        <v>83</v>
      </c>
      <c r="AI48" s="139" t="s">
        <v>2525</v>
      </c>
      <c r="AJ48" s="136" t="s">
        <v>85</v>
      </c>
      <c r="AK48" s="143" t="str">
        <f aca="true">IF(AE48=0,"нет данных",IF(TODAY()&lt;AF48-30,"поверен",IF(TODAY()&gt;AF48,"ЗАМЕНИТЬ","ПРОСРОЧЕН")))</f>
        <v>ПРОСРОЧЕН</v>
      </c>
      <c r="AL48" s="139"/>
      <c r="AM48" s="139" t="s">
        <v>86</v>
      </c>
      <c r="AN48" s="139" t="s">
        <v>1724</v>
      </c>
      <c r="AO48" s="139" t="s">
        <v>88</v>
      </c>
      <c r="AP48" s="137" t="s">
        <v>2526</v>
      </c>
      <c r="AQ48" s="150"/>
      <c r="AR48" s="143"/>
      <c r="AS48" s="139" t="s">
        <v>91</v>
      </c>
      <c r="AT48" s="134" t="s">
        <v>385</v>
      </c>
      <c r="AU48" s="134" t="n">
        <v>3408</v>
      </c>
      <c r="AV48" s="136"/>
      <c r="AW48" s="136"/>
      <c r="AX48" s="134"/>
      <c r="AY48" s="134"/>
      <c r="AZ48" s="134"/>
      <c r="BA48" s="136" t="s">
        <v>208</v>
      </c>
      <c r="BB48" s="136" t="s">
        <v>145</v>
      </c>
      <c r="BC48" s="136" t="s">
        <v>146</v>
      </c>
      <c r="BD48" s="139" t="n">
        <v>3001</v>
      </c>
      <c r="BE48" s="136"/>
      <c r="BF48" s="144"/>
      <c r="BG48" s="554"/>
      <c r="BH48" s="367"/>
      <c r="BI48" s="134"/>
      <c r="BJ48" s="560"/>
      <c r="BK48" s="241"/>
    </row>
    <row r="49" s="230" customFormat="true" ht="60" hidden="false" customHeight="true" outlineLevel="0" collapsed="false">
      <c r="A49" s="134"/>
      <c r="B49" s="134" t="s">
        <v>62</v>
      </c>
      <c r="C49" s="134" t="s">
        <v>63</v>
      </c>
      <c r="D49" s="135" t="s">
        <v>64</v>
      </c>
      <c r="E49" s="135" t="n">
        <v>214</v>
      </c>
      <c r="F49" s="136" t="s">
        <v>1813</v>
      </c>
      <c r="G49" s="136" t="s">
        <v>2527</v>
      </c>
      <c r="H49" s="135" t="s">
        <v>2528</v>
      </c>
      <c r="I49" s="137" t="s">
        <v>171</v>
      </c>
      <c r="J49" s="136" t="s">
        <v>172</v>
      </c>
      <c r="K49" s="138" t="s">
        <v>131</v>
      </c>
      <c r="L49" s="138" t="s">
        <v>151</v>
      </c>
      <c r="M49" s="136" t="s">
        <v>173</v>
      </c>
      <c r="N49" s="138" t="s">
        <v>2529</v>
      </c>
      <c r="O49" s="134" t="s">
        <v>75</v>
      </c>
      <c r="P49" s="134" t="s">
        <v>76</v>
      </c>
      <c r="Q49" s="139" t="s">
        <v>137</v>
      </c>
      <c r="R49" s="140" t="n">
        <v>42718</v>
      </c>
      <c r="S49" s="232" t="n">
        <v>12</v>
      </c>
      <c r="T49" s="141" t="n">
        <f aca="false">R49+S49*365.2</f>
        <v>47100.4</v>
      </c>
      <c r="U49" s="135" t="s">
        <v>100</v>
      </c>
      <c r="V49" s="134" t="str">
        <f aca="false">IF(Y49="","",Y49)</f>
        <v>М</v>
      </c>
      <c r="W49" s="134" t="str">
        <f aca="false">IF(Z49="","",Z49)</f>
        <v>Па</v>
      </c>
      <c r="X49" s="137" t="n">
        <v>0.5</v>
      </c>
      <c r="Y49" s="137" t="s">
        <v>138</v>
      </c>
      <c r="Z49" s="139" t="s">
        <v>139</v>
      </c>
      <c r="AA49" s="135" t="s">
        <v>2429</v>
      </c>
      <c r="AB49" s="137"/>
      <c r="AC49" s="139" t="s">
        <v>141</v>
      </c>
      <c r="AD49" s="138" t="n">
        <v>60</v>
      </c>
      <c r="AE49" s="149" t="n">
        <v>44149</v>
      </c>
      <c r="AF49" s="143" t="n">
        <f aca="false">IF(AD49=0,0,IF(AE49="","",EDATE(AE49,AD49)-DAY(1)))</f>
        <v>45944</v>
      </c>
      <c r="AG49" s="136" t="s">
        <v>82</v>
      </c>
      <c r="AH49" s="136" t="s">
        <v>83</v>
      </c>
      <c r="AI49" s="139" t="s">
        <v>2530</v>
      </c>
      <c r="AJ49" s="136" t="s">
        <v>85</v>
      </c>
      <c r="AK49" s="143" t="str">
        <f aca="true">IF(AE49=0,"нет данных",IF(TODAY()&lt;AF49-30,"поверен",IF(TODAY()&gt;AF49,"ЗАМЕНИТЬ","ПРОСРОЧЕН")))</f>
        <v>ПРОСРОЧЕН</v>
      </c>
      <c r="AL49" s="139"/>
      <c r="AM49" s="139" t="s">
        <v>86</v>
      </c>
      <c r="AN49" s="139" t="s">
        <v>1724</v>
      </c>
      <c r="AO49" s="139" t="s">
        <v>88</v>
      </c>
      <c r="AP49" s="137" t="s">
        <v>2526</v>
      </c>
      <c r="AQ49" s="150"/>
      <c r="AR49" s="143"/>
      <c r="AS49" s="139" t="s">
        <v>91</v>
      </c>
      <c r="AT49" s="134" t="s">
        <v>385</v>
      </c>
      <c r="AU49" s="134" t="n">
        <v>3410</v>
      </c>
      <c r="AV49" s="136"/>
      <c r="AW49" s="136"/>
      <c r="AX49" s="134"/>
      <c r="AY49" s="134"/>
      <c r="AZ49" s="134"/>
      <c r="BA49" s="136"/>
      <c r="BB49" s="136" t="s">
        <v>145</v>
      </c>
      <c r="BC49" s="136" t="s">
        <v>146</v>
      </c>
      <c r="BD49" s="139" t="n">
        <v>3001</v>
      </c>
      <c r="BE49" s="136"/>
      <c r="BF49" s="144"/>
      <c r="BG49" s="554"/>
      <c r="BH49" s="367"/>
      <c r="BI49" s="134"/>
      <c r="BJ49" s="560"/>
      <c r="BK49" s="241"/>
    </row>
    <row r="50" s="230" customFormat="true" ht="60" hidden="false" customHeight="true" outlineLevel="0" collapsed="false">
      <c r="A50" s="134"/>
      <c r="B50" s="134" t="s">
        <v>62</v>
      </c>
      <c r="C50" s="134" t="s">
        <v>63</v>
      </c>
      <c r="D50" s="135" t="s">
        <v>64</v>
      </c>
      <c r="E50" s="135" t="n">
        <v>214</v>
      </c>
      <c r="F50" s="136" t="s">
        <v>1813</v>
      </c>
      <c r="G50" s="136" t="s">
        <v>2505</v>
      </c>
      <c r="H50" s="135" t="s">
        <v>2531</v>
      </c>
      <c r="I50" s="137" t="s">
        <v>171</v>
      </c>
      <c r="J50" s="136" t="s">
        <v>172</v>
      </c>
      <c r="K50" s="138" t="s">
        <v>131</v>
      </c>
      <c r="L50" s="138" t="s">
        <v>151</v>
      </c>
      <c r="M50" s="136" t="s">
        <v>173</v>
      </c>
      <c r="N50" s="138" t="s">
        <v>2532</v>
      </c>
      <c r="O50" s="134" t="s">
        <v>75</v>
      </c>
      <c r="P50" s="134" t="s">
        <v>76</v>
      </c>
      <c r="Q50" s="139" t="s">
        <v>137</v>
      </c>
      <c r="R50" s="140" t="n">
        <v>42718</v>
      </c>
      <c r="S50" s="232" t="n">
        <v>12</v>
      </c>
      <c r="T50" s="141" t="n">
        <f aca="false">R50+S50*365.2</f>
        <v>47100.4</v>
      </c>
      <c r="U50" s="135" t="s">
        <v>100</v>
      </c>
      <c r="V50" s="134" t="str">
        <f aca="false">IF(Y50="","",Y50)</f>
        <v>М</v>
      </c>
      <c r="W50" s="134" t="str">
        <f aca="false">IF(Z50="","",Z50)</f>
        <v>Па</v>
      </c>
      <c r="X50" s="137" t="n">
        <v>1</v>
      </c>
      <c r="Y50" s="137" t="s">
        <v>138</v>
      </c>
      <c r="Z50" s="139" t="s">
        <v>139</v>
      </c>
      <c r="AA50" s="135" t="s">
        <v>2429</v>
      </c>
      <c r="AB50" s="137"/>
      <c r="AC50" s="139" t="s">
        <v>141</v>
      </c>
      <c r="AD50" s="138" t="n">
        <v>60</v>
      </c>
      <c r="AE50" s="149" t="n">
        <v>44149</v>
      </c>
      <c r="AF50" s="143" t="n">
        <f aca="false">IF(AD50=0,0,IF(AE50="","",EDATE(AE50,AD50)-DAY(1)))</f>
        <v>45944</v>
      </c>
      <c r="AG50" s="136" t="s">
        <v>82</v>
      </c>
      <c r="AH50" s="136" t="s">
        <v>83</v>
      </c>
      <c r="AI50" s="139" t="s">
        <v>2533</v>
      </c>
      <c r="AJ50" s="136" t="s">
        <v>85</v>
      </c>
      <c r="AK50" s="143" t="str">
        <f aca="true">IF(AE50=0,"нет данных",IF(TODAY()&lt;AF50-30,"поверен",IF(TODAY()&gt;AF50,"ЗАМЕНИТЬ","ПРОСРОЧЕН")))</f>
        <v>ПРОСРОЧЕН</v>
      </c>
      <c r="AL50" s="139"/>
      <c r="AM50" s="139" t="s">
        <v>86</v>
      </c>
      <c r="AN50" s="139" t="s">
        <v>1724</v>
      </c>
      <c r="AO50" s="139" t="s">
        <v>88</v>
      </c>
      <c r="AP50" s="137" t="s">
        <v>2534</v>
      </c>
      <c r="AQ50" s="150" t="n">
        <v>2016</v>
      </c>
      <c r="AR50" s="143"/>
      <c r="AS50" s="139" t="s">
        <v>91</v>
      </c>
      <c r="AT50" s="134" t="s">
        <v>385</v>
      </c>
      <c r="AU50" s="134" t="n">
        <v>3412</v>
      </c>
      <c r="AV50" s="136"/>
      <c r="AW50" s="136"/>
      <c r="AX50" s="134"/>
      <c r="AY50" s="134"/>
      <c r="AZ50" s="134"/>
      <c r="BA50" s="136"/>
      <c r="BB50" s="136" t="s">
        <v>145</v>
      </c>
      <c r="BC50" s="136" t="s">
        <v>146</v>
      </c>
      <c r="BD50" s="139" t="n">
        <v>3001</v>
      </c>
      <c r="BE50" s="136"/>
      <c r="BF50" s="144"/>
      <c r="BG50" s="554"/>
      <c r="BH50" s="367"/>
      <c r="BI50" s="134"/>
      <c r="BJ50" s="560"/>
      <c r="BK50" s="241"/>
    </row>
    <row r="51" customFormat="false" ht="60" hidden="false" customHeight="true" outlineLevel="0" collapsed="false">
      <c r="A51" s="134"/>
      <c r="B51" s="134" t="s">
        <v>62</v>
      </c>
      <c r="C51" s="134" t="s">
        <v>63</v>
      </c>
      <c r="D51" s="135" t="s">
        <v>64</v>
      </c>
      <c r="E51" s="135" t="s">
        <v>2495</v>
      </c>
      <c r="F51" s="136" t="s">
        <v>1813</v>
      </c>
      <c r="G51" s="136" t="s">
        <v>2535</v>
      </c>
      <c r="H51" s="135" t="s">
        <v>2536</v>
      </c>
      <c r="I51" s="137" t="s">
        <v>171</v>
      </c>
      <c r="J51" s="136" t="s">
        <v>172</v>
      </c>
      <c r="K51" s="138" t="s">
        <v>131</v>
      </c>
      <c r="L51" s="138" t="s">
        <v>151</v>
      </c>
      <c r="M51" s="136" t="s">
        <v>173</v>
      </c>
      <c r="N51" s="138" t="s">
        <v>2537</v>
      </c>
      <c r="O51" s="134" t="s">
        <v>75</v>
      </c>
      <c r="P51" s="134" t="s">
        <v>76</v>
      </c>
      <c r="Q51" s="139" t="s">
        <v>137</v>
      </c>
      <c r="R51" s="140" t="n">
        <v>42718</v>
      </c>
      <c r="S51" s="232" t="n">
        <v>12</v>
      </c>
      <c r="T51" s="141" t="n">
        <f aca="false">R51+S51*365.2</f>
        <v>47100.4</v>
      </c>
      <c r="U51" s="135" t="s">
        <v>100</v>
      </c>
      <c r="V51" s="134" t="str">
        <f aca="false">IF(Y51="","",Y51)</f>
        <v>М</v>
      </c>
      <c r="W51" s="134" t="str">
        <f aca="false">IF(Z51="","",Z51)</f>
        <v>Па</v>
      </c>
      <c r="X51" s="137" t="n">
        <v>0.5</v>
      </c>
      <c r="Y51" s="137" t="s">
        <v>138</v>
      </c>
      <c r="Z51" s="139" t="s">
        <v>139</v>
      </c>
      <c r="AA51" s="135" t="s">
        <v>2429</v>
      </c>
      <c r="AB51" s="137"/>
      <c r="AC51" s="139" t="s">
        <v>141</v>
      </c>
      <c r="AD51" s="138" t="n">
        <v>60</v>
      </c>
      <c r="AE51" s="149" t="n">
        <v>44149</v>
      </c>
      <c r="AF51" s="143" t="n">
        <f aca="false">IF(AD51=0,0,IF(AE51="","",EDATE(AE51,AD51)-DAY(1)))</f>
        <v>45944</v>
      </c>
      <c r="AG51" s="136" t="s">
        <v>82</v>
      </c>
      <c r="AH51" s="136" t="s">
        <v>83</v>
      </c>
      <c r="AI51" s="139" t="s">
        <v>2538</v>
      </c>
      <c r="AJ51" s="136" t="s">
        <v>85</v>
      </c>
      <c r="AK51" s="143" t="str">
        <f aca="true">IF(AE51=0,"нет данных",IF(TODAY()&lt;AF51-30,"поверен",IF(TODAY()&gt;AF51,"ЗАМЕНИТЬ","ПРОСРОЧЕН")))</f>
        <v>ПРОСРОЧЕН</v>
      </c>
      <c r="AL51" s="139"/>
      <c r="AM51" s="139" t="s">
        <v>86</v>
      </c>
      <c r="AN51" s="139" t="s">
        <v>1724</v>
      </c>
      <c r="AO51" s="139" t="s">
        <v>88</v>
      </c>
      <c r="AP51" s="137" t="s">
        <v>1207</v>
      </c>
      <c r="AQ51" s="150" t="n">
        <v>2016</v>
      </c>
      <c r="AR51" s="143"/>
      <c r="AS51" s="139" t="s">
        <v>91</v>
      </c>
      <c r="AT51" s="134" t="s">
        <v>385</v>
      </c>
      <c r="AU51" s="134" t="n">
        <v>3405</v>
      </c>
      <c r="AV51" s="136"/>
      <c r="AW51" s="136"/>
      <c r="AX51" s="134"/>
      <c r="AY51" s="134"/>
      <c r="AZ51" s="134"/>
      <c r="BA51" s="136" t="s">
        <v>221</v>
      </c>
      <c r="BB51" s="136" t="s">
        <v>145</v>
      </c>
      <c r="BC51" s="136" t="s">
        <v>146</v>
      </c>
      <c r="BD51" s="139" t="n">
        <v>3001</v>
      </c>
      <c r="BE51" s="136"/>
      <c r="BF51" s="144"/>
      <c r="BG51" s="554"/>
      <c r="BH51" s="367"/>
      <c r="BI51" s="134"/>
      <c r="BJ51" s="560"/>
      <c r="BK51" s="241"/>
      <c r="BL51" s="230"/>
      <c r="BM51" s="230"/>
      <c r="BN51" s="230"/>
    </row>
    <row r="52" customFormat="false" ht="60" hidden="false" customHeight="true" outlineLevel="0" collapsed="false">
      <c r="A52" s="134"/>
      <c r="B52" s="134" t="s">
        <v>62</v>
      </c>
      <c r="C52" s="134" t="s">
        <v>63</v>
      </c>
      <c r="D52" s="135" t="s">
        <v>64</v>
      </c>
      <c r="E52" s="135" t="n">
        <v>214</v>
      </c>
      <c r="F52" s="136" t="s">
        <v>1813</v>
      </c>
      <c r="G52" s="136" t="s">
        <v>2535</v>
      </c>
      <c r="H52" s="135" t="s">
        <v>2539</v>
      </c>
      <c r="I52" s="137" t="s">
        <v>171</v>
      </c>
      <c r="J52" s="136" t="s">
        <v>172</v>
      </c>
      <c r="K52" s="138" t="s">
        <v>131</v>
      </c>
      <c r="L52" s="138" t="s">
        <v>151</v>
      </c>
      <c r="M52" s="136" t="s">
        <v>173</v>
      </c>
      <c r="N52" s="138" t="s">
        <v>2540</v>
      </c>
      <c r="O52" s="134" t="s">
        <v>75</v>
      </c>
      <c r="P52" s="134" t="s">
        <v>76</v>
      </c>
      <c r="Q52" s="139" t="s">
        <v>137</v>
      </c>
      <c r="R52" s="140" t="n">
        <v>42718</v>
      </c>
      <c r="S52" s="232" t="n">
        <v>12</v>
      </c>
      <c r="T52" s="141" t="n">
        <f aca="false">R52+S52*365.2</f>
        <v>47100.4</v>
      </c>
      <c r="U52" s="135" t="s">
        <v>100</v>
      </c>
      <c r="V52" s="134" t="str">
        <f aca="false">IF(Y52="","",Y52)</f>
        <v>М</v>
      </c>
      <c r="W52" s="134" t="str">
        <f aca="false">IF(Z52="","",Z52)</f>
        <v>Па</v>
      </c>
      <c r="X52" s="137" t="n">
        <v>0.5</v>
      </c>
      <c r="Y52" s="137" t="s">
        <v>138</v>
      </c>
      <c r="Z52" s="139" t="s">
        <v>139</v>
      </c>
      <c r="AA52" s="135" t="s">
        <v>2429</v>
      </c>
      <c r="AB52" s="137"/>
      <c r="AC52" s="139" t="s">
        <v>141</v>
      </c>
      <c r="AD52" s="138" t="n">
        <v>60</v>
      </c>
      <c r="AE52" s="149" t="n">
        <v>44149</v>
      </c>
      <c r="AF52" s="143" t="n">
        <f aca="false">IF(AD52=0,0,IF(AE52="","",EDATE(AE52,AD52)-DAY(1)))</f>
        <v>45944</v>
      </c>
      <c r="AG52" s="136" t="s">
        <v>82</v>
      </c>
      <c r="AH52" s="136" t="s">
        <v>83</v>
      </c>
      <c r="AI52" s="139" t="s">
        <v>2541</v>
      </c>
      <c r="AJ52" s="136" t="s">
        <v>85</v>
      </c>
      <c r="AK52" s="143" t="str">
        <f aca="true">IF(AE52=0,"нет данных",IF(TODAY()&lt;AF52-30,"поверен",IF(TODAY()&gt;AF52,"ЗАМЕНИТЬ","ПРОСРОЧЕН")))</f>
        <v>ПРОСРОЧЕН</v>
      </c>
      <c r="AL52" s="139"/>
      <c r="AM52" s="139" t="s">
        <v>86</v>
      </c>
      <c r="AN52" s="139" t="s">
        <v>1724</v>
      </c>
      <c r="AO52" s="139" t="s">
        <v>88</v>
      </c>
      <c r="AP52" s="137" t="s">
        <v>1207</v>
      </c>
      <c r="AQ52" s="150" t="n">
        <v>2016</v>
      </c>
      <c r="AR52" s="143"/>
      <c r="AS52" s="139" t="s">
        <v>91</v>
      </c>
      <c r="AT52" s="134" t="s">
        <v>385</v>
      </c>
      <c r="AU52" s="134" t="n">
        <v>3407</v>
      </c>
      <c r="AV52" s="136"/>
      <c r="AW52" s="136"/>
      <c r="AX52" s="134"/>
      <c r="AY52" s="134"/>
      <c r="AZ52" s="134"/>
      <c r="BA52" s="136" t="s">
        <v>221</v>
      </c>
      <c r="BB52" s="136" t="s">
        <v>145</v>
      </c>
      <c r="BC52" s="136" t="s">
        <v>146</v>
      </c>
      <c r="BD52" s="139" t="n">
        <v>3001</v>
      </c>
      <c r="BE52" s="136"/>
      <c r="BF52" s="144"/>
      <c r="BG52" s="554"/>
      <c r="BH52" s="367"/>
      <c r="BI52" s="134"/>
      <c r="BJ52" s="560"/>
      <c r="BK52" s="241"/>
      <c r="BL52" s="230"/>
      <c r="BM52" s="230"/>
      <c r="BN52" s="230"/>
    </row>
    <row r="53" customFormat="false" ht="60" hidden="false" customHeight="true" outlineLevel="0" collapsed="false">
      <c r="A53" s="134"/>
      <c r="B53" s="134" t="s">
        <v>62</v>
      </c>
      <c r="C53" s="134" t="s">
        <v>63</v>
      </c>
      <c r="D53" s="135" t="s">
        <v>64</v>
      </c>
      <c r="E53" s="135" t="n">
        <v>214</v>
      </c>
      <c r="F53" s="136" t="s">
        <v>1813</v>
      </c>
      <c r="G53" s="136" t="s">
        <v>2542</v>
      </c>
      <c r="H53" s="135" t="s">
        <v>2543</v>
      </c>
      <c r="I53" s="137" t="s">
        <v>171</v>
      </c>
      <c r="J53" s="136" t="s">
        <v>172</v>
      </c>
      <c r="K53" s="138" t="s">
        <v>131</v>
      </c>
      <c r="L53" s="138" t="s">
        <v>151</v>
      </c>
      <c r="M53" s="136" t="s">
        <v>173</v>
      </c>
      <c r="N53" s="138" t="s">
        <v>2544</v>
      </c>
      <c r="O53" s="134" t="s">
        <v>75</v>
      </c>
      <c r="P53" s="134" t="s">
        <v>76</v>
      </c>
      <c r="Q53" s="139" t="s">
        <v>137</v>
      </c>
      <c r="R53" s="140" t="n">
        <v>42718</v>
      </c>
      <c r="S53" s="232" t="n">
        <v>12</v>
      </c>
      <c r="T53" s="141" t="n">
        <f aca="false">R53+S53*365.2</f>
        <v>47100.4</v>
      </c>
      <c r="U53" s="135" t="s">
        <v>100</v>
      </c>
      <c r="V53" s="134" t="str">
        <f aca="false">IF(Y53="","",Y53)</f>
        <v>М</v>
      </c>
      <c r="W53" s="134" t="str">
        <f aca="false">IF(Z53="","",Z53)</f>
        <v>Па</v>
      </c>
      <c r="X53" s="137" t="n">
        <v>0.5</v>
      </c>
      <c r="Y53" s="137" t="s">
        <v>138</v>
      </c>
      <c r="Z53" s="139" t="s">
        <v>139</v>
      </c>
      <c r="AA53" s="135" t="s">
        <v>2429</v>
      </c>
      <c r="AB53" s="137"/>
      <c r="AC53" s="139" t="s">
        <v>141</v>
      </c>
      <c r="AD53" s="138" t="n">
        <v>60</v>
      </c>
      <c r="AE53" s="149" t="n">
        <v>44149</v>
      </c>
      <c r="AF53" s="143" t="n">
        <f aca="false">IF(AD53=0,0,IF(AE53="","",EDATE(AE53,AD53)-DAY(1)))</f>
        <v>45944</v>
      </c>
      <c r="AG53" s="136" t="s">
        <v>82</v>
      </c>
      <c r="AH53" s="136" t="s">
        <v>83</v>
      </c>
      <c r="AI53" s="139" t="s">
        <v>2545</v>
      </c>
      <c r="AJ53" s="136" t="s">
        <v>85</v>
      </c>
      <c r="AK53" s="143" t="str">
        <f aca="true">IF(AE53=0,"нет данных",IF(TODAY()&lt;AF53-30,"поверен",IF(TODAY()&gt;AF53,"ЗАМЕНИТЬ","ПРОСРОЧЕН")))</f>
        <v>ПРОСРОЧЕН</v>
      </c>
      <c r="AL53" s="139"/>
      <c r="AM53" s="139" t="s">
        <v>86</v>
      </c>
      <c r="AN53" s="139" t="s">
        <v>1724</v>
      </c>
      <c r="AO53" s="139" t="s">
        <v>88</v>
      </c>
      <c r="AP53" s="137" t="s">
        <v>2452</v>
      </c>
      <c r="AQ53" s="150"/>
      <c r="AR53" s="143"/>
      <c r="AS53" s="139" t="s">
        <v>91</v>
      </c>
      <c r="AT53" s="134" t="s">
        <v>385</v>
      </c>
      <c r="AU53" s="134" t="n">
        <v>3409</v>
      </c>
      <c r="AV53" s="136"/>
      <c r="AW53" s="136"/>
      <c r="AX53" s="134"/>
      <c r="AY53" s="134"/>
      <c r="AZ53" s="134"/>
      <c r="BA53" s="136" t="s">
        <v>208</v>
      </c>
      <c r="BB53" s="136" t="s">
        <v>145</v>
      </c>
      <c r="BC53" s="136" t="s">
        <v>146</v>
      </c>
      <c r="BD53" s="139" t="n">
        <v>3001</v>
      </c>
      <c r="BE53" s="136"/>
      <c r="BF53" s="144"/>
      <c r="BG53" s="554"/>
      <c r="BH53" s="367"/>
      <c r="BI53" s="134"/>
      <c r="BJ53" s="560"/>
      <c r="BK53" s="241"/>
      <c r="BL53" s="230"/>
      <c r="BM53" s="230"/>
      <c r="BN53" s="230"/>
    </row>
    <row r="54" customFormat="false" ht="60" hidden="false" customHeight="true" outlineLevel="0" collapsed="false">
      <c r="A54" s="134"/>
      <c r="B54" s="134" t="s">
        <v>62</v>
      </c>
      <c r="C54" s="134" t="s">
        <v>63</v>
      </c>
      <c r="D54" s="135" t="s">
        <v>64</v>
      </c>
      <c r="E54" s="135" t="n">
        <v>214</v>
      </c>
      <c r="F54" s="136" t="s">
        <v>1813</v>
      </c>
      <c r="G54" s="136" t="s">
        <v>2546</v>
      </c>
      <c r="H54" s="135" t="s">
        <v>2547</v>
      </c>
      <c r="I54" s="137" t="s">
        <v>171</v>
      </c>
      <c r="J54" s="136" t="s">
        <v>172</v>
      </c>
      <c r="K54" s="138" t="s">
        <v>131</v>
      </c>
      <c r="L54" s="138" t="s">
        <v>151</v>
      </c>
      <c r="M54" s="136" t="s">
        <v>173</v>
      </c>
      <c r="N54" s="138" t="s">
        <v>2548</v>
      </c>
      <c r="O54" s="134" t="s">
        <v>75</v>
      </c>
      <c r="P54" s="134" t="s">
        <v>76</v>
      </c>
      <c r="Q54" s="139" t="s">
        <v>137</v>
      </c>
      <c r="R54" s="140" t="n">
        <v>42718</v>
      </c>
      <c r="S54" s="232" t="n">
        <v>12</v>
      </c>
      <c r="T54" s="141" t="n">
        <f aca="false">R54+S54*365.2</f>
        <v>47100.4</v>
      </c>
      <c r="U54" s="135" t="s">
        <v>100</v>
      </c>
      <c r="V54" s="134" t="str">
        <f aca="false">IF(Y54="","",Y54)</f>
        <v>М</v>
      </c>
      <c r="W54" s="134" t="str">
        <f aca="false">IF(Z54="","",Z54)</f>
        <v>Па</v>
      </c>
      <c r="X54" s="137" t="n">
        <v>0.5</v>
      </c>
      <c r="Y54" s="137" t="s">
        <v>138</v>
      </c>
      <c r="Z54" s="139" t="s">
        <v>139</v>
      </c>
      <c r="AA54" s="135" t="s">
        <v>2429</v>
      </c>
      <c r="AB54" s="137"/>
      <c r="AC54" s="139" t="s">
        <v>141</v>
      </c>
      <c r="AD54" s="138" t="n">
        <v>60</v>
      </c>
      <c r="AE54" s="149" t="n">
        <v>44149</v>
      </c>
      <c r="AF54" s="143" t="n">
        <f aca="false">IF(AD54=0,0,IF(AE54="","",EDATE(AE54,AD54)-DAY(1)))</f>
        <v>45944</v>
      </c>
      <c r="AG54" s="136" t="s">
        <v>82</v>
      </c>
      <c r="AH54" s="136" t="s">
        <v>83</v>
      </c>
      <c r="AI54" s="139" t="s">
        <v>2549</v>
      </c>
      <c r="AJ54" s="136" t="s">
        <v>85</v>
      </c>
      <c r="AK54" s="143" t="str">
        <f aca="true">IF(AE54=0,"нет данных",IF(TODAY()&lt;AF54-30,"поверен",IF(TODAY()&gt;AF54,"ЗАМЕНИТЬ","ПРОСРОЧЕН")))</f>
        <v>ПРОСРОЧЕН</v>
      </c>
      <c r="AL54" s="139"/>
      <c r="AM54" s="139" t="s">
        <v>86</v>
      </c>
      <c r="AN54" s="139" t="s">
        <v>1724</v>
      </c>
      <c r="AO54" s="139" t="s">
        <v>88</v>
      </c>
      <c r="AP54" s="137" t="s">
        <v>2452</v>
      </c>
      <c r="AQ54" s="150" t="n">
        <v>2016</v>
      </c>
      <c r="AR54" s="143"/>
      <c r="AS54" s="139" t="s">
        <v>91</v>
      </c>
      <c r="AT54" s="134" t="s">
        <v>385</v>
      </c>
      <c r="AU54" s="134" t="n">
        <v>3411</v>
      </c>
      <c r="AV54" s="136"/>
      <c r="AW54" s="136"/>
      <c r="AX54" s="134"/>
      <c r="AY54" s="134"/>
      <c r="AZ54" s="134"/>
      <c r="BA54" s="136"/>
      <c r="BB54" s="136" t="s">
        <v>145</v>
      </c>
      <c r="BC54" s="136" t="s">
        <v>146</v>
      </c>
      <c r="BD54" s="139" t="n">
        <v>3001</v>
      </c>
      <c r="BE54" s="136"/>
      <c r="BF54" s="144"/>
      <c r="BG54" s="554"/>
      <c r="BH54" s="367"/>
      <c r="BI54" s="134"/>
      <c r="BJ54" s="560"/>
      <c r="BK54" s="241"/>
      <c r="BL54" s="230"/>
      <c r="BM54" s="230"/>
      <c r="BN54" s="230"/>
    </row>
    <row r="55" customFormat="false" ht="60" hidden="false" customHeight="true" outlineLevel="0" collapsed="false">
      <c r="A55" s="134"/>
      <c r="B55" s="134" t="s">
        <v>62</v>
      </c>
      <c r="C55" s="134" t="s">
        <v>63</v>
      </c>
      <c r="D55" s="135" t="s">
        <v>64</v>
      </c>
      <c r="E55" s="135" t="n">
        <v>214</v>
      </c>
      <c r="F55" s="136" t="s">
        <v>1813</v>
      </c>
      <c r="G55" s="136" t="s">
        <v>2509</v>
      </c>
      <c r="H55" s="135" t="s">
        <v>2550</v>
      </c>
      <c r="I55" s="137" t="s">
        <v>171</v>
      </c>
      <c r="J55" s="136" t="s">
        <v>172</v>
      </c>
      <c r="K55" s="138" t="s">
        <v>131</v>
      </c>
      <c r="L55" s="138" t="s">
        <v>151</v>
      </c>
      <c r="M55" s="136" t="s">
        <v>173</v>
      </c>
      <c r="N55" s="138" t="s">
        <v>2551</v>
      </c>
      <c r="O55" s="134" t="s">
        <v>75</v>
      </c>
      <c r="P55" s="134" t="s">
        <v>76</v>
      </c>
      <c r="Q55" s="139" t="s">
        <v>137</v>
      </c>
      <c r="R55" s="140" t="n">
        <v>42718</v>
      </c>
      <c r="S55" s="232" t="n">
        <v>12</v>
      </c>
      <c r="T55" s="141" t="n">
        <f aca="false">R55+S55*365.2</f>
        <v>47100.4</v>
      </c>
      <c r="U55" s="135" t="s">
        <v>100</v>
      </c>
      <c r="V55" s="134" t="str">
        <f aca="false">IF(Y55="","",Y55)</f>
        <v>М</v>
      </c>
      <c r="W55" s="134" t="str">
        <f aca="false">IF(Z55="","",Z55)</f>
        <v>Па</v>
      </c>
      <c r="X55" s="137" t="n">
        <v>1</v>
      </c>
      <c r="Y55" s="137" t="s">
        <v>138</v>
      </c>
      <c r="Z55" s="139" t="s">
        <v>139</v>
      </c>
      <c r="AA55" s="135" t="s">
        <v>2429</v>
      </c>
      <c r="AB55" s="137"/>
      <c r="AC55" s="139" t="s">
        <v>141</v>
      </c>
      <c r="AD55" s="138" t="n">
        <v>60</v>
      </c>
      <c r="AE55" s="149" t="n">
        <v>44149</v>
      </c>
      <c r="AF55" s="143" t="n">
        <f aca="false">IF(AD55=0,0,IF(AE55="","",EDATE(AE55,AD55)-DAY(1)))</f>
        <v>45944</v>
      </c>
      <c r="AG55" s="136" t="s">
        <v>82</v>
      </c>
      <c r="AH55" s="136" t="s">
        <v>83</v>
      </c>
      <c r="AI55" s="139" t="s">
        <v>2552</v>
      </c>
      <c r="AJ55" s="136" t="s">
        <v>85</v>
      </c>
      <c r="AK55" s="143" t="str">
        <f aca="true">IF(AE55=0,"нет данных",IF(TODAY()&lt;AF55-30,"поверен",IF(TODAY()&gt;AF55,"ЗАМЕНИТЬ","ПРОСРОЧЕН")))</f>
        <v>ПРОСРОЧЕН</v>
      </c>
      <c r="AL55" s="139"/>
      <c r="AM55" s="139" t="s">
        <v>86</v>
      </c>
      <c r="AN55" s="139" t="s">
        <v>1724</v>
      </c>
      <c r="AO55" s="139" t="s">
        <v>88</v>
      </c>
      <c r="AP55" s="137" t="s">
        <v>439</v>
      </c>
      <c r="AQ55" s="150" t="n">
        <v>2016</v>
      </c>
      <c r="AR55" s="143"/>
      <c r="AS55" s="139" t="s">
        <v>91</v>
      </c>
      <c r="AT55" s="134" t="s">
        <v>385</v>
      </c>
      <c r="AU55" s="134" t="n">
        <v>3413</v>
      </c>
      <c r="AV55" s="136"/>
      <c r="AW55" s="136"/>
      <c r="AX55" s="134"/>
      <c r="AY55" s="134"/>
      <c r="AZ55" s="134"/>
      <c r="BA55" s="136"/>
      <c r="BB55" s="136" t="s">
        <v>145</v>
      </c>
      <c r="BC55" s="136" t="s">
        <v>146</v>
      </c>
      <c r="BD55" s="139" t="n">
        <v>3001</v>
      </c>
      <c r="BE55" s="136"/>
      <c r="BF55" s="144"/>
      <c r="BG55" s="554"/>
      <c r="BH55" s="367"/>
      <c r="BI55" s="134"/>
      <c r="BJ55" s="560"/>
      <c r="BK55" s="241"/>
      <c r="BL55" s="230"/>
      <c r="BM55" s="230"/>
      <c r="BN55" s="230"/>
    </row>
    <row r="56" customFormat="false" ht="60" hidden="false" customHeight="true" outlineLevel="0" collapsed="false">
      <c r="A56" s="134"/>
      <c r="B56" s="134" t="s">
        <v>62</v>
      </c>
      <c r="C56" s="134" t="s">
        <v>63</v>
      </c>
      <c r="D56" s="135" t="s">
        <v>64</v>
      </c>
      <c r="E56" s="135" t="s">
        <v>2495</v>
      </c>
      <c r="F56" s="136" t="s">
        <v>1813</v>
      </c>
      <c r="G56" s="136" t="s">
        <v>2553</v>
      </c>
      <c r="H56" s="135" t="s">
        <v>2554</v>
      </c>
      <c r="I56" s="137" t="s">
        <v>316</v>
      </c>
      <c r="J56" s="136" t="s">
        <v>317</v>
      </c>
      <c r="K56" s="138" t="s">
        <v>318</v>
      </c>
      <c r="L56" s="138" t="n">
        <v>5300</v>
      </c>
      <c r="M56" s="139" t="s">
        <v>2555</v>
      </c>
      <c r="N56" s="138" t="s">
        <v>2556</v>
      </c>
      <c r="O56" s="134" t="s">
        <v>322</v>
      </c>
      <c r="P56" s="134" t="s">
        <v>154</v>
      </c>
      <c r="Q56" s="139" t="s">
        <v>289</v>
      </c>
      <c r="R56" s="140" t="n">
        <v>42705</v>
      </c>
      <c r="S56" s="137" t="n">
        <v>12</v>
      </c>
      <c r="T56" s="141" t="n">
        <f aca="false">R56+S56*365.2</f>
        <v>47087.4</v>
      </c>
      <c r="U56" s="135" t="s">
        <v>2557</v>
      </c>
      <c r="V56" s="134" t="str">
        <f aca="false">IF(Y56="","",Y56)</f>
        <v/>
      </c>
      <c r="W56" s="134" t="str">
        <f aca="false">IF(Z56="","",Z56)</f>
        <v>м</v>
      </c>
      <c r="X56" s="137" t="n">
        <v>3</v>
      </c>
      <c r="Y56" s="137"/>
      <c r="Z56" s="139" t="s">
        <v>325</v>
      </c>
      <c r="AA56" s="135" t="s">
        <v>326</v>
      </c>
      <c r="AB56" s="137" t="s">
        <v>325</v>
      </c>
      <c r="AC56" s="139" t="s">
        <v>325</v>
      </c>
      <c r="AD56" s="138" t="n">
        <v>48</v>
      </c>
      <c r="AE56" s="149" t="n">
        <v>45034</v>
      </c>
      <c r="AF56" s="143" t="n">
        <f aca="false">IF(AD56=0,0,IF(AE56="","",EDATE(AE56,AD56)-DAY(1)))</f>
        <v>46464</v>
      </c>
      <c r="AG56" s="136" t="s">
        <v>82</v>
      </c>
      <c r="AH56" s="136" t="s">
        <v>83</v>
      </c>
      <c r="AI56" s="139" t="s">
        <v>2558</v>
      </c>
      <c r="AJ56" s="136" t="s">
        <v>143</v>
      </c>
      <c r="AK56" s="143" t="str">
        <f aca="true">IF(AE56=0,"нет данных",IF(TODAY()&lt;AF56-30,"поверен",IF(TODAY()&gt;AF56,"ЗАМЕНИТЬ","ПРОСРОЧЕН")))</f>
        <v>поверен</v>
      </c>
      <c r="AL56" s="139"/>
      <c r="AM56" s="139" t="s">
        <v>86</v>
      </c>
      <c r="AN56" s="139" t="s">
        <v>1724</v>
      </c>
      <c r="AO56" s="139" t="s">
        <v>88</v>
      </c>
      <c r="AP56" s="137" t="s">
        <v>439</v>
      </c>
      <c r="AQ56" s="150" t="n">
        <v>2016</v>
      </c>
      <c r="AR56" s="143"/>
      <c r="AS56" s="139" t="s">
        <v>91</v>
      </c>
      <c r="AT56" s="134" t="s">
        <v>385</v>
      </c>
      <c r="AU56" s="134" t="n">
        <v>3420</v>
      </c>
      <c r="AV56" s="136"/>
      <c r="AW56" s="136"/>
      <c r="AX56" s="134"/>
      <c r="AY56" s="134"/>
      <c r="AZ56" s="134"/>
      <c r="BA56" s="136" t="s">
        <v>343</v>
      </c>
      <c r="BB56" s="136" t="s">
        <v>329</v>
      </c>
      <c r="BC56" s="136" t="s">
        <v>298</v>
      </c>
      <c r="BD56" s="139" t="n">
        <v>2971</v>
      </c>
      <c r="BE56" s="136"/>
      <c r="BF56" s="144"/>
      <c r="BG56" s="554" t="s">
        <v>1191</v>
      </c>
      <c r="BH56" s="367"/>
      <c r="BI56" s="134"/>
      <c r="BJ56" s="560"/>
      <c r="BK56" s="241"/>
      <c r="BL56" s="230"/>
      <c r="BM56" s="230"/>
      <c r="BN56" s="230"/>
    </row>
    <row r="57" customFormat="false" ht="60" hidden="false" customHeight="true" outlineLevel="0" collapsed="false">
      <c r="A57" s="134"/>
      <c r="B57" s="134" t="s">
        <v>62</v>
      </c>
      <c r="C57" s="134" t="s">
        <v>63</v>
      </c>
      <c r="D57" s="135" t="s">
        <v>64</v>
      </c>
      <c r="E57" s="135" t="n">
        <v>214</v>
      </c>
      <c r="F57" s="136" t="s">
        <v>1813</v>
      </c>
      <c r="G57" s="136" t="s">
        <v>2559</v>
      </c>
      <c r="H57" s="135" t="s">
        <v>2560</v>
      </c>
      <c r="I57" s="137" t="s">
        <v>316</v>
      </c>
      <c r="J57" s="136" t="s">
        <v>317</v>
      </c>
      <c r="K57" s="138" t="s">
        <v>318</v>
      </c>
      <c r="L57" s="138" t="n">
        <v>5300</v>
      </c>
      <c r="M57" s="139" t="s">
        <v>2561</v>
      </c>
      <c r="N57" s="138" t="s">
        <v>2562</v>
      </c>
      <c r="O57" s="134" t="s">
        <v>322</v>
      </c>
      <c r="P57" s="134" t="s">
        <v>154</v>
      </c>
      <c r="Q57" s="139" t="s">
        <v>289</v>
      </c>
      <c r="R57" s="140" t="n">
        <v>42705</v>
      </c>
      <c r="S57" s="137" t="n">
        <v>12</v>
      </c>
      <c r="T57" s="141" t="n">
        <f aca="false">R57+S57*365.2</f>
        <v>47087.4</v>
      </c>
      <c r="U57" s="135" t="s">
        <v>2563</v>
      </c>
      <c r="V57" s="134" t="str">
        <f aca="false">IF(Y57="","",Y57)</f>
        <v/>
      </c>
      <c r="W57" s="134" t="str">
        <f aca="false">IF(Z57="","",Z57)</f>
        <v>м</v>
      </c>
      <c r="X57" s="137" t="n">
        <v>3.4</v>
      </c>
      <c r="Y57" s="137"/>
      <c r="Z57" s="139" t="s">
        <v>325</v>
      </c>
      <c r="AA57" s="135" t="s">
        <v>326</v>
      </c>
      <c r="AB57" s="137" t="s">
        <v>325</v>
      </c>
      <c r="AC57" s="139" t="s">
        <v>325</v>
      </c>
      <c r="AD57" s="138" t="n">
        <v>48</v>
      </c>
      <c r="AE57" s="149" t="n">
        <v>45034</v>
      </c>
      <c r="AF57" s="143" t="n">
        <f aca="false">IF(AD57=0,0,IF(AE57="","",EDATE(AE57,AD57)-DAY(1)))</f>
        <v>46464</v>
      </c>
      <c r="AG57" s="136" t="s">
        <v>82</v>
      </c>
      <c r="AH57" s="136" t="s">
        <v>83</v>
      </c>
      <c r="AI57" s="139" t="s">
        <v>2564</v>
      </c>
      <c r="AJ57" s="136" t="s">
        <v>143</v>
      </c>
      <c r="AK57" s="143" t="str">
        <f aca="true">IF(AE57=0,"нет данных",IF(TODAY()&lt;AF57-30,"поверен",IF(TODAY()&gt;AF57,"ЗАМЕНИТЬ","ПРОСРОЧЕН")))</f>
        <v>поверен</v>
      </c>
      <c r="AL57" s="139"/>
      <c r="AM57" s="139" t="s">
        <v>86</v>
      </c>
      <c r="AN57" s="139" t="s">
        <v>1724</v>
      </c>
      <c r="AO57" s="139" t="s">
        <v>88</v>
      </c>
      <c r="AP57" s="137" t="s">
        <v>439</v>
      </c>
      <c r="AQ57" s="150"/>
      <c r="AR57" s="143"/>
      <c r="AS57" s="139" t="s">
        <v>91</v>
      </c>
      <c r="AT57" s="134" t="s">
        <v>385</v>
      </c>
      <c r="AU57" s="134" t="n">
        <v>3422</v>
      </c>
      <c r="AV57" s="136"/>
      <c r="AW57" s="136"/>
      <c r="AX57" s="134"/>
      <c r="AY57" s="134"/>
      <c r="AZ57" s="134"/>
      <c r="BA57" s="136"/>
      <c r="BB57" s="136" t="s">
        <v>329</v>
      </c>
      <c r="BC57" s="136" t="s">
        <v>298</v>
      </c>
      <c r="BD57" s="139" t="n">
        <v>2971</v>
      </c>
      <c r="BE57" s="136"/>
      <c r="BF57" s="144"/>
      <c r="BG57" s="554" t="s">
        <v>1191</v>
      </c>
      <c r="BH57" s="367"/>
      <c r="BI57" s="134"/>
      <c r="BJ57" s="560"/>
      <c r="BK57" s="241"/>
      <c r="BL57" s="230"/>
      <c r="BM57" s="230"/>
      <c r="BN57" s="230"/>
    </row>
    <row r="58" customFormat="false" ht="60" hidden="false" customHeight="true" outlineLevel="0" collapsed="false">
      <c r="A58" s="134"/>
      <c r="B58" s="134" t="s">
        <v>62</v>
      </c>
      <c r="C58" s="134" t="s">
        <v>63</v>
      </c>
      <c r="D58" s="135" t="s">
        <v>64</v>
      </c>
      <c r="E58" s="135" t="n">
        <v>214</v>
      </c>
      <c r="F58" s="136" t="s">
        <v>1813</v>
      </c>
      <c r="G58" s="136" t="s">
        <v>2565</v>
      </c>
      <c r="H58" s="135" t="s">
        <v>2566</v>
      </c>
      <c r="I58" s="137" t="s">
        <v>316</v>
      </c>
      <c r="J58" s="136" t="s">
        <v>317</v>
      </c>
      <c r="K58" s="138" t="s">
        <v>318</v>
      </c>
      <c r="L58" s="138" t="n">
        <v>5300</v>
      </c>
      <c r="M58" s="139" t="s">
        <v>2555</v>
      </c>
      <c r="N58" s="138" t="s">
        <v>2567</v>
      </c>
      <c r="O58" s="134" t="s">
        <v>322</v>
      </c>
      <c r="P58" s="134" t="s">
        <v>154</v>
      </c>
      <c r="Q58" s="139" t="s">
        <v>289</v>
      </c>
      <c r="R58" s="140" t="n">
        <v>42705</v>
      </c>
      <c r="S58" s="137" t="n">
        <v>12</v>
      </c>
      <c r="T58" s="141" t="n">
        <f aca="false">R58+S58*365.2</f>
        <v>47087.4</v>
      </c>
      <c r="U58" s="135" t="s">
        <v>2557</v>
      </c>
      <c r="V58" s="134" t="str">
        <f aca="false">IF(Y58="","",Y58)</f>
        <v/>
      </c>
      <c r="W58" s="134" t="str">
        <f aca="false">IF(Z58="","",Z58)</f>
        <v>м</v>
      </c>
      <c r="X58" s="137" t="n">
        <v>3</v>
      </c>
      <c r="Y58" s="137"/>
      <c r="Z58" s="139" t="s">
        <v>325</v>
      </c>
      <c r="AA58" s="135" t="s">
        <v>326</v>
      </c>
      <c r="AB58" s="137" t="s">
        <v>325</v>
      </c>
      <c r="AC58" s="139" t="s">
        <v>325</v>
      </c>
      <c r="AD58" s="138" t="n">
        <v>48</v>
      </c>
      <c r="AE58" s="149" t="n">
        <v>45034</v>
      </c>
      <c r="AF58" s="143" t="n">
        <f aca="false">IF(AD58=0,0,IF(AE58="","",EDATE(AE58,AD58)-DAY(1)))</f>
        <v>46464</v>
      </c>
      <c r="AG58" s="136" t="s">
        <v>82</v>
      </c>
      <c r="AH58" s="136" t="s">
        <v>83</v>
      </c>
      <c r="AI58" s="139" t="s">
        <v>2568</v>
      </c>
      <c r="AJ58" s="136" t="s">
        <v>143</v>
      </c>
      <c r="AK58" s="143" t="str">
        <f aca="true">IF(AE58=0,"нет данных",IF(TODAY()&lt;AF58-30,"поверен",IF(TODAY()&gt;AF58,"ЗАМЕНИТЬ","ПРОСРОЧЕН")))</f>
        <v>поверен</v>
      </c>
      <c r="AL58" s="139"/>
      <c r="AM58" s="139" t="s">
        <v>86</v>
      </c>
      <c r="AN58" s="139" t="s">
        <v>1724</v>
      </c>
      <c r="AO58" s="139" t="s">
        <v>88</v>
      </c>
      <c r="AP58" s="137" t="s">
        <v>439</v>
      </c>
      <c r="AQ58" s="150"/>
      <c r="AR58" s="143"/>
      <c r="AS58" s="139" t="s">
        <v>91</v>
      </c>
      <c r="AT58" s="134" t="s">
        <v>385</v>
      </c>
      <c r="AU58" s="134" t="n">
        <v>3421</v>
      </c>
      <c r="AV58" s="136"/>
      <c r="AW58" s="136"/>
      <c r="AX58" s="134"/>
      <c r="AY58" s="134"/>
      <c r="AZ58" s="134"/>
      <c r="BA58" s="136" t="s">
        <v>122</v>
      </c>
      <c r="BB58" s="136" t="s">
        <v>329</v>
      </c>
      <c r="BC58" s="136" t="s">
        <v>298</v>
      </c>
      <c r="BD58" s="139" t="n">
        <v>2971</v>
      </c>
      <c r="BE58" s="136"/>
      <c r="BF58" s="144"/>
      <c r="BG58" s="554" t="s">
        <v>1191</v>
      </c>
      <c r="BH58" s="367"/>
      <c r="BI58" s="134"/>
      <c r="BJ58" s="560"/>
      <c r="BK58" s="241"/>
      <c r="BL58" s="230"/>
      <c r="BM58" s="230"/>
      <c r="BN58" s="230"/>
    </row>
    <row r="59" customFormat="false" ht="60" hidden="false" customHeight="true" outlineLevel="0" collapsed="false">
      <c r="A59" s="134"/>
      <c r="B59" s="134" t="s">
        <v>62</v>
      </c>
      <c r="C59" s="134" t="s">
        <v>63</v>
      </c>
      <c r="D59" s="135" t="s">
        <v>64</v>
      </c>
      <c r="E59" s="135" t="n">
        <v>214</v>
      </c>
      <c r="F59" s="136" t="s">
        <v>1813</v>
      </c>
      <c r="G59" s="136" t="s">
        <v>2569</v>
      </c>
      <c r="H59" s="135" t="s">
        <v>2570</v>
      </c>
      <c r="I59" s="137" t="s">
        <v>316</v>
      </c>
      <c r="J59" s="136" t="s">
        <v>317</v>
      </c>
      <c r="K59" s="138" t="s">
        <v>318</v>
      </c>
      <c r="L59" s="138" t="n">
        <v>5300</v>
      </c>
      <c r="M59" s="139" t="s">
        <v>2561</v>
      </c>
      <c r="N59" s="138" t="s">
        <v>2571</v>
      </c>
      <c r="O59" s="134" t="s">
        <v>322</v>
      </c>
      <c r="P59" s="134" t="s">
        <v>154</v>
      </c>
      <c r="Q59" s="139" t="s">
        <v>289</v>
      </c>
      <c r="R59" s="140" t="n">
        <v>42705</v>
      </c>
      <c r="S59" s="137" t="n">
        <v>12</v>
      </c>
      <c r="T59" s="141" t="n">
        <f aca="false">R59+S59*365.2</f>
        <v>47087.4</v>
      </c>
      <c r="U59" s="135" t="s">
        <v>2563</v>
      </c>
      <c r="V59" s="134" t="str">
        <f aca="false">IF(Y59="","",Y59)</f>
        <v/>
      </c>
      <c r="W59" s="134" t="s">
        <v>325</v>
      </c>
      <c r="X59" s="137" t="n">
        <v>3.4</v>
      </c>
      <c r="Y59" s="137"/>
      <c r="Z59" s="139" t="s">
        <v>325</v>
      </c>
      <c r="AA59" s="135" t="s">
        <v>326</v>
      </c>
      <c r="AB59" s="137" t="s">
        <v>325</v>
      </c>
      <c r="AC59" s="139" t="s">
        <v>325</v>
      </c>
      <c r="AD59" s="138" t="n">
        <v>48</v>
      </c>
      <c r="AE59" s="149" t="n">
        <v>45034</v>
      </c>
      <c r="AF59" s="143" t="n">
        <f aca="false">IF(AD59=0,0,IF(AE59="","",EDATE(AE59,AD59)-DAY(1)))</f>
        <v>46464</v>
      </c>
      <c r="AG59" s="136" t="s">
        <v>82</v>
      </c>
      <c r="AH59" s="136" t="s">
        <v>83</v>
      </c>
      <c r="AI59" s="139" t="s">
        <v>2568</v>
      </c>
      <c r="AJ59" s="136" t="s">
        <v>143</v>
      </c>
      <c r="AK59" s="143" t="str">
        <f aca="true">IF(AE59=0,"нет данных",IF(TODAY()&lt;AF59-30,"поверен",IF(TODAY()&gt;AF59,"ЗАМЕНИТЬ","ПРОСРОЧЕН")))</f>
        <v>поверен</v>
      </c>
      <c r="AL59" s="139"/>
      <c r="AM59" s="139" t="s">
        <v>86</v>
      </c>
      <c r="AN59" s="139" t="s">
        <v>1724</v>
      </c>
      <c r="AO59" s="139" t="s">
        <v>88</v>
      </c>
      <c r="AP59" s="137" t="s">
        <v>439</v>
      </c>
      <c r="AQ59" s="150"/>
      <c r="AR59" s="143"/>
      <c r="AS59" s="139" t="s">
        <v>91</v>
      </c>
      <c r="AT59" s="134" t="s">
        <v>385</v>
      </c>
      <c r="AU59" s="134" t="n">
        <v>3423</v>
      </c>
      <c r="AV59" s="136"/>
      <c r="AW59" s="136"/>
      <c r="AX59" s="134"/>
      <c r="AY59" s="134"/>
      <c r="AZ59" s="134"/>
      <c r="BA59" s="136"/>
      <c r="BB59" s="136" t="s">
        <v>329</v>
      </c>
      <c r="BC59" s="136" t="s">
        <v>298</v>
      </c>
      <c r="BD59" s="139" t="n">
        <v>2971</v>
      </c>
      <c r="BE59" s="136"/>
      <c r="BF59" s="144"/>
      <c r="BG59" s="554" t="s">
        <v>1191</v>
      </c>
      <c r="BH59" s="367"/>
      <c r="BI59" s="134"/>
      <c r="BJ59" s="560"/>
      <c r="BK59" s="241"/>
      <c r="BL59" s="230"/>
      <c r="BM59" s="230"/>
      <c r="BN59" s="230"/>
    </row>
    <row r="60" customFormat="false" ht="60" hidden="false" customHeight="true" outlineLevel="0" collapsed="false">
      <c r="A60" s="134"/>
      <c r="B60" s="134" t="s">
        <v>62</v>
      </c>
      <c r="C60" s="134" t="s">
        <v>63</v>
      </c>
      <c r="D60" s="135" t="s">
        <v>64</v>
      </c>
      <c r="E60" s="135" t="n">
        <v>214</v>
      </c>
      <c r="F60" s="136" t="s">
        <v>1813</v>
      </c>
      <c r="G60" s="136" t="s">
        <v>2482</v>
      </c>
      <c r="H60" s="135" t="s">
        <v>2572</v>
      </c>
      <c r="I60" s="137" t="s">
        <v>2484</v>
      </c>
      <c r="J60" s="136" t="s">
        <v>2485</v>
      </c>
      <c r="K60" s="134" t="s">
        <v>2486</v>
      </c>
      <c r="L60" s="134" t="s">
        <v>2487</v>
      </c>
      <c r="M60" s="134" t="s">
        <v>2488</v>
      </c>
      <c r="N60" s="134" t="s">
        <v>2573</v>
      </c>
      <c r="O60" s="134" t="s">
        <v>2490</v>
      </c>
      <c r="P60" s="134" t="s">
        <v>154</v>
      </c>
      <c r="Q60" s="139" t="s">
        <v>409</v>
      </c>
      <c r="R60" s="140" t="n">
        <v>42796</v>
      </c>
      <c r="S60" s="137"/>
      <c r="T60" s="141"/>
      <c r="U60" s="135" t="s">
        <v>100</v>
      </c>
      <c r="V60" s="134"/>
      <c r="W60" s="134" t="s">
        <v>141</v>
      </c>
      <c r="X60" s="137" t="n">
        <v>100</v>
      </c>
      <c r="Y60" s="137"/>
      <c r="Z60" s="139" t="s">
        <v>141</v>
      </c>
      <c r="AA60" s="134" t="s">
        <v>2491</v>
      </c>
      <c r="AB60" s="137"/>
      <c r="AC60" s="139" t="s">
        <v>141</v>
      </c>
      <c r="AD60" s="138" t="n">
        <v>12</v>
      </c>
      <c r="AE60" s="149" t="n">
        <v>45035</v>
      </c>
      <c r="AF60" s="143" t="n">
        <f aca="false">IF(AD60=0,0,IF(AE60="","",EDATE(AE60,AD60)-DAY(1)))</f>
        <v>45370</v>
      </c>
      <c r="AG60" s="136" t="s">
        <v>82</v>
      </c>
      <c r="AH60" s="136" t="s">
        <v>83</v>
      </c>
      <c r="AI60" s="139" t="s">
        <v>2574</v>
      </c>
      <c r="AJ60" s="136" t="s">
        <v>295</v>
      </c>
      <c r="AK60" s="143" t="str">
        <f aca="true">IF(AE60=0,"нет данных",IF(TODAY()&lt;AF60-30,"поверен",IF(TODAY()&gt;AF60,"ЗАМЕНИТЬ","ПРОСРОЧЕН")))</f>
        <v>ЗАМЕНИТЬ</v>
      </c>
      <c r="AL60" s="139"/>
      <c r="AM60" s="139" t="s">
        <v>86</v>
      </c>
      <c r="AN60" s="139" t="s">
        <v>1724</v>
      </c>
      <c r="AO60" s="139" t="s">
        <v>88</v>
      </c>
      <c r="AP60" s="137"/>
      <c r="AQ60" s="150" t="s">
        <v>394</v>
      </c>
      <c r="AR60" s="143"/>
      <c r="AS60" s="139" t="s">
        <v>91</v>
      </c>
      <c r="AT60" s="134" t="s">
        <v>385</v>
      </c>
      <c r="AU60" s="134" t="n">
        <v>4687</v>
      </c>
      <c r="AV60" s="136"/>
      <c r="AW60" s="136"/>
      <c r="AX60" s="134"/>
      <c r="AY60" s="134"/>
      <c r="AZ60" s="134"/>
      <c r="BA60" s="136"/>
      <c r="BB60" s="136"/>
      <c r="BC60" s="136"/>
      <c r="BD60" s="139"/>
      <c r="BE60" s="136"/>
      <c r="BF60" s="144"/>
      <c r="BG60" s="554" t="s">
        <v>1740</v>
      </c>
      <c r="BH60" s="367"/>
      <c r="BI60" s="134"/>
      <c r="BJ60" s="560"/>
      <c r="BK60" s="241"/>
      <c r="BL60" s="230"/>
      <c r="BM60" s="230"/>
      <c r="BN60" s="230"/>
    </row>
    <row r="61" customFormat="false" ht="60" hidden="false" customHeight="true" outlineLevel="0" collapsed="false">
      <c r="A61" s="134"/>
      <c r="B61" s="134" t="s">
        <v>62</v>
      </c>
      <c r="C61" s="134" t="s">
        <v>63</v>
      </c>
      <c r="D61" s="135" t="s">
        <v>64</v>
      </c>
      <c r="E61" s="135" t="n">
        <v>214</v>
      </c>
      <c r="F61" s="136" t="s">
        <v>1813</v>
      </c>
      <c r="G61" s="136" t="s">
        <v>2482</v>
      </c>
      <c r="H61" s="135" t="s">
        <v>2575</v>
      </c>
      <c r="I61" s="137" t="s">
        <v>2484</v>
      </c>
      <c r="J61" s="136" t="s">
        <v>2485</v>
      </c>
      <c r="K61" s="134" t="s">
        <v>2486</v>
      </c>
      <c r="L61" s="134" t="s">
        <v>2487</v>
      </c>
      <c r="M61" s="134" t="s">
        <v>2488</v>
      </c>
      <c r="N61" s="134" t="s">
        <v>2576</v>
      </c>
      <c r="O61" s="134" t="s">
        <v>2490</v>
      </c>
      <c r="P61" s="134" t="s">
        <v>154</v>
      </c>
      <c r="Q61" s="139" t="s">
        <v>409</v>
      </c>
      <c r="R61" s="140" t="n">
        <v>42796</v>
      </c>
      <c r="S61" s="137"/>
      <c r="T61" s="141"/>
      <c r="U61" s="135" t="s">
        <v>100</v>
      </c>
      <c r="V61" s="134"/>
      <c r="W61" s="134" t="s">
        <v>141</v>
      </c>
      <c r="X61" s="137" t="n">
        <v>100</v>
      </c>
      <c r="Y61" s="137"/>
      <c r="Z61" s="139" t="s">
        <v>141</v>
      </c>
      <c r="AA61" s="134" t="s">
        <v>2491</v>
      </c>
      <c r="AB61" s="137"/>
      <c r="AC61" s="139" t="s">
        <v>141</v>
      </c>
      <c r="AD61" s="138" t="n">
        <v>12</v>
      </c>
      <c r="AE61" s="149" t="n">
        <v>45035</v>
      </c>
      <c r="AF61" s="143" t="n">
        <f aca="false">IF(AD61=0,0,IF(AE61="","",EDATE(AE61,AD61)-DAY(1)))</f>
        <v>45370</v>
      </c>
      <c r="AG61" s="136" t="s">
        <v>82</v>
      </c>
      <c r="AH61" s="136" t="s">
        <v>83</v>
      </c>
      <c r="AI61" s="139" t="s">
        <v>2577</v>
      </c>
      <c r="AJ61" s="136" t="s">
        <v>295</v>
      </c>
      <c r="AK61" s="143" t="str">
        <f aca="true">IF(AE61=0,"нет данных",IF(TODAY()&lt;AF61-30,"поверен",IF(TODAY()&gt;AF61,"ЗАМЕНИТЬ","ПРОСРОЧЕН")))</f>
        <v>ЗАМЕНИТЬ</v>
      </c>
      <c r="AL61" s="139"/>
      <c r="AM61" s="139" t="s">
        <v>86</v>
      </c>
      <c r="AN61" s="139" t="s">
        <v>1724</v>
      </c>
      <c r="AO61" s="139" t="s">
        <v>88</v>
      </c>
      <c r="AP61" s="137"/>
      <c r="AQ61" s="150" t="s">
        <v>394</v>
      </c>
      <c r="AR61" s="143"/>
      <c r="AS61" s="139" t="s">
        <v>91</v>
      </c>
      <c r="AT61" s="134" t="s">
        <v>385</v>
      </c>
      <c r="AU61" s="134" t="n">
        <v>4688</v>
      </c>
      <c r="AV61" s="136"/>
      <c r="AW61" s="136"/>
      <c r="AX61" s="134"/>
      <c r="AY61" s="134"/>
      <c r="AZ61" s="134"/>
      <c r="BA61" s="136"/>
      <c r="BB61" s="136"/>
      <c r="BC61" s="136"/>
      <c r="BD61" s="139"/>
      <c r="BE61" s="136"/>
      <c r="BF61" s="144"/>
      <c r="BG61" s="554" t="s">
        <v>1740</v>
      </c>
      <c r="BH61" s="367"/>
      <c r="BI61" s="134"/>
      <c r="BJ61" s="560"/>
      <c r="BK61" s="241"/>
      <c r="BL61" s="230"/>
      <c r="BM61" s="230"/>
      <c r="BN61" s="230"/>
    </row>
    <row r="62" customFormat="false" ht="60" hidden="false" customHeight="true" outlineLevel="0" collapsed="false">
      <c r="A62" s="110"/>
      <c r="B62" s="110" t="s">
        <v>62</v>
      </c>
      <c r="C62" s="110" t="s">
        <v>63</v>
      </c>
      <c r="D62" s="111" t="s">
        <v>64</v>
      </c>
      <c r="E62" s="111" t="n">
        <v>205</v>
      </c>
      <c r="F62" s="112" t="s">
        <v>387</v>
      </c>
      <c r="G62" s="112" t="s">
        <v>2578</v>
      </c>
      <c r="H62" s="111" t="s">
        <v>2579</v>
      </c>
      <c r="I62" s="113" t="s">
        <v>69</v>
      </c>
      <c r="J62" s="112" t="s">
        <v>70</v>
      </c>
      <c r="K62" s="110" t="s">
        <v>71</v>
      </c>
      <c r="L62" s="110" t="s">
        <v>72</v>
      </c>
      <c r="M62" s="112" t="s">
        <v>390</v>
      </c>
      <c r="N62" s="114" t="s">
        <v>2580</v>
      </c>
      <c r="O62" s="110" t="s">
        <v>75</v>
      </c>
      <c r="P62" s="110" t="s">
        <v>76</v>
      </c>
      <c r="Q62" s="115" t="s">
        <v>77</v>
      </c>
      <c r="R62" s="116" t="n">
        <v>42446</v>
      </c>
      <c r="S62" s="537" t="n">
        <v>15</v>
      </c>
      <c r="T62" s="117" t="n">
        <v>47924</v>
      </c>
      <c r="U62" s="111" t="s">
        <v>78</v>
      </c>
      <c r="V62" s="110"/>
      <c r="W62" s="110" t="s">
        <v>79</v>
      </c>
      <c r="X62" s="113" t="n">
        <v>450</v>
      </c>
      <c r="Y62" s="113"/>
      <c r="Z62" s="115" t="s">
        <v>79</v>
      </c>
      <c r="AA62" s="110" t="s">
        <v>101</v>
      </c>
      <c r="AB62" s="113"/>
      <c r="AC62" s="115" t="s">
        <v>81</v>
      </c>
      <c r="AD62" s="114" t="n">
        <v>60</v>
      </c>
      <c r="AE62" s="120" t="n">
        <v>44152</v>
      </c>
      <c r="AF62" s="121" t="n">
        <v>45977</v>
      </c>
      <c r="AG62" s="112" t="s">
        <v>82</v>
      </c>
      <c r="AH62" s="112" t="s">
        <v>83</v>
      </c>
      <c r="AI62" s="115" t="s">
        <v>2581</v>
      </c>
      <c r="AJ62" s="112" t="s">
        <v>85</v>
      </c>
      <c r="AK62" s="121" t="s">
        <v>453</v>
      </c>
      <c r="AL62" s="115"/>
      <c r="AM62" s="115" t="s">
        <v>86</v>
      </c>
      <c r="AN62" s="115" t="s">
        <v>1724</v>
      </c>
      <c r="AO62" s="115" t="s">
        <v>88</v>
      </c>
      <c r="AP62" s="113" t="s">
        <v>393</v>
      </c>
      <c r="AQ62" s="122" t="s">
        <v>394</v>
      </c>
      <c r="AR62" s="121"/>
      <c r="AS62" s="115" t="s">
        <v>91</v>
      </c>
      <c r="AT62" s="110" t="s">
        <v>92</v>
      </c>
      <c r="AU62" s="110" t="n">
        <v>2281</v>
      </c>
      <c r="AV62" s="112"/>
      <c r="AW62" s="112"/>
      <c r="AX62" s="110"/>
      <c r="AY62" s="110"/>
      <c r="AZ62" s="110"/>
      <c r="BA62" s="112"/>
      <c r="BB62" s="112" t="s">
        <v>93</v>
      </c>
      <c r="BC62" s="112" t="s">
        <v>94</v>
      </c>
      <c r="BD62" s="115" t="n">
        <v>3201</v>
      </c>
      <c r="BE62" s="112"/>
      <c r="BF62" s="123"/>
      <c r="BG62" s="228"/>
      <c r="BH62" s="229"/>
      <c r="BI62" s="110"/>
      <c r="BJ62" s="556"/>
      <c r="BK62" s="557"/>
      <c r="BL62" s="230"/>
      <c r="BM62" s="230"/>
      <c r="BN62" s="550"/>
    </row>
    <row r="63" customFormat="false" ht="60" hidden="false" customHeight="true" outlineLevel="0" collapsed="false">
      <c r="A63" s="110"/>
      <c r="B63" s="110" t="s">
        <v>62</v>
      </c>
      <c r="C63" s="110" t="s">
        <v>63</v>
      </c>
      <c r="D63" s="111" t="s">
        <v>64</v>
      </c>
      <c r="E63" s="111" t="n">
        <v>205</v>
      </c>
      <c r="F63" s="112" t="s">
        <v>387</v>
      </c>
      <c r="G63" s="112" t="s">
        <v>2582</v>
      </c>
      <c r="H63" s="111" t="s">
        <v>2583</v>
      </c>
      <c r="I63" s="113" t="s">
        <v>171</v>
      </c>
      <c r="J63" s="112" t="s">
        <v>172</v>
      </c>
      <c r="K63" s="114" t="s">
        <v>131</v>
      </c>
      <c r="L63" s="114" t="s">
        <v>151</v>
      </c>
      <c r="M63" s="112" t="s">
        <v>173</v>
      </c>
      <c r="N63" s="114" t="s">
        <v>2584</v>
      </c>
      <c r="O63" s="110" t="s">
        <v>75</v>
      </c>
      <c r="P63" s="110" t="s">
        <v>76</v>
      </c>
      <c r="Q63" s="115" t="s">
        <v>137</v>
      </c>
      <c r="R63" s="116" t="n">
        <v>42442</v>
      </c>
      <c r="S63" s="537" t="n">
        <v>12</v>
      </c>
      <c r="T63" s="117" t="n">
        <v>46824.4</v>
      </c>
      <c r="U63" s="111" t="s">
        <v>100</v>
      </c>
      <c r="V63" s="110" t="s">
        <v>138</v>
      </c>
      <c r="W63" s="110" t="s">
        <v>139</v>
      </c>
      <c r="X63" s="113" t="n">
        <v>1</v>
      </c>
      <c r="Y63" s="113" t="s">
        <v>138</v>
      </c>
      <c r="Z63" s="115" t="s">
        <v>139</v>
      </c>
      <c r="AA63" s="111" t="s">
        <v>987</v>
      </c>
      <c r="AB63" s="113"/>
      <c r="AC63" s="115" t="s">
        <v>141</v>
      </c>
      <c r="AD63" s="114" t="n">
        <v>60</v>
      </c>
      <c r="AE63" s="120" t="n">
        <v>43979</v>
      </c>
      <c r="AF63" s="121" t="n">
        <v>45804</v>
      </c>
      <c r="AG63" s="112" t="s">
        <v>82</v>
      </c>
      <c r="AH63" s="112" t="s">
        <v>83</v>
      </c>
      <c r="AI63" s="110" t="s">
        <v>2585</v>
      </c>
      <c r="AJ63" s="112" t="s">
        <v>607</v>
      </c>
      <c r="AK63" s="121" t="s">
        <v>453</v>
      </c>
      <c r="AL63" s="115"/>
      <c r="AM63" s="115" t="s">
        <v>86</v>
      </c>
      <c r="AN63" s="115" t="s">
        <v>1724</v>
      </c>
      <c r="AO63" s="115" t="s">
        <v>88</v>
      </c>
      <c r="AP63" s="113" t="s">
        <v>2586</v>
      </c>
      <c r="AQ63" s="122" t="s">
        <v>394</v>
      </c>
      <c r="AR63" s="121"/>
      <c r="AS63" s="115" t="s">
        <v>91</v>
      </c>
      <c r="AT63" s="110" t="s">
        <v>92</v>
      </c>
      <c r="AU63" s="110" t="n">
        <v>2254</v>
      </c>
      <c r="AV63" s="112"/>
      <c r="AW63" s="112"/>
      <c r="AX63" s="110"/>
      <c r="AY63" s="110"/>
      <c r="AZ63" s="110"/>
      <c r="BA63" s="112" t="s">
        <v>122</v>
      </c>
      <c r="BB63" s="112" t="s">
        <v>145</v>
      </c>
      <c r="BC63" s="112" t="s">
        <v>146</v>
      </c>
      <c r="BD63" s="115" t="n">
        <v>3001</v>
      </c>
      <c r="BE63" s="112"/>
      <c r="BF63" s="123"/>
      <c r="BG63" s="228"/>
      <c r="BH63" s="229"/>
      <c r="BI63" s="110"/>
      <c r="BJ63" s="556"/>
      <c r="BK63" s="557"/>
      <c r="BL63" s="230"/>
      <c r="BM63" s="230"/>
      <c r="BN63" s="550"/>
    </row>
    <row r="64" customFormat="false" ht="60" hidden="false" customHeight="true" outlineLevel="0" collapsed="false">
      <c r="A64" s="110"/>
      <c r="B64" s="110" t="s">
        <v>62</v>
      </c>
      <c r="C64" s="110" t="s">
        <v>63</v>
      </c>
      <c r="D64" s="111" t="s">
        <v>64</v>
      </c>
      <c r="E64" s="111" t="n">
        <v>205</v>
      </c>
      <c r="F64" s="112" t="s">
        <v>387</v>
      </c>
      <c r="G64" s="112" t="s">
        <v>2587</v>
      </c>
      <c r="H64" s="111" t="s">
        <v>2588</v>
      </c>
      <c r="I64" s="113" t="s">
        <v>171</v>
      </c>
      <c r="J64" s="112" t="s">
        <v>172</v>
      </c>
      <c r="K64" s="114" t="s">
        <v>131</v>
      </c>
      <c r="L64" s="114" t="s">
        <v>151</v>
      </c>
      <c r="M64" s="112" t="s">
        <v>173</v>
      </c>
      <c r="N64" s="114" t="s">
        <v>2589</v>
      </c>
      <c r="O64" s="110" t="s">
        <v>75</v>
      </c>
      <c r="P64" s="110" t="s">
        <v>76</v>
      </c>
      <c r="Q64" s="115" t="s">
        <v>137</v>
      </c>
      <c r="R64" s="116" t="n">
        <v>42552</v>
      </c>
      <c r="S64" s="537" t="n">
        <v>12</v>
      </c>
      <c r="T64" s="117" t="n">
        <v>46934.4</v>
      </c>
      <c r="U64" s="111" t="s">
        <v>100</v>
      </c>
      <c r="V64" s="110" t="s">
        <v>138</v>
      </c>
      <c r="W64" s="110" t="s">
        <v>139</v>
      </c>
      <c r="X64" s="113" t="n">
        <v>1</v>
      </c>
      <c r="Y64" s="113" t="s">
        <v>138</v>
      </c>
      <c r="Z64" s="115" t="s">
        <v>139</v>
      </c>
      <c r="AA64" s="111" t="s">
        <v>987</v>
      </c>
      <c r="AB64" s="113"/>
      <c r="AC64" s="115" t="s">
        <v>141</v>
      </c>
      <c r="AD64" s="114" t="n">
        <v>60</v>
      </c>
      <c r="AE64" s="120" t="n">
        <v>43979</v>
      </c>
      <c r="AF64" s="121" t="n">
        <v>45804</v>
      </c>
      <c r="AG64" s="112" t="s">
        <v>82</v>
      </c>
      <c r="AH64" s="112" t="s">
        <v>83</v>
      </c>
      <c r="AI64" s="110" t="s">
        <v>2590</v>
      </c>
      <c r="AJ64" s="112" t="s">
        <v>607</v>
      </c>
      <c r="AK64" s="121" t="s">
        <v>453</v>
      </c>
      <c r="AL64" s="115"/>
      <c r="AM64" s="115" t="s">
        <v>86</v>
      </c>
      <c r="AN64" s="115" t="s">
        <v>1724</v>
      </c>
      <c r="AO64" s="115" t="s">
        <v>88</v>
      </c>
      <c r="AP64" s="113" t="s">
        <v>2586</v>
      </c>
      <c r="AQ64" s="122" t="s">
        <v>394</v>
      </c>
      <c r="AR64" s="121"/>
      <c r="AS64" s="115" t="s">
        <v>91</v>
      </c>
      <c r="AT64" s="110" t="s">
        <v>92</v>
      </c>
      <c r="AU64" s="110" t="n">
        <v>2259</v>
      </c>
      <c r="AV64" s="112"/>
      <c r="AW64" s="112"/>
      <c r="AX64" s="110"/>
      <c r="AY64" s="110"/>
      <c r="AZ64" s="110"/>
      <c r="BA64" s="112"/>
      <c r="BB64" s="112" t="s">
        <v>145</v>
      </c>
      <c r="BC64" s="112" t="s">
        <v>146</v>
      </c>
      <c r="BD64" s="115" t="n">
        <v>3001</v>
      </c>
      <c r="BE64" s="112"/>
      <c r="BF64" s="123"/>
      <c r="BG64" s="228"/>
      <c r="BH64" s="229"/>
      <c r="BI64" s="110"/>
      <c r="BJ64" s="556"/>
      <c r="BK64" s="557"/>
      <c r="BL64" s="230"/>
      <c r="BM64" s="230"/>
      <c r="BN64" s="550"/>
    </row>
    <row r="65" customFormat="false" ht="60" hidden="false" customHeight="true" outlineLevel="0" collapsed="false">
      <c r="A65" s="110"/>
      <c r="B65" s="110" t="s">
        <v>62</v>
      </c>
      <c r="C65" s="110" t="s">
        <v>63</v>
      </c>
      <c r="D65" s="111" t="s">
        <v>64</v>
      </c>
      <c r="E65" s="111" t="n">
        <v>205</v>
      </c>
      <c r="F65" s="112" t="s">
        <v>387</v>
      </c>
      <c r="G65" s="112" t="s">
        <v>2591</v>
      </c>
      <c r="H65" s="111" t="s">
        <v>2592</v>
      </c>
      <c r="I65" s="113" t="s">
        <v>171</v>
      </c>
      <c r="J65" s="112" t="s">
        <v>172</v>
      </c>
      <c r="K65" s="114" t="s">
        <v>131</v>
      </c>
      <c r="L65" s="114" t="s">
        <v>151</v>
      </c>
      <c r="M65" s="112" t="s">
        <v>173</v>
      </c>
      <c r="N65" s="114" t="s">
        <v>2593</v>
      </c>
      <c r="O65" s="110" t="s">
        <v>75</v>
      </c>
      <c r="P65" s="110" t="s">
        <v>76</v>
      </c>
      <c r="Q65" s="115" t="s">
        <v>137</v>
      </c>
      <c r="R65" s="116" t="n">
        <v>42442</v>
      </c>
      <c r="S65" s="537" t="n">
        <v>12</v>
      </c>
      <c r="T65" s="117" t="n">
        <v>46824.4</v>
      </c>
      <c r="U65" s="111" t="s">
        <v>100</v>
      </c>
      <c r="V65" s="110" t="s">
        <v>138</v>
      </c>
      <c r="W65" s="110" t="s">
        <v>139</v>
      </c>
      <c r="X65" s="113" t="n">
        <v>0.6</v>
      </c>
      <c r="Y65" s="113" t="s">
        <v>138</v>
      </c>
      <c r="Z65" s="115" t="s">
        <v>139</v>
      </c>
      <c r="AA65" s="111" t="s">
        <v>2429</v>
      </c>
      <c r="AB65" s="113"/>
      <c r="AC65" s="115" t="s">
        <v>141</v>
      </c>
      <c r="AD65" s="114" t="n">
        <v>60</v>
      </c>
      <c r="AE65" s="120" t="n">
        <v>44311</v>
      </c>
      <c r="AF65" s="121" t="n">
        <v>46136</v>
      </c>
      <c r="AG65" s="112" t="s">
        <v>82</v>
      </c>
      <c r="AH65" s="112" t="s">
        <v>83</v>
      </c>
      <c r="AI65" s="115" t="s">
        <v>2594</v>
      </c>
      <c r="AJ65" s="112" t="s">
        <v>253</v>
      </c>
      <c r="AK65" s="121" t="s">
        <v>453</v>
      </c>
      <c r="AL65" s="115"/>
      <c r="AM65" s="115" t="s">
        <v>86</v>
      </c>
      <c r="AN65" s="115" t="s">
        <v>1724</v>
      </c>
      <c r="AO65" s="115" t="s">
        <v>88</v>
      </c>
      <c r="AP65" s="113" t="s">
        <v>2586</v>
      </c>
      <c r="AQ65" s="122" t="s">
        <v>394</v>
      </c>
      <c r="AR65" s="121"/>
      <c r="AS65" s="115" t="s">
        <v>91</v>
      </c>
      <c r="AT65" s="110" t="s">
        <v>92</v>
      </c>
      <c r="AU65" s="110" t="n">
        <v>2262</v>
      </c>
      <c r="AV65" s="112"/>
      <c r="AW65" s="112"/>
      <c r="AX65" s="110"/>
      <c r="AY65" s="110"/>
      <c r="AZ65" s="110"/>
      <c r="BA65" s="112" t="s">
        <v>208</v>
      </c>
      <c r="BB65" s="112" t="s">
        <v>145</v>
      </c>
      <c r="BC65" s="112" t="s">
        <v>146</v>
      </c>
      <c r="BD65" s="115" t="n">
        <v>3001</v>
      </c>
      <c r="BE65" s="112"/>
      <c r="BF65" s="123"/>
      <c r="BG65" s="228"/>
      <c r="BH65" s="229"/>
      <c r="BI65" s="110"/>
      <c r="BJ65" s="556"/>
      <c r="BK65" s="557"/>
      <c r="BL65" s="230"/>
      <c r="BM65" s="230"/>
      <c r="BN65" s="550"/>
    </row>
    <row r="66" customFormat="false" ht="60" hidden="false" customHeight="true" outlineLevel="0" collapsed="false">
      <c r="A66" s="110"/>
      <c r="B66" s="110" t="s">
        <v>62</v>
      </c>
      <c r="C66" s="110" t="s">
        <v>63</v>
      </c>
      <c r="D66" s="111" t="s">
        <v>64</v>
      </c>
      <c r="E66" s="111" t="n">
        <v>205</v>
      </c>
      <c r="F66" s="112" t="s">
        <v>387</v>
      </c>
      <c r="G66" s="112" t="s">
        <v>2595</v>
      </c>
      <c r="H66" s="111" t="s">
        <v>2596</v>
      </c>
      <c r="I66" s="113" t="s">
        <v>171</v>
      </c>
      <c r="J66" s="112" t="s">
        <v>172</v>
      </c>
      <c r="K66" s="114" t="s">
        <v>131</v>
      </c>
      <c r="L66" s="114" t="s">
        <v>151</v>
      </c>
      <c r="M66" s="112" t="s">
        <v>173</v>
      </c>
      <c r="N66" s="114" t="s">
        <v>2597</v>
      </c>
      <c r="O66" s="110" t="s">
        <v>75</v>
      </c>
      <c r="P66" s="110" t="s">
        <v>76</v>
      </c>
      <c r="Q66" s="115" t="s">
        <v>137</v>
      </c>
      <c r="R66" s="116" t="n">
        <v>42442</v>
      </c>
      <c r="S66" s="537" t="n">
        <v>12</v>
      </c>
      <c r="T66" s="117" t="n">
        <v>46824.4</v>
      </c>
      <c r="U66" s="111" t="s">
        <v>100</v>
      </c>
      <c r="V66" s="110" t="s">
        <v>138</v>
      </c>
      <c r="W66" s="110" t="s">
        <v>139</v>
      </c>
      <c r="X66" s="113" t="n">
        <v>1</v>
      </c>
      <c r="Y66" s="113" t="s">
        <v>138</v>
      </c>
      <c r="Z66" s="115" t="s">
        <v>139</v>
      </c>
      <c r="AA66" s="111" t="s">
        <v>987</v>
      </c>
      <c r="AB66" s="113"/>
      <c r="AC66" s="115" t="s">
        <v>141</v>
      </c>
      <c r="AD66" s="114" t="n">
        <v>60</v>
      </c>
      <c r="AE66" s="120" t="n">
        <v>43662</v>
      </c>
      <c r="AF66" s="121" t="n">
        <v>45488</v>
      </c>
      <c r="AG66" s="112" t="s">
        <v>82</v>
      </c>
      <c r="AH66" s="112" t="s">
        <v>83</v>
      </c>
      <c r="AI66" s="115" t="s">
        <v>2598</v>
      </c>
      <c r="AJ66" s="112" t="s">
        <v>1321</v>
      </c>
      <c r="AK66" s="121" t="s">
        <v>453</v>
      </c>
      <c r="AL66" s="115"/>
      <c r="AM66" s="115" t="s">
        <v>86</v>
      </c>
      <c r="AN66" s="115" t="s">
        <v>1724</v>
      </c>
      <c r="AO66" s="115" t="s">
        <v>88</v>
      </c>
      <c r="AP66" s="113" t="s">
        <v>2586</v>
      </c>
      <c r="AQ66" s="122" t="s">
        <v>394</v>
      </c>
      <c r="AR66" s="121"/>
      <c r="AS66" s="115" t="s">
        <v>91</v>
      </c>
      <c r="AT66" s="110" t="s">
        <v>92</v>
      </c>
      <c r="AU66" s="110" t="n">
        <v>2252</v>
      </c>
      <c r="AV66" s="112"/>
      <c r="AW66" s="112"/>
      <c r="AX66" s="110"/>
      <c r="AY66" s="110"/>
      <c r="AZ66" s="110"/>
      <c r="BA66" s="112" t="s">
        <v>221</v>
      </c>
      <c r="BB66" s="112" t="s">
        <v>145</v>
      </c>
      <c r="BC66" s="112" t="s">
        <v>146</v>
      </c>
      <c r="BD66" s="115" t="n">
        <v>3001</v>
      </c>
      <c r="BE66" s="112"/>
      <c r="BF66" s="123"/>
      <c r="BG66" s="228"/>
      <c r="BH66" s="229"/>
      <c r="BI66" s="110"/>
      <c r="BJ66" s="556"/>
      <c r="BK66" s="557"/>
      <c r="BL66" s="230"/>
      <c r="BM66" s="230"/>
      <c r="BN66" s="550"/>
    </row>
    <row r="67" customFormat="false" ht="60" hidden="false" customHeight="true" outlineLevel="0" collapsed="false">
      <c r="A67" s="110"/>
      <c r="B67" s="110" t="s">
        <v>62</v>
      </c>
      <c r="C67" s="110" t="s">
        <v>63</v>
      </c>
      <c r="D67" s="111" t="s">
        <v>64</v>
      </c>
      <c r="E67" s="111" t="n">
        <v>205</v>
      </c>
      <c r="F67" s="112" t="s">
        <v>387</v>
      </c>
      <c r="G67" s="112" t="s">
        <v>2599</v>
      </c>
      <c r="H67" s="111" t="s">
        <v>2600</v>
      </c>
      <c r="I67" s="113" t="s">
        <v>316</v>
      </c>
      <c r="J67" s="112" t="s">
        <v>346</v>
      </c>
      <c r="K67" s="114" t="s">
        <v>318</v>
      </c>
      <c r="L67" s="114" t="s">
        <v>319</v>
      </c>
      <c r="M67" s="115" t="s">
        <v>320</v>
      </c>
      <c r="N67" s="114" t="s">
        <v>2601</v>
      </c>
      <c r="O67" s="110" t="s">
        <v>322</v>
      </c>
      <c r="P67" s="110" t="s">
        <v>154</v>
      </c>
      <c r="Q67" s="115" t="s">
        <v>289</v>
      </c>
      <c r="R67" s="116" t="n">
        <v>42478</v>
      </c>
      <c r="S67" s="113" t="n">
        <v>12</v>
      </c>
      <c r="T67" s="117" t="n">
        <v>46860.4</v>
      </c>
      <c r="U67" s="111" t="s">
        <v>2602</v>
      </c>
      <c r="V67" s="110"/>
      <c r="W67" s="110" t="s">
        <v>1049</v>
      </c>
      <c r="X67" s="113" t="n">
        <v>3500</v>
      </c>
      <c r="Y67" s="113"/>
      <c r="Z67" s="115" t="s">
        <v>1049</v>
      </c>
      <c r="AA67" s="111" t="s">
        <v>326</v>
      </c>
      <c r="AB67" s="113" t="s">
        <v>325</v>
      </c>
      <c r="AC67" s="115" t="s">
        <v>325</v>
      </c>
      <c r="AD67" s="114" t="n">
        <v>48</v>
      </c>
      <c r="AE67" s="120" t="n">
        <v>43980</v>
      </c>
      <c r="AF67" s="121" t="n">
        <v>45440</v>
      </c>
      <c r="AG67" s="112" t="s">
        <v>82</v>
      </c>
      <c r="AH67" s="112" t="s">
        <v>83</v>
      </c>
      <c r="AI67" s="110" t="s">
        <v>2603</v>
      </c>
      <c r="AJ67" s="112" t="s">
        <v>607</v>
      </c>
      <c r="AK67" s="121" t="s">
        <v>453</v>
      </c>
      <c r="AL67" s="115"/>
      <c r="AM67" s="115" t="s">
        <v>86</v>
      </c>
      <c r="AN67" s="115" t="s">
        <v>1724</v>
      </c>
      <c r="AO67" s="115" t="s">
        <v>88</v>
      </c>
      <c r="AP67" s="113" t="s">
        <v>2604</v>
      </c>
      <c r="AQ67" s="122" t="s">
        <v>394</v>
      </c>
      <c r="AR67" s="121"/>
      <c r="AS67" s="115" t="s">
        <v>91</v>
      </c>
      <c r="AT67" s="110" t="s">
        <v>92</v>
      </c>
      <c r="AU67" s="110" t="n">
        <v>2270</v>
      </c>
      <c r="AV67" s="112"/>
      <c r="AW67" s="112"/>
      <c r="AX67" s="110"/>
      <c r="AY67" s="110"/>
      <c r="AZ67" s="110"/>
      <c r="BA67" s="112" t="s">
        <v>221</v>
      </c>
      <c r="BB67" s="112" t="s">
        <v>329</v>
      </c>
      <c r="BC67" s="112" t="s">
        <v>298</v>
      </c>
      <c r="BD67" s="115" t="n">
        <v>2971</v>
      </c>
      <c r="BE67" s="112"/>
      <c r="BF67" s="123"/>
      <c r="BG67" s="228"/>
      <c r="BH67" s="229"/>
      <c r="BI67" s="110"/>
      <c r="BJ67" s="556"/>
      <c r="BK67" s="557"/>
      <c r="BL67" s="230"/>
      <c r="BM67" s="230"/>
      <c r="BN67" s="550"/>
    </row>
    <row r="68" customFormat="false" ht="60" hidden="false" customHeight="true" outlineLevel="0" collapsed="false">
      <c r="A68" s="110"/>
      <c r="B68" s="110" t="s">
        <v>62</v>
      </c>
      <c r="C68" s="110" t="s">
        <v>63</v>
      </c>
      <c r="D68" s="111" t="s">
        <v>64</v>
      </c>
      <c r="E68" s="111" t="n">
        <v>205</v>
      </c>
      <c r="F68" s="112" t="s">
        <v>387</v>
      </c>
      <c r="G68" s="112" t="s">
        <v>2605</v>
      </c>
      <c r="H68" s="111" t="s">
        <v>2606</v>
      </c>
      <c r="I68" s="113" t="s">
        <v>316</v>
      </c>
      <c r="J68" s="112" t="s">
        <v>346</v>
      </c>
      <c r="K68" s="114" t="s">
        <v>318</v>
      </c>
      <c r="L68" s="114" t="s">
        <v>319</v>
      </c>
      <c r="M68" s="115" t="s">
        <v>320</v>
      </c>
      <c r="N68" s="114" t="s">
        <v>2607</v>
      </c>
      <c r="O68" s="110" t="s">
        <v>322</v>
      </c>
      <c r="P68" s="110" t="s">
        <v>154</v>
      </c>
      <c r="Q68" s="115" t="s">
        <v>289</v>
      </c>
      <c r="R68" s="116" t="n">
        <v>42478</v>
      </c>
      <c r="S68" s="113" t="n">
        <v>12</v>
      </c>
      <c r="T68" s="117" t="n">
        <v>46860.4</v>
      </c>
      <c r="U68" s="111" t="s">
        <v>2608</v>
      </c>
      <c r="V68" s="110" t="s">
        <v>215</v>
      </c>
      <c r="W68" s="110" t="s">
        <v>1049</v>
      </c>
      <c r="X68" s="113" t="n">
        <v>3500</v>
      </c>
      <c r="Y68" s="113" t="s">
        <v>215</v>
      </c>
      <c r="Z68" s="115" t="s">
        <v>1049</v>
      </c>
      <c r="AA68" s="111" t="s">
        <v>326</v>
      </c>
      <c r="AB68" s="113" t="s">
        <v>325</v>
      </c>
      <c r="AC68" s="115" t="s">
        <v>325</v>
      </c>
      <c r="AD68" s="114" t="n">
        <v>48</v>
      </c>
      <c r="AE68" s="120" t="n">
        <v>43980</v>
      </c>
      <c r="AF68" s="121" t="n">
        <v>45440</v>
      </c>
      <c r="AG68" s="112" t="s">
        <v>82</v>
      </c>
      <c r="AH68" s="112" t="s">
        <v>83</v>
      </c>
      <c r="AI68" s="110" t="s">
        <v>2609</v>
      </c>
      <c r="AJ68" s="112" t="s">
        <v>607</v>
      </c>
      <c r="AK68" s="121" t="s">
        <v>453</v>
      </c>
      <c r="AL68" s="115"/>
      <c r="AM68" s="115" t="s">
        <v>86</v>
      </c>
      <c r="AN68" s="115" t="s">
        <v>1724</v>
      </c>
      <c r="AO68" s="115" t="s">
        <v>88</v>
      </c>
      <c r="AP68" s="113" t="s">
        <v>2604</v>
      </c>
      <c r="AQ68" s="122" t="s">
        <v>394</v>
      </c>
      <c r="AR68" s="121"/>
      <c r="AS68" s="115" t="s">
        <v>91</v>
      </c>
      <c r="AT68" s="110" t="s">
        <v>92</v>
      </c>
      <c r="AU68" s="110" t="n">
        <v>2268</v>
      </c>
      <c r="AV68" s="112"/>
      <c r="AW68" s="112"/>
      <c r="AX68" s="110"/>
      <c r="AY68" s="110"/>
      <c r="AZ68" s="110"/>
      <c r="BA68" s="112" t="s">
        <v>221</v>
      </c>
      <c r="BB68" s="112" t="s">
        <v>329</v>
      </c>
      <c r="BC68" s="112" t="s">
        <v>298</v>
      </c>
      <c r="BD68" s="115" t="n">
        <v>2971</v>
      </c>
      <c r="BE68" s="112"/>
      <c r="BF68" s="123"/>
      <c r="BG68" s="228"/>
      <c r="BH68" s="229"/>
      <c r="BI68" s="110"/>
      <c r="BJ68" s="556"/>
      <c r="BK68" s="557"/>
      <c r="BL68" s="230"/>
      <c r="BM68" s="230"/>
      <c r="BN68" s="550"/>
    </row>
    <row r="69" customFormat="false" ht="60" hidden="false" customHeight="true" outlineLevel="0" collapsed="false">
      <c r="A69" s="134"/>
      <c r="B69" s="134" t="s">
        <v>62</v>
      </c>
      <c r="C69" s="134" t="s">
        <v>63</v>
      </c>
      <c r="D69" s="135" t="s">
        <v>64</v>
      </c>
      <c r="E69" s="135" t="n">
        <v>249</v>
      </c>
      <c r="F69" s="136" t="s">
        <v>2610</v>
      </c>
      <c r="G69" s="136" t="s">
        <v>2611</v>
      </c>
      <c r="H69" s="135" t="s">
        <v>2612</v>
      </c>
      <c r="I69" s="134" t="s">
        <v>1580</v>
      </c>
      <c r="J69" s="134" t="s">
        <v>1110</v>
      </c>
      <c r="K69" s="138" t="s">
        <v>1581</v>
      </c>
      <c r="L69" s="134" t="s">
        <v>1582</v>
      </c>
      <c r="M69" s="134" t="s">
        <v>1582</v>
      </c>
      <c r="N69" s="138" t="n">
        <v>2349138</v>
      </c>
      <c r="O69" s="134" t="s">
        <v>1331</v>
      </c>
      <c r="P69" s="134" t="s">
        <v>76</v>
      </c>
      <c r="Q69" s="139" t="s">
        <v>77</v>
      </c>
      <c r="R69" s="140" t="n">
        <v>42705</v>
      </c>
      <c r="S69" s="232" t="n">
        <v>15</v>
      </c>
      <c r="T69" s="141" t="n">
        <f aca="false">R69+S69*365.2</f>
        <v>48183</v>
      </c>
      <c r="U69" s="135" t="s">
        <v>78</v>
      </c>
      <c r="V69" s="134"/>
      <c r="W69" s="134" t="str">
        <f aca="false">IF(Z69="","",Z69)</f>
        <v>°С</v>
      </c>
      <c r="X69" s="137" t="n">
        <v>450</v>
      </c>
      <c r="Y69" s="137"/>
      <c r="Z69" s="139" t="s">
        <v>79</v>
      </c>
      <c r="AA69" s="134" t="s">
        <v>2613</v>
      </c>
      <c r="AB69" s="137"/>
      <c r="AC69" s="367"/>
      <c r="AD69" s="138" t="n">
        <v>48</v>
      </c>
      <c r="AE69" s="149" t="n">
        <v>44540</v>
      </c>
      <c r="AF69" s="143" t="n">
        <f aca="false">IF(AD69=0,0,IF(AE69="","",EDATE(AE69,AD69)-DAY(1)))</f>
        <v>45970</v>
      </c>
      <c r="AG69" s="143" t="s">
        <v>82</v>
      </c>
      <c r="AH69" s="143" t="s">
        <v>83</v>
      </c>
      <c r="AI69" s="139" t="s">
        <v>2614</v>
      </c>
      <c r="AJ69" s="136" t="s">
        <v>573</v>
      </c>
      <c r="AK69" s="143" t="str">
        <f aca="true">IF(AE69=0,"нет данных",IF(TODAY()&lt;AF69-30,"поверен",IF(TODAY()&gt;AF69,"ЗАМЕНИТЬ","ПРОСРОЧЕН")))</f>
        <v>поверен</v>
      </c>
      <c r="AL69" s="139"/>
      <c r="AM69" s="139" t="s">
        <v>86</v>
      </c>
      <c r="AN69" s="139" t="s">
        <v>1724</v>
      </c>
      <c r="AO69" s="139" t="s">
        <v>88</v>
      </c>
      <c r="AP69" s="137"/>
      <c r="AQ69" s="150" t="s">
        <v>662</v>
      </c>
      <c r="AR69" s="143"/>
      <c r="AS69" s="139" t="s">
        <v>91</v>
      </c>
      <c r="AT69" s="134" t="s">
        <v>385</v>
      </c>
      <c r="AU69" s="134" t="n">
        <v>3289</v>
      </c>
      <c r="AV69" s="150" t="s">
        <v>662</v>
      </c>
      <c r="AW69" s="136"/>
      <c r="AX69" s="134"/>
      <c r="AY69" s="134"/>
      <c r="AZ69" s="134"/>
      <c r="BA69" s="136"/>
      <c r="BB69" s="136"/>
      <c r="BC69" s="136"/>
      <c r="BD69" s="139"/>
      <c r="BE69" s="136"/>
      <c r="BF69" s="144"/>
      <c r="BG69" s="554"/>
      <c r="BH69" s="367"/>
      <c r="BI69" s="134"/>
      <c r="BJ69" s="560"/>
      <c r="BK69" s="241"/>
      <c r="BL69" s="230"/>
      <c r="BM69" s="230"/>
      <c r="BN69" s="230"/>
    </row>
    <row r="70" customFormat="false" ht="60" hidden="false" customHeight="true" outlineLevel="0" collapsed="false">
      <c r="A70" s="134"/>
      <c r="B70" s="134" t="s">
        <v>62</v>
      </c>
      <c r="C70" s="134" t="s">
        <v>63</v>
      </c>
      <c r="D70" s="135" t="s">
        <v>64</v>
      </c>
      <c r="E70" s="135" t="n">
        <v>249</v>
      </c>
      <c r="F70" s="136" t="s">
        <v>2610</v>
      </c>
      <c r="G70" s="136" t="s">
        <v>2611</v>
      </c>
      <c r="H70" s="135" t="s">
        <v>2612</v>
      </c>
      <c r="I70" s="137" t="s">
        <v>69</v>
      </c>
      <c r="J70" s="136" t="s">
        <v>2156</v>
      </c>
      <c r="K70" s="134" t="s">
        <v>71</v>
      </c>
      <c r="L70" s="134" t="s">
        <v>72</v>
      </c>
      <c r="M70" s="136" t="s">
        <v>73</v>
      </c>
      <c r="N70" s="138" t="n">
        <v>2349136</v>
      </c>
      <c r="O70" s="134" t="s">
        <v>75</v>
      </c>
      <c r="P70" s="134" t="s">
        <v>76</v>
      </c>
      <c r="Q70" s="139" t="s">
        <v>77</v>
      </c>
      <c r="R70" s="140" t="s">
        <v>2615</v>
      </c>
      <c r="S70" s="232" t="n">
        <v>15</v>
      </c>
      <c r="T70" s="141" t="n">
        <f aca="false">R70+S70*365.2</f>
        <v>48194</v>
      </c>
      <c r="U70" s="135" t="s">
        <v>100</v>
      </c>
      <c r="V70" s="134" t="str">
        <f aca="false">IF(Y70="","",Y70)</f>
        <v/>
      </c>
      <c r="W70" s="134" t="str">
        <f aca="false">IF(Z70="","",Z70)</f>
        <v>°С</v>
      </c>
      <c r="X70" s="137" t="n">
        <v>50</v>
      </c>
      <c r="Y70" s="137"/>
      <c r="Z70" s="139" t="s">
        <v>79</v>
      </c>
      <c r="AA70" s="134" t="s">
        <v>101</v>
      </c>
      <c r="AB70" s="137"/>
      <c r="AC70" s="139" t="s">
        <v>81</v>
      </c>
      <c r="AD70" s="138" t="n">
        <v>60</v>
      </c>
      <c r="AE70" s="149" t="n">
        <v>44545</v>
      </c>
      <c r="AF70" s="143" t="n">
        <f aca="false">IF(AD70=0,0,IF(AE70="","",EDATE(AE70,AD70)-DAY(1)))</f>
        <v>46340</v>
      </c>
      <c r="AG70" s="136" t="s">
        <v>82</v>
      </c>
      <c r="AH70" s="136" t="s">
        <v>83</v>
      </c>
      <c r="AI70" s="139" t="s">
        <v>2616</v>
      </c>
      <c r="AJ70" s="136" t="s">
        <v>85</v>
      </c>
      <c r="AK70" s="143" t="str">
        <f aca="true">IF(AE70=0,"нет данных",IF(TODAY()&lt;AF70-30,"поверен",IF(TODAY()&gt;AF70,"ЗАМЕНИТЬ","ПРОСРОЧЕН")))</f>
        <v>поверен</v>
      </c>
      <c r="AL70" s="139"/>
      <c r="AM70" s="139" t="s">
        <v>86</v>
      </c>
      <c r="AN70" s="139" t="s">
        <v>1724</v>
      </c>
      <c r="AO70" s="139" t="s">
        <v>88</v>
      </c>
      <c r="AP70" s="137"/>
      <c r="AQ70" s="150" t="s">
        <v>662</v>
      </c>
      <c r="AR70" s="143"/>
      <c r="AS70" s="139"/>
      <c r="AT70" s="134"/>
      <c r="AU70" s="134"/>
      <c r="AV70" s="150" t="s">
        <v>662</v>
      </c>
      <c r="AW70" s="136"/>
      <c r="AX70" s="134"/>
      <c r="AY70" s="134"/>
      <c r="AZ70" s="134"/>
      <c r="BA70" s="136"/>
      <c r="BB70" s="136" t="s">
        <v>93</v>
      </c>
      <c r="BC70" s="136" t="s">
        <v>94</v>
      </c>
      <c r="BD70" s="139" t="n">
        <v>3201</v>
      </c>
      <c r="BE70" s="136"/>
      <c r="BF70" s="144"/>
      <c r="BG70" s="554"/>
      <c r="BH70" s="367"/>
      <c r="BI70" s="134"/>
      <c r="BJ70" s="560"/>
      <c r="BK70" s="241"/>
      <c r="BL70" s="230"/>
      <c r="BM70" s="230"/>
      <c r="BN70" s="230"/>
    </row>
    <row r="71" customFormat="false" ht="60" hidden="false" customHeight="true" outlineLevel="0" collapsed="false">
      <c r="A71" s="134"/>
      <c r="B71" s="134" t="s">
        <v>62</v>
      </c>
      <c r="C71" s="134" t="s">
        <v>63</v>
      </c>
      <c r="D71" s="135" t="s">
        <v>64</v>
      </c>
      <c r="E71" s="135" t="n">
        <v>249</v>
      </c>
      <c r="F71" s="136" t="s">
        <v>2610</v>
      </c>
      <c r="G71" s="136" t="s">
        <v>2617</v>
      </c>
      <c r="H71" s="135" t="s">
        <v>2618</v>
      </c>
      <c r="I71" s="137" t="s">
        <v>1580</v>
      </c>
      <c r="J71" s="136" t="s">
        <v>1110</v>
      </c>
      <c r="K71" s="138" t="s">
        <v>1581</v>
      </c>
      <c r="L71" s="138" t="s">
        <v>1582</v>
      </c>
      <c r="M71" s="138" t="s">
        <v>1582</v>
      </c>
      <c r="N71" s="138" t="n">
        <v>2349139</v>
      </c>
      <c r="O71" s="134" t="s">
        <v>1331</v>
      </c>
      <c r="P71" s="134" t="s">
        <v>76</v>
      </c>
      <c r="Q71" s="139" t="s">
        <v>77</v>
      </c>
      <c r="R71" s="140" t="s">
        <v>2619</v>
      </c>
      <c r="S71" s="232" t="n">
        <v>15</v>
      </c>
      <c r="T71" s="141" t="n">
        <f aca="false">R71+S71*365.2</f>
        <v>47925</v>
      </c>
      <c r="U71" s="135" t="s">
        <v>78</v>
      </c>
      <c r="V71" s="134"/>
      <c r="W71" s="134" t="str">
        <f aca="false">IF(Z71="","",Z71)</f>
        <v>°С</v>
      </c>
      <c r="X71" s="137" t="n">
        <v>450</v>
      </c>
      <c r="Y71" s="137"/>
      <c r="Z71" s="139" t="s">
        <v>79</v>
      </c>
      <c r="AA71" s="134" t="s">
        <v>2613</v>
      </c>
      <c r="AB71" s="137"/>
      <c r="AC71" s="139"/>
      <c r="AD71" s="138" t="n">
        <v>48</v>
      </c>
      <c r="AE71" s="149" t="n">
        <v>44478</v>
      </c>
      <c r="AF71" s="143" t="n">
        <f aca="false">IF(AD71=0,0,IF(AE71="","",EDATE(AE71,AD71)-DAY(1)))</f>
        <v>45908</v>
      </c>
      <c r="AG71" s="136" t="s">
        <v>82</v>
      </c>
      <c r="AH71" s="136" t="s">
        <v>83</v>
      </c>
      <c r="AI71" s="139" t="s">
        <v>2620</v>
      </c>
      <c r="AJ71" s="136" t="s">
        <v>143</v>
      </c>
      <c r="AK71" s="143" t="str">
        <f aca="true">IF(AE71=0,"нет данных",IF(TODAY()&lt;AF71-30,"поверен",IF(TODAY()&gt;AF71,"ЗАМЕНИТЬ","ПРОСРОЧЕН")))</f>
        <v>ЗАМЕНИТЬ</v>
      </c>
      <c r="AL71" s="139"/>
      <c r="AM71" s="139" t="s">
        <v>86</v>
      </c>
      <c r="AN71" s="139" t="s">
        <v>1724</v>
      </c>
      <c r="AO71" s="139" t="s">
        <v>88</v>
      </c>
      <c r="AP71" s="137"/>
      <c r="AQ71" s="150" t="s">
        <v>662</v>
      </c>
      <c r="AR71" s="143"/>
      <c r="AS71" s="139"/>
      <c r="AT71" s="134"/>
      <c r="AU71" s="134"/>
      <c r="AV71" s="150" t="s">
        <v>662</v>
      </c>
      <c r="AW71" s="136"/>
      <c r="AX71" s="134"/>
      <c r="AY71" s="134"/>
      <c r="AZ71" s="134"/>
      <c r="BA71" s="136"/>
      <c r="BB71" s="136"/>
      <c r="BC71" s="136"/>
      <c r="BD71" s="139"/>
      <c r="BE71" s="136"/>
      <c r="BF71" s="144"/>
      <c r="BG71" s="554"/>
      <c r="BH71" s="367"/>
      <c r="BI71" s="134"/>
      <c r="BJ71" s="560"/>
      <c r="BK71" s="241"/>
      <c r="BL71" s="230"/>
      <c r="BM71" s="230"/>
      <c r="BN71" s="230"/>
    </row>
    <row r="72" customFormat="false" ht="60" hidden="false" customHeight="true" outlineLevel="0" collapsed="false">
      <c r="A72" s="134"/>
      <c r="B72" s="134" t="s">
        <v>62</v>
      </c>
      <c r="C72" s="134" t="s">
        <v>63</v>
      </c>
      <c r="D72" s="135" t="s">
        <v>64</v>
      </c>
      <c r="E72" s="135" t="n">
        <v>249</v>
      </c>
      <c r="F72" s="136" t="s">
        <v>2610</v>
      </c>
      <c r="G72" s="136" t="s">
        <v>2617</v>
      </c>
      <c r="H72" s="135" t="s">
        <v>2618</v>
      </c>
      <c r="I72" s="137" t="s">
        <v>69</v>
      </c>
      <c r="J72" s="136" t="s">
        <v>2156</v>
      </c>
      <c r="K72" s="134" t="s">
        <v>71</v>
      </c>
      <c r="L72" s="134" t="s">
        <v>72</v>
      </c>
      <c r="M72" s="136" t="s">
        <v>73</v>
      </c>
      <c r="N72" s="138" t="n">
        <v>2349137</v>
      </c>
      <c r="O72" s="134" t="s">
        <v>75</v>
      </c>
      <c r="P72" s="134" t="s">
        <v>76</v>
      </c>
      <c r="Q72" s="139" t="s">
        <v>77</v>
      </c>
      <c r="R72" s="140" t="s">
        <v>2615</v>
      </c>
      <c r="S72" s="232" t="n">
        <v>15</v>
      </c>
      <c r="T72" s="141" t="n">
        <f aca="false">R72+S72*365.2</f>
        <v>48194</v>
      </c>
      <c r="U72" s="135" t="s">
        <v>100</v>
      </c>
      <c r="V72" s="134" t="str">
        <f aca="false">IF(Y72="","",Y72)</f>
        <v/>
      </c>
      <c r="W72" s="134" t="str">
        <f aca="false">IF(Z72="","",Z72)</f>
        <v>°С</v>
      </c>
      <c r="X72" s="137" t="n">
        <v>50</v>
      </c>
      <c r="Y72" s="137"/>
      <c r="Z72" s="139" t="s">
        <v>79</v>
      </c>
      <c r="AA72" s="134" t="s">
        <v>101</v>
      </c>
      <c r="AB72" s="137"/>
      <c r="AC72" s="139" t="s">
        <v>81</v>
      </c>
      <c r="AD72" s="138" t="n">
        <v>60</v>
      </c>
      <c r="AE72" s="149" t="n">
        <v>44511</v>
      </c>
      <c r="AF72" s="143" t="n">
        <f aca="false">IF(AD72=0,0,IF(AE72="","",EDATE(AE72,AD72)-DAY(1)))</f>
        <v>46306</v>
      </c>
      <c r="AG72" s="136" t="s">
        <v>82</v>
      </c>
      <c r="AH72" s="136" t="s">
        <v>83</v>
      </c>
      <c r="AI72" s="139" t="s">
        <v>2621</v>
      </c>
      <c r="AJ72" s="136" t="s">
        <v>85</v>
      </c>
      <c r="AK72" s="143" t="str">
        <f aca="true">IF(AE72=0,"нет данных",IF(TODAY()&lt;AF72-30,"поверен",IF(TODAY()&gt;AF72,"ЗАМЕНИТЬ","ПРОСРОЧЕН")))</f>
        <v>поверен</v>
      </c>
      <c r="AL72" s="139"/>
      <c r="AM72" s="139" t="s">
        <v>86</v>
      </c>
      <c r="AN72" s="139" t="s">
        <v>1724</v>
      </c>
      <c r="AO72" s="139" t="s">
        <v>88</v>
      </c>
      <c r="AP72" s="137"/>
      <c r="AQ72" s="150" t="s">
        <v>662</v>
      </c>
      <c r="AR72" s="143"/>
      <c r="AS72" s="139" t="s">
        <v>91</v>
      </c>
      <c r="AT72" s="134" t="s">
        <v>385</v>
      </c>
      <c r="AU72" s="134" t="n">
        <v>3290</v>
      </c>
      <c r="AV72" s="150" t="s">
        <v>662</v>
      </c>
      <c r="AW72" s="136"/>
      <c r="AX72" s="134"/>
      <c r="AY72" s="134"/>
      <c r="AZ72" s="134"/>
      <c r="BA72" s="136"/>
      <c r="BB72" s="136" t="s">
        <v>93</v>
      </c>
      <c r="BC72" s="136" t="s">
        <v>94</v>
      </c>
      <c r="BD72" s="139" t="n">
        <v>3201</v>
      </c>
      <c r="BE72" s="136"/>
      <c r="BF72" s="144"/>
      <c r="BG72" s="554"/>
      <c r="BH72" s="367"/>
      <c r="BI72" s="134"/>
      <c r="BJ72" s="560"/>
      <c r="BK72" s="241"/>
      <c r="BL72" s="230"/>
      <c r="BM72" s="230"/>
      <c r="BN72" s="230"/>
    </row>
    <row r="73" customFormat="false" ht="60" hidden="false" customHeight="true" outlineLevel="0" collapsed="false">
      <c r="A73" s="134"/>
      <c r="B73" s="134" t="s">
        <v>62</v>
      </c>
      <c r="C73" s="134" t="s">
        <v>63</v>
      </c>
      <c r="D73" s="135" t="s">
        <v>64</v>
      </c>
      <c r="E73" s="135" t="n">
        <v>249</v>
      </c>
      <c r="F73" s="136" t="s">
        <v>2610</v>
      </c>
      <c r="G73" s="136" t="s">
        <v>2622</v>
      </c>
      <c r="H73" s="135" t="s">
        <v>2623</v>
      </c>
      <c r="I73" s="137" t="s">
        <v>171</v>
      </c>
      <c r="J73" s="136" t="s">
        <v>172</v>
      </c>
      <c r="K73" s="138" t="s">
        <v>131</v>
      </c>
      <c r="L73" s="138" t="s">
        <v>151</v>
      </c>
      <c r="M73" s="136" t="s">
        <v>2624</v>
      </c>
      <c r="N73" s="138" t="s">
        <v>2625</v>
      </c>
      <c r="O73" s="134" t="s">
        <v>75</v>
      </c>
      <c r="P73" s="134" t="s">
        <v>76</v>
      </c>
      <c r="Q73" s="139" t="s">
        <v>137</v>
      </c>
      <c r="R73" s="140" t="s">
        <v>2626</v>
      </c>
      <c r="S73" s="232" t="n">
        <v>12</v>
      </c>
      <c r="T73" s="141" t="n">
        <f aca="false">R73+S73*365.2</f>
        <v>47099.4</v>
      </c>
      <c r="U73" s="135" t="s">
        <v>100</v>
      </c>
      <c r="V73" s="134" t="str">
        <f aca="false">IF(Y73="","",Y73)</f>
        <v>к</v>
      </c>
      <c r="W73" s="134" t="str">
        <f aca="false">IF(Z73="","",Z73)</f>
        <v>Па</v>
      </c>
      <c r="X73" s="137" t="n">
        <v>200</v>
      </c>
      <c r="Y73" s="137" t="s">
        <v>215</v>
      </c>
      <c r="Z73" s="139" t="s">
        <v>139</v>
      </c>
      <c r="AA73" s="135" t="s">
        <v>156</v>
      </c>
      <c r="AB73" s="137"/>
      <c r="AC73" s="139" t="s">
        <v>141</v>
      </c>
      <c r="AD73" s="138" t="n">
        <v>60</v>
      </c>
      <c r="AE73" s="149" t="n">
        <v>44149</v>
      </c>
      <c r="AF73" s="143" t="n">
        <f aca="false">IF(AD73=0,0,IF(AE73="","",EDATE(AE73,AD73)-DAY(1)))</f>
        <v>45944</v>
      </c>
      <c r="AG73" s="136" t="s">
        <v>82</v>
      </c>
      <c r="AH73" s="136" t="s">
        <v>83</v>
      </c>
      <c r="AI73" s="139" t="s">
        <v>2627</v>
      </c>
      <c r="AJ73" s="136" t="s">
        <v>85</v>
      </c>
      <c r="AK73" s="143" t="str">
        <f aca="true">IF(AE73=0,"нет данных",IF(TODAY()&lt;AF73-30,"поверен",IF(TODAY()&gt;AF73,"ЗАМЕНИТЬ","ПРОСРОЧЕН")))</f>
        <v>ПРОСРОЧЕН</v>
      </c>
      <c r="AL73" s="139"/>
      <c r="AM73" s="139" t="s">
        <v>86</v>
      </c>
      <c r="AN73" s="139" t="s">
        <v>1724</v>
      </c>
      <c r="AO73" s="139" t="s">
        <v>88</v>
      </c>
      <c r="AP73" s="137"/>
      <c r="AQ73" s="150" t="s">
        <v>662</v>
      </c>
      <c r="AR73" s="143"/>
      <c r="AS73" s="139" t="s">
        <v>91</v>
      </c>
      <c r="AT73" s="134" t="s">
        <v>385</v>
      </c>
      <c r="AU73" s="134" t="n">
        <v>3291</v>
      </c>
      <c r="AV73" s="150" t="s">
        <v>662</v>
      </c>
      <c r="AW73" s="136"/>
      <c r="AX73" s="134"/>
      <c r="AY73" s="134"/>
      <c r="AZ73" s="134"/>
      <c r="BA73" s="136"/>
      <c r="BB73" s="136" t="s">
        <v>145</v>
      </c>
      <c r="BC73" s="136" t="s">
        <v>146</v>
      </c>
      <c r="BD73" s="139" t="n">
        <v>3001</v>
      </c>
      <c r="BE73" s="136"/>
      <c r="BF73" s="144"/>
      <c r="BG73" s="554"/>
      <c r="BH73" s="367"/>
      <c r="BI73" s="134"/>
      <c r="BJ73" s="560"/>
      <c r="BK73" s="241"/>
      <c r="BL73" s="230"/>
      <c r="BM73" s="230"/>
      <c r="BN73" s="230"/>
    </row>
    <row r="74" customFormat="false" ht="60" hidden="false" customHeight="true" outlineLevel="0" collapsed="false">
      <c r="A74" s="134"/>
      <c r="B74" s="134" t="s">
        <v>62</v>
      </c>
      <c r="C74" s="134" t="s">
        <v>63</v>
      </c>
      <c r="D74" s="135" t="s">
        <v>64</v>
      </c>
      <c r="E74" s="135" t="n">
        <v>249</v>
      </c>
      <c r="F74" s="136" t="s">
        <v>2610</v>
      </c>
      <c r="G74" s="136" t="s">
        <v>2628</v>
      </c>
      <c r="H74" s="135" t="s">
        <v>2629</v>
      </c>
      <c r="I74" s="137" t="s">
        <v>171</v>
      </c>
      <c r="J74" s="136" t="s">
        <v>172</v>
      </c>
      <c r="K74" s="138" t="s">
        <v>131</v>
      </c>
      <c r="L74" s="138" t="s">
        <v>151</v>
      </c>
      <c r="M74" s="136" t="s">
        <v>2624</v>
      </c>
      <c r="N74" s="138" t="s">
        <v>2630</v>
      </c>
      <c r="O74" s="134" t="s">
        <v>75</v>
      </c>
      <c r="P74" s="134" t="s">
        <v>76</v>
      </c>
      <c r="Q74" s="139" t="s">
        <v>137</v>
      </c>
      <c r="R74" s="140" t="s">
        <v>2626</v>
      </c>
      <c r="S74" s="232" t="n">
        <v>12</v>
      </c>
      <c r="T74" s="141" t="n">
        <f aca="false">R74+S74*365.2</f>
        <v>47099.4</v>
      </c>
      <c r="U74" s="135" t="s">
        <v>100</v>
      </c>
      <c r="V74" s="134" t="str">
        <f aca="false">IF(Y74="","",Y74)</f>
        <v>к</v>
      </c>
      <c r="W74" s="134" t="str">
        <f aca="false">IF(Z74="","",Z74)</f>
        <v>Па</v>
      </c>
      <c r="X74" s="137" t="n">
        <v>200</v>
      </c>
      <c r="Y74" s="137" t="s">
        <v>215</v>
      </c>
      <c r="Z74" s="139" t="s">
        <v>139</v>
      </c>
      <c r="AA74" s="135" t="s">
        <v>156</v>
      </c>
      <c r="AB74" s="137"/>
      <c r="AC74" s="139" t="s">
        <v>141</v>
      </c>
      <c r="AD74" s="138" t="n">
        <v>60</v>
      </c>
      <c r="AE74" s="149" t="n">
        <v>44149</v>
      </c>
      <c r="AF74" s="143" t="n">
        <f aca="false">IF(AD74=0,0,IF(AE74="","",EDATE(AE74,AD74)-DAY(1)))</f>
        <v>45944</v>
      </c>
      <c r="AG74" s="136" t="s">
        <v>82</v>
      </c>
      <c r="AH74" s="136" t="s">
        <v>83</v>
      </c>
      <c r="AI74" s="139" t="s">
        <v>2631</v>
      </c>
      <c r="AJ74" s="136" t="s">
        <v>85</v>
      </c>
      <c r="AK74" s="143" t="str">
        <f aca="true">IF(AE74=0,"нет данных",IF(TODAY()&lt;AF74-30,"поверен",IF(TODAY()&gt;AF74,"ЗАМЕНИТЬ","ПРОСРОЧЕН")))</f>
        <v>ПРОСРОЧЕН</v>
      </c>
      <c r="AL74" s="139"/>
      <c r="AM74" s="139" t="s">
        <v>86</v>
      </c>
      <c r="AN74" s="139" t="s">
        <v>1724</v>
      </c>
      <c r="AO74" s="139" t="s">
        <v>88</v>
      </c>
      <c r="AP74" s="137"/>
      <c r="AQ74" s="150" t="s">
        <v>662</v>
      </c>
      <c r="AR74" s="143"/>
      <c r="AS74" s="139" t="s">
        <v>91</v>
      </c>
      <c r="AT74" s="134" t="s">
        <v>385</v>
      </c>
      <c r="AU74" s="134" t="n">
        <v>3292</v>
      </c>
      <c r="AV74" s="150" t="s">
        <v>662</v>
      </c>
      <c r="AW74" s="136"/>
      <c r="AX74" s="134"/>
      <c r="AY74" s="134"/>
      <c r="AZ74" s="134"/>
      <c r="BA74" s="136"/>
      <c r="BB74" s="136" t="s">
        <v>145</v>
      </c>
      <c r="BC74" s="136" t="s">
        <v>146</v>
      </c>
      <c r="BD74" s="139" t="n">
        <v>3001</v>
      </c>
      <c r="BE74" s="136"/>
      <c r="BF74" s="144"/>
      <c r="BG74" s="554"/>
      <c r="BH74" s="367"/>
      <c r="BI74" s="134"/>
      <c r="BJ74" s="560"/>
      <c r="BK74" s="241"/>
      <c r="BL74" s="230"/>
      <c r="BM74" s="230"/>
      <c r="BN74" s="230"/>
    </row>
    <row r="75" customFormat="false" ht="60" hidden="false" customHeight="true" outlineLevel="0" collapsed="false">
      <c r="A75" s="134"/>
      <c r="B75" s="134" t="s">
        <v>62</v>
      </c>
      <c r="C75" s="134" t="s">
        <v>63</v>
      </c>
      <c r="D75" s="135" t="s">
        <v>64</v>
      </c>
      <c r="E75" s="135" t="n">
        <v>249</v>
      </c>
      <c r="F75" s="136" t="s">
        <v>2610</v>
      </c>
      <c r="G75" s="136" t="s">
        <v>2632</v>
      </c>
      <c r="H75" s="135" t="s">
        <v>2633</v>
      </c>
      <c r="I75" s="137" t="s">
        <v>316</v>
      </c>
      <c r="J75" s="136" t="s">
        <v>317</v>
      </c>
      <c r="K75" s="138" t="s">
        <v>318</v>
      </c>
      <c r="L75" s="138" t="n">
        <v>5300</v>
      </c>
      <c r="M75" s="139" t="s">
        <v>2634</v>
      </c>
      <c r="N75" s="138" t="s">
        <v>2635</v>
      </c>
      <c r="O75" s="134" t="s">
        <v>2636</v>
      </c>
      <c r="P75" s="134" t="s">
        <v>154</v>
      </c>
      <c r="Q75" s="139" t="s">
        <v>289</v>
      </c>
      <c r="R75" s="140" t="s">
        <v>2637</v>
      </c>
      <c r="S75" s="137" t="n">
        <v>12</v>
      </c>
      <c r="T75" s="141" t="n">
        <f aca="false">R75+S75*365.2</f>
        <v>46806.4</v>
      </c>
      <c r="U75" s="135" t="n">
        <v>0.2</v>
      </c>
      <c r="V75" s="134" t="str">
        <f aca="false">IF(Y75="","",Y75)</f>
        <v/>
      </c>
      <c r="W75" s="134" t="str">
        <f aca="false">IF(Z75="","",Z75)</f>
        <v>м</v>
      </c>
      <c r="X75" s="137" t="n">
        <v>1.9</v>
      </c>
      <c r="Y75" s="137"/>
      <c r="Z75" s="139" t="s">
        <v>325</v>
      </c>
      <c r="AA75" s="135" t="s">
        <v>326</v>
      </c>
      <c r="AB75" s="137" t="s">
        <v>325</v>
      </c>
      <c r="AC75" s="139" t="s">
        <v>325</v>
      </c>
      <c r="AD75" s="138" t="n">
        <v>48</v>
      </c>
      <c r="AE75" s="149" t="n">
        <v>45034</v>
      </c>
      <c r="AF75" s="143" t="n">
        <f aca="false">IF(AD75=0,0,IF(AE75="","",EDATE(AE75,AD75)-DAY(1)))</f>
        <v>46464</v>
      </c>
      <c r="AG75" s="136" t="s">
        <v>82</v>
      </c>
      <c r="AH75" s="136" t="s">
        <v>83</v>
      </c>
      <c r="AI75" s="139" t="s">
        <v>2638</v>
      </c>
      <c r="AJ75" s="136" t="s">
        <v>143</v>
      </c>
      <c r="AK75" s="143" t="str">
        <f aca="true">IF(AE75=0,"нет данных",IF(TODAY()&lt;AF75-30,"поверен",IF(TODAY()&gt;AF75,"ЗАМЕНИТЬ","ПРОСРОЧЕН")))</f>
        <v>поверен</v>
      </c>
      <c r="AL75" s="139"/>
      <c r="AM75" s="139" t="s">
        <v>86</v>
      </c>
      <c r="AN75" s="139" t="s">
        <v>1724</v>
      </c>
      <c r="AO75" s="139" t="s">
        <v>88</v>
      </c>
      <c r="AP75" s="137"/>
      <c r="AQ75" s="150" t="s">
        <v>662</v>
      </c>
      <c r="AR75" s="143"/>
      <c r="AS75" s="139" t="s">
        <v>91</v>
      </c>
      <c r="AT75" s="134" t="s">
        <v>385</v>
      </c>
      <c r="AU75" s="134" t="n">
        <v>3297</v>
      </c>
      <c r="AV75" s="150" t="s">
        <v>662</v>
      </c>
      <c r="AW75" s="136"/>
      <c r="AX75" s="134"/>
      <c r="AY75" s="134"/>
      <c r="AZ75" s="134"/>
      <c r="BA75" s="136" t="s">
        <v>208</v>
      </c>
      <c r="BB75" s="136" t="s">
        <v>329</v>
      </c>
      <c r="BC75" s="136" t="s">
        <v>298</v>
      </c>
      <c r="BD75" s="139" t="n">
        <v>2971</v>
      </c>
      <c r="BE75" s="136"/>
      <c r="BF75" s="144"/>
      <c r="BG75" s="554" t="s">
        <v>1191</v>
      </c>
      <c r="BH75" s="367"/>
      <c r="BI75" s="134"/>
      <c r="BJ75" s="560"/>
      <c r="BK75" s="241"/>
      <c r="BL75" s="230"/>
      <c r="BM75" s="230"/>
      <c r="BN75" s="230"/>
    </row>
    <row r="76" customFormat="false" ht="60" hidden="false" customHeight="true" outlineLevel="0" collapsed="false">
      <c r="A76" s="134"/>
      <c r="B76" s="134" t="s">
        <v>62</v>
      </c>
      <c r="C76" s="134" t="s">
        <v>63</v>
      </c>
      <c r="D76" s="135" t="s">
        <v>64</v>
      </c>
      <c r="E76" s="135" t="n">
        <v>249</v>
      </c>
      <c r="F76" s="136" t="s">
        <v>2610</v>
      </c>
      <c r="G76" s="136" t="s">
        <v>2639</v>
      </c>
      <c r="H76" s="135" t="s">
        <v>2640</v>
      </c>
      <c r="I76" s="137" t="s">
        <v>316</v>
      </c>
      <c r="J76" s="136" t="s">
        <v>317</v>
      </c>
      <c r="K76" s="138" t="s">
        <v>318</v>
      </c>
      <c r="L76" s="138" t="n">
        <v>5300</v>
      </c>
      <c r="M76" s="139" t="s">
        <v>2634</v>
      </c>
      <c r="N76" s="138" t="s">
        <v>2641</v>
      </c>
      <c r="O76" s="134" t="s">
        <v>2636</v>
      </c>
      <c r="P76" s="134" t="s">
        <v>154</v>
      </c>
      <c r="Q76" s="139" t="s">
        <v>289</v>
      </c>
      <c r="R76" s="140" t="s">
        <v>2637</v>
      </c>
      <c r="S76" s="137" t="n">
        <v>12</v>
      </c>
      <c r="T76" s="141" t="n">
        <f aca="false">R76+S76*365.2</f>
        <v>46806.4</v>
      </c>
      <c r="U76" s="135" t="n">
        <v>0.2</v>
      </c>
      <c r="V76" s="134" t="str">
        <f aca="false">IF(Y76="","",Y76)</f>
        <v/>
      </c>
      <c r="W76" s="134" t="str">
        <f aca="false">IF(Z76="","",Z76)</f>
        <v>м</v>
      </c>
      <c r="X76" s="137" t="n">
        <v>1.9</v>
      </c>
      <c r="Y76" s="137"/>
      <c r="Z76" s="139" t="s">
        <v>325</v>
      </c>
      <c r="AA76" s="135" t="s">
        <v>326</v>
      </c>
      <c r="AB76" s="137" t="s">
        <v>325</v>
      </c>
      <c r="AC76" s="139" t="s">
        <v>325</v>
      </c>
      <c r="AD76" s="138" t="n">
        <v>48</v>
      </c>
      <c r="AE76" s="149" t="n">
        <v>45034</v>
      </c>
      <c r="AF76" s="143" t="n">
        <f aca="false">IF(AD76=0,0,IF(AE76="","",EDATE(AE76,AD76)-DAY(1)))</f>
        <v>46464</v>
      </c>
      <c r="AG76" s="136" t="s">
        <v>82</v>
      </c>
      <c r="AH76" s="136" t="s">
        <v>83</v>
      </c>
      <c r="AI76" s="139" t="s">
        <v>2642</v>
      </c>
      <c r="AJ76" s="136" t="s">
        <v>143</v>
      </c>
      <c r="AK76" s="143" t="str">
        <f aca="true">IF(AE76=0,"нет данных",IF(TODAY()&lt;AF76-30,"поверен",IF(TODAY()&gt;AF76,"ЗАМЕНИТЬ","ПРОСРОЧЕН")))</f>
        <v>поверен</v>
      </c>
      <c r="AL76" s="139"/>
      <c r="AM76" s="139" t="s">
        <v>86</v>
      </c>
      <c r="AN76" s="139" t="s">
        <v>1724</v>
      </c>
      <c r="AO76" s="139" t="s">
        <v>88</v>
      </c>
      <c r="AP76" s="137"/>
      <c r="AQ76" s="150" t="s">
        <v>662</v>
      </c>
      <c r="AR76" s="143"/>
      <c r="AS76" s="139" t="s">
        <v>91</v>
      </c>
      <c r="AT76" s="134" t="s">
        <v>385</v>
      </c>
      <c r="AU76" s="134" t="n">
        <v>3296</v>
      </c>
      <c r="AV76" s="150" t="s">
        <v>662</v>
      </c>
      <c r="AW76" s="136"/>
      <c r="AX76" s="134"/>
      <c r="AY76" s="134"/>
      <c r="AZ76" s="134"/>
      <c r="BA76" s="136" t="s">
        <v>208</v>
      </c>
      <c r="BB76" s="136" t="s">
        <v>329</v>
      </c>
      <c r="BC76" s="136" t="s">
        <v>298</v>
      </c>
      <c r="BD76" s="139" t="n">
        <v>2971</v>
      </c>
      <c r="BE76" s="136"/>
      <c r="BF76" s="144"/>
      <c r="BG76" s="554" t="s">
        <v>1191</v>
      </c>
      <c r="BH76" s="367"/>
      <c r="BI76" s="134"/>
      <c r="BJ76" s="560"/>
      <c r="BK76" s="241"/>
      <c r="BL76" s="230"/>
      <c r="BM76" s="230"/>
      <c r="BN76" s="230"/>
    </row>
    <row r="77" customFormat="false" ht="60" hidden="false" customHeight="true" outlineLevel="0" collapsed="false">
      <c r="A77" s="134"/>
      <c r="B77" s="134" t="s">
        <v>62</v>
      </c>
      <c r="C77" s="134" t="s">
        <v>63</v>
      </c>
      <c r="D77" s="135" t="s">
        <v>64</v>
      </c>
      <c r="E77" s="135" t="n">
        <v>249</v>
      </c>
      <c r="F77" s="136" t="s">
        <v>2610</v>
      </c>
      <c r="G77" s="136" t="s">
        <v>2643</v>
      </c>
      <c r="H77" s="135" t="s">
        <v>2644</v>
      </c>
      <c r="I77" s="137" t="s">
        <v>316</v>
      </c>
      <c r="J77" s="136" t="s">
        <v>317</v>
      </c>
      <c r="K77" s="138" t="s">
        <v>318</v>
      </c>
      <c r="L77" s="138" t="n">
        <v>5300</v>
      </c>
      <c r="M77" s="139" t="s">
        <v>2634</v>
      </c>
      <c r="N77" s="138" t="s">
        <v>2645</v>
      </c>
      <c r="O77" s="134" t="s">
        <v>2636</v>
      </c>
      <c r="P77" s="134" t="s">
        <v>154</v>
      </c>
      <c r="Q77" s="139" t="s">
        <v>289</v>
      </c>
      <c r="R77" s="140" t="s">
        <v>2637</v>
      </c>
      <c r="S77" s="137" t="n">
        <v>12</v>
      </c>
      <c r="T77" s="141" t="n">
        <f aca="false">R77+S77*365.2</f>
        <v>46806.4</v>
      </c>
      <c r="U77" s="135" t="n">
        <v>0.2</v>
      </c>
      <c r="V77" s="134" t="str">
        <f aca="false">IF(Y77="","",Y77)</f>
        <v/>
      </c>
      <c r="W77" s="134" t="str">
        <f aca="false">IF(Z77="","",Z77)</f>
        <v>м</v>
      </c>
      <c r="X77" s="137" t="n">
        <v>1.9</v>
      </c>
      <c r="Y77" s="137"/>
      <c r="Z77" s="139" t="s">
        <v>325</v>
      </c>
      <c r="AA77" s="135" t="s">
        <v>326</v>
      </c>
      <c r="AB77" s="137" t="s">
        <v>325</v>
      </c>
      <c r="AC77" s="139" t="s">
        <v>325</v>
      </c>
      <c r="AD77" s="138" t="n">
        <v>48</v>
      </c>
      <c r="AE77" s="149" t="n">
        <v>45034</v>
      </c>
      <c r="AF77" s="143" t="n">
        <f aca="false">IF(AD77=0,0,IF(AE77="","",EDATE(AE77,AD77)-DAY(1)))</f>
        <v>46464</v>
      </c>
      <c r="AG77" s="136" t="s">
        <v>82</v>
      </c>
      <c r="AH77" s="136" t="s">
        <v>83</v>
      </c>
      <c r="AI77" s="139" t="s">
        <v>2646</v>
      </c>
      <c r="AJ77" s="136" t="s">
        <v>143</v>
      </c>
      <c r="AK77" s="143" t="str">
        <f aca="true">IF(AE77=0,"нет данных",IF(TODAY()&lt;AF77-30,"поверен",IF(TODAY()&gt;AF77,"ЗАМЕНИТЬ","ПРОСРОЧЕН")))</f>
        <v>поверен</v>
      </c>
      <c r="AL77" s="139"/>
      <c r="AM77" s="139" t="s">
        <v>86</v>
      </c>
      <c r="AN77" s="139" t="s">
        <v>1724</v>
      </c>
      <c r="AO77" s="139" t="s">
        <v>88</v>
      </c>
      <c r="AP77" s="137"/>
      <c r="AQ77" s="150" t="s">
        <v>662</v>
      </c>
      <c r="AR77" s="143"/>
      <c r="AS77" s="139" t="s">
        <v>91</v>
      </c>
      <c r="AT77" s="134" t="s">
        <v>385</v>
      </c>
      <c r="AU77" s="134" t="n">
        <v>3295</v>
      </c>
      <c r="AV77" s="150" t="s">
        <v>662</v>
      </c>
      <c r="AW77" s="136"/>
      <c r="AX77" s="134"/>
      <c r="AY77" s="134"/>
      <c r="AZ77" s="134"/>
      <c r="BA77" s="136" t="s">
        <v>208</v>
      </c>
      <c r="BB77" s="136" t="s">
        <v>329</v>
      </c>
      <c r="BC77" s="136" t="s">
        <v>298</v>
      </c>
      <c r="BD77" s="139" t="n">
        <v>2971</v>
      </c>
      <c r="BE77" s="136"/>
      <c r="BF77" s="144"/>
      <c r="BG77" s="554" t="s">
        <v>1191</v>
      </c>
      <c r="BH77" s="367"/>
      <c r="BI77" s="134"/>
      <c r="BJ77" s="560"/>
      <c r="BK77" s="241"/>
      <c r="BL77" s="230"/>
      <c r="BM77" s="230"/>
      <c r="BN77" s="230"/>
    </row>
    <row r="78" customFormat="false" ht="60" hidden="false" customHeight="true" outlineLevel="0" collapsed="false">
      <c r="A78" s="134"/>
      <c r="B78" s="134" t="s">
        <v>62</v>
      </c>
      <c r="C78" s="134" t="s">
        <v>63</v>
      </c>
      <c r="D78" s="135" t="s">
        <v>64</v>
      </c>
      <c r="E78" s="135" t="n">
        <v>249</v>
      </c>
      <c r="F78" s="136" t="s">
        <v>2610</v>
      </c>
      <c r="G78" s="136" t="s">
        <v>2647</v>
      </c>
      <c r="H78" s="135" t="s">
        <v>2648</v>
      </c>
      <c r="I78" s="137" t="s">
        <v>316</v>
      </c>
      <c r="J78" s="136" t="s">
        <v>317</v>
      </c>
      <c r="K78" s="138" t="s">
        <v>318</v>
      </c>
      <c r="L78" s="138" t="n">
        <v>5300</v>
      </c>
      <c r="M78" s="139" t="s">
        <v>2634</v>
      </c>
      <c r="N78" s="138" t="s">
        <v>2649</v>
      </c>
      <c r="O78" s="134" t="s">
        <v>2636</v>
      </c>
      <c r="P78" s="134" t="s">
        <v>154</v>
      </c>
      <c r="Q78" s="139" t="s">
        <v>289</v>
      </c>
      <c r="R78" s="140" t="s">
        <v>2637</v>
      </c>
      <c r="S78" s="137" t="n">
        <v>12</v>
      </c>
      <c r="T78" s="141" t="n">
        <f aca="false">R78+S78*365.2</f>
        <v>46806.4</v>
      </c>
      <c r="U78" s="135" t="n">
        <v>0.2</v>
      </c>
      <c r="V78" s="134" t="str">
        <f aca="false">IF(Y78="","",Y78)</f>
        <v/>
      </c>
      <c r="W78" s="134" t="str">
        <f aca="false">IF(Z78="","",Z78)</f>
        <v>м</v>
      </c>
      <c r="X78" s="137" t="n">
        <v>1.9</v>
      </c>
      <c r="Y78" s="137"/>
      <c r="Z78" s="139" t="s">
        <v>325</v>
      </c>
      <c r="AA78" s="135" t="s">
        <v>326</v>
      </c>
      <c r="AB78" s="137" t="s">
        <v>325</v>
      </c>
      <c r="AC78" s="139" t="s">
        <v>325</v>
      </c>
      <c r="AD78" s="138" t="n">
        <v>48</v>
      </c>
      <c r="AE78" s="149" t="n">
        <v>45034</v>
      </c>
      <c r="AF78" s="143" t="n">
        <f aca="false">IF(AD78=0,0,IF(AE78="","",EDATE(AE78,AD78)-DAY(1)))</f>
        <v>46464</v>
      </c>
      <c r="AG78" s="136" t="s">
        <v>82</v>
      </c>
      <c r="AH78" s="136" t="s">
        <v>83</v>
      </c>
      <c r="AI78" s="139" t="s">
        <v>2650</v>
      </c>
      <c r="AJ78" s="136" t="s">
        <v>143</v>
      </c>
      <c r="AK78" s="143" t="str">
        <f aca="true">IF(AE78=0,"нет данных",IF(TODAY()&lt;AF78-30,"поверен",IF(TODAY()&gt;AF78,"ЗАМЕНИТЬ","ПРОСРОЧЕН")))</f>
        <v>поверен</v>
      </c>
      <c r="AL78" s="139"/>
      <c r="AM78" s="139" t="s">
        <v>86</v>
      </c>
      <c r="AN78" s="139" t="s">
        <v>1724</v>
      </c>
      <c r="AO78" s="139" t="s">
        <v>88</v>
      </c>
      <c r="AP78" s="137"/>
      <c r="AQ78" s="150" t="s">
        <v>662</v>
      </c>
      <c r="AR78" s="143"/>
      <c r="AS78" s="139" t="s">
        <v>91</v>
      </c>
      <c r="AT78" s="134" t="s">
        <v>385</v>
      </c>
      <c r="AU78" s="134" t="n">
        <v>3298</v>
      </c>
      <c r="AV78" s="150" t="s">
        <v>662</v>
      </c>
      <c r="AW78" s="136"/>
      <c r="AX78" s="134"/>
      <c r="AY78" s="134"/>
      <c r="AZ78" s="134"/>
      <c r="BA78" s="136" t="s">
        <v>208</v>
      </c>
      <c r="BB78" s="136" t="s">
        <v>329</v>
      </c>
      <c r="BC78" s="136" t="s">
        <v>298</v>
      </c>
      <c r="BD78" s="139" t="n">
        <v>2971</v>
      </c>
      <c r="BE78" s="136"/>
      <c r="BF78" s="144"/>
      <c r="BG78" s="554" t="s">
        <v>1191</v>
      </c>
      <c r="BH78" s="367"/>
      <c r="BI78" s="134"/>
      <c r="BJ78" s="560"/>
      <c r="BK78" s="241"/>
      <c r="BL78" s="230"/>
      <c r="BM78" s="230"/>
      <c r="BN78" s="230"/>
    </row>
    <row r="79" customFormat="false" ht="60" hidden="false" customHeight="true" outlineLevel="0" collapsed="false">
      <c r="A79" s="134"/>
      <c r="B79" s="134" t="s">
        <v>62</v>
      </c>
      <c r="C79" s="134" t="s">
        <v>63</v>
      </c>
      <c r="D79" s="135" t="s">
        <v>64</v>
      </c>
      <c r="E79" s="135" t="n">
        <v>233</v>
      </c>
      <c r="F79" s="136" t="s">
        <v>820</v>
      </c>
      <c r="G79" s="136" t="s">
        <v>2651</v>
      </c>
      <c r="H79" s="135" t="s">
        <v>2652</v>
      </c>
      <c r="I79" s="137" t="s">
        <v>756</v>
      </c>
      <c r="J79" s="136" t="s">
        <v>757</v>
      </c>
      <c r="K79" s="138" t="s">
        <v>758</v>
      </c>
      <c r="L79" s="138" t="s">
        <v>759</v>
      </c>
      <c r="M79" s="136" t="s">
        <v>1324</v>
      </c>
      <c r="N79" s="138" t="s">
        <v>2653</v>
      </c>
      <c r="O79" s="134" t="s">
        <v>761</v>
      </c>
      <c r="P79" s="134" t="s">
        <v>76</v>
      </c>
      <c r="Q79" s="139" t="s">
        <v>289</v>
      </c>
      <c r="R79" s="140" t="n">
        <v>42370</v>
      </c>
      <c r="S79" s="137" t="n">
        <v>14</v>
      </c>
      <c r="T79" s="141" t="n">
        <f aca="false">R79+S79*365.2</f>
        <v>47482.8</v>
      </c>
      <c r="U79" s="135" t="n">
        <v>0</v>
      </c>
      <c r="V79" s="134" t="str">
        <f aca="false">IF(Y79="","",Y79)</f>
        <v/>
      </c>
      <c r="W79" s="134" t="str">
        <f aca="false">IF(Z79="","",Z79)</f>
        <v>м</v>
      </c>
      <c r="X79" s="137" t="n">
        <v>3.04</v>
      </c>
      <c r="Y79" s="137"/>
      <c r="Z79" s="139" t="s">
        <v>325</v>
      </c>
      <c r="AA79" s="135" t="s">
        <v>326</v>
      </c>
      <c r="AB79" s="137" t="s">
        <v>325</v>
      </c>
      <c r="AC79" s="139" t="s">
        <v>325</v>
      </c>
      <c r="AD79" s="138" t="n">
        <v>24</v>
      </c>
      <c r="AE79" s="149" t="n">
        <v>44616</v>
      </c>
      <c r="AF79" s="143" t="n">
        <f aca="false">IF(AD79=0,0,IF(AE79="","",EDATE(AE79,AD79)-DAY(1)))</f>
        <v>45315</v>
      </c>
      <c r="AG79" s="143" t="s">
        <v>764</v>
      </c>
      <c r="AH79" s="143" t="s">
        <v>83</v>
      </c>
      <c r="AI79" s="139" t="s">
        <v>2654</v>
      </c>
      <c r="AJ79" s="136" t="s">
        <v>573</v>
      </c>
      <c r="AK79" s="143" t="str">
        <f aca="true">IF(AE79=0,"нет данных",IF(TODAY()&lt;AF79-30,"поверен",IF(TODAY()&gt;AF79,"ЗАМЕНИТЬ","ПРОСРОЧЕН")))</f>
        <v>ЗАМЕНИТЬ</v>
      </c>
      <c r="AL79" s="139"/>
      <c r="AM79" s="139" t="s">
        <v>86</v>
      </c>
      <c r="AN79" s="139" t="s">
        <v>1724</v>
      </c>
      <c r="AO79" s="139" t="s">
        <v>88</v>
      </c>
      <c r="AP79" s="137"/>
      <c r="AQ79" s="150"/>
      <c r="AR79" s="143"/>
      <c r="AS79" s="139" t="s">
        <v>91</v>
      </c>
      <c r="AT79" s="134" t="s">
        <v>385</v>
      </c>
      <c r="AU79" s="134"/>
      <c r="AV79" s="136"/>
      <c r="AW79" s="136"/>
      <c r="AX79" s="134"/>
      <c r="AY79" s="134"/>
      <c r="AZ79" s="134"/>
      <c r="BA79" s="136" t="s">
        <v>221</v>
      </c>
      <c r="BB79" s="136" t="s">
        <v>329</v>
      </c>
      <c r="BC79" s="136" t="s">
        <v>298</v>
      </c>
      <c r="BD79" s="139" t="n">
        <v>2971</v>
      </c>
      <c r="BE79" s="136"/>
      <c r="BF79" s="144"/>
      <c r="BG79" s="554" t="s">
        <v>159</v>
      </c>
      <c r="BH79" s="367"/>
      <c r="BI79" s="150" t="s">
        <v>768</v>
      </c>
      <c r="BJ79" s="553" t="s">
        <v>769</v>
      </c>
      <c r="BK79" s="150" t="s">
        <v>302</v>
      </c>
      <c r="BL79" s="230"/>
      <c r="BM79" s="230"/>
      <c r="BN79" s="230"/>
    </row>
    <row r="80" customFormat="false" ht="60" hidden="false" customHeight="true" outlineLevel="0" collapsed="false">
      <c r="A80" s="110"/>
      <c r="B80" s="110" t="s">
        <v>62</v>
      </c>
      <c r="C80" s="110" t="s">
        <v>63</v>
      </c>
      <c r="D80" s="111" t="s">
        <v>64</v>
      </c>
      <c r="E80" s="111" t="n">
        <v>247</v>
      </c>
      <c r="F80" s="112" t="s">
        <v>1334</v>
      </c>
      <c r="G80" s="112" t="s">
        <v>2655</v>
      </c>
      <c r="H80" s="111" t="s">
        <v>2656</v>
      </c>
      <c r="I80" s="113" t="s">
        <v>171</v>
      </c>
      <c r="J80" s="112" t="s">
        <v>172</v>
      </c>
      <c r="K80" s="114" t="s">
        <v>131</v>
      </c>
      <c r="L80" s="114" t="s">
        <v>151</v>
      </c>
      <c r="M80" s="112" t="s">
        <v>2657</v>
      </c>
      <c r="N80" s="114" t="n">
        <v>4037029</v>
      </c>
      <c r="O80" s="110" t="s">
        <v>75</v>
      </c>
      <c r="P80" s="110" t="s">
        <v>76</v>
      </c>
      <c r="Q80" s="115" t="s">
        <v>137</v>
      </c>
      <c r="R80" s="116" t="n">
        <v>42709</v>
      </c>
      <c r="S80" s="537" t="n">
        <v>12</v>
      </c>
      <c r="T80" s="117" t="n">
        <f aca="false">R80+S80*365.2</f>
        <v>47091.4</v>
      </c>
      <c r="U80" s="111" t="s">
        <v>100</v>
      </c>
      <c r="V80" s="110" t="str">
        <f aca="false">IF(Y80="","",Y80)</f>
        <v>М</v>
      </c>
      <c r="W80" s="110" t="str">
        <f aca="false">IF(Z80="","",Z80)</f>
        <v>Па</v>
      </c>
      <c r="X80" s="113" t="n">
        <v>1</v>
      </c>
      <c r="Y80" s="113" t="s">
        <v>138</v>
      </c>
      <c r="Z80" s="115" t="s">
        <v>139</v>
      </c>
      <c r="AA80" s="111" t="s">
        <v>156</v>
      </c>
      <c r="AB80" s="113"/>
      <c r="AC80" s="115" t="s">
        <v>141</v>
      </c>
      <c r="AD80" s="114" t="n">
        <v>60</v>
      </c>
      <c r="AE80" s="120" t="n">
        <v>45034</v>
      </c>
      <c r="AF80" s="121" t="n">
        <f aca="false">IF(AD80=0,0,IF(AE80="","",EDATE(AE80,AD80)-DAY(1)))</f>
        <v>46830</v>
      </c>
      <c r="AG80" s="112" t="s">
        <v>82</v>
      </c>
      <c r="AH80" s="112" t="s">
        <v>83</v>
      </c>
      <c r="AI80" s="115" t="s">
        <v>2658</v>
      </c>
      <c r="AJ80" s="112" t="s">
        <v>143</v>
      </c>
      <c r="AK80" s="121" t="str">
        <f aca="true">IF(AE80=0,"нет данных",IF(TODAY()&lt;AF80-30,"поверен",IF(TODAY()&gt;AF80,"ЗАМЕНИТЬ","ПРОСРОЧЕН")))</f>
        <v>поверен</v>
      </c>
      <c r="AL80" s="115"/>
      <c r="AM80" s="115" t="s">
        <v>86</v>
      </c>
      <c r="AN80" s="115" t="s">
        <v>1724</v>
      </c>
      <c r="AO80" s="115" t="s">
        <v>88</v>
      </c>
      <c r="AP80" s="113"/>
      <c r="AQ80" s="122"/>
      <c r="AR80" s="121"/>
      <c r="AS80" s="115" t="s">
        <v>91</v>
      </c>
      <c r="AT80" s="110" t="s">
        <v>385</v>
      </c>
      <c r="AU80" s="110"/>
      <c r="AV80" s="112" t="n">
        <v>45003</v>
      </c>
      <c r="AW80" s="112"/>
      <c r="AX80" s="110"/>
      <c r="AY80" s="110"/>
      <c r="AZ80" s="110"/>
      <c r="BA80" s="112"/>
      <c r="BB80" s="112" t="s">
        <v>145</v>
      </c>
      <c r="BC80" s="112" t="s">
        <v>146</v>
      </c>
      <c r="BD80" s="115" t="n">
        <v>3001</v>
      </c>
      <c r="BE80" s="112"/>
      <c r="BF80" s="123"/>
      <c r="BG80" s="228" t="s">
        <v>1191</v>
      </c>
      <c r="BH80" s="229"/>
      <c r="BI80" s="110"/>
      <c r="BJ80" s="556"/>
      <c r="BK80" s="557"/>
      <c r="BL80" s="230"/>
      <c r="BM80" s="230"/>
      <c r="BN80" s="550"/>
    </row>
    <row r="81" customFormat="false" ht="60" hidden="false" customHeight="true" outlineLevel="0" collapsed="false">
      <c r="A81" s="110"/>
      <c r="B81" s="110" t="s">
        <v>62</v>
      </c>
      <c r="C81" s="110" t="s">
        <v>63</v>
      </c>
      <c r="D81" s="111" t="s">
        <v>64</v>
      </c>
      <c r="E81" s="111" t="n">
        <v>247</v>
      </c>
      <c r="F81" s="112" t="s">
        <v>1334</v>
      </c>
      <c r="G81" s="112" t="s">
        <v>2659</v>
      </c>
      <c r="H81" s="111" t="s">
        <v>2660</v>
      </c>
      <c r="I81" s="113" t="s">
        <v>982</v>
      </c>
      <c r="J81" s="112" t="s">
        <v>983</v>
      </c>
      <c r="K81" s="114" t="s">
        <v>131</v>
      </c>
      <c r="L81" s="114" t="s">
        <v>2661</v>
      </c>
      <c r="M81" s="112" t="s">
        <v>2662</v>
      </c>
      <c r="N81" s="114" t="n">
        <v>4469</v>
      </c>
      <c r="O81" s="110" t="s">
        <v>2663</v>
      </c>
      <c r="P81" s="110" t="s">
        <v>76</v>
      </c>
      <c r="Q81" s="115" t="s">
        <v>409</v>
      </c>
      <c r="R81" s="116" t="n">
        <v>43221</v>
      </c>
      <c r="S81" s="537" t="n">
        <v>12</v>
      </c>
      <c r="T81" s="117" t="n">
        <f aca="false">R81+S81*365.2</f>
        <v>47603.4</v>
      </c>
      <c r="U81" s="111" t="s">
        <v>100</v>
      </c>
      <c r="V81" s="110" t="str">
        <f aca="false">IF(Y81="","",Y81)</f>
        <v>М</v>
      </c>
      <c r="W81" s="110" t="str">
        <f aca="false">IF(Z81="","",Z81)</f>
        <v>Па</v>
      </c>
      <c r="X81" s="113" t="n">
        <v>2.5</v>
      </c>
      <c r="Y81" s="113" t="s">
        <v>138</v>
      </c>
      <c r="Z81" s="115" t="s">
        <v>139</v>
      </c>
      <c r="AA81" s="111" t="s">
        <v>156</v>
      </c>
      <c r="AB81" s="113"/>
      <c r="AC81" s="115" t="s">
        <v>141</v>
      </c>
      <c r="AD81" s="114" t="n">
        <v>36</v>
      </c>
      <c r="AE81" s="116" t="n">
        <v>45003</v>
      </c>
      <c r="AF81" s="121" t="n">
        <f aca="false">IF(AD81=0,0,IF(AE81="","",EDATE(AE81,AD81)-DAY(1)))</f>
        <v>46068</v>
      </c>
      <c r="AG81" s="112" t="s">
        <v>82</v>
      </c>
      <c r="AH81" s="112" t="s">
        <v>83</v>
      </c>
      <c r="AI81" s="110" t="s">
        <v>2664</v>
      </c>
      <c r="AJ81" s="112" t="s">
        <v>625</v>
      </c>
      <c r="AK81" s="121" t="str">
        <f aca="true">IF(AE81=0,"нет данных",IF(TODAY()&lt;AF81-30,"поверен",IF(TODAY()&gt;AF81,"ЗАМЕНИТЬ","ПРОСРОЧЕН")))</f>
        <v>поверен</v>
      </c>
      <c r="AL81" s="115"/>
      <c r="AM81" s="115" t="s">
        <v>86</v>
      </c>
      <c r="AN81" s="115" t="s">
        <v>1724</v>
      </c>
      <c r="AO81" s="115" t="s">
        <v>88</v>
      </c>
      <c r="AP81" s="561" t="s">
        <v>2665</v>
      </c>
      <c r="AQ81" s="122"/>
      <c r="AR81" s="121"/>
      <c r="AS81" s="115" t="s">
        <v>91</v>
      </c>
      <c r="AT81" s="110" t="s">
        <v>385</v>
      </c>
      <c r="AU81" s="110"/>
      <c r="AV81" s="112"/>
      <c r="AW81" s="112"/>
      <c r="AX81" s="110"/>
      <c r="AY81" s="110"/>
      <c r="AZ81" s="110"/>
      <c r="BA81" s="112" t="s">
        <v>221</v>
      </c>
      <c r="BB81" s="112" t="s">
        <v>145</v>
      </c>
      <c r="BC81" s="112" t="s">
        <v>146</v>
      </c>
      <c r="BD81" s="115" t="n">
        <v>3001</v>
      </c>
      <c r="BE81" s="112"/>
      <c r="BF81" s="123"/>
      <c r="BG81" s="112" t="s">
        <v>576</v>
      </c>
      <c r="BH81" s="110"/>
      <c r="BI81" s="110"/>
      <c r="BJ81" s="562"/>
      <c r="BK81" s="110"/>
      <c r="BL81" s="402"/>
      <c r="BM81" s="402"/>
      <c r="BN81" s="563"/>
    </row>
    <row r="82" customFormat="false" ht="60" hidden="false" customHeight="true" outlineLevel="0" collapsed="false">
      <c r="A82" s="134"/>
      <c r="B82" s="134" t="s">
        <v>62</v>
      </c>
      <c r="C82" s="134" t="s">
        <v>63</v>
      </c>
      <c r="D82" s="135" t="s">
        <v>64</v>
      </c>
      <c r="E82" s="135" t="s">
        <v>2666</v>
      </c>
      <c r="F82" s="136" t="s">
        <v>1334</v>
      </c>
      <c r="G82" s="136" t="s">
        <v>1335</v>
      </c>
      <c r="H82" s="135" t="s">
        <v>1336</v>
      </c>
      <c r="I82" s="137" t="s">
        <v>756</v>
      </c>
      <c r="J82" s="136" t="s">
        <v>757</v>
      </c>
      <c r="K82" s="138" t="s">
        <v>758</v>
      </c>
      <c r="L82" s="138" t="s">
        <v>759</v>
      </c>
      <c r="M82" s="136" t="s">
        <v>1337</v>
      </c>
      <c r="N82" s="138" t="n">
        <v>792</v>
      </c>
      <c r="O82" s="134" t="s">
        <v>761</v>
      </c>
      <c r="P82" s="134" t="s">
        <v>76</v>
      </c>
      <c r="Q82" s="139" t="s">
        <v>289</v>
      </c>
      <c r="R82" s="150" t="n">
        <v>2018</v>
      </c>
      <c r="S82" s="137" t="n">
        <v>14</v>
      </c>
      <c r="T82" s="141" t="n">
        <f aca="false">R82+S82*365.2</f>
        <v>7130.8</v>
      </c>
      <c r="U82" s="135" t="s">
        <v>762</v>
      </c>
      <c r="V82" s="134" t="str">
        <f aca="false">IF(Y82="","",Y82)</f>
        <v/>
      </c>
      <c r="W82" s="134" t="str">
        <f aca="false">IF(Z82="","",Z82)</f>
        <v>м</v>
      </c>
      <c r="X82" s="137" t="s">
        <v>2667</v>
      </c>
      <c r="Y82" s="137"/>
      <c r="Z82" s="139" t="s">
        <v>325</v>
      </c>
      <c r="AA82" s="135" t="s">
        <v>326</v>
      </c>
      <c r="AB82" s="137" t="s">
        <v>325</v>
      </c>
      <c r="AC82" s="139" t="s">
        <v>325</v>
      </c>
      <c r="AD82" s="138" t="n">
        <v>24</v>
      </c>
      <c r="AE82" s="149" t="n">
        <v>44616</v>
      </c>
      <c r="AF82" s="143" t="n">
        <f aca="false">IF(AD82=0,0,IF(AE82="","",EDATE(AE82,AD82)-DAY(1)))</f>
        <v>45315</v>
      </c>
      <c r="AG82" s="136" t="s">
        <v>82</v>
      </c>
      <c r="AH82" s="136" t="s">
        <v>83</v>
      </c>
      <c r="AI82" s="139" t="s">
        <v>2668</v>
      </c>
      <c r="AJ82" s="136" t="s">
        <v>573</v>
      </c>
      <c r="AK82" s="143" t="str">
        <f aca="true">IF(AE82=0,"нет данных",IF(TODAY()&lt;AF82-30,"поверен",IF(TODAY()&gt;AF82,"ЗАМЕНИТЬ","ПРОСРОЧЕН")))</f>
        <v>ЗАМЕНИТЬ</v>
      </c>
      <c r="AL82" s="139"/>
      <c r="AM82" s="139" t="s">
        <v>86</v>
      </c>
      <c r="AN82" s="139" t="s">
        <v>1724</v>
      </c>
      <c r="AO82" s="139" t="s">
        <v>88</v>
      </c>
      <c r="AP82" s="137"/>
      <c r="AQ82" s="150"/>
      <c r="AR82" s="143"/>
      <c r="AS82" s="139" t="s">
        <v>91</v>
      </c>
      <c r="AT82" s="134" t="s">
        <v>385</v>
      </c>
      <c r="AU82" s="134"/>
      <c r="AV82" s="136"/>
      <c r="AW82" s="136"/>
      <c r="AX82" s="134"/>
      <c r="AY82" s="134"/>
      <c r="AZ82" s="134"/>
      <c r="BA82" s="136" t="s">
        <v>221</v>
      </c>
      <c r="BB82" s="136" t="s">
        <v>329</v>
      </c>
      <c r="BC82" s="136" t="s">
        <v>298</v>
      </c>
      <c r="BD82" s="139" t="n">
        <v>2971</v>
      </c>
      <c r="BE82" s="136"/>
      <c r="BF82" s="144"/>
      <c r="BG82" s="554" t="s">
        <v>159</v>
      </c>
      <c r="BH82" s="367"/>
      <c r="BI82" s="150" t="s">
        <v>768</v>
      </c>
      <c r="BJ82" s="553" t="s">
        <v>769</v>
      </c>
      <c r="BK82" s="150" t="s">
        <v>302</v>
      </c>
      <c r="BL82" s="230"/>
      <c r="BM82" s="230"/>
      <c r="BN82" s="230"/>
    </row>
    <row r="83" customFormat="false" ht="60" hidden="false" customHeight="true" outlineLevel="0" collapsed="false">
      <c r="A83" s="110"/>
      <c r="B83" s="110" t="s">
        <v>62</v>
      </c>
      <c r="C83" s="110" t="s">
        <v>63</v>
      </c>
      <c r="D83" s="111" t="s">
        <v>64</v>
      </c>
      <c r="E83" s="111" t="n">
        <v>222</v>
      </c>
      <c r="F83" s="112" t="s">
        <v>675</v>
      </c>
      <c r="G83" s="112" t="s">
        <v>2669</v>
      </c>
      <c r="H83" s="111" t="s">
        <v>2670</v>
      </c>
      <c r="I83" s="113" t="s">
        <v>1630</v>
      </c>
      <c r="J83" s="112" t="s">
        <v>1631</v>
      </c>
      <c r="K83" s="114" t="s">
        <v>131</v>
      </c>
      <c r="L83" s="114" t="s">
        <v>151</v>
      </c>
      <c r="M83" s="112" t="s">
        <v>2671</v>
      </c>
      <c r="N83" s="114" t="n">
        <v>9438924</v>
      </c>
      <c r="O83" s="110" t="s">
        <v>2672</v>
      </c>
      <c r="P83" s="110" t="s">
        <v>136</v>
      </c>
      <c r="Q83" s="115" t="s">
        <v>137</v>
      </c>
      <c r="R83" s="116" t="n">
        <v>41395</v>
      </c>
      <c r="S83" s="113" t="n">
        <v>12</v>
      </c>
      <c r="T83" s="117" t="n">
        <f aca="false">R83+S83*365.2</f>
        <v>45777.4</v>
      </c>
      <c r="U83" s="111" t="s">
        <v>100</v>
      </c>
      <c r="V83" s="110" t="str">
        <f aca="false">IF(Y83="","",Y83)</f>
        <v>к</v>
      </c>
      <c r="W83" s="110" t="str">
        <f aca="false">IF(Z83="","",Z83)</f>
        <v>Па</v>
      </c>
      <c r="X83" s="113" t="n">
        <v>60</v>
      </c>
      <c r="Y83" s="113" t="s">
        <v>215</v>
      </c>
      <c r="Z83" s="115" t="s">
        <v>139</v>
      </c>
      <c r="AA83" s="111" t="s">
        <v>156</v>
      </c>
      <c r="AB83" s="113"/>
      <c r="AC83" s="115" t="s">
        <v>141</v>
      </c>
      <c r="AD83" s="114" t="n">
        <v>48</v>
      </c>
      <c r="AE83" s="120" t="n">
        <v>45154</v>
      </c>
      <c r="AF83" s="121" t="n">
        <f aca="false">IF(AD83=0,0,IF(AE83="","",EDATE(AE83,AD83)-DAY(1)))</f>
        <v>46584</v>
      </c>
      <c r="AG83" s="112" t="s">
        <v>82</v>
      </c>
      <c r="AH83" s="136" t="s">
        <v>83</v>
      </c>
      <c r="AI83" s="115" t="s">
        <v>2673</v>
      </c>
      <c r="AJ83" s="112" t="s">
        <v>143</v>
      </c>
      <c r="AK83" s="121" t="str">
        <f aca="true">IF(AE83=0,"нет данных",IF(TODAY()&lt;AF83-30,"поверен",IF(TODAY()&gt;AF83,"ЗАМЕНИТЬ","ПРОСРОЧЕН")))</f>
        <v>поверен</v>
      </c>
      <c r="AL83" s="115"/>
      <c r="AM83" s="115" t="s">
        <v>86</v>
      </c>
      <c r="AN83" s="115" t="s">
        <v>1724</v>
      </c>
      <c r="AO83" s="115" t="s">
        <v>88</v>
      </c>
      <c r="AP83" s="113" t="s">
        <v>2674</v>
      </c>
      <c r="AQ83" s="122" t="s">
        <v>2675</v>
      </c>
      <c r="AR83" s="121"/>
      <c r="AS83" s="115" t="s">
        <v>91</v>
      </c>
      <c r="AT83" s="110" t="s">
        <v>385</v>
      </c>
      <c r="AU83" s="110" t="n">
        <v>2967</v>
      </c>
      <c r="AV83" s="112" t="n">
        <v>45028</v>
      </c>
      <c r="AW83" s="564" t="s">
        <v>2676</v>
      </c>
      <c r="AX83" s="110"/>
      <c r="AY83" s="110"/>
      <c r="AZ83" s="110"/>
      <c r="BA83" s="112" t="s">
        <v>122</v>
      </c>
      <c r="BB83" s="112" t="s">
        <v>145</v>
      </c>
      <c r="BC83" s="112" t="s">
        <v>146</v>
      </c>
      <c r="BD83" s="115" t="n">
        <v>3001</v>
      </c>
      <c r="BE83" s="112"/>
      <c r="BF83" s="123"/>
      <c r="BG83" s="228" t="s">
        <v>1966</v>
      </c>
      <c r="BH83" s="229"/>
      <c r="BI83" s="110"/>
      <c r="BJ83" s="556"/>
      <c r="BK83" s="557"/>
      <c r="BL83" s="230"/>
      <c r="BM83" s="230"/>
      <c r="BN83" s="550"/>
    </row>
    <row r="84" customFormat="false" ht="60" hidden="false" customHeight="true" outlineLevel="0" collapsed="false">
      <c r="A84" s="110"/>
      <c r="B84" s="110" t="s">
        <v>62</v>
      </c>
      <c r="C84" s="110" t="s">
        <v>63</v>
      </c>
      <c r="D84" s="111" t="s">
        <v>64</v>
      </c>
      <c r="E84" s="111" t="n">
        <v>222</v>
      </c>
      <c r="F84" s="112" t="s">
        <v>675</v>
      </c>
      <c r="G84" s="112" t="s">
        <v>2669</v>
      </c>
      <c r="H84" s="111" t="s">
        <v>2677</v>
      </c>
      <c r="I84" s="113" t="s">
        <v>2678</v>
      </c>
      <c r="J84" s="112" t="s">
        <v>983</v>
      </c>
      <c r="K84" s="114" t="s">
        <v>465</v>
      </c>
      <c r="L84" s="114" t="s">
        <v>2679</v>
      </c>
      <c r="M84" s="114" t="s">
        <v>2680</v>
      </c>
      <c r="N84" s="111" t="s">
        <v>2681</v>
      </c>
      <c r="O84" s="110" t="s">
        <v>2682</v>
      </c>
      <c r="P84" s="110" t="s">
        <v>76</v>
      </c>
      <c r="Q84" s="115" t="s">
        <v>137</v>
      </c>
      <c r="R84" s="116" t="n">
        <v>42552</v>
      </c>
      <c r="S84" s="113" t="n">
        <v>12</v>
      </c>
      <c r="T84" s="117" t="n">
        <f aca="false">R84+S84*365.2</f>
        <v>46934.4</v>
      </c>
      <c r="U84" s="111" t="s">
        <v>2683</v>
      </c>
      <c r="V84" s="110" t="str">
        <f aca="false">IF(Y84="","",Y84)</f>
        <v>к</v>
      </c>
      <c r="W84" s="110" t="str">
        <f aca="false">IF(Z84="","",Z84)</f>
        <v>Па</v>
      </c>
      <c r="X84" s="113" t="n">
        <v>5</v>
      </c>
      <c r="Y84" s="113" t="s">
        <v>215</v>
      </c>
      <c r="Z84" s="115" t="s">
        <v>139</v>
      </c>
      <c r="AA84" s="111" t="s">
        <v>987</v>
      </c>
      <c r="AB84" s="113"/>
      <c r="AC84" s="115" t="s">
        <v>141</v>
      </c>
      <c r="AD84" s="114" t="n">
        <v>36</v>
      </c>
      <c r="AE84" s="120" t="n">
        <v>45090</v>
      </c>
      <c r="AF84" s="121" t="n">
        <f aca="false">IF(AD84=0,0,IF(AE84="","",EDATE(AE84,AD84)-DAY(1)))</f>
        <v>46155</v>
      </c>
      <c r="AG84" s="112" t="s">
        <v>82</v>
      </c>
      <c r="AH84" s="112" t="s">
        <v>83</v>
      </c>
      <c r="AI84" s="115" t="s">
        <v>2684</v>
      </c>
      <c r="AJ84" s="112" t="s">
        <v>143</v>
      </c>
      <c r="AK84" s="121" t="str">
        <f aca="true">IF(AE84=0,"нет данных",IF(TODAY()&lt;AF84-30,"поверен",IF(TODAY()&gt;AF84,"ЗАМЕНИТЬ","ПРОСРОЧЕН")))</f>
        <v>поверен</v>
      </c>
      <c r="AL84" s="115"/>
      <c r="AM84" s="115" t="s">
        <v>86</v>
      </c>
      <c r="AN84" s="115" t="s">
        <v>1724</v>
      </c>
      <c r="AO84" s="115" t="s">
        <v>88</v>
      </c>
      <c r="AP84" s="113" t="s">
        <v>488</v>
      </c>
      <c r="AQ84" s="122" t="s">
        <v>620</v>
      </c>
      <c r="AR84" s="121"/>
      <c r="AS84" s="115" t="s">
        <v>91</v>
      </c>
      <c r="AT84" s="110" t="s">
        <v>385</v>
      </c>
      <c r="AU84" s="110" t="n">
        <v>2968</v>
      </c>
      <c r="AV84" s="112"/>
      <c r="AW84" s="112"/>
      <c r="AX84" s="110"/>
      <c r="AY84" s="110"/>
      <c r="AZ84" s="110"/>
      <c r="BA84" s="112" t="s">
        <v>221</v>
      </c>
      <c r="BB84" s="112" t="s">
        <v>145</v>
      </c>
      <c r="BC84" s="112" t="s">
        <v>146</v>
      </c>
      <c r="BD84" s="115"/>
      <c r="BE84" s="112"/>
      <c r="BF84" s="123"/>
      <c r="BG84" s="228"/>
      <c r="BH84" s="229"/>
      <c r="BI84" s="110"/>
      <c r="BJ84" s="556"/>
      <c r="BK84" s="557"/>
      <c r="BL84" s="565" t="s">
        <v>1881</v>
      </c>
      <c r="BM84" s="230"/>
      <c r="BN84" s="550"/>
    </row>
    <row r="85" customFormat="false" ht="60" hidden="false" customHeight="true" outlineLevel="0" collapsed="false">
      <c r="A85" s="110"/>
      <c r="B85" s="110" t="s">
        <v>62</v>
      </c>
      <c r="C85" s="110" t="s">
        <v>63</v>
      </c>
      <c r="D85" s="111" t="s">
        <v>64</v>
      </c>
      <c r="E85" s="111" t="n">
        <v>222</v>
      </c>
      <c r="F85" s="112" t="s">
        <v>675</v>
      </c>
      <c r="G85" s="112" t="s">
        <v>2669</v>
      </c>
      <c r="H85" s="111" t="s">
        <v>2685</v>
      </c>
      <c r="I85" s="113" t="s">
        <v>2678</v>
      </c>
      <c r="J85" s="112" t="s">
        <v>983</v>
      </c>
      <c r="K85" s="114" t="s">
        <v>465</v>
      </c>
      <c r="L85" s="114" t="s">
        <v>2679</v>
      </c>
      <c r="M85" s="114" t="s">
        <v>2680</v>
      </c>
      <c r="N85" s="111" t="s">
        <v>2686</v>
      </c>
      <c r="O85" s="110" t="s">
        <v>2682</v>
      </c>
      <c r="P85" s="110" t="s">
        <v>76</v>
      </c>
      <c r="Q85" s="115" t="s">
        <v>137</v>
      </c>
      <c r="R85" s="116" t="n">
        <v>42552</v>
      </c>
      <c r="S85" s="113" t="n">
        <v>12</v>
      </c>
      <c r="T85" s="117" t="n">
        <f aca="false">R85+S85*365.2</f>
        <v>46934.4</v>
      </c>
      <c r="U85" s="111" t="s">
        <v>2683</v>
      </c>
      <c r="V85" s="110" t="str">
        <f aca="false">IF(Y85="","",Y85)</f>
        <v>М</v>
      </c>
      <c r="W85" s="110" t="str">
        <f aca="false">IF(Z85="","",Z85)</f>
        <v>Па</v>
      </c>
      <c r="X85" s="113" t="n">
        <v>5</v>
      </c>
      <c r="Y85" s="113" t="s">
        <v>138</v>
      </c>
      <c r="Z85" s="115" t="s">
        <v>139</v>
      </c>
      <c r="AA85" s="111" t="s">
        <v>987</v>
      </c>
      <c r="AB85" s="113"/>
      <c r="AC85" s="115" t="s">
        <v>141</v>
      </c>
      <c r="AD85" s="114" t="n">
        <v>36</v>
      </c>
      <c r="AE85" s="120" t="n">
        <v>45090</v>
      </c>
      <c r="AF85" s="121" t="n">
        <f aca="false">IF(AD85=0,0,IF(AE85="","",EDATE(AE85,AD85)-DAY(1)))</f>
        <v>46155</v>
      </c>
      <c r="AG85" s="112" t="s">
        <v>82</v>
      </c>
      <c r="AH85" s="112" t="s">
        <v>83</v>
      </c>
      <c r="AI85" s="115" t="s">
        <v>2687</v>
      </c>
      <c r="AJ85" s="112" t="s">
        <v>143</v>
      </c>
      <c r="AK85" s="121" t="str">
        <f aca="true">IF(AE85=0,"нет данных",IF(TODAY()&lt;AF85-30,"поверен",IF(TODAY()&gt;AF85,"ЗАМЕНИТЬ","ПРОСРОЧЕН")))</f>
        <v>поверен</v>
      </c>
      <c r="AL85" s="115"/>
      <c r="AM85" s="115" t="s">
        <v>86</v>
      </c>
      <c r="AN85" s="115" t="s">
        <v>1724</v>
      </c>
      <c r="AO85" s="115" t="s">
        <v>88</v>
      </c>
      <c r="AP85" s="113" t="s">
        <v>488</v>
      </c>
      <c r="AQ85" s="122"/>
      <c r="AR85" s="121"/>
      <c r="AS85" s="115" t="s">
        <v>91</v>
      </c>
      <c r="AT85" s="110" t="s">
        <v>385</v>
      </c>
      <c r="AU85" s="110" t="n">
        <v>2969</v>
      </c>
      <c r="AV85" s="115" t="s">
        <v>620</v>
      </c>
      <c r="AW85" s="112"/>
      <c r="AX85" s="110"/>
      <c r="AY85" s="110"/>
      <c r="AZ85" s="110"/>
      <c r="BA85" s="112" t="s">
        <v>221</v>
      </c>
      <c r="BB85" s="112" t="s">
        <v>145</v>
      </c>
      <c r="BC85" s="112" t="s">
        <v>146</v>
      </c>
      <c r="BD85" s="115"/>
      <c r="BE85" s="112"/>
      <c r="BF85" s="123"/>
      <c r="BG85" s="228"/>
      <c r="BH85" s="229"/>
      <c r="BI85" s="110"/>
      <c r="BJ85" s="556"/>
      <c r="BK85" s="557"/>
      <c r="BL85" s="565" t="s">
        <v>1881</v>
      </c>
      <c r="BM85" s="230"/>
      <c r="BN85" s="550"/>
    </row>
    <row r="86" customFormat="false" ht="60" hidden="false" customHeight="true" outlineLevel="0" collapsed="false">
      <c r="A86" s="110"/>
      <c r="B86" s="110" t="s">
        <v>62</v>
      </c>
      <c r="C86" s="110" t="s">
        <v>63</v>
      </c>
      <c r="D86" s="111" t="s">
        <v>64</v>
      </c>
      <c r="E86" s="111" t="n">
        <v>222</v>
      </c>
      <c r="F86" s="112" t="s">
        <v>675</v>
      </c>
      <c r="G86" s="112" t="s">
        <v>2688</v>
      </c>
      <c r="H86" s="111" t="s">
        <v>2689</v>
      </c>
      <c r="I86" s="113" t="s">
        <v>2690</v>
      </c>
      <c r="J86" s="112" t="s">
        <v>2691</v>
      </c>
      <c r="K86" s="114" t="s">
        <v>318</v>
      </c>
      <c r="L86" s="114" t="s">
        <v>2692</v>
      </c>
      <c r="M86" s="112" t="s">
        <v>2693</v>
      </c>
      <c r="N86" s="114" t="s">
        <v>2694</v>
      </c>
      <c r="O86" s="110" t="s">
        <v>2695</v>
      </c>
      <c r="P86" s="110" t="s">
        <v>76</v>
      </c>
      <c r="Q86" s="115" t="s">
        <v>289</v>
      </c>
      <c r="R86" s="116" t="n">
        <v>42583</v>
      </c>
      <c r="S86" s="113" t="n">
        <v>25</v>
      </c>
      <c r="T86" s="117" t="n">
        <f aca="false">R86+S86*365.2</f>
        <v>51713</v>
      </c>
      <c r="U86" s="111" t="s">
        <v>2314</v>
      </c>
      <c r="V86" s="110" t="str">
        <f aca="false">IF(Y86="","",Y86)</f>
        <v>м</v>
      </c>
      <c r="W86" s="110" t="str">
        <f aca="false">IF(Z86="","",Z86)</f>
        <v>м</v>
      </c>
      <c r="X86" s="113" t="n">
        <v>12000</v>
      </c>
      <c r="Y86" s="113" t="s">
        <v>325</v>
      </c>
      <c r="Z86" s="115" t="s">
        <v>325</v>
      </c>
      <c r="AA86" s="111" t="s">
        <v>2696</v>
      </c>
      <c r="AB86" s="113"/>
      <c r="AC86" s="115" t="s">
        <v>141</v>
      </c>
      <c r="AD86" s="114" t="n">
        <v>48</v>
      </c>
      <c r="AE86" s="120" t="n">
        <v>44147</v>
      </c>
      <c r="AF86" s="121" t="n">
        <f aca="false">IF(AD86=0,0,IF(AE86="","",EDATE(AE86,AD86)-DAY(1)))</f>
        <v>45577</v>
      </c>
      <c r="AG86" s="112" t="s">
        <v>82</v>
      </c>
      <c r="AH86" s="112" t="s">
        <v>83</v>
      </c>
      <c r="AI86" s="115" t="s">
        <v>2697</v>
      </c>
      <c r="AJ86" s="112" t="s">
        <v>85</v>
      </c>
      <c r="AK86" s="121" t="str">
        <f aca="true">IF(AE86=0,"нет данных",IF(TODAY()&lt;AF86-30,"поверен",IF(TODAY()&gt;AF86,"ЗАМЕНИТЬ","ПРОСРОЧЕН")))</f>
        <v>ЗАМЕНИТЬ</v>
      </c>
      <c r="AL86" s="115"/>
      <c r="AM86" s="115" t="s">
        <v>86</v>
      </c>
      <c r="AN86" s="115" t="s">
        <v>1724</v>
      </c>
      <c r="AO86" s="115" t="s">
        <v>88</v>
      </c>
      <c r="AP86" s="113" t="s">
        <v>2698</v>
      </c>
      <c r="AQ86" s="122" t="s">
        <v>620</v>
      </c>
      <c r="AR86" s="121"/>
      <c r="AS86" s="115" t="s">
        <v>91</v>
      </c>
      <c r="AT86" s="110" t="s">
        <v>385</v>
      </c>
      <c r="AU86" s="110" t="n">
        <v>2972</v>
      </c>
      <c r="AV86" s="115" t="s">
        <v>620</v>
      </c>
      <c r="AW86" s="112"/>
      <c r="AX86" s="110"/>
      <c r="AY86" s="110"/>
      <c r="AZ86" s="110"/>
      <c r="BA86" s="112" t="s">
        <v>221</v>
      </c>
      <c r="BB86" s="112" t="s">
        <v>329</v>
      </c>
      <c r="BC86" s="112" t="s">
        <v>298</v>
      </c>
      <c r="BD86" s="115" t="s">
        <v>2699</v>
      </c>
      <c r="BE86" s="112"/>
      <c r="BF86" s="123"/>
      <c r="BG86" s="228"/>
      <c r="BH86" s="229"/>
      <c r="BI86" s="110"/>
      <c r="BJ86" s="556"/>
      <c r="BK86" s="557"/>
      <c r="BL86" s="230"/>
      <c r="BM86" s="230"/>
      <c r="BN86" s="550"/>
    </row>
    <row r="87" customFormat="false" ht="60" hidden="false" customHeight="true" outlineLevel="0" collapsed="false">
      <c r="A87" s="110"/>
      <c r="B87" s="110" t="s">
        <v>62</v>
      </c>
      <c r="C87" s="110" t="s">
        <v>63</v>
      </c>
      <c r="D87" s="111" t="s">
        <v>64</v>
      </c>
      <c r="E87" s="111" t="n">
        <v>222</v>
      </c>
      <c r="F87" s="112" t="s">
        <v>675</v>
      </c>
      <c r="G87" s="112" t="s">
        <v>2700</v>
      </c>
      <c r="H87" s="111" t="s">
        <v>2701</v>
      </c>
      <c r="I87" s="113" t="s">
        <v>2690</v>
      </c>
      <c r="J87" s="112" t="s">
        <v>2691</v>
      </c>
      <c r="K87" s="114" t="s">
        <v>318</v>
      </c>
      <c r="L87" s="114" t="s">
        <v>2692</v>
      </c>
      <c r="M87" s="112" t="s">
        <v>2693</v>
      </c>
      <c r="N87" s="114" t="s">
        <v>2702</v>
      </c>
      <c r="O87" s="110" t="s">
        <v>2695</v>
      </c>
      <c r="P87" s="110" t="s">
        <v>76</v>
      </c>
      <c r="Q87" s="115" t="s">
        <v>289</v>
      </c>
      <c r="R87" s="116" t="n">
        <v>42583</v>
      </c>
      <c r="S87" s="113" t="n">
        <v>25</v>
      </c>
      <c r="T87" s="117" t="n">
        <f aca="false">R87+S87*365.2</f>
        <v>51713</v>
      </c>
      <c r="U87" s="111" t="s">
        <v>2314</v>
      </c>
      <c r="V87" s="110" t="str">
        <f aca="false">IF(Y87="","",Y87)</f>
        <v>м</v>
      </c>
      <c r="W87" s="110" t="str">
        <f aca="false">IF(Z87="","",Z87)</f>
        <v>м</v>
      </c>
      <c r="X87" s="113" t="n">
        <v>12000</v>
      </c>
      <c r="Y87" s="113" t="s">
        <v>325</v>
      </c>
      <c r="Z87" s="115" t="s">
        <v>325</v>
      </c>
      <c r="AA87" s="111" t="s">
        <v>2696</v>
      </c>
      <c r="AB87" s="113"/>
      <c r="AC87" s="115" t="s">
        <v>141</v>
      </c>
      <c r="AD87" s="114" t="n">
        <v>48</v>
      </c>
      <c r="AE87" s="120" t="n">
        <v>44147</v>
      </c>
      <c r="AF87" s="121" t="n">
        <f aca="false">IF(AD87=0,0,IF(AE87="","",EDATE(AE87,AD87)-DAY(1)))</f>
        <v>45577</v>
      </c>
      <c r="AG87" s="112" t="s">
        <v>82</v>
      </c>
      <c r="AH87" s="112" t="s">
        <v>83</v>
      </c>
      <c r="AI87" s="115" t="s">
        <v>2703</v>
      </c>
      <c r="AJ87" s="112" t="s">
        <v>85</v>
      </c>
      <c r="AK87" s="121" t="str">
        <f aca="true">IF(AE87=0,"нет данных",IF(TODAY()&lt;AF87-30,"поверен",IF(TODAY()&gt;AF87,"ЗАМЕНИТЬ","ПРОСРОЧЕН")))</f>
        <v>ЗАМЕНИТЬ</v>
      </c>
      <c r="AL87" s="115"/>
      <c r="AM87" s="115" t="s">
        <v>86</v>
      </c>
      <c r="AN87" s="115" t="s">
        <v>1724</v>
      </c>
      <c r="AO87" s="115" t="s">
        <v>88</v>
      </c>
      <c r="AP87" s="113" t="s">
        <v>2698</v>
      </c>
      <c r="AQ87" s="122" t="s">
        <v>620</v>
      </c>
      <c r="AR87" s="121"/>
      <c r="AS87" s="115" t="s">
        <v>91</v>
      </c>
      <c r="AT87" s="110" t="s">
        <v>385</v>
      </c>
      <c r="AU87" s="110" t="n">
        <v>2972</v>
      </c>
      <c r="AV87" s="115" t="s">
        <v>620</v>
      </c>
      <c r="AW87" s="112"/>
      <c r="AX87" s="110"/>
      <c r="AY87" s="110"/>
      <c r="AZ87" s="110"/>
      <c r="BA87" s="112" t="s">
        <v>221</v>
      </c>
      <c r="BB87" s="112" t="s">
        <v>329</v>
      </c>
      <c r="BC87" s="112" t="s">
        <v>298</v>
      </c>
      <c r="BD87" s="115" t="s">
        <v>2704</v>
      </c>
      <c r="BE87" s="112"/>
      <c r="BF87" s="123"/>
      <c r="BG87" s="228"/>
      <c r="BH87" s="229"/>
      <c r="BI87" s="110"/>
      <c r="BJ87" s="556"/>
      <c r="BK87" s="557"/>
      <c r="BL87" s="230"/>
      <c r="BM87" s="230"/>
      <c r="BN87" s="550"/>
    </row>
    <row r="88" customFormat="false" ht="60" hidden="false" customHeight="true" outlineLevel="0" collapsed="false">
      <c r="A88" s="134"/>
      <c r="B88" s="134" t="s">
        <v>62</v>
      </c>
      <c r="C88" s="134" t="s">
        <v>63</v>
      </c>
      <c r="D88" s="135" t="s">
        <v>64</v>
      </c>
      <c r="E88" s="135" t="s">
        <v>852</v>
      </c>
      <c r="F88" s="136" t="s">
        <v>853</v>
      </c>
      <c r="G88" s="136" t="s">
        <v>1196</v>
      </c>
      <c r="H88" s="135" t="s">
        <v>2705</v>
      </c>
      <c r="I88" s="137" t="s">
        <v>2706</v>
      </c>
      <c r="J88" s="136" t="s">
        <v>2707</v>
      </c>
      <c r="K88" s="138" t="s">
        <v>531</v>
      </c>
      <c r="L88" s="138" t="s">
        <v>2708</v>
      </c>
      <c r="M88" s="136" t="s">
        <v>2709</v>
      </c>
      <c r="N88" s="138" t="s">
        <v>2710</v>
      </c>
      <c r="O88" s="134" t="s">
        <v>1331</v>
      </c>
      <c r="P88" s="134" t="s">
        <v>76</v>
      </c>
      <c r="Q88" s="139" t="s">
        <v>77</v>
      </c>
      <c r="R88" s="140" t="n">
        <v>41974</v>
      </c>
      <c r="S88" s="137" t="n">
        <v>10</v>
      </c>
      <c r="T88" s="141" t="n">
        <v>45626</v>
      </c>
      <c r="U88" s="135" t="n">
        <v>-50</v>
      </c>
      <c r="V88" s="134"/>
      <c r="W88" s="134" t="s">
        <v>79</v>
      </c>
      <c r="X88" s="137" t="n">
        <v>50</v>
      </c>
      <c r="Y88" s="137"/>
      <c r="Z88" s="139" t="s">
        <v>79</v>
      </c>
      <c r="AA88" s="135" t="s">
        <v>547</v>
      </c>
      <c r="AB88" s="137"/>
      <c r="AC88" s="139" t="s">
        <v>141</v>
      </c>
      <c r="AD88" s="138" t="n">
        <v>48</v>
      </c>
      <c r="AE88" s="149" t="n">
        <v>45034</v>
      </c>
      <c r="AF88" s="143" t="n">
        <v>46494</v>
      </c>
      <c r="AG88" s="136" t="s">
        <v>82</v>
      </c>
      <c r="AH88" s="136" t="s">
        <v>83</v>
      </c>
      <c r="AI88" s="139" t="s">
        <v>2711</v>
      </c>
      <c r="AJ88" s="136" t="s">
        <v>143</v>
      </c>
      <c r="AK88" s="143" t="s">
        <v>453</v>
      </c>
      <c r="AL88" s="139"/>
      <c r="AM88" s="139" t="s">
        <v>86</v>
      </c>
      <c r="AN88" s="139" t="s">
        <v>1724</v>
      </c>
      <c r="AO88" s="139" t="s">
        <v>88</v>
      </c>
      <c r="AP88" s="137"/>
      <c r="AQ88" s="150"/>
      <c r="AR88" s="143"/>
      <c r="AS88" s="139" t="s">
        <v>91</v>
      </c>
      <c r="AT88" s="134" t="s">
        <v>385</v>
      </c>
      <c r="AU88" s="134" t="n">
        <v>4432</v>
      </c>
      <c r="AV88" s="136"/>
      <c r="AW88" s="136"/>
      <c r="AX88" s="134"/>
      <c r="AY88" s="134"/>
      <c r="AZ88" s="134"/>
      <c r="BA88" s="136"/>
      <c r="BB88" s="136" t="s">
        <v>93</v>
      </c>
      <c r="BC88" s="136" t="s">
        <v>94</v>
      </c>
      <c r="BD88" s="139" t="n">
        <v>3201</v>
      </c>
      <c r="BE88" s="136"/>
      <c r="BF88" s="144"/>
      <c r="BG88" s="554" t="s">
        <v>1191</v>
      </c>
      <c r="BH88" s="367"/>
      <c r="BI88" s="134"/>
      <c r="BJ88" s="560"/>
      <c r="BK88" s="241"/>
      <c r="BL88" s="230"/>
      <c r="BM88" s="230"/>
      <c r="BN88" s="230"/>
    </row>
    <row r="89" customFormat="false" ht="60" hidden="false" customHeight="true" outlineLevel="0" collapsed="false">
      <c r="A89" s="134"/>
      <c r="B89" s="134" t="s">
        <v>62</v>
      </c>
      <c r="C89" s="134" t="s">
        <v>63</v>
      </c>
      <c r="D89" s="135" t="s">
        <v>64</v>
      </c>
      <c r="E89" s="135" t="s">
        <v>852</v>
      </c>
      <c r="F89" s="136" t="s">
        <v>853</v>
      </c>
      <c r="G89" s="136" t="s">
        <v>1196</v>
      </c>
      <c r="H89" s="135" t="s">
        <v>2712</v>
      </c>
      <c r="I89" s="137" t="s">
        <v>2706</v>
      </c>
      <c r="J89" s="136" t="s">
        <v>2707</v>
      </c>
      <c r="K89" s="138" t="s">
        <v>531</v>
      </c>
      <c r="L89" s="138" t="s">
        <v>2708</v>
      </c>
      <c r="M89" s="136" t="s">
        <v>2709</v>
      </c>
      <c r="N89" s="138" t="s">
        <v>2713</v>
      </c>
      <c r="O89" s="134" t="s">
        <v>1331</v>
      </c>
      <c r="P89" s="134" t="s">
        <v>76</v>
      </c>
      <c r="Q89" s="139" t="s">
        <v>77</v>
      </c>
      <c r="R89" s="140" t="n">
        <v>41974</v>
      </c>
      <c r="S89" s="137" t="n">
        <v>10</v>
      </c>
      <c r="T89" s="141" t="n">
        <v>45626</v>
      </c>
      <c r="U89" s="135" t="n">
        <v>-50</v>
      </c>
      <c r="V89" s="134"/>
      <c r="W89" s="134" t="s">
        <v>79</v>
      </c>
      <c r="X89" s="137" t="n">
        <v>50</v>
      </c>
      <c r="Y89" s="137"/>
      <c r="Z89" s="139" t="s">
        <v>79</v>
      </c>
      <c r="AA89" s="135" t="s">
        <v>547</v>
      </c>
      <c r="AB89" s="137"/>
      <c r="AC89" s="139" t="s">
        <v>141</v>
      </c>
      <c r="AD89" s="138" t="n">
        <v>48</v>
      </c>
      <c r="AE89" s="149" t="n">
        <v>45034</v>
      </c>
      <c r="AF89" s="143" t="n">
        <v>46494</v>
      </c>
      <c r="AG89" s="136" t="s">
        <v>82</v>
      </c>
      <c r="AH89" s="136" t="s">
        <v>83</v>
      </c>
      <c r="AI89" s="139" t="s">
        <v>2714</v>
      </c>
      <c r="AJ89" s="136" t="s">
        <v>143</v>
      </c>
      <c r="AK89" s="143" t="s">
        <v>453</v>
      </c>
      <c r="AL89" s="139"/>
      <c r="AM89" s="139" t="s">
        <v>86</v>
      </c>
      <c r="AN89" s="139" t="s">
        <v>1724</v>
      </c>
      <c r="AO89" s="139" t="s">
        <v>88</v>
      </c>
      <c r="AP89" s="137"/>
      <c r="AQ89" s="150"/>
      <c r="AR89" s="143"/>
      <c r="AS89" s="139" t="s">
        <v>91</v>
      </c>
      <c r="AT89" s="134" t="s">
        <v>385</v>
      </c>
      <c r="AU89" s="134" t="n">
        <v>4433</v>
      </c>
      <c r="AV89" s="136"/>
      <c r="AW89" s="136"/>
      <c r="AX89" s="134"/>
      <c r="AY89" s="134"/>
      <c r="AZ89" s="134"/>
      <c r="BA89" s="136"/>
      <c r="BB89" s="136" t="s">
        <v>93</v>
      </c>
      <c r="BC89" s="136" t="s">
        <v>94</v>
      </c>
      <c r="BD89" s="139" t="n">
        <v>3201</v>
      </c>
      <c r="BE89" s="136"/>
      <c r="BF89" s="144"/>
      <c r="BG89" s="554" t="s">
        <v>1191</v>
      </c>
      <c r="BH89" s="367"/>
      <c r="BI89" s="134"/>
      <c r="BJ89" s="560"/>
      <c r="BK89" s="241"/>
      <c r="BL89" s="230"/>
      <c r="BM89" s="230"/>
      <c r="BN89" s="230"/>
    </row>
    <row r="90" customFormat="false" ht="60" hidden="false" customHeight="true" outlineLevel="0" collapsed="false">
      <c r="A90" s="110"/>
      <c r="B90" s="110" t="s">
        <v>62</v>
      </c>
      <c r="C90" s="110" t="s">
        <v>63</v>
      </c>
      <c r="D90" s="111" t="s">
        <v>64</v>
      </c>
      <c r="E90" s="111" t="s">
        <v>852</v>
      </c>
      <c r="F90" s="112" t="s">
        <v>2715</v>
      </c>
      <c r="G90" s="112" t="s">
        <v>2716</v>
      </c>
      <c r="H90" s="111" t="s">
        <v>2717</v>
      </c>
      <c r="I90" s="113" t="s">
        <v>1199</v>
      </c>
      <c r="J90" s="112" t="s">
        <v>2718</v>
      </c>
      <c r="K90" s="114" t="s">
        <v>131</v>
      </c>
      <c r="L90" s="114" t="s">
        <v>211</v>
      </c>
      <c r="M90" s="114" t="s">
        <v>212</v>
      </c>
      <c r="N90" s="111" t="s">
        <v>2719</v>
      </c>
      <c r="O90" s="112" t="s">
        <v>214</v>
      </c>
      <c r="P90" s="110" t="s">
        <v>76</v>
      </c>
      <c r="Q90" s="115" t="s">
        <v>137</v>
      </c>
      <c r="R90" s="120" t="n">
        <v>44238</v>
      </c>
      <c r="S90" s="537" t="n">
        <v>15</v>
      </c>
      <c r="T90" s="117" t="n">
        <v>49716</v>
      </c>
      <c r="U90" s="118" t="s">
        <v>100</v>
      </c>
      <c r="V90" s="110" t="s">
        <v>215</v>
      </c>
      <c r="W90" s="110" t="s">
        <v>139</v>
      </c>
      <c r="X90" s="113" t="n">
        <v>1034</v>
      </c>
      <c r="Y90" s="113" t="s">
        <v>215</v>
      </c>
      <c r="Z90" s="115" t="s">
        <v>139</v>
      </c>
      <c r="AA90" s="111" t="s">
        <v>216</v>
      </c>
      <c r="AB90" s="113"/>
      <c r="AC90" s="115" t="s">
        <v>141</v>
      </c>
      <c r="AD90" s="114" t="n">
        <v>60</v>
      </c>
      <c r="AE90" s="120" t="n">
        <v>44238</v>
      </c>
      <c r="AF90" s="121" t="n">
        <v>46063</v>
      </c>
      <c r="AG90" s="112" t="s">
        <v>82</v>
      </c>
      <c r="AH90" s="112" t="s">
        <v>83</v>
      </c>
      <c r="AI90" s="115" t="s">
        <v>2720</v>
      </c>
      <c r="AJ90" s="112" t="s">
        <v>214</v>
      </c>
      <c r="AK90" s="121" t="s">
        <v>453</v>
      </c>
      <c r="AL90" s="115"/>
      <c r="AM90" s="115" t="s">
        <v>86</v>
      </c>
      <c r="AN90" s="115" t="s">
        <v>1724</v>
      </c>
      <c r="AO90" s="115" t="s">
        <v>88</v>
      </c>
      <c r="AP90" s="113" t="s">
        <v>218</v>
      </c>
      <c r="AQ90" s="122" t="s">
        <v>2721</v>
      </c>
      <c r="AR90" s="121"/>
      <c r="AS90" s="115" t="s">
        <v>91</v>
      </c>
      <c r="AT90" s="110" t="s">
        <v>92</v>
      </c>
      <c r="AU90" s="110" t="n">
        <v>2013</v>
      </c>
      <c r="AV90" s="122" t="s">
        <v>2722</v>
      </c>
      <c r="AW90" s="112"/>
      <c r="AX90" s="110"/>
      <c r="AY90" s="110"/>
      <c r="AZ90" s="110"/>
      <c r="BA90" s="112"/>
      <c r="BB90" s="112" t="s">
        <v>145</v>
      </c>
      <c r="BC90" s="112" t="s">
        <v>146</v>
      </c>
      <c r="BD90" s="115" t="n">
        <v>3001</v>
      </c>
      <c r="BE90" s="112"/>
      <c r="BF90" s="123"/>
      <c r="BG90" s="228"/>
      <c r="BH90" s="229"/>
      <c r="BI90" s="110"/>
      <c r="BJ90" s="556"/>
      <c r="BK90" s="557"/>
      <c r="BL90" s="230"/>
      <c r="BM90" s="230"/>
      <c r="BN90" s="550"/>
    </row>
    <row r="91" customFormat="false" ht="60" hidden="false" customHeight="true" outlineLevel="0" collapsed="false">
      <c r="A91" s="110"/>
      <c r="B91" s="110" t="s">
        <v>62</v>
      </c>
      <c r="C91" s="110" t="s">
        <v>63</v>
      </c>
      <c r="D91" s="111" t="s">
        <v>64</v>
      </c>
      <c r="E91" s="111" t="s">
        <v>852</v>
      </c>
      <c r="F91" s="112" t="s">
        <v>2715</v>
      </c>
      <c r="G91" s="112" t="s">
        <v>2723</v>
      </c>
      <c r="H91" s="111" t="s">
        <v>2724</v>
      </c>
      <c r="I91" s="113" t="s">
        <v>1199</v>
      </c>
      <c r="J91" s="112" t="s">
        <v>2718</v>
      </c>
      <c r="K91" s="114" t="s">
        <v>131</v>
      </c>
      <c r="L91" s="114" t="s">
        <v>211</v>
      </c>
      <c r="M91" s="114" t="s">
        <v>212</v>
      </c>
      <c r="N91" s="111" t="s">
        <v>2725</v>
      </c>
      <c r="O91" s="112" t="s">
        <v>214</v>
      </c>
      <c r="P91" s="110" t="s">
        <v>76</v>
      </c>
      <c r="Q91" s="115" t="s">
        <v>137</v>
      </c>
      <c r="R91" s="120" t="n">
        <v>44238</v>
      </c>
      <c r="S91" s="537" t="n">
        <v>15</v>
      </c>
      <c r="T91" s="117" t="n">
        <v>49716</v>
      </c>
      <c r="U91" s="118" t="s">
        <v>100</v>
      </c>
      <c r="V91" s="110" t="s">
        <v>215</v>
      </c>
      <c r="W91" s="110" t="s">
        <v>139</v>
      </c>
      <c r="X91" s="113" t="n">
        <v>1034</v>
      </c>
      <c r="Y91" s="113" t="s">
        <v>215</v>
      </c>
      <c r="Z91" s="115" t="s">
        <v>139</v>
      </c>
      <c r="AA91" s="111" t="s">
        <v>216</v>
      </c>
      <c r="AB91" s="113"/>
      <c r="AC91" s="115" t="s">
        <v>141</v>
      </c>
      <c r="AD91" s="114" t="n">
        <v>60</v>
      </c>
      <c r="AE91" s="120" t="n">
        <v>44238</v>
      </c>
      <c r="AF91" s="121" t="n">
        <v>46063</v>
      </c>
      <c r="AG91" s="112" t="s">
        <v>82</v>
      </c>
      <c r="AH91" s="112" t="s">
        <v>83</v>
      </c>
      <c r="AI91" s="115" t="s">
        <v>2726</v>
      </c>
      <c r="AJ91" s="112" t="s">
        <v>214</v>
      </c>
      <c r="AK91" s="121" t="s">
        <v>453</v>
      </c>
      <c r="AL91" s="115"/>
      <c r="AM91" s="115" t="s">
        <v>86</v>
      </c>
      <c r="AN91" s="115" t="s">
        <v>1724</v>
      </c>
      <c r="AO91" s="115" t="s">
        <v>88</v>
      </c>
      <c r="AP91" s="113" t="s">
        <v>218</v>
      </c>
      <c r="AQ91" s="122" t="s">
        <v>2721</v>
      </c>
      <c r="AR91" s="121"/>
      <c r="AS91" s="115" t="s">
        <v>91</v>
      </c>
      <c r="AT91" s="110" t="s">
        <v>92</v>
      </c>
      <c r="AU91" s="110" t="n">
        <v>2013</v>
      </c>
      <c r="AV91" s="122" t="s">
        <v>2722</v>
      </c>
      <c r="AW91" s="112"/>
      <c r="AX91" s="110"/>
      <c r="AY91" s="110"/>
      <c r="AZ91" s="110"/>
      <c r="BA91" s="112"/>
      <c r="BB91" s="112" t="s">
        <v>145</v>
      </c>
      <c r="BC91" s="112" t="s">
        <v>146</v>
      </c>
      <c r="BD91" s="115" t="n">
        <v>3001</v>
      </c>
      <c r="BE91" s="112"/>
      <c r="BF91" s="123"/>
      <c r="BG91" s="228"/>
      <c r="BH91" s="229"/>
      <c r="BI91" s="110"/>
      <c r="BJ91" s="556"/>
      <c r="BK91" s="557"/>
      <c r="BL91" s="230"/>
      <c r="BM91" s="230"/>
      <c r="BN91" s="550"/>
    </row>
    <row r="92" customFormat="false" ht="60" hidden="false" customHeight="true" outlineLevel="0" collapsed="false">
      <c r="A92" s="110"/>
      <c r="B92" s="110" t="s">
        <v>62</v>
      </c>
      <c r="C92" s="110" t="s">
        <v>63</v>
      </c>
      <c r="D92" s="111" t="s">
        <v>64</v>
      </c>
      <c r="E92" s="111" t="s">
        <v>852</v>
      </c>
      <c r="F92" s="112" t="s">
        <v>2715</v>
      </c>
      <c r="G92" s="112" t="s">
        <v>2727</v>
      </c>
      <c r="H92" s="111" t="s">
        <v>2728</v>
      </c>
      <c r="I92" s="113" t="s">
        <v>1199</v>
      </c>
      <c r="J92" s="112" t="s">
        <v>2718</v>
      </c>
      <c r="K92" s="114" t="s">
        <v>131</v>
      </c>
      <c r="L92" s="114" t="s">
        <v>211</v>
      </c>
      <c r="M92" s="114" t="s">
        <v>212</v>
      </c>
      <c r="N92" s="111" t="s">
        <v>2729</v>
      </c>
      <c r="O92" s="112" t="s">
        <v>214</v>
      </c>
      <c r="P92" s="110" t="s">
        <v>76</v>
      </c>
      <c r="Q92" s="115" t="s">
        <v>137</v>
      </c>
      <c r="R92" s="120" t="n">
        <v>44238</v>
      </c>
      <c r="S92" s="537" t="n">
        <v>15</v>
      </c>
      <c r="T92" s="117" t="n">
        <v>49716</v>
      </c>
      <c r="U92" s="118" t="s">
        <v>100</v>
      </c>
      <c r="V92" s="110" t="s">
        <v>215</v>
      </c>
      <c r="W92" s="110" t="s">
        <v>139</v>
      </c>
      <c r="X92" s="113" t="n">
        <v>1034</v>
      </c>
      <c r="Y92" s="113" t="s">
        <v>215</v>
      </c>
      <c r="Z92" s="115" t="s">
        <v>139</v>
      </c>
      <c r="AA92" s="111" t="s">
        <v>216</v>
      </c>
      <c r="AB92" s="113"/>
      <c r="AC92" s="115" t="s">
        <v>141</v>
      </c>
      <c r="AD92" s="114" t="n">
        <v>60</v>
      </c>
      <c r="AE92" s="120" t="n">
        <v>44238</v>
      </c>
      <c r="AF92" s="121" t="n">
        <v>46063</v>
      </c>
      <c r="AG92" s="112" t="s">
        <v>82</v>
      </c>
      <c r="AH92" s="112" t="s">
        <v>83</v>
      </c>
      <c r="AI92" s="115" t="s">
        <v>2730</v>
      </c>
      <c r="AJ92" s="112" t="s">
        <v>214</v>
      </c>
      <c r="AK92" s="121" t="s">
        <v>453</v>
      </c>
      <c r="AL92" s="115"/>
      <c r="AM92" s="115" t="s">
        <v>86</v>
      </c>
      <c r="AN92" s="115" t="s">
        <v>1724</v>
      </c>
      <c r="AO92" s="115" t="s">
        <v>88</v>
      </c>
      <c r="AP92" s="113" t="s">
        <v>218</v>
      </c>
      <c r="AQ92" s="122" t="s">
        <v>2721</v>
      </c>
      <c r="AR92" s="121"/>
      <c r="AS92" s="115" t="s">
        <v>91</v>
      </c>
      <c r="AT92" s="110" t="s">
        <v>92</v>
      </c>
      <c r="AU92" s="110" t="n">
        <v>2013</v>
      </c>
      <c r="AV92" s="122" t="s">
        <v>2722</v>
      </c>
      <c r="AW92" s="112"/>
      <c r="AX92" s="110"/>
      <c r="AY92" s="110"/>
      <c r="AZ92" s="110"/>
      <c r="BA92" s="112"/>
      <c r="BB92" s="112" t="s">
        <v>145</v>
      </c>
      <c r="BC92" s="112" t="s">
        <v>146</v>
      </c>
      <c r="BD92" s="115" t="n">
        <v>3001</v>
      </c>
      <c r="BE92" s="112"/>
      <c r="BF92" s="123"/>
      <c r="BG92" s="228"/>
      <c r="BH92" s="229"/>
      <c r="BI92" s="110"/>
      <c r="BJ92" s="556"/>
      <c r="BK92" s="557"/>
      <c r="BL92" s="230"/>
      <c r="BM92" s="230"/>
      <c r="BN92" s="550"/>
    </row>
    <row r="93" customFormat="false" ht="60" hidden="false" customHeight="true" outlineLevel="0" collapsed="false">
      <c r="A93" s="134"/>
      <c r="B93" s="134" t="s">
        <v>62</v>
      </c>
      <c r="C93" s="134" t="s">
        <v>63</v>
      </c>
      <c r="D93" s="135" t="s">
        <v>64</v>
      </c>
      <c r="E93" s="135" t="s">
        <v>852</v>
      </c>
      <c r="F93" s="136" t="s">
        <v>853</v>
      </c>
      <c r="G93" s="136" t="s">
        <v>1203</v>
      </c>
      <c r="H93" s="135" t="s">
        <v>2731</v>
      </c>
      <c r="I93" s="137" t="s">
        <v>149</v>
      </c>
      <c r="J93" s="136" t="s">
        <v>150</v>
      </c>
      <c r="K93" s="138" t="s">
        <v>131</v>
      </c>
      <c r="L93" s="138" t="s">
        <v>151</v>
      </c>
      <c r="M93" s="136" t="s">
        <v>2732</v>
      </c>
      <c r="N93" s="138" t="s">
        <v>2733</v>
      </c>
      <c r="O93" s="134" t="s">
        <v>153</v>
      </c>
      <c r="P93" s="134" t="s">
        <v>154</v>
      </c>
      <c r="Q93" s="139" t="s">
        <v>137</v>
      </c>
      <c r="R93" s="140" t="s">
        <v>1360</v>
      </c>
      <c r="S93" s="232" t="n">
        <v>12</v>
      </c>
      <c r="T93" s="141" t="n">
        <v>46295.4</v>
      </c>
      <c r="U93" s="135" t="s">
        <v>100</v>
      </c>
      <c r="V93" s="134" t="s">
        <v>215</v>
      </c>
      <c r="W93" s="134" t="s">
        <v>139</v>
      </c>
      <c r="X93" s="137" t="n">
        <v>250</v>
      </c>
      <c r="Y93" s="137" t="s">
        <v>215</v>
      </c>
      <c r="Z93" s="139" t="s">
        <v>139</v>
      </c>
      <c r="AA93" s="135" t="s">
        <v>1361</v>
      </c>
      <c r="AB93" s="137"/>
      <c r="AC93" s="139" t="s">
        <v>141</v>
      </c>
      <c r="AD93" s="138" t="n">
        <v>60</v>
      </c>
      <c r="AE93" s="149" t="n">
        <v>45241</v>
      </c>
      <c r="AF93" s="143" t="n">
        <v>47067</v>
      </c>
      <c r="AG93" s="136" t="s">
        <v>82</v>
      </c>
      <c r="AH93" s="136" t="s">
        <v>83</v>
      </c>
      <c r="AI93" s="139" t="s">
        <v>2734</v>
      </c>
      <c r="AJ93" s="136" t="s">
        <v>143</v>
      </c>
      <c r="AK93" s="143" t="s">
        <v>453</v>
      </c>
      <c r="AL93" s="139"/>
      <c r="AM93" s="139" t="s">
        <v>86</v>
      </c>
      <c r="AN93" s="139" t="s">
        <v>1724</v>
      </c>
      <c r="AO93" s="139" t="s">
        <v>88</v>
      </c>
      <c r="AP93" s="137"/>
      <c r="AQ93" s="150"/>
      <c r="AR93" s="143"/>
      <c r="AS93" s="139" t="s">
        <v>91</v>
      </c>
      <c r="AT93" s="134" t="s">
        <v>385</v>
      </c>
      <c r="AU93" s="134"/>
      <c r="AV93" s="136"/>
      <c r="AW93" s="136"/>
      <c r="AX93" s="134"/>
      <c r="AY93" s="134"/>
      <c r="AZ93" s="134"/>
      <c r="BA93" s="136"/>
      <c r="BB93" s="136" t="s">
        <v>145</v>
      </c>
      <c r="BC93" s="136" t="s">
        <v>146</v>
      </c>
      <c r="BD93" s="139" t="s">
        <v>1363</v>
      </c>
      <c r="BE93" s="136"/>
      <c r="BF93" s="144"/>
      <c r="BG93" s="554"/>
      <c r="BH93" s="367"/>
      <c r="BI93" s="134"/>
      <c r="BJ93" s="560"/>
      <c r="BK93" s="241"/>
      <c r="BL93" s="230" t="s">
        <v>1910</v>
      </c>
      <c r="BM93" s="230"/>
      <c r="BN93" s="230"/>
    </row>
    <row r="94" customFormat="false" ht="60" hidden="false" customHeight="true" outlineLevel="0" collapsed="false">
      <c r="A94" s="134"/>
      <c r="B94" s="134" t="s">
        <v>62</v>
      </c>
      <c r="C94" s="134" t="s">
        <v>63</v>
      </c>
      <c r="D94" s="135" t="s">
        <v>64</v>
      </c>
      <c r="E94" s="135" t="s">
        <v>852</v>
      </c>
      <c r="F94" s="136" t="s">
        <v>853</v>
      </c>
      <c r="G94" s="136" t="s">
        <v>1203</v>
      </c>
      <c r="H94" s="135" t="s">
        <v>2735</v>
      </c>
      <c r="I94" s="137" t="s">
        <v>149</v>
      </c>
      <c r="J94" s="136" t="s">
        <v>150</v>
      </c>
      <c r="K94" s="138" t="s">
        <v>131</v>
      </c>
      <c r="L94" s="138" t="s">
        <v>151</v>
      </c>
      <c r="M94" s="136" t="s">
        <v>2732</v>
      </c>
      <c r="N94" s="138" t="s">
        <v>2736</v>
      </c>
      <c r="O94" s="134" t="s">
        <v>153</v>
      </c>
      <c r="P94" s="134" t="s">
        <v>154</v>
      </c>
      <c r="Q94" s="139" t="s">
        <v>137</v>
      </c>
      <c r="R94" s="140" t="s">
        <v>1360</v>
      </c>
      <c r="S94" s="232" t="n">
        <v>12</v>
      </c>
      <c r="T94" s="141" t="n">
        <v>46295.4</v>
      </c>
      <c r="U94" s="135" t="s">
        <v>100</v>
      </c>
      <c r="V94" s="134" t="s">
        <v>215</v>
      </c>
      <c r="W94" s="134" t="s">
        <v>139</v>
      </c>
      <c r="X94" s="137" t="n">
        <v>250</v>
      </c>
      <c r="Y94" s="137" t="s">
        <v>215</v>
      </c>
      <c r="Z94" s="139" t="s">
        <v>139</v>
      </c>
      <c r="AA94" s="135" t="s">
        <v>1361</v>
      </c>
      <c r="AB94" s="137"/>
      <c r="AC94" s="139" t="s">
        <v>141</v>
      </c>
      <c r="AD94" s="138" t="n">
        <v>60</v>
      </c>
      <c r="AE94" s="149" t="n">
        <v>45241</v>
      </c>
      <c r="AF94" s="143" t="n">
        <v>47067</v>
      </c>
      <c r="AG94" s="136" t="s">
        <v>82</v>
      </c>
      <c r="AH94" s="136" t="s">
        <v>83</v>
      </c>
      <c r="AI94" s="139" t="s">
        <v>2737</v>
      </c>
      <c r="AJ94" s="136" t="s">
        <v>143</v>
      </c>
      <c r="AK94" s="143" t="s">
        <v>453</v>
      </c>
      <c r="AL94" s="139"/>
      <c r="AM94" s="139" t="s">
        <v>86</v>
      </c>
      <c r="AN94" s="139" t="s">
        <v>1724</v>
      </c>
      <c r="AO94" s="139" t="s">
        <v>88</v>
      </c>
      <c r="AP94" s="137"/>
      <c r="AQ94" s="150"/>
      <c r="AR94" s="143"/>
      <c r="AS94" s="139" t="s">
        <v>91</v>
      </c>
      <c r="AT94" s="134" t="s">
        <v>385</v>
      </c>
      <c r="AU94" s="134"/>
      <c r="AV94" s="136"/>
      <c r="AW94" s="136"/>
      <c r="AX94" s="134"/>
      <c r="AY94" s="134"/>
      <c r="AZ94" s="134"/>
      <c r="BA94" s="136"/>
      <c r="BB94" s="136" t="s">
        <v>145</v>
      </c>
      <c r="BC94" s="136" t="s">
        <v>146</v>
      </c>
      <c r="BD94" s="139" t="s">
        <v>1363</v>
      </c>
      <c r="BE94" s="136"/>
      <c r="BF94" s="144"/>
      <c r="BG94" s="554"/>
      <c r="BH94" s="367"/>
      <c r="BI94" s="134"/>
      <c r="BJ94" s="560"/>
      <c r="BK94" s="241"/>
      <c r="BL94" s="230" t="s">
        <v>1910</v>
      </c>
      <c r="BM94" s="230"/>
      <c r="BN94" s="230"/>
    </row>
    <row r="95" customFormat="false" ht="60" hidden="false" customHeight="true" outlineLevel="0" collapsed="false">
      <c r="A95" s="134"/>
      <c r="B95" s="134" t="s">
        <v>62</v>
      </c>
      <c r="C95" s="134" t="s">
        <v>63</v>
      </c>
      <c r="D95" s="135" t="s">
        <v>64</v>
      </c>
      <c r="E95" s="135" t="s">
        <v>852</v>
      </c>
      <c r="F95" s="136" t="s">
        <v>853</v>
      </c>
      <c r="G95" s="136" t="s">
        <v>1203</v>
      </c>
      <c r="H95" s="135" t="s">
        <v>2738</v>
      </c>
      <c r="I95" s="137" t="s">
        <v>149</v>
      </c>
      <c r="J95" s="136" t="s">
        <v>150</v>
      </c>
      <c r="K95" s="138" t="s">
        <v>131</v>
      </c>
      <c r="L95" s="138" t="s">
        <v>151</v>
      </c>
      <c r="M95" s="136" t="s">
        <v>2732</v>
      </c>
      <c r="N95" s="138" t="s">
        <v>2739</v>
      </c>
      <c r="O95" s="134" t="s">
        <v>153</v>
      </c>
      <c r="P95" s="134" t="s">
        <v>154</v>
      </c>
      <c r="Q95" s="139" t="s">
        <v>137</v>
      </c>
      <c r="R95" s="140" t="s">
        <v>1360</v>
      </c>
      <c r="S95" s="232" t="n">
        <v>12</v>
      </c>
      <c r="T95" s="141" t="n">
        <v>46295.4</v>
      </c>
      <c r="U95" s="135" t="s">
        <v>100</v>
      </c>
      <c r="V95" s="134" t="s">
        <v>215</v>
      </c>
      <c r="W95" s="134" t="s">
        <v>139</v>
      </c>
      <c r="X95" s="137" t="n">
        <v>250</v>
      </c>
      <c r="Y95" s="137" t="s">
        <v>215</v>
      </c>
      <c r="Z95" s="139" t="s">
        <v>139</v>
      </c>
      <c r="AA95" s="135" t="s">
        <v>1361</v>
      </c>
      <c r="AB95" s="137"/>
      <c r="AC95" s="139" t="s">
        <v>141</v>
      </c>
      <c r="AD95" s="138" t="n">
        <v>60</v>
      </c>
      <c r="AE95" s="149" t="n">
        <v>45241</v>
      </c>
      <c r="AF95" s="143" t="n">
        <v>47067</v>
      </c>
      <c r="AG95" s="136" t="s">
        <v>82</v>
      </c>
      <c r="AH95" s="136" t="s">
        <v>83</v>
      </c>
      <c r="AI95" s="139" t="s">
        <v>2740</v>
      </c>
      <c r="AJ95" s="136" t="s">
        <v>143</v>
      </c>
      <c r="AK95" s="143" t="s">
        <v>453</v>
      </c>
      <c r="AL95" s="139"/>
      <c r="AM95" s="139" t="s">
        <v>86</v>
      </c>
      <c r="AN95" s="139" t="s">
        <v>1724</v>
      </c>
      <c r="AO95" s="139" t="s">
        <v>88</v>
      </c>
      <c r="AP95" s="137"/>
      <c r="AQ95" s="150"/>
      <c r="AR95" s="143"/>
      <c r="AS95" s="139" t="s">
        <v>91</v>
      </c>
      <c r="AT95" s="134" t="s">
        <v>385</v>
      </c>
      <c r="AU95" s="134"/>
      <c r="AV95" s="136"/>
      <c r="AW95" s="136"/>
      <c r="AX95" s="134"/>
      <c r="AY95" s="134"/>
      <c r="AZ95" s="134"/>
      <c r="BA95" s="136"/>
      <c r="BB95" s="136" t="s">
        <v>145</v>
      </c>
      <c r="BC95" s="136" t="s">
        <v>146</v>
      </c>
      <c r="BD95" s="139" t="s">
        <v>1363</v>
      </c>
      <c r="BE95" s="136"/>
      <c r="BF95" s="144"/>
      <c r="BG95" s="554"/>
      <c r="BH95" s="367"/>
      <c r="BI95" s="134"/>
      <c r="BJ95" s="560"/>
      <c r="BK95" s="241"/>
      <c r="BL95" s="230" t="s">
        <v>1910</v>
      </c>
      <c r="BM95" s="230"/>
      <c r="BN95" s="230"/>
    </row>
    <row r="96" customFormat="false" ht="60" hidden="false" customHeight="true" outlineLevel="0" collapsed="false">
      <c r="A96" s="134"/>
      <c r="B96" s="134" t="s">
        <v>62</v>
      </c>
      <c r="C96" s="134" t="s">
        <v>63</v>
      </c>
      <c r="D96" s="135" t="s">
        <v>64</v>
      </c>
      <c r="E96" s="135" t="s">
        <v>852</v>
      </c>
      <c r="F96" s="136" t="s">
        <v>853</v>
      </c>
      <c r="G96" s="136" t="s">
        <v>2741</v>
      </c>
      <c r="H96" s="135" t="s">
        <v>2742</v>
      </c>
      <c r="I96" s="137" t="s">
        <v>316</v>
      </c>
      <c r="J96" s="136" t="s">
        <v>317</v>
      </c>
      <c r="K96" s="138" t="s">
        <v>318</v>
      </c>
      <c r="L96" s="138" t="n">
        <v>5300</v>
      </c>
      <c r="M96" s="136" t="s">
        <v>2743</v>
      </c>
      <c r="N96" s="138" t="s">
        <v>2744</v>
      </c>
      <c r="O96" s="134" t="s">
        <v>322</v>
      </c>
      <c r="P96" s="134" t="s">
        <v>154</v>
      </c>
      <c r="Q96" s="139" t="s">
        <v>289</v>
      </c>
      <c r="R96" s="140" t="s">
        <v>2745</v>
      </c>
      <c r="S96" s="137" t="n">
        <v>12</v>
      </c>
      <c r="T96" s="141" t="n">
        <v>46398.4</v>
      </c>
      <c r="U96" s="135" t="n">
        <v>0.1</v>
      </c>
      <c r="V96" s="134"/>
      <c r="W96" s="134" t="s">
        <v>325</v>
      </c>
      <c r="X96" s="137" t="n">
        <v>10</v>
      </c>
      <c r="Y96" s="137"/>
      <c r="Z96" s="139" t="s">
        <v>325</v>
      </c>
      <c r="AA96" s="135" t="s">
        <v>326</v>
      </c>
      <c r="AB96" s="137" t="s">
        <v>325</v>
      </c>
      <c r="AC96" s="139" t="s">
        <v>325</v>
      </c>
      <c r="AD96" s="138" t="n">
        <v>48</v>
      </c>
      <c r="AE96" s="149" t="n">
        <v>45034</v>
      </c>
      <c r="AF96" s="143" t="n">
        <v>46494</v>
      </c>
      <c r="AG96" s="136" t="s">
        <v>82</v>
      </c>
      <c r="AH96" s="136" t="s">
        <v>83</v>
      </c>
      <c r="AI96" s="139" t="s">
        <v>2746</v>
      </c>
      <c r="AJ96" s="136" t="s">
        <v>143</v>
      </c>
      <c r="AK96" s="143" t="s">
        <v>453</v>
      </c>
      <c r="AL96" s="139"/>
      <c r="AM96" s="139" t="s">
        <v>86</v>
      </c>
      <c r="AN96" s="139" t="s">
        <v>1724</v>
      </c>
      <c r="AO96" s="139" t="s">
        <v>88</v>
      </c>
      <c r="AP96" s="137"/>
      <c r="AQ96" s="150"/>
      <c r="AR96" s="143"/>
      <c r="AS96" s="139" t="s">
        <v>91</v>
      </c>
      <c r="AT96" s="134" t="s">
        <v>385</v>
      </c>
      <c r="AU96" s="134"/>
      <c r="AV96" s="136"/>
      <c r="AW96" s="136"/>
      <c r="AX96" s="134"/>
      <c r="AY96" s="134"/>
      <c r="AZ96" s="134"/>
      <c r="BA96" s="136"/>
      <c r="BB96" s="136" t="s">
        <v>329</v>
      </c>
      <c r="BC96" s="136" t="s">
        <v>298</v>
      </c>
      <c r="BD96" s="139" t="n">
        <v>2971</v>
      </c>
      <c r="BE96" s="136"/>
      <c r="BF96" s="144"/>
      <c r="BG96" s="554" t="s">
        <v>1191</v>
      </c>
      <c r="BH96" s="367"/>
      <c r="BI96" s="134"/>
      <c r="BJ96" s="560"/>
      <c r="BK96" s="241"/>
      <c r="BL96" s="230"/>
      <c r="BM96" s="230"/>
      <c r="BN96" s="230"/>
    </row>
    <row r="97" customFormat="false" ht="60" hidden="false" customHeight="true" outlineLevel="0" collapsed="false">
      <c r="A97" s="110"/>
      <c r="B97" s="110" t="s">
        <v>62</v>
      </c>
      <c r="C97" s="110" t="s">
        <v>63</v>
      </c>
      <c r="D97" s="111" t="s">
        <v>64</v>
      </c>
      <c r="E97" s="111" t="s">
        <v>852</v>
      </c>
      <c r="F97" s="112" t="s">
        <v>853</v>
      </c>
      <c r="G97" s="112" t="s">
        <v>1917</v>
      </c>
      <c r="H97" s="112" t="s">
        <v>2747</v>
      </c>
      <c r="I97" s="112" t="s">
        <v>282</v>
      </c>
      <c r="J97" s="112" t="s">
        <v>2748</v>
      </c>
      <c r="K97" s="112" t="s">
        <v>284</v>
      </c>
      <c r="L97" s="112" t="s">
        <v>2749</v>
      </c>
      <c r="M97" s="112" t="s">
        <v>2319</v>
      </c>
      <c r="N97" s="112" t="s">
        <v>2750</v>
      </c>
      <c r="O97" s="112" t="s">
        <v>288</v>
      </c>
      <c r="P97" s="112" t="s">
        <v>136</v>
      </c>
      <c r="Q97" s="115" t="s">
        <v>289</v>
      </c>
      <c r="R97" s="116" t="n">
        <v>41640</v>
      </c>
      <c r="S97" s="113" t="n">
        <v>10</v>
      </c>
      <c r="T97" s="117" t="n">
        <v>45292</v>
      </c>
      <c r="U97" s="111" t="s">
        <v>2751</v>
      </c>
      <c r="V97" s="110"/>
      <c r="W97" s="110" t="s">
        <v>292</v>
      </c>
      <c r="X97" s="113" t="n">
        <v>280</v>
      </c>
      <c r="Y97" s="113"/>
      <c r="Z97" s="110" t="s">
        <v>292</v>
      </c>
      <c r="AA97" s="111" t="s">
        <v>293</v>
      </c>
      <c r="AB97" s="113"/>
      <c r="AC97" s="115" t="s">
        <v>141</v>
      </c>
      <c r="AD97" s="114" t="n">
        <v>48</v>
      </c>
      <c r="AE97" s="120" t="n">
        <v>44391</v>
      </c>
      <c r="AF97" s="121" t="n">
        <v>45851</v>
      </c>
      <c r="AG97" s="112" t="s">
        <v>82</v>
      </c>
      <c r="AH97" s="112" t="s">
        <v>83</v>
      </c>
      <c r="AI97" s="115" t="s">
        <v>2752</v>
      </c>
      <c r="AJ97" s="112" t="s">
        <v>1321</v>
      </c>
      <c r="AK97" s="121" t="s">
        <v>453</v>
      </c>
      <c r="AL97" s="115"/>
      <c r="AM97" s="115" t="s">
        <v>86</v>
      </c>
      <c r="AN97" s="115" t="s">
        <v>1724</v>
      </c>
      <c r="AO97" s="115" t="s">
        <v>88</v>
      </c>
      <c r="AP97" s="113" t="s">
        <v>2753</v>
      </c>
      <c r="AQ97" s="122" t="s">
        <v>873</v>
      </c>
      <c r="AR97" s="121"/>
      <c r="AS97" s="115" t="s">
        <v>91</v>
      </c>
      <c r="AT97" s="110" t="s">
        <v>385</v>
      </c>
      <c r="AU97" s="110"/>
      <c r="AV97" s="112" t="n">
        <v>45167</v>
      </c>
      <c r="AW97" s="112"/>
      <c r="AX97" s="110"/>
      <c r="AY97" s="110"/>
      <c r="AZ97" s="110"/>
      <c r="BA97" s="112"/>
      <c r="BB97" s="112" t="s">
        <v>297</v>
      </c>
      <c r="BC97" s="112" t="s">
        <v>298</v>
      </c>
      <c r="BD97" s="115"/>
      <c r="BE97" s="112"/>
      <c r="BF97" s="123"/>
      <c r="BG97" s="228"/>
      <c r="BH97" s="229"/>
      <c r="BI97" s="110" t="s">
        <v>2754</v>
      </c>
      <c r="BJ97" s="566" t="s">
        <v>301</v>
      </c>
      <c r="BK97" s="110" t="s">
        <v>2755</v>
      </c>
      <c r="BL97" s="230"/>
      <c r="BM97" s="230"/>
      <c r="BN97" s="550"/>
    </row>
    <row r="98" customFormat="false" ht="60" hidden="false" customHeight="true" outlineLevel="0" collapsed="false">
      <c r="A98" s="110"/>
      <c r="B98" s="110" t="s">
        <v>62</v>
      </c>
      <c r="C98" s="110" t="s">
        <v>63</v>
      </c>
      <c r="D98" s="111" t="s">
        <v>64</v>
      </c>
      <c r="E98" s="111" t="s">
        <v>852</v>
      </c>
      <c r="F98" s="112" t="s">
        <v>853</v>
      </c>
      <c r="G98" s="112" t="s">
        <v>1674</v>
      </c>
      <c r="H98" s="112" t="s">
        <v>2756</v>
      </c>
      <c r="I98" s="113" t="s">
        <v>282</v>
      </c>
      <c r="J98" s="112" t="s">
        <v>2748</v>
      </c>
      <c r="K98" s="112" t="s">
        <v>284</v>
      </c>
      <c r="L98" s="112" t="s">
        <v>2749</v>
      </c>
      <c r="M98" s="112" t="s">
        <v>2319</v>
      </c>
      <c r="N98" s="112" t="s">
        <v>2757</v>
      </c>
      <c r="O98" s="112" t="s">
        <v>288</v>
      </c>
      <c r="P98" s="112" t="s">
        <v>136</v>
      </c>
      <c r="Q98" s="115" t="s">
        <v>289</v>
      </c>
      <c r="R98" s="116" t="n">
        <v>41640</v>
      </c>
      <c r="S98" s="113" t="n">
        <v>10</v>
      </c>
      <c r="T98" s="117" t="n">
        <v>45292</v>
      </c>
      <c r="U98" s="111" t="s">
        <v>2751</v>
      </c>
      <c r="V98" s="110"/>
      <c r="W98" s="110" t="s">
        <v>292</v>
      </c>
      <c r="X98" s="113" t="n">
        <v>280</v>
      </c>
      <c r="Y98" s="113"/>
      <c r="Z98" s="110" t="s">
        <v>292</v>
      </c>
      <c r="AA98" s="111" t="s">
        <v>293</v>
      </c>
      <c r="AB98" s="113"/>
      <c r="AC98" s="115" t="s">
        <v>141</v>
      </c>
      <c r="AD98" s="114" t="n">
        <v>48</v>
      </c>
      <c r="AE98" s="120" t="n">
        <v>44508</v>
      </c>
      <c r="AF98" s="121" t="n">
        <v>45968</v>
      </c>
      <c r="AG98" s="112" t="s">
        <v>82</v>
      </c>
      <c r="AH98" s="112" t="s">
        <v>83</v>
      </c>
      <c r="AI98" s="115" t="s">
        <v>2758</v>
      </c>
      <c r="AJ98" s="112" t="s">
        <v>1321</v>
      </c>
      <c r="AK98" s="121" t="s">
        <v>453</v>
      </c>
      <c r="AL98" s="115"/>
      <c r="AM98" s="115" t="s">
        <v>86</v>
      </c>
      <c r="AN98" s="115" t="s">
        <v>1724</v>
      </c>
      <c r="AO98" s="115" t="s">
        <v>88</v>
      </c>
      <c r="AP98" s="113" t="s">
        <v>2753</v>
      </c>
      <c r="AQ98" s="122" t="s">
        <v>873</v>
      </c>
      <c r="AR98" s="121"/>
      <c r="AS98" s="115" t="s">
        <v>91</v>
      </c>
      <c r="AT98" s="110" t="s">
        <v>385</v>
      </c>
      <c r="AU98" s="110"/>
      <c r="AV98" s="112" t="n">
        <v>45167</v>
      </c>
      <c r="AW98" s="112"/>
      <c r="AX98" s="110"/>
      <c r="AY98" s="110"/>
      <c r="AZ98" s="110"/>
      <c r="BA98" s="112"/>
      <c r="BB98" s="112" t="s">
        <v>297</v>
      </c>
      <c r="BC98" s="112" t="s">
        <v>298</v>
      </c>
      <c r="BD98" s="115"/>
      <c r="BE98" s="112"/>
      <c r="BF98" s="123"/>
      <c r="BG98" s="228"/>
      <c r="BH98" s="229"/>
      <c r="BI98" s="110" t="s">
        <v>2754</v>
      </c>
      <c r="BJ98" s="566" t="s">
        <v>301</v>
      </c>
      <c r="BK98" s="110" t="s">
        <v>2755</v>
      </c>
      <c r="BL98" s="230"/>
      <c r="BM98" s="230"/>
      <c r="BN98" s="550"/>
    </row>
    <row r="99" customFormat="false" ht="60" hidden="false" customHeight="true" outlineLevel="0" collapsed="false">
      <c r="A99" s="110"/>
      <c r="B99" s="110" t="s">
        <v>62</v>
      </c>
      <c r="C99" s="110" t="s">
        <v>63</v>
      </c>
      <c r="D99" s="111" t="s">
        <v>64</v>
      </c>
      <c r="E99" s="111" t="s">
        <v>852</v>
      </c>
      <c r="F99" s="112" t="s">
        <v>853</v>
      </c>
      <c r="G99" s="112" t="s">
        <v>1558</v>
      </c>
      <c r="H99" s="112" t="s">
        <v>2759</v>
      </c>
      <c r="I99" s="113" t="s">
        <v>282</v>
      </c>
      <c r="J99" s="112" t="s">
        <v>2748</v>
      </c>
      <c r="K99" s="112" t="s">
        <v>284</v>
      </c>
      <c r="L99" s="112" t="s">
        <v>2749</v>
      </c>
      <c r="M99" s="112" t="s">
        <v>2319</v>
      </c>
      <c r="N99" s="112" t="s">
        <v>2760</v>
      </c>
      <c r="O99" s="112" t="s">
        <v>288</v>
      </c>
      <c r="P99" s="112" t="s">
        <v>136</v>
      </c>
      <c r="Q99" s="115" t="s">
        <v>289</v>
      </c>
      <c r="R99" s="116" t="n">
        <v>41640</v>
      </c>
      <c r="S99" s="113" t="n">
        <v>10</v>
      </c>
      <c r="T99" s="117" t="n">
        <v>45292</v>
      </c>
      <c r="U99" s="111" t="s">
        <v>2751</v>
      </c>
      <c r="V99" s="110"/>
      <c r="W99" s="110" t="s">
        <v>292</v>
      </c>
      <c r="X99" s="113" t="n">
        <v>280</v>
      </c>
      <c r="Y99" s="113"/>
      <c r="Z99" s="110" t="s">
        <v>292</v>
      </c>
      <c r="AA99" s="111" t="s">
        <v>293</v>
      </c>
      <c r="AB99" s="113"/>
      <c r="AC99" s="115" t="s">
        <v>141</v>
      </c>
      <c r="AD99" s="114" t="n">
        <v>48</v>
      </c>
      <c r="AE99" s="120" t="n">
        <v>44508</v>
      </c>
      <c r="AF99" s="121" t="n">
        <v>45968</v>
      </c>
      <c r="AG99" s="112" t="s">
        <v>82</v>
      </c>
      <c r="AH99" s="112" t="s">
        <v>83</v>
      </c>
      <c r="AI99" s="115" t="s">
        <v>2761</v>
      </c>
      <c r="AJ99" s="112" t="s">
        <v>1321</v>
      </c>
      <c r="AK99" s="121" t="s">
        <v>453</v>
      </c>
      <c r="AL99" s="115"/>
      <c r="AM99" s="115" t="s">
        <v>86</v>
      </c>
      <c r="AN99" s="115" t="s">
        <v>1724</v>
      </c>
      <c r="AO99" s="115" t="s">
        <v>88</v>
      </c>
      <c r="AP99" s="113" t="s">
        <v>2753</v>
      </c>
      <c r="AQ99" s="122" t="s">
        <v>873</v>
      </c>
      <c r="AR99" s="121"/>
      <c r="AS99" s="115" t="s">
        <v>91</v>
      </c>
      <c r="AT99" s="110" t="s">
        <v>385</v>
      </c>
      <c r="AU99" s="110"/>
      <c r="AV99" s="112" t="n">
        <v>45167</v>
      </c>
      <c r="AW99" s="112"/>
      <c r="AX99" s="110"/>
      <c r="AY99" s="110"/>
      <c r="AZ99" s="110"/>
      <c r="BA99" s="112"/>
      <c r="BB99" s="112" t="s">
        <v>297</v>
      </c>
      <c r="BC99" s="112" t="s">
        <v>298</v>
      </c>
      <c r="BD99" s="115"/>
      <c r="BE99" s="112"/>
      <c r="BF99" s="123"/>
      <c r="BG99" s="228"/>
      <c r="BH99" s="229"/>
      <c r="BI99" s="110" t="s">
        <v>2754</v>
      </c>
      <c r="BJ99" s="566" t="s">
        <v>301</v>
      </c>
      <c r="BK99" s="110" t="s">
        <v>2755</v>
      </c>
      <c r="BL99" s="230"/>
      <c r="BM99" s="230"/>
      <c r="BN99" s="550"/>
    </row>
    <row r="100" customFormat="false" ht="60" hidden="false" customHeight="true" outlineLevel="0" collapsed="false">
      <c r="A100" s="134"/>
      <c r="B100" s="134" t="s">
        <v>62</v>
      </c>
      <c r="C100" s="134" t="s">
        <v>63</v>
      </c>
      <c r="D100" s="135" t="s">
        <v>64</v>
      </c>
      <c r="E100" s="135" t="s">
        <v>856</v>
      </c>
      <c r="F100" s="136" t="s">
        <v>857</v>
      </c>
      <c r="G100" s="136" t="s">
        <v>1196</v>
      </c>
      <c r="H100" s="135" t="s">
        <v>2762</v>
      </c>
      <c r="I100" s="137" t="s">
        <v>2706</v>
      </c>
      <c r="J100" s="136" t="s">
        <v>2707</v>
      </c>
      <c r="K100" s="138" t="s">
        <v>531</v>
      </c>
      <c r="L100" s="138" t="s">
        <v>2708</v>
      </c>
      <c r="M100" s="136" t="s">
        <v>2709</v>
      </c>
      <c r="N100" s="138" t="s">
        <v>2763</v>
      </c>
      <c r="O100" s="134" t="s">
        <v>1331</v>
      </c>
      <c r="P100" s="134" t="s">
        <v>76</v>
      </c>
      <c r="Q100" s="139" t="s">
        <v>77</v>
      </c>
      <c r="R100" s="140" t="n">
        <v>41974</v>
      </c>
      <c r="S100" s="137" t="n">
        <v>10</v>
      </c>
      <c r="T100" s="141" t="n">
        <v>45626</v>
      </c>
      <c r="U100" s="135" t="n">
        <v>-50</v>
      </c>
      <c r="V100" s="134"/>
      <c r="W100" s="134" t="s">
        <v>79</v>
      </c>
      <c r="X100" s="137" t="n">
        <v>50</v>
      </c>
      <c r="Y100" s="137"/>
      <c r="Z100" s="139" t="s">
        <v>79</v>
      </c>
      <c r="AA100" s="135" t="s">
        <v>547</v>
      </c>
      <c r="AB100" s="137"/>
      <c r="AC100" s="139" t="s">
        <v>141</v>
      </c>
      <c r="AD100" s="138" t="n">
        <v>48</v>
      </c>
      <c r="AE100" s="149" t="n">
        <v>45034</v>
      </c>
      <c r="AF100" s="143" t="n">
        <v>46494</v>
      </c>
      <c r="AG100" s="136" t="s">
        <v>82</v>
      </c>
      <c r="AH100" s="136" t="s">
        <v>83</v>
      </c>
      <c r="AI100" s="139" t="s">
        <v>2764</v>
      </c>
      <c r="AJ100" s="136" t="s">
        <v>143</v>
      </c>
      <c r="AK100" s="143" t="s">
        <v>453</v>
      </c>
      <c r="AL100" s="139"/>
      <c r="AM100" s="139" t="s">
        <v>86</v>
      </c>
      <c r="AN100" s="139" t="s">
        <v>1724</v>
      </c>
      <c r="AO100" s="139" t="s">
        <v>88</v>
      </c>
      <c r="AP100" s="137"/>
      <c r="AQ100" s="150"/>
      <c r="AR100" s="143"/>
      <c r="AS100" s="139" t="s">
        <v>91</v>
      </c>
      <c r="AT100" s="134" t="s">
        <v>385</v>
      </c>
      <c r="AU100" s="134" t="n">
        <v>4434</v>
      </c>
      <c r="AV100" s="136"/>
      <c r="AW100" s="136"/>
      <c r="AX100" s="134"/>
      <c r="AY100" s="134"/>
      <c r="AZ100" s="134"/>
      <c r="BA100" s="136"/>
      <c r="BB100" s="136" t="s">
        <v>93</v>
      </c>
      <c r="BC100" s="136" t="s">
        <v>94</v>
      </c>
      <c r="BD100" s="139" t="n">
        <v>3201</v>
      </c>
      <c r="BE100" s="136"/>
      <c r="BF100" s="144"/>
      <c r="BG100" s="554" t="s">
        <v>1191</v>
      </c>
      <c r="BH100" s="367"/>
      <c r="BI100" s="134"/>
      <c r="BJ100" s="560"/>
      <c r="BK100" s="241"/>
      <c r="BL100" s="230"/>
      <c r="BM100" s="230"/>
      <c r="BN100" s="230"/>
    </row>
    <row r="101" customFormat="false" ht="60" hidden="false" customHeight="true" outlineLevel="0" collapsed="false">
      <c r="A101" s="134"/>
      <c r="B101" s="134" t="s">
        <v>62</v>
      </c>
      <c r="C101" s="134" t="s">
        <v>63</v>
      </c>
      <c r="D101" s="135" t="s">
        <v>64</v>
      </c>
      <c r="E101" s="135" t="s">
        <v>856</v>
      </c>
      <c r="F101" s="136" t="s">
        <v>857</v>
      </c>
      <c r="G101" s="136" t="s">
        <v>1196</v>
      </c>
      <c r="H101" s="135" t="s">
        <v>2765</v>
      </c>
      <c r="I101" s="137" t="s">
        <v>2706</v>
      </c>
      <c r="J101" s="136" t="s">
        <v>2707</v>
      </c>
      <c r="K101" s="138" t="s">
        <v>531</v>
      </c>
      <c r="L101" s="138" t="s">
        <v>2708</v>
      </c>
      <c r="M101" s="136" t="s">
        <v>2709</v>
      </c>
      <c r="N101" s="138" t="s">
        <v>2766</v>
      </c>
      <c r="O101" s="134" t="s">
        <v>1331</v>
      </c>
      <c r="P101" s="134" t="s">
        <v>76</v>
      </c>
      <c r="Q101" s="139" t="s">
        <v>77</v>
      </c>
      <c r="R101" s="140" t="n">
        <v>41944</v>
      </c>
      <c r="S101" s="137" t="n">
        <v>10</v>
      </c>
      <c r="T101" s="141" t="n">
        <v>45596</v>
      </c>
      <c r="U101" s="135" t="n">
        <v>-50</v>
      </c>
      <c r="V101" s="134"/>
      <c r="W101" s="134" t="s">
        <v>79</v>
      </c>
      <c r="X101" s="137" t="n">
        <v>50</v>
      </c>
      <c r="Y101" s="137"/>
      <c r="Z101" s="139" t="s">
        <v>79</v>
      </c>
      <c r="AA101" s="135" t="s">
        <v>547</v>
      </c>
      <c r="AB101" s="137"/>
      <c r="AC101" s="139" t="s">
        <v>141</v>
      </c>
      <c r="AD101" s="138" t="n">
        <v>48</v>
      </c>
      <c r="AE101" s="149" t="n">
        <v>45034</v>
      </c>
      <c r="AF101" s="143" t="n">
        <v>46494</v>
      </c>
      <c r="AG101" s="136" t="s">
        <v>82</v>
      </c>
      <c r="AH101" s="136" t="s">
        <v>83</v>
      </c>
      <c r="AI101" s="139" t="s">
        <v>2767</v>
      </c>
      <c r="AJ101" s="136" t="s">
        <v>143</v>
      </c>
      <c r="AK101" s="143" t="s">
        <v>453</v>
      </c>
      <c r="AL101" s="139"/>
      <c r="AM101" s="139" t="s">
        <v>86</v>
      </c>
      <c r="AN101" s="139" t="s">
        <v>1724</v>
      </c>
      <c r="AO101" s="139" t="s">
        <v>88</v>
      </c>
      <c r="AP101" s="137"/>
      <c r="AQ101" s="150"/>
      <c r="AR101" s="143"/>
      <c r="AS101" s="139" t="s">
        <v>91</v>
      </c>
      <c r="AT101" s="134" t="s">
        <v>385</v>
      </c>
      <c r="AU101" s="134" t="n">
        <v>4435</v>
      </c>
      <c r="AV101" s="136"/>
      <c r="AW101" s="136"/>
      <c r="AX101" s="134"/>
      <c r="AY101" s="134"/>
      <c r="AZ101" s="134"/>
      <c r="BA101" s="136"/>
      <c r="BB101" s="136" t="s">
        <v>93</v>
      </c>
      <c r="BC101" s="136" t="s">
        <v>94</v>
      </c>
      <c r="BD101" s="139" t="n">
        <v>3201</v>
      </c>
      <c r="BE101" s="136"/>
      <c r="BF101" s="144"/>
      <c r="BG101" s="554" t="s">
        <v>1191</v>
      </c>
      <c r="BH101" s="367"/>
      <c r="BI101" s="134"/>
      <c r="BJ101" s="560"/>
      <c r="BK101" s="241"/>
      <c r="BL101" s="230"/>
      <c r="BM101" s="230"/>
      <c r="BN101" s="230"/>
    </row>
    <row r="102" customFormat="false" ht="60" hidden="false" customHeight="true" outlineLevel="0" collapsed="false">
      <c r="A102" s="134"/>
      <c r="B102" s="134" t="s">
        <v>62</v>
      </c>
      <c r="C102" s="134" t="s">
        <v>63</v>
      </c>
      <c r="D102" s="135" t="s">
        <v>64</v>
      </c>
      <c r="E102" s="135" t="s">
        <v>856</v>
      </c>
      <c r="F102" s="136" t="s">
        <v>857</v>
      </c>
      <c r="G102" s="136" t="s">
        <v>2741</v>
      </c>
      <c r="H102" s="135" t="s">
        <v>2768</v>
      </c>
      <c r="I102" s="137" t="s">
        <v>316</v>
      </c>
      <c r="J102" s="136" t="s">
        <v>317</v>
      </c>
      <c r="K102" s="138" t="s">
        <v>318</v>
      </c>
      <c r="L102" s="138" t="n">
        <v>5300</v>
      </c>
      <c r="M102" s="136" t="s">
        <v>2743</v>
      </c>
      <c r="N102" s="138" t="s">
        <v>2769</v>
      </c>
      <c r="O102" s="134" t="s">
        <v>322</v>
      </c>
      <c r="P102" s="134" t="s">
        <v>154</v>
      </c>
      <c r="Q102" s="139" t="s">
        <v>289</v>
      </c>
      <c r="R102" s="140" t="s">
        <v>2770</v>
      </c>
      <c r="S102" s="137" t="n">
        <v>12</v>
      </c>
      <c r="T102" s="141" t="n">
        <v>46407.4</v>
      </c>
      <c r="U102" s="135" t="n">
        <v>0.1</v>
      </c>
      <c r="V102" s="134"/>
      <c r="W102" s="134" t="s">
        <v>325</v>
      </c>
      <c r="X102" s="137" t="n">
        <v>10</v>
      </c>
      <c r="Y102" s="137"/>
      <c r="Z102" s="139" t="s">
        <v>325</v>
      </c>
      <c r="AA102" s="135" t="s">
        <v>326</v>
      </c>
      <c r="AB102" s="137" t="s">
        <v>325</v>
      </c>
      <c r="AC102" s="139" t="s">
        <v>325</v>
      </c>
      <c r="AD102" s="138" t="n">
        <v>48</v>
      </c>
      <c r="AE102" s="149" t="n">
        <v>45034</v>
      </c>
      <c r="AF102" s="143" t="n">
        <v>46494</v>
      </c>
      <c r="AG102" s="136" t="s">
        <v>82</v>
      </c>
      <c r="AH102" s="136" t="s">
        <v>83</v>
      </c>
      <c r="AI102" s="139" t="s">
        <v>2771</v>
      </c>
      <c r="AJ102" s="136" t="s">
        <v>143</v>
      </c>
      <c r="AK102" s="143" t="s">
        <v>453</v>
      </c>
      <c r="AL102" s="139"/>
      <c r="AM102" s="139" t="s">
        <v>86</v>
      </c>
      <c r="AN102" s="139" t="s">
        <v>1724</v>
      </c>
      <c r="AO102" s="139" t="s">
        <v>88</v>
      </c>
      <c r="AP102" s="137"/>
      <c r="AQ102" s="150"/>
      <c r="AR102" s="143"/>
      <c r="AS102" s="139" t="s">
        <v>91</v>
      </c>
      <c r="AT102" s="134" t="s">
        <v>385</v>
      </c>
      <c r="AU102" s="134"/>
      <c r="AV102" s="136"/>
      <c r="AW102" s="136"/>
      <c r="AX102" s="134"/>
      <c r="AY102" s="134"/>
      <c r="AZ102" s="134"/>
      <c r="BA102" s="136"/>
      <c r="BB102" s="136" t="s">
        <v>329</v>
      </c>
      <c r="BC102" s="136" t="s">
        <v>298</v>
      </c>
      <c r="BD102" s="139" t="n">
        <v>2971</v>
      </c>
      <c r="BE102" s="136"/>
      <c r="BF102" s="144"/>
      <c r="BG102" s="554" t="s">
        <v>1191</v>
      </c>
      <c r="BH102" s="367"/>
      <c r="BI102" s="134"/>
      <c r="BJ102" s="560"/>
      <c r="BK102" s="241"/>
      <c r="BL102" s="230"/>
      <c r="BM102" s="230"/>
      <c r="BN102" s="230"/>
    </row>
    <row r="103" customFormat="false" ht="60" hidden="false" customHeight="true" outlineLevel="0" collapsed="false">
      <c r="A103" s="134"/>
      <c r="B103" s="134" t="s">
        <v>62</v>
      </c>
      <c r="C103" s="134" t="s">
        <v>63</v>
      </c>
      <c r="D103" s="135" t="s">
        <v>64</v>
      </c>
      <c r="E103" s="135" t="s">
        <v>856</v>
      </c>
      <c r="F103" s="136" t="s">
        <v>857</v>
      </c>
      <c r="G103" s="136" t="s">
        <v>1203</v>
      </c>
      <c r="H103" s="135" t="s">
        <v>2772</v>
      </c>
      <c r="I103" s="137" t="s">
        <v>149</v>
      </c>
      <c r="J103" s="136" t="s">
        <v>150</v>
      </c>
      <c r="K103" s="138" t="s">
        <v>131</v>
      </c>
      <c r="L103" s="138" t="s">
        <v>151</v>
      </c>
      <c r="M103" s="136" t="s">
        <v>2732</v>
      </c>
      <c r="N103" s="138" t="s">
        <v>2773</v>
      </c>
      <c r="O103" s="134" t="s">
        <v>153</v>
      </c>
      <c r="P103" s="134" t="s">
        <v>154</v>
      </c>
      <c r="Q103" s="139" t="s">
        <v>137</v>
      </c>
      <c r="R103" s="140" t="s">
        <v>2774</v>
      </c>
      <c r="S103" s="232" t="n">
        <v>12</v>
      </c>
      <c r="T103" s="141" t="n">
        <v>46356.4</v>
      </c>
      <c r="U103" s="135" t="s">
        <v>100</v>
      </c>
      <c r="V103" s="134" t="s">
        <v>138</v>
      </c>
      <c r="W103" s="134" t="s">
        <v>139</v>
      </c>
      <c r="X103" s="137" t="n">
        <v>10</v>
      </c>
      <c r="Y103" s="137" t="s">
        <v>138</v>
      </c>
      <c r="Z103" s="139" t="s">
        <v>139</v>
      </c>
      <c r="AA103" s="135" t="s">
        <v>1361</v>
      </c>
      <c r="AB103" s="137"/>
      <c r="AC103" s="139" t="s">
        <v>141</v>
      </c>
      <c r="AD103" s="138" t="n">
        <v>60</v>
      </c>
      <c r="AE103" s="149" t="n">
        <v>45241</v>
      </c>
      <c r="AF103" s="143" t="n">
        <v>47067</v>
      </c>
      <c r="AG103" s="136" t="s">
        <v>82</v>
      </c>
      <c r="AH103" s="136" t="s">
        <v>83</v>
      </c>
      <c r="AI103" s="139" t="s">
        <v>2775</v>
      </c>
      <c r="AJ103" s="136" t="s">
        <v>143</v>
      </c>
      <c r="AK103" s="143" t="s">
        <v>453</v>
      </c>
      <c r="AL103" s="139"/>
      <c r="AM103" s="139" t="s">
        <v>86</v>
      </c>
      <c r="AN103" s="139" t="s">
        <v>1724</v>
      </c>
      <c r="AO103" s="139" t="s">
        <v>88</v>
      </c>
      <c r="AP103" s="137"/>
      <c r="AQ103" s="150"/>
      <c r="AR103" s="143"/>
      <c r="AS103" s="139" t="s">
        <v>91</v>
      </c>
      <c r="AT103" s="134" t="s">
        <v>385</v>
      </c>
      <c r="AU103" s="134"/>
      <c r="AV103" s="136"/>
      <c r="AW103" s="136"/>
      <c r="AX103" s="134"/>
      <c r="AY103" s="134"/>
      <c r="AZ103" s="134"/>
      <c r="BA103" s="136"/>
      <c r="BB103" s="136" t="s">
        <v>145</v>
      </c>
      <c r="BC103" s="136" t="s">
        <v>146</v>
      </c>
      <c r="BD103" s="139" t="s">
        <v>1363</v>
      </c>
      <c r="BE103" s="136"/>
      <c r="BF103" s="144"/>
      <c r="BG103" s="554"/>
      <c r="BH103" s="367"/>
      <c r="BI103" s="134"/>
      <c r="BJ103" s="560"/>
      <c r="BK103" s="241"/>
      <c r="BL103" s="230" t="s">
        <v>1910</v>
      </c>
      <c r="BM103" s="230"/>
      <c r="BN103" s="230"/>
    </row>
    <row r="104" customFormat="false" ht="60" hidden="false" customHeight="true" outlineLevel="0" collapsed="false">
      <c r="A104" s="134"/>
      <c r="B104" s="134" t="s">
        <v>62</v>
      </c>
      <c r="C104" s="134" t="s">
        <v>63</v>
      </c>
      <c r="D104" s="135" t="s">
        <v>64</v>
      </c>
      <c r="E104" s="135" t="s">
        <v>856</v>
      </c>
      <c r="F104" s="136" t="s">
        <v>857</v>
      </c>
      <c r="G104" s="136" t="s">
        <v>1203</v>
      </c>
      <c r="H104" s="135" t="s">
        <v>2776</v>
      </c>
      <c r="I104" s="137" t="s">
        <v>149</v>
      </c>
      <c r="J104" s="136" t="s">
        <v>150</v>
      </c>
      <c r="K104" s="138" t="s">
        <v>131</v>
      </c>
      <c r="L104" s="138" t="s">
        <v>151</v>
      </c>
      <c r="M104" s="136" t="s">
        <v>2732</v>
      </c>
      <c r="N104" s="138" t="s">
        <v>2777</v>
      </c>
      <c r="O104" s="134" t="s">
        <v>153</v>
      </c>
      <c r="P104" s="134" t="s">
        <v>154</v>
      </c>
      <c r="Q104" s="139" t="s">
        <v>137</v>
      </c>
      <c r="R104" s="140" t="s">
        <v>2774</v>
      </c>
      <c r="S104" s="232" t="n">
        <v>12</v>
      </c>
      <c r="T104" s="141" t="n">
        <v>46356.4</v>
      </c>
      <c r="U104" s="135" t="s">
        <v>100</v>
      </c>
      <c r="V104" s="134" t="s">
        <v>138</v>
      </c>
      <c r="W104" s="134" t="s">
        <v>139</v>
      </c>
      <c r="X104" s="137" t="n">
        <v>10</v>
      </c>
      <c r="Y104" s="137" t="s">
        <v>138</v>
      </c>
      <c r="Z104" s="139" t="s">
        <v>139</v>
      </c>
      <c r="AA104" s="135" t="s">
        <v>1361</v>
      </c>
      <c r="AB104" s="137"/>
      <c r="AC104" s="139" t="s">
        <v>141</v>
      </c>
      <c r="AD104" s="138" t="n">
        <v>60</v>
      </c>
      <c r="AE104" s="149" t="n">
        <v>45241</v>
      </c>
      <c r="AF104" s="143" t="n">
        <v>47067</v>
      </c>
      <c r="AG104" s="136" t="s">
        <v>82</v>
      </c>
      <c r="AH104" s="136" t="s">
        <v>83</v>
      </c>
      <c r="AI104" s="139" t="s">
        <v>2778</v>
      </c>
      <c r="AJ104" s="136" t="s">
        <v>143</v>
      </c>
      <c r="AK104" s="143" t="s">
        <v>453</v>
      </c>
      <c r="AL104" s="139"/>
      <c r="AM104" s="139" t="s">
        <v>86</v>
      </c>
      <c r="AN104" s="139" t="s">
        <v>1724</v>
      </c>
      <c r="AO104" s="139" t="s">
        <v>88</v>
      </c>
      <c r="AP104" s="137"/>
      <c r="AQ104" s="150"/>
      <c r="AR104" s="143"/>
      <c r="AS104" s="139" t="s">
        <v>91</v>
      </c>
      <c r="AT104" s="134" t="s">
        <v>385</v>
      </c>
      <c r="AU104" s="134"/>
      <c r="AV104" s="136"/>
      <c r="AW104" s="136"/>
      <c r="AX104" s="134"/>
      <c r="AY104" s="134"/>
      <c r="AZ104" s="134"/>
      <c r="BA104" s="136"/>
      <c r="BB104" s="136" t="s">
        <v>145</v>
      </c>
      <c r="BC104" s="136" t="s">
        <v>146</v>
      </c>
      <c r="BD104" s="139" t="s">
        <v>1363</v>
      </c>
      <c r="BE104" s="136"/>
      <c r="BF104" s="144"/>
      <c r="BG104" s="554"/>
      <c r="BH104" s="367"/>
      <c r="BI104" s="134"/>
      <c r="BJ104" s="560"/>
      <c r="BK104" s="241"/>
      <c r="BL104" s="230" t="s">
        <v>1910</v>
      </c>
      <c r="BM104" s="230"/>
      <c r="BN104" s="230"/>
    </row>
    <row r="105" customFormat="false" ht="60" hidden="false" customHeight="true" outlineLevel="0" collapsed="false">
      <c r="A105" s="134"/>
      <c r="B105" s="134" t="s">
        <v>62</v>
      </c>
      <c r="C105" s="134" t="s">
        <v>63</v>
      </c>
      <c r="D105" s="135" t="s">
        <v>64</v>
      </c>
      <c r="E105" s="135" t="s">
        <v>856</v>
      </c>
      <c r="F105" s="136" t="s">
        <v>857</v>
      </c>
      <c r="G105" s="136" t="s">
        <v>2779</v>
      </c>
      <c r="H105" s="135" t="s">
        <v>2780</v>
      </c>
      <c r="I105" s="137" t="s">
        <v>149</v>
      </c>
      <c r="J105" s="136" t="s">
        <v>150</v>
      </c>
      <c r="K105" s="138" t="s">
        <v>131</v>
      </c>
      <c r="L105" s="138" t="s">
        <v>151</v>
      </c>
      <c r="M105" s="136" t="s">
        <v>2732</v>
      </c>
      <c r="N105" s="138" t="s">
        <v>2781</v>
      </c>
      <c r="O105" s="134" t="s">
        <v>153</v>
      </c>
      <c r="P105" s="134" t="s">
        <v>154</v>
      </c>
      <c r="Q105" s="139" t="s">
        <v>137</v>
      </c>
      <c r="R105" s="140" t="s">
        <v>2774</v>
      </c>
      <c r="S105" s="232" t="n">
        <v>12</v>
      </c>
      <c r="T105" s="141" t="n">
        <v>46356.4</v>
      </c>
      <c r="U105" s="135" t="s">
        <v>100</v>
      </c>
      <c r="V105" s="134" t="s">
        <v>138</v>
      </c>
      <c r="W105" s="134" t="s">
        <v>139</v>
      </c>
      <c r="X105" s="137" t="n">
        <v>10</v>
      </c>
      <c r="Y105" s="137" t="s">
        <v>138</v>
      </c>
      <c r="Z105" s="139" t="s">
        <v>139</v>
      </c>
      <c r="AA105" s="135" t="s">
        <v>1634</v>
      </c>
      <c r="AB105" s="137"/>
      <c r="AC105" s="139" t="s">
        <v>141</v>
      </c>
      <c r="AD105" s="138" t="n">
        <v>60</v>
      </c>
      <c r="AE105" s="149" t="n">
        <v>45241</v>
      </c>
      <c r="AF105" s="143" t="n">
        <v>47067</v>
      </c>
      <c r="AG105" s="136" t="s">
        <v>82</v>
      </c>
      <c r="AH105" s="136" t="s">
        <v>83</v>
      </c>
      <c r="AI105" s="139" t="s">
        <v>2782</v>
      </c>
      <c r="AJ105" s="136" t="s">
        <v>143</v>
      </c>
      <c r="AK105" s="143" t="s">
        <v>453</v>
      </c>
      <c r="AL105" s="139"/>
      <c r="AM105" s="139" t="s">
        <v>86</v>
      </c>
      <c r="AN105" s="139" t="s">
        <v>1724</v>
      </c>
      <c r="AO105" s="139" t="s">
        <v>88</v>
      </c>
      <c r="AP105" s="137"/>
      <c r="AQ105" s="150"/>
      <c r="AR105" s="143"/>
      <c r="AS105" s="139" t="s">
        <v>91</v>
      </c>
      <c r="AT105" s="134" t="s">
        <v>385</v>
      </c>
      <c r="AU105" s="134"/>
      <c r="AV105" s="136"/>
      <c r="AW105" s="136"/>
      <c r="AX105" s="134"/>
      <c r="AY105" s="134"/>
      <c r="AZ105" s="134"/>
      <c r="BA105" s="136"/>
      <c r="BB105" s="136" t="s">
        <v>145</v>
      </c>
      <c r="BC105" s="136" t="s">
        <v>146</v>
      </c>
      <c r="BD105" s="139" t="s">
        <v>1363</v>
      </c>
      <c r="BE105" s="136"/>
      <c r="BF105" s="144"/>
      <c r="BG105" s="554"/>
      <c r="BH105" s="367"/>
      <c r="BI105" s="134"/>
      <c r="BJ105" s="560"/>
      <c r="BK105" s="241"/>
      <c r="BL105" s="230" t="s">
        <v>1910</v>
      </c>
      <c r="BM105" s="230"/>
      <c r="BN105" s="230"/>
    </row>
    <row r="106" customFormat="false" ht="60" hidden="false" customHeight="true" outlineLevel="0" collapsed="false">
      <c r="A106" s="134"/>
      <c r="B106" s="134" t="s">
        <v>62</v>
      </c>
      <c r="C106" s="134" t="s">
        <v>63</v>
      </c>
      <c r="D106" s="135" t="s">
        <v>64</v>
      </c>
      <c r="E106" s="135" t="s">
        <v>856</v>
      </c>
      <c r="F106" s="136" t="s">
        <v>857</v>
      </c>
      <c r="G106" s="136" t="s">
        <v>2779</v>
      </c>
      <c r="H106" s="135" t="s">
        <v>2783</v>
      </c>
      <c r="I106" s="137" t="s">
        <v>149</v>
      </c>
      <c r="J106" s="136" t="s">
        <v>150</v>
      </c>
      <c r="K106" s="138" t="s">
        <v>131</v>
      </c>
      <c r="L106" s="138" t="s">
        <v>151</v>
      </c>
      <c r="M106" s="136" t="s">
        <v>2732</v>
      </c>
      <c r="N106" s="138" t="s">
        <v>2784</v>
      </c>
      <c r="O106" s="134" t="s">
        <v>153</v>
      </c>
      <c r="P106" s="134" t="s">
        <v>154</v>
      </c>
      <c r="Q106" s="139" t="s">
        <v>137</v>
      </c>
      <c r="R106" s="140" t="s">
        <v>2774</v>
      </c>
      <c r="S106" s="232" t="n">
        <v>12</v>
      </c>
      <c r="T106" s="141" t="n">
        <v>46356.4</v>
      </c>
      <c r="U106" s="135" t="s">
        <v>100</v>
      </c>
      <c r="V106" s="134" t="s">
        <v>138</v>
      </c>
      <c r="W106" s="134" t="s">
        <v>139</v>
      </c>
      <c r="X106" s="137" t="n">
        <v>10</v>
      </c>
      <c r="Y106" s="137" t="s">
        <v>138</v>
      </c>
      <c r="Z106" s="139" t="s">
        <v>139</v>
      </c>
      <c r="AA106" s="135" t="s">
        <v>1361</v>
      </c>
      <c r="AB106" s="137"/>
      <c r="AC106" s="139" t="s">
        <v>141</v>
      </c>
      <c r="AD106" s="138" t="n">
        <v>60</v>
      </c>
      <c r="AE106" s="149" t="n">
        <v>45241</v>
      </c>
      <c r="AF106" s="143" t="n">
        <v>47067</v>
      </c>
      <c r="AG106" s="136" t="s">
        <v>82</v>
      </c>
      <c r="AH106" s="136" t="s">
        <v>83</v>
      </c>
      <c r="AI106" s="139" t="s">
        <v>2785</v>
      </c>
      <c r="AJ106" s="136" t="s">
        <v>143</v>
      </c>
      <c r="AK106" s="143" t="s">
        <v>453</v>
      </c>
      <c r="AL106" s="139"/>
      <c r="AM106" s="139" t="s">
        <v>86</v>
      </c>
      <c r="AN106" s="139" t="s">
        <v>1724</v>
      </c>
      <c r="AO106" s="139" t="s">
        <v>88</v>
      </c>
      <c r="AP106" s="137"/>
      <c r="AQ106" s="150"/>
      <c r="AR106" s="143"/>
      <c r="AS106" s="139" t="s">
        <v>91</v>
      </c>
      <c r="AT106" s="134" t="s">
        <v>385</v>
      </c>
      <c r="AU106" s="134"/>
      <c r="AV106" s="136"/>
      <c r="AW106" s="136"/>
      <c r="AX106" s="134"/>
      <c r="AY106" s="134"/>
      <c r="AZ106" s="134"/>
      <c r="BA106" s="136"/>
      <c r="BB106" s="136" t="s">
        <v>145</v>
      </c>
      <c r="BC106" s="136" t="s">
        <v>146</v>
      </c>
      <c r="BD106" s="139" t="s">
        <v>1363</v>
      </c>
      <c r="BE106" s="136"/>
      <c r="BF106" s="144"/>
      <c r="BG106" s="554"/>
      <c r="BH106" s="367"/>
      <c r="BI106" s="134"/>
      <c r="BJ106" s="560"/>
      <c r="BK106" s="241"/>
      <c r="BL106" s="230" t="s">
        <v>1910</v>
      </c>
      <c r="BM106" s="230"/>
      <c r="BN106" s="230"/>
    </row>
    <row r="107" customFormat="false" ht="60" hidden="false" customHeight="true" outlineLevel="0" collapsed="false">
      <c r="A107" s="134"/>
      <c r="B107" s="134" t="s">
        <v>62</v>
      </c>
      <c r="C107" s="134" t="s">
        <v>63</v>
      </c>
      <c r="D107" s="135" t="s">
        <v>64</v>
      </c>
      <c r="E107" s="135" t="s">
        <v>856</v>
      </c>
      <c r="F107" s="136" t="s">
        <v>857</v>
      </c>
      <c r="G107" s="136" t="s">
        <v>1203</v>
      </c>
      <c r="H107" s="135" t="s">
        <v>2786</v>
      </c>
      <c r="I107" s="137" t="s">
        <v>149</v>
      </c>
      <c r="J107" s="136" t="s">
        <v>150</v>
      </c>
      <c r="K107" s="138" t="s">
        <v>131</v>
      </c>
      <c r="L107" s="138" t="s">
        <v>151</v>
      </c>
      <c r="M107" s="136" t="s">
        <v>2732</v>
      </c>
      <c r="N107" s="138" t="s">
        <v>2787</v>
      </c>
      <c r="O107" s="134" t="s">
        <v>153</v>
      </c>
      <c r="P107" s="134" t="s">
        <v>154</v>
      </c>
      <c r="Q107" s="139" t="s">
        <v>137</v>
      </c>
      <c r="R107" s="140" t="s">
        <v>2774</v>
      </c>
      <c r="S107" s="232" t="n">
        <v>12</v>
      </c>
      <c r="T107" s="141" t="n">
        <v>46356.4</v>
      </c>
      <c r="U107" s="135" t="s">
        <v>100</v>
      </c>
      <c r="V107" s="134" t="s">
        <v>215</v>
      </c>
      <c r="W107" s="134" t="s">
        <v>139</v>
      </c>
      <c r="X107" s="137" t="n">
        <v>250</v>
      </c>
      <c r="Y107" s="137" t="s">
        <v>215</v>
      </c>
      <c r="Z107" s="139" t="s">
        <v>139</v>
      </c>
      <c r="AA107" s="135" t="s">
        <v>1361</v>
      </c>
      <c r="AB107" s="137"/>
      <c r="AC107" s="139" t="s">
        <v>141</v>
      </c>
      <c r="AD107" s="138" t="n">
        <v>60</v>
      </c>
      <c r="AE107" s="149" t="n">
        <v>45241</v>
      </c>
      <c r="AF107" s="143" t="n">
        <v>47067</v>
      </c>
      <c r="AG107" s="136" t="s">
        <v>82</v>
      </c>
      <c r="AH107" s="136" t="s">
        <v>83</v>
      </c>
      <c r="AI107" s="139" t="s">
        <v>2788</v>
      </c>
      <c r="AJ107" s="136" t="s">
        <v>143</v>
      </c>
      <c r="AK107" s="143" t="s">
        <v>453</v>
      </c>
      <c r="AL107" s="139"/>
      <c r="AM107" s="139" t="s">
        <v>86</v>
      </c>
      <c r="AN107" s="139" t="s">
        <v>1724</v>
      </c>
      <c r="AO107" s="139" t="s">
        <v>88</v>
      </c>
      <c r="AP107" s="137"/>
      <c r="AQ107" s="150"/>
      <c r="AR107" s="143"/>
      <c r="AS107" s="139" t="s">
        <v>91</v>
      </c>
      <c r="AT107" s="134" t="s">
        <v>385</v>
      </c>
      <c r="AU107" s="134"/>
      <c r="AV107" s="136"/>
      <c r="AW107" s="136"/>
      <c r="AX107" s="134"/>
      <c r="AY107" s="134"/>
      <c r="AZ107" s="134"/>
      <c r="BA107" s="136"/>
      <c r="BB107" s="136" t="s">
        <v>145</v>
      </c>
      <c r="BC107" s="136" t="s">
        <v>146</v>
      </c>
      <c r="BD107" s="139" t="s">
        <v>1363</v>
      </c>
      <c r="BE107" s="136"/>
      <c r="BF107" s="144"/>
      <c r="BG107" s="554"/>
      <c r="BH107" s="367"/>
      <c r="BI107" s="134"/>
      <c r="BJ107" s="560"/>
      <c r="BK107" s="241"/>
      <c r="BL107" s="230" t="s">
        <v>1910</v>
      </c>
      <c r="BM107" s="230"/>
      <c r="BN107" s="230"/>
    </row>
    <row r="108" customFormat="false" ht="60" hidden="false" customHeight="true" outlineLevel="0" collapsed="false">
      <c r="A108" s="134"/>
      <c r="B108" s="134" t="s">
        <v>62</v>
      </c>
      <c r="C108" s="134" t="s">
        <v>63</v>
      </c>
      <c r="D108" s="135" t="s">
        <v>64</v>
      </c>
      <c r="E108" s="135" t="s">
        <v>856</v>
      </c>
      <c r="F108" s="136" t="s">
        <v>857</v>
      </c>
      <c r="G108" s="136" t="s">
        <v>1203</v>
      </c>
      <c r="H108" s="135" t="s">
        <v>2789</v>
      </c>
      <c r="I108" s="137" t="s">
        <v>149</v>
      </c>
      <c r="J108" s="136" t="s">
        <v>150</v>
      </c>
      <c r="K108" s="138" t="s">
        <v>131</v>
      </c>
      <c r="L108" s="138" t="s">
        <v>151</v>
      </c>
      <c r="M108" s="136" t="s">
        <v>2732</v>
      </c>
      <c r="N108" s="138" t="s">
        <v>2790</v>
      </c>
      <c r="O108" s="134" t="s">
        <v>153</v>
      </c>
      <c r="P108" s="134" t="s">
        <v>154</v>
      </c>
      <c r="Q108" s="139" t="s">
        <v>137</v>
      </c>
      <c r="R108" s="140" t="s">
        <v>2774</v>
      </c>
      <c r="S108" s="232" t="n">
        <v>12</v>
      </c>
      <c r="T108" s="141" t="n">
        <v>46356.4</v>
      </c>
      <c r="U108" s="135" t="s">
        <v>100</v>
      </c>
      <c r="V108" s="134" t="s">
        <v>215</v>
      </c>
      <c r="W108" s="134" t="s">
        <v>139</v>
      </c>
      <c r="X108" s="137" t="n">
        <v>250</v>
      </c>
      <c r="Y108" s="137" t="s">
        <v>215</v>
      </c>
      <c r="Z108" s="139" t="s">
        <v>139</v>
      </c>
      <c r="AA108" s="135" t="s">
        <v>1361</v>
      </c>
      <c r="AB108" s="137"/>
      <c r="AC108" s="139" t="s">
        <v>141</v>
      </c>
      <c r="AD108" s="138" t="n">
        <v>60</v>
      </c>
      <c r="AE108" s="149" t="n">
        <v>45241</v>
      </c>
      <c r="AF108" s="143" t="n">
        <v>47067</v>
      </c>
      <c r="AG108" s="136" t="s">
        <v>82</v>
      </c>
      <c r="AH108" s="136" t="s">
        <v>83</v>
      </c>
      <c r="AI108" s="139" t="s">
        <v>2791</v>
      </c>
      <c r="AJ108" s="136" t="s">
        <v>143</v>
      </c>
      <c r="AK108" s="143" t="s">
        <v>453</v>
      </c>
      <c r="AL108" s="139"/>
      <c r="AM108" s="139" t="s">
        <v>86</v>
      </c>
      <c r="AN108" s="139" t="s">
        <v>1724</v>
      </c>
      <c r="AO108" s="139" t="s">
        <v>88</v>
      </c>
      <c r="AP108" s="137"/>
      <c r="AQ108" s="150"/>
      <c r="AR108" s="143"/>
      <c r="AS108" s="139" t="s">
        <v>91</v>
      </c>
      <c r="AT108" s="134" t="s">
        <v>385</v>
      </c>
      <c r="AU108" s="134"/>
      <c r="AV108" s="136"/>
      <c r="AW108" s="136"/>
      <c r="AX108" s="134"/>
      <c r="AY108" s="134"/>
      <c r="AZ108" s="134"/>
      <c r="BA108" s="136"/>
      <c r="BB108" s="136" t="s">
        <v>145</v>
      </c>
      <c r="BC108" s="136" t="s">
        <v>146</v>
      </c>
      <c r="BD108" s="139" t="s">
        <v>1363</v>
      </c>
      <c r="BE108" s="136"/>
      <c r="BF108" s="144"/>
      <c r="BG108" s="554"/>
      <c r="BH108" s="367"/>
      <c r="BI108" s="134"/>
      <c r="BJ108" s="560"/>
      <c r="BK108" s="241"/>
      <c r="BL108" s="230" t="s">
        <v>1910</v>
      </c>
      <c r="BM108" s="230"/>
      <c r="BN108" s="230"/>
    </row>
    <row r="109" customFormat="false" ht="60" hidden="false" customHeight="true" outlineLevel="0" collapsed="false">
      <c r="A109" s="134"/>
      <c r="B109" s="134" t="s">
        <v>62</v>
      </c>
      <c r="C109" s="134" t="s">
        <v>63</v>
      </c>
      <c r="D109" s="135" t="s">
        <v>64</v>
      </c>
      <c r="E109" s="135" t="s">
        <v>856</v>
      </c>
      <c r="F109" s="136" t="s">
        <v>857</v>
      </c>
      <c r="G109" s="136" t="s">
        <v>1203</v>
      </c>
      <c r="H109" s="135" t="s">
        <v>2792</v>
      </c>
      <c r="I109" s="137" t="s">
        <v>149</v>
      </c>
      <c r="J109" s="136" t="s">
        <v>150</v>
      </c>
      <c r="K109" s="138" t="s">
        <v>131</v>
      </c>
      <c r="L109" s="138" t="s">
        <v>151</v>
      </c>
      <c r="M109" s="136" t="s">
        <v>2732</v>
      </c>
      <c r="N109" s="138" t="s">
        <v>2793</v>
      </c>
      <c r="O109" s="134" t="s">
        <v>153</v>
      </c>
      <c r="P109" s="134" t="s">
        <v>154</v>
      </c>
      <c r="Q109" s="139" t="s">
        <v>137</v>
      </c>
      <c r="R109" s="140" t="s">
        <v>2774</v>
      </c>
      <c r="S109" s="232" t="n">
        <v>12</v>
      </c>
      <c r="T109" s="141" t="n">
        <v>46356.4</v>
      </c>
      <c r="U109" s="135" t="s">
        <v>100</v>
      </c>
      <c r="V109" s="134" t="s">
        <v>215</v>
      </c>
      <c r="W109" s="134" t="s">
        <v>139</v>
      </c>
      <c r="X109" s="137" t="n">
        <v>250</v>
      </c>
      <c r="Y109" s="137" t="s">
        <v>215</v>
      </c>
      <c r="Z109" s="139" t="s">
        <v>139</v>
      </c>
      <c r="AA109" s="135" t="s">
        <v>1361</v>
      </c>
      <c r="AB109" s="137"/>
      <c r="AC109" s="139" t="s">
        <v>141</v>
      </c>
      <c r="AD109" s="138" t="n">
        <v>60</v>
      </c>
      <c r="AE109" s="149" t="n">
        <v>45241</v>
      </c>
      <c r="AF109" s="143" t="n">
        <v>47067</v>
      </c>
      <c r="AG109" s="136" t="s">
        <v>82</v>
      </c>
      <c r="AH109" s="136" t="s">
        <v>83</v>
      </c>
      <c r="AI109" s="139" t="s">
        <v>2794</v>
      </c>
      <c r="AJ109" s="136" t="s">
        <v>143</v>
      </c>
      <c r="AK109" s="143" t="s">
        <v>453</v>
      </c>
      <c r="AL109" s="139"/>
      <c r="AM109" s="139" t="s">
        <v>86</v>
      </c>
      <c r="AN109" s="139" t="s">
        <v>1724</v>
      </c>
      <c r="AO109" s="139" t="s">
        <v>88</v>
      </c>
      <c r="AP109" s="137"/>
      <c r="AQ109" s="150"/>
      <c r="AR109" s="143"/>
      <c r="AS109" s="139" t="s">
        <v>91</v>
      </c>
      <c r="AT109" s="134" t="s">
        <v>385</v>
      </c>
      <c r="AU109" s="134"/>
      <c r="AV109" s="136"/>
      <c r="AW109" s="136"/>
      <c r="AX109" s="134"/>
      <c r="AY109" s="134"/>
      <c r="AZ109" s="134"/>
      <c r="BA109" s="136"/>
      <c r="BB109" s="136" t="s">
        <v>145</v>
      </c>
      <c r="BC109" s="136" t="s">
        <v>146</v>
      </c>
      <c r="BD109" s="139" t="s">
        <v>1363</v>
      </c>
      <c r="BE109" s="136"/>
      <c r="BF109" s="144"/>
      <c r="BG109" s="554"/>
      <c r="BH109" s="367"/>
      <c r="BI109" s="134"/>
      <c r="BJ109" s="560"/>
      <c r="BK109" s="241"/>
      <c r="BL109" s="230" t="s">
        <v>1910</v>
      </c>
      <c r="BM109" s="230"/>
      <c r="BN109" s="230"/>
    </row>
    <row r="110" customFormat="false" ht="60" hidden="false" customHeight="true" outlineLevel="0" collapsed="false">
      <c r="A110" s="134"/>
      <c r="B110" s="134" t="s">
        <v>62</v>
      </c>
      <c r="C110" s="134" t="s">
        <v>63</v>
      </c>
      <c r="D110" s="135" t="s">
        <v>64</v>
      </c>
      <c r="E110" s="135" t="s">
        <v>856</v>
      </c>
      <c r="F110" s="136" t="s">
        <v>857</v>
      </c>
      <c r="G110" s="136" t="s">
        <v>2795</v>
      </c>
      <c r="H110" s="135" t="s">
        <v>2796</v>
      </c>
      <c r="I110" s="137" t="s">
        <v>149</v>
      </c>
      <c r="J110" s="136" t="s">
        <v>150</v>
      </c>
      <c r="K110" s="138" t="s">
        <v>131</v>
      </c>
      <c r="L110" s="138" t="s">
        <v>151</v>
      </c>
      <c r="M110" s="136" t="s">
        <v>2732</v>
      </c>
      <c r="N110" s="138" t="s">
        <v>2797</v>
      </c>
      <c r="O110" s="134" t="s">
        <v>153</v>
      </c>
      <c r="P110" s="134" t="s">
        <v>154</v>
      </c>
      <c r="Q110" s="139" t="s">
        <v>137</v>
      </c>
      <c r="R110" s="140" t="s">
        <v>2774</v>
      </c>
      <c r="S110" s="232" t="n">
        <v>12</v>
      </c>
      <c r="T110" s="141" t="n">
        <v>46356.4</v>
      </c>
      <c r="U110" s="135" t="s">
        <v>100</v>
      </c>
      <c r="V110" s="134" t="s">
        <v>215</v>
      </c>
      <c r="W110" s="134" t="s">
        <v>139</v>
      </c>
      <c r="X110" s="137" t="n">
        <v>250</v>
      </c>
      <c r="Y110" s="137" t="s">
        <v>215</v>
      </c>
      <c r="Z110" s="139" t="s">
        <v>139</v>
      </c>
      <c r="AA110" s="135" t="s">
        <v>1361</v>
      </c>
      <c r="AB110" s="137"/>
      <c r="AC110" s="139" t="s">
        <v>141</v>
      </c>
      <c r="AD110" s="138" t="n">
        <v>60</v>
      </c>
      <c r="AE110" s="149" t="n">
        <v>45241</v>
      </c>
      <c r="AF110" s="143" t="n">
        <v>47067</v>
      </c>
      <c r="AG110" s="136" t="s">
        <v>82</v>
      </c>
      <c r="AH110" s="136" t="s">
        <v>83</v>
      </c>
      <c r="AI110" s="139" t="s">
        <v>2798</v>
      </c>
      <c r="AJ110" s="136" t="s">
        <v>143</v>
      </c>
      <c r="AK110" s="143" t="s">
        <v>453</v>
      </c>
      <c r="AL110" s="139"/>
      <c r="AM110" s="139" t="s">
        <v>86</v>
      </c>
      <c r="AN110" s="139" t="s">
        <v>1724</v>
      </c>
      <c r="AO110" s="139" t="s">
        <v>88</v>
      </c>
      <c r="AP110" s="137"/>
      <c r="AQ110" s="150"/>
      <c r="AR110" s="143"/>
      <c r="AS110" s="139" t="s">
        <v>91</v>
      </c>
      <c r="AT110" s="134" t="s">
        <v>385</v>
      </c>
      <c r="AU110" s="134"/>
      <c r="AV110" s="136"/>
      <c r="AW110" s="136"/>
      <c r="AX110" s="134"/>
      <c r="AY110" s="134"/>
      <c r="AZ110" s="134"/>
      <c r="BA110" s="136"/>
      <c r="BB110" s="136" t="s">
        <v>145</v>
      </c>
      <c r="BC110" s="136" t="s">
        <v>146</v>
      </c>
      <c r="BD110" s="139" t="s">
        <v>1363</v>
      </c>
      <c r="BE110" s="136"/>
      <c r="BF110" s="144"/>
      <c r="BG110" s="554"/>
      <c r="BH110" s="367"/>
      <c r="BI110" s="134"/>
      <c r="BJ110" s="560"/>
      <c r="BK110" s="241"/>
      <c r="BL110" s="230" t="s">
        <v>1910</v>
      </c>
      <c r="BM110" s="230"/>
      <c r="BN110" s="230"/>
    </row>
    <row r="111" customFormat="false" ht="60" hidden="false" customHeight="true" outlineLevel="0" collapsed="false">
      <c r="A111" s="110"/>
      <c r="B111" s="110" t="s">
        <v>62</v>
      </c>
      <c r="C111" s="110" t="s">
        <v>63</v>
      </c>
      <c r="D111" s="111" t="s">
        <v>64</v>
      </c>
      <c r="E111" s="111" t="s">
        <v>856</v>
      </c>
      <c r="F111" s="112" t="s">
        <v>857</v>
      </c>
      <c r="G111" s="112" t="s">
        <v>1917</v>
      </c>
      <c r="H111" s="111" t="s">
        <v>2799</v>
      </c>
      <c r="I111" s="113" t="s">
        <v>282</v>
      </c>
      <c r="J111" s="112" t="s">
        <v>2748</v>
      </c>
      <c r="K111" s="114" t="s">
        <v>284</v>
      </c>
      <c r="L111" s="114" t="s">
        <v>2800</v>
      </c>
      <c r="M111" s="114" t="s">
        <v>2800</v>
      </c>
      <c r="N111" s="114" t="s">
        <v>2801</v>
      </c>
      <c r="O111" s="110" t="s">
        <v>288</v>
      </c>
      <c r="P111" s="110" t="s">
        <v>136</v>
      </c>
      <c r="Q111" s="115" t="s">
        <v>289</v>
      </c>
      <c r="R111" s="116" t="n">
        <v>42013</v>
      </c>
      <c r="S111" s="113" t="n">
        <v>10</v>
      </c>
      <c r="T111" s="117" t="n">
        <v>45665</v>
      </c>
      <c r="U111" s="111"/>
      <c r="V111" s="110"/>
      <c r="W111" s="110"/>
      <c r="X111" s="113"/>
      <c r="Y111" s="113"/>
      <c r="Z111" s="115"/>
      <c r="AA111" s="111"/>
      <c r="AB111" s="113"/>
      <c r="AC111" s="115"/>
      <c r="AD111" s="114" t="n">
        <v>48</v>
      </c>
      <c r="AE111" s="120" t="n">
        <v>44140</v>
      </c>
      <c r="AF111" s="121" t="n">
        <v>45600</v>
      </c>
      <c r="AG111" s="121" t="s">
        <v>82</v>
      </c>
      <c r="AH111" s="121" t="s">
        <v>83</v>
      </c>
      <c r="AI111" s="115" t="s">
        <v>2802</v>
      </c>
      <c r="AJ111" s="112" t="s">
        <v>295</v>
      </c>
      <c r="AK111" s="121" t="s">
        <v>453</v>
      </c>
      <c r="AL111" s="115"/>
      <c r="AM111" s="115" t="s">
        <v>86</v>
      </c>
      <c r="AN111" s="115" t="s">
        <v>1724</v>
      </c>
      <c r="AO111" s="115" t="s">
        <v>88</v>
      </c>
      <c r="AP111" s="113" t="s">
        <v>2803</v>
      </c>
      <c r="AQ111" s="122" t="s">
        <v>873</v>
      </c>
      <c r="AR111" s="121"/>
      <c r="AS111" s="115" t="s">
        <v>91</v>
      </c>
      <c r="AT111" s="110" t="s">
        <v>385</v>
      </c>
      <c r="AU111" s="110"/>
      <c r="AV111" s="112" t="n">
        <v>45167</v>
      </c>
      <c r="AW111" s="112"/>
      <c r="AX111" s="110"/>
      <c r="AY111" s="110"/>
      <c r="AZ111" s="110"/>
      <c r="BA111" s="112"/>
      <c r="BB111" s="112" t="s">
        <v>297</v>
      </c>
      <c r="BC111" s="112" t="s">
        <v>298</v>
      </c>
      <c r="BD111" s="115"/>
      <c r="BE111" s="112"/>
      <c r="BF111" s="123"/>
      <c r="BG111" s="228"/>
      <c r="BH111" s="229"/>
      <c r="BI111" s="110" t="s">
        <v>2804</v>
      </c>
      <c r="BJ111" s="566" t="s">
        <v>2805</v>
      </c>
      <c r="BK111" s="110" t="s">
        <v>2806</v>
      </c>
      <c r="BL111" s="230"/>
      <c r="BM111" s="230"/>
      <c r="BN111" s="550"/>
    </row>
    <row r="112" customFormat="false" ht="60" hidden="false" customHeight="true" outlineLevel="0" collapsed="false">
      <c r="A112" s="110"/>
      <c r="B112" s="110" t="s">
        <v>62</v>
      </c>
      <c r="C112" s="110" t="s">
        <v>63</v>
      </c>
      <c r="D112" s="111" t="s">
        <v>64</v>
      </c>
      <c r="E112" s="111" t="s">
        <v>856</v>
      </c>
      <c r="F112" s="112" t="s">
        <v>857</v>
      </c>
      <c r="G112" s="112" t="s">
        <v>1674</v>
      </c>
      <c r="H112" s="111" t="s">
        <v>2807</v>
      </c>
      <c r="I112" s="113" t="s">
        <v>282</v>
      </c>
      <c r="J112" s="112" t="s">
        <v>2748</v>
      </c>
      <c r="K112" s="114" t="s">
        <v>284</v>
      </c>
      <c r="L112" s="114" t="s">
        <v>2800</v>
      </c>
      <c r="M112" s="114" t="s">
        <v>2800</v>
      </c>
      <c r="N112" s="114" t="s">
        <v>2808</v>
      </c>
      <c r="O112" s="110" t="s">
        <v>288</v>
      </c>
      <c r="P112" s="110" t="s">
        <v>136</v>
      </c>
      <c r="Q112" s="115" t="s">
        <v>289</v>
      </c>
      <c r="R112" s="116" t="n">
        <v>42350</v>
      </c>
      <c r="S112" s="113" t="n">
        <v>10</v>
      </c>
      <c r="T112" s="117" t="n">
        <v>46002</v>
      </c>
      <c r="U112" s="111"/>
      <c r="V112" s="110"/>
      <c r="W112" s="110"/>
      <c r="X112" s="113"/>
      <c r="Y112" s="113"/>
      <c r="Z112" s="115"/>
      <c r="AA112" s="111"/>
      <c r="AB112" s="113"/>
      <c r="AC112" s="115"/>
      <c r="AD112" s="114" t="n">
        <v>48</v>
      </c>
      <c r="AE112" s="120" t="n">
        <v>44211</v>
      </c>
      <c r="AF112" s="121" t="n">
        <v>45671</v>
      </c>
      <c r="AG112" s="121" t="s">
        <v>82</v>
      </c>
      <c r="AH112" s="121" t="s">
        <v>83</v>
      </c>
      <c r="AI112" s="115" t="s">
        <v>2809</v>
      </c>
      <c r="AJ112" s="112" t="s">
        <v>295</v>
      </c>
      <c r="AK112" s="121" t="s">
        <v>453</v>
      </c>
      <c r="AL112" s="115"/>
      <c r="AM112" s="115" t="s">
        <v>86</v>
      </c>
      <c r="AN112" s="115" t="s">
        <v>1724</v>
      </c>
      <c r="AO112" s="115" t="s">
        <v>88</v>
      </c>
      <c r="AP112" s="113" t="s">
        <v>2803</v>
      </c>
      <c r="AQ112" s="122" t="s">
        <v>873</v>
      </c>
      <c r="AR112" s="121"/>
      <c r="AS112" s="115" t="s">
        <v>91</v>
      </c>
      <c r="AT112" s="110" t="s">
        <v>385</v>
      </c>
      <c r="AU112" s="110"/>
      <c r="AV112" s="112" t="n">
        <v>45167</v>
      </c>
      <c r="AW112" s="112"/>
      <c r="AX112" s="110"/>
      <c r="AY112" s="110"/>
      <c r="AZ112" s="110"/>
      <c r="BA112" s="112"/>
      <c r="BB112" s="112" t="s">
        <v>297</v>
      </c>
      <c r="BC112" s="112" t="s">
        <v>298</v>
      </c>
      <c r="BD112" s="115"/>
      <c r="BE112" s="112"/>
      <c r="BF112" s="123"/>
      <c r="BG112" s="228"/>
      <c r="BH112" s="229"/>
      <c r="BI112" s="110" t="s">
        <v>2804</v>
      </c>
      <c r="BJ112" s="566" t="s">
        <v>2805</v>
      </c>
      <c r="BK112" s="110" t="s">
        <v>2806</v>
      </c>
      <c r="BL112" s="230"/>
      <c r="BM112" s="230"/>
      <c r="BN112" s="550"/>
    </row>
    <row r="113" customFormat="false" ht="60" hidden="false" customHeight="true" outlineLevel="0" collapsed="false">
      <c r="A113" s="110"/>
      <c r="B113" s="110" t="s">
        <v>62</v>
      </c>
      <c r="C113" s="110" t="s">
        <v>63</v>
      </c>
      <c r="D113" s="111" t="s">
        <v>64</v>
      </c>
      <c r="E113" s="111" t="s">
        <v>856</v>
      </c>
      <c r="F113" s="112" t="s">
        <v>857</v>
      </c>
      <c r="G113" s="112" t="s">
        <v>1558</v>
      </c>
      <c r="H113" s="111" t="s">
        <v>2810</v>
      </c>
      <c r="I113" s="113" t="s">
        <v>282</v>
      </c>
      <c r="J113" s="112" t="s">
        <v>2748</v>
      </c>
      <c r="K113" s="114" t="s">
        <v>284</v>
      </c>
      <c r="L113" s="114" t="s">
        <v>2800</v>
      </c>
      <c r="M113" s="114" t="s">
        <v>2800</v>
      </c>
      <c r="N113" s="114" t="s">
        <v>2811</v>
      </c>
      <c r="O113" s="110" t="s">
        <v>288</v>
      </c>
      <c r="P113" s="110" t="s">
        <v>136</v>
      </c>
      <c r="Q113" s="115" t="s">
        <v>289</v>
      </c>
      <c r="R113" s="116" t="n">
        <v>41985</v>
      </c>
      <c r="S113" s="113" t="n">
        <v>10</v>
      </c>
      <c r="T113" s="117" t="n">
        <v>45637</v>
      </c>
      <c r="U113" s="111"/>
      <c r="V113" s="110"/>
      <c r="W113" s="110"/>
      <c r="X113" s="113"/>
      <c r="Y113" s="113"/>
      <c r="Z113" s="115"/>
      <c r="AA113" s="111"/>
      <c r="AB113" s="113"/>
      <c r="AC113" s="115"/>
      <c r="AD113" s="114" t="n">
        <v>48</v>
      </c>
      <c r="AE113" s="120" t="n">
        <v>44211</v>
      </c>
      <c r="AF113" s="121" t="n">
        <v>45671</v>
      </c>
      <c r="AG113" s="121" t="s">
        <v>82</v>
      </c>
      <c r="AH113" s="121" t="s">
        <v>83</v>
      </c>
      <c r="AI113" s="115" t="s">
        <v>2812</v>
      </c>
      <c r="AJ113" s="112" t="s">
        <v>295</v>
      </c>
      <c r="AK113" s="121" t="s">
        <v>453</v>
      </c>
      <c r="AL113" s="115"/>
      <c r="AM113" s="115" t="s">
        <v>86</v>
      </c>
      <c r="AN113" s="115" t="s">
        <v>1724</v>
      </c>
      <c r="AO113" s="115" t="s">
        <v>88</v>
      </c>
      <c r="AP113" s="113" t="s">
        <v>2803</v>
      </c>
      <c r="AQ113" s="122" t="s">
        <v>873</v>
      </c>
      <c r="AR113" s="121"/>
      <c r="AS113" s="115" t="s">
        <v>91</v>
      </c>
      <c r="AT113" s="110" t="s">
        <v>385</v>
      </c>
      <c r="AU113" s="110"/>
      <c r="AV113" s="112" t="n">
        <v>45167</v>
      </c>
      <c r="AW113" s="112"/>
      <c r="AX113" s="110"/>
      <c r="AY113" s="110"/>
      <c r="AZ113" s="110"/>
      <c r="BA113" s="112"/>
      <c r="BB113" s="112" t="s">
        <v>297</v>
      </c>
      <c r="BC113" s="112" t="s">
        <v>298</v>
      </c>
      <c r="BD113" s="115"/>
      <c r="BE113" s="112"/>
      <c r="BF113" s="123"/>
      <c r="BG113" s="228"/>
      <c r="BH113" s="229"/>
      <c r="BI113" s="110" t="s">
        <v>2804</v>
      </c>
      <c r="BJ113" s="566" t="s">
        <v>2805</v>
      </c>
      <c r="BK113" s="110" t="s">
        <v>2806</v>
      </c>
      <c r="BL113" s="230"/>
      <c r="BM113" s="230"/>
      <c r="BN113" s="550"/>
    </row>
    <row r="114" customFormat="false" ht="60" hidden="false" customHeight="true" outlineLevel="0" collapsed="false">
      <c r="A114" s="110"/>
      <c r="B114" s="110" t="s">
        <v>62</v>
      </c>
      <c r="C114" s="110" t="s">
        <v>63</v>
      </c>
      <c r="D114" s="111" t="s">
        <v>64</v>
      </c>
      <c r="E114" s="111" t="s">
        <v>856</v>
      </c>
      <c r="F114" s="112" t="s">
        <v>857</v>
      </c>
      <c r="G114" s="112" t="s">
        <v>862</v>
      </c>
      <c r="H114" s="111" t="s">
        <v>2813</v>
      </c>
      <c r="I114" s="113" t="s">
        <v>282</v>
      </c>
      <c r="J114" s="112" t="s">
        <v>2748</v>
      </c>
      <c r="K114" s="114" t="s">
        <v>284</v>
      </c>
      <c r="L114" s="114" t="s">
        <v>2800</v>
      </c>
      <c r="M114" s="114" t="s">
        <v>2800</v>
      </c>
      <c r="N114" s="114" t="s">
        <v>2814</v>
      </c>
      <c r="O114" s="110" t="s">
        <v>288</v>
      </c>
      <c r="P114" s="110" t="s">
        <v>136</v>
      </c>
      <c r="Q114" s="115" t="s">
        <v>289</v>
      </c>
      <c r="R114" s="116" t="s">
        <v>2815</v>
      </c>
      <c r="S114" s="113" t="n">
        <v>10</v>
      </c>
      <c r="T114" s="117" t="n">
        <v>45665</v>
      </c>
      <c r="U114" s="111"/>
      <c r="V114" s="110"/>
      <c r="W114" s="110"/>
      <c r="X114" s="113"/>
      <c r="Y114" s="113"/>
      <c r="Z114" s="115"/>
      <c r="AA114" s="111"/>
      <c r="AB114" s="113"/>
      <c r="AC114" s="115"/>
      <c r="AD114" s="114" t="n">
        <v>48</v>
      </c>
      <c r="AE114" s="120" t="n">
        <v>44140</v>
      </c>
      <c r="AF114" s="121" t="n">
        <v>45600</v>
      </c>
      <c r="AG114" s="121" t="s">
        <v>82</v>
      </c>
      <c r="AH114" s="121" t="s">
        <v>83</v>
      </c>
      <c r="AI114" s="115" t="s">
        <v>2816</v>
      </c>
      <c r="AJ114" s="112" t="s">
        <v>295</v>
      </c>
      <c r="AK114" s="121" t="s">
        <v>453</v>
      </c>
      <c r="AL114" s="115"/>
      <c r="AM114" s="115" t="s">
        <v>86</v>
      </c>
      <c r="AN114" s="115" t="s">
        <v>1724</v>
      </c>
      <c r="AO114" s="115" t="s">
        <v>88</v>
      </c>
      <c r="AP114" s="113" t="s">
        <v>2803</v>
      </c>
      <c r="AQ114" s="122" t="s">
        <v>873</v>
      </c>
      <c r="AR114" s="121"/>
      <c r="AS114" s="115" t="s">
        <v>91</v>
      </c>
      <c r="AT114" s="110" t="s">
        <v>385</v>
      </c>
      <c r="AU114" s="110"/>
      <c r="AV114" s="112" t="n">
        <v>45167</v>
      </c>
      <c r="AW114" s="112"/>
      <c r="AX114" s="110"/>
      <c r="AY114" s="110"/>
      <c r="AZ114" s="110"/>
      <c r="BA114" s="112"/>
      <c r="BB114" s="112" t="s">
        <v>297</v>
      </c>
      <c r="BC114" s="112" t="s">
        <v>298</v>
      </c>
      <c r="BD114" s="115"/>
      <c r="BE114" s="112"/>
      <c r="BF114" s="123"/>
      <c r="BG114" s="228"/>
      <c r="BH114" s="229"/>
      <c r="BI114" s="110" t="s">
        <v>2804</v>
      </c>
      <c r="BJ114" s="566" t="s">
        <v>2805</v>
      </c>
      <c r="BK114" s="110" t="s">
        <v>2806</v>
      </c>
      <c r="BL114" s="230"/>
      <c r="BM114" s="230"/>
      <c r="BN114" s="550"/>
    </row>
    <row r="115" customFormat="false" ht="60" hidden="false" customHeight="true" outlineLevel="0" collapsed="false">
      <c r="A115" s="110"/>
      <c r="B115" s="110" t="s">
        <v>62</v>
      </c>
      <c r="C115" s="110" t="s">
        <v>63</v>
      </c>
      <c r="D115" s="111" t="s">
        <v>64</v>
      </c>
      <c r="E115" s="111" t="s">
        <v>582</v>
      </c>
      <c r="F115" s="112" t="s">
        <v>2817</v>
      </c>
      <c r="G115" s="112" t="s">
        <v>2818</v>
      </c>
      <c r="H115" s="111" t="s">
        <v>2819</v>
      </c>
      <c r="I115" s="113" t="s">
        <v>444</v>
      </c>
      <c r="J115" s="112" t="s">
        <v>2820</v>
      </c>
      <c r="K115" s="114" t="s">
        <v>446</v>
      </c>
      <c r="L115" s="114" t="s">
        <v>2821</v>
      </c>
      <c r="M115" s="114" t="s">
        <v>2822</v>
      </c>
      <c r="N115" s="114" t="n">
        <v>2445541</v>
      </c>
      <c r="O115" s="110" t="s">
        <v>1331</v>
      </c>
      <c r="P115" s="110" t="s">
        <v>76</v>
      </c>
      <c r="Q115" s="115" t="s">
        <v>77</v>
      </c>
      <c r="R115" s="122" t="s">
        <v>873</v>
      </c>
      <c r="S115" s="113" t="n">
        <v>8</v>
      </c>
      <c r="T115" s="117" t="n">
        <v>46234.6</v>
      </c>
      <c r="U115" s="111" t="s">
        <v>78</v>
      </c>
      <c r="V115" s="110"/>
      <c r="W115" s="115" t="s">
        <v>81</v>
      </c>
      <c r="X115" s="113" t="n">
        <v>50</v>
      </c>
      <c r="Y115" s="113"/>
      <c r="Z115" s="115" t="s">
        <v>81</v>
      </c>
      <c r="AA115" s="111" t="s">
        <v>2823</v>
      </c>
      <c r="AB115" s="113"/>
      <c r="AC115" s="115" t="s">
        <v>141</v>
      </c>
      <c r="AD115" s="114" t="n">
        <v>48</v>
      </c>
      <c r="AE115" s="120" t="n">
        <v>44756</v>
      </c>
      <c r="AF115" s="121" t="n">
        <v>46216</v>
      </c>
      <c r="AG115" s="112" t="s">
        <v>82</v>
      </c>
      <c r="AH115" s="112" t="s">
        <v>83</v>
      </c>
      <c r="AI115" s="115" t="s">
        <v>2824</v>
      </c>
      <c r="AJ115" s="112" t="s">
        <v>573</v>
      </c>
      <c r="AK115" s="121" t="s">
        <v>453</v>
      </c>
      <c r="AL115" s="115"/>
      <c r="AM115" s="115" t="s">
        <v>86</v>
      </c>
      <c r="AN115" s="115" t="s">
        <v>1724</v>
      </c>
      <c r="AO115" s="115" t="s">
        <v>88</v>
      </c>
      <c r="AP115" s="113" t="s">
        <v>2825</v>
      </c>
      <c r="AQ115" s="122"/>
      <c r="AR115" s="121"/>
      <c r="AS115" s="115" t="s">
        <v>91</v>
      </c>
      <c r="AT115" s="110" t="s">
        <v>92</v>
      </c>
      <c r="AU115" s="110" t="n">
        <v>4404</v>
      </c>
      <c r="AV115" s="112"/>
      <c r="AW115" s="112"/>
      <c r="AX115" s="110"/>
      <c r="AY115" s="110"/>
      <c r="AZ115" s="110"/>
      <c r="BA115" s="112"/>
      <c r="BB115" s="112" t="s">
        <v>93</v>
      </c>
      <c r="BC115" s="112" t="s">
        <v>94</v>
      </c>
      <c r="BD115" s="115" t="n">
        <v>3201</v>
      </c>
      <c r="BE115" s="112"/>
      <c r="BF115" s="123"/>
      <c r="BG115" s="228" t="s">
        <v>2826</v>
      </c>
      <c r="BH115" s="229"/>
      <c r="BI115" s="110"/>
      <c r="BJ115" s="556"/>
      <c r="BK115" s="557"/>
      <c r="BL115" s="230"/>
      <c r="BM115" s="230"/>
      <c r="BN115" s="550"/>
    </row>
    <row r="116" customFormat="false" ht="60" hidden="false" customHeight="true" outlineLevel="0" collapsed="false">
      <c r="A116" s="110"/>
      <c r="B116" s="110" t="s">
        <v>62</v>
      </c>
      <c r="C116" s="110" t="s">
        <v>63</v>
      </c>
      <c r="D116" s="111" t="s">
        <v>64</v>
      </c>
      <c r="E116" s="111" t="s">
        <v>582</v>
      </c>
      <c r="F116" s="112" t="s">
        <v>2817</v>
      </c>
      <c r="G116" s="112" t="s">
        <v>1203</v>
      </c>
      <c r="H116" s="111" t="s">
        <v>2827</v>
      </c>
      <c r="I116" s="113" t="s">
        <v>463</v>
      </c>
      <c r="J116" s="112" t="s">
        <v>464</v>
      </c>
      <c r="K116" s="114" t="s">
        <v>465</v>
      </c>
      <c r="L116" s="114" t="s">
        <v>1205</v>
      </c>
      <c r="M116" s="114" t="s">
        <v>1206</v>
      </c>
      <c r="N116" s="114" t="n">
        <v>6082918</v>
      </c>
      <c r="O116" s="110" t="s">
        <v>75</v>
      </c>
      <c r="P116" s="110" t="s">
        <v>76</v>
      </c>
      <c r="Q116" s="115" t="s">
        <v>137</v>
      </c>
      <c r="R116" s="122" t="s">
        <v>2089</v>
      </c>
      <c r="S116" s="113"/>
      <c r="T116" s="117" t="n">
        <v>43101</v>
      </c>
      <c r="U116" s="111" t="s">
        <v>100</v>
      </c>
      <c r="V116" s="110"/>
      <c r="W116" s="110" t="s">
        <v>2828</v>
      </c>
      <c r="X116" s="113" t="n">
        <v>6</v>
      </c>
      <c r="Y116" s="113"/>
      <c r="Z116" s="115" t="s">
        <v>2828</v>
      </c>
      <c r="AA116" s="111" t="s">
        <v>2829</v>
      </c>
      <c r="AB116" s="113"/>
      <c r="AC116" s="115"/>
      <c r="AD116" s="114" t="n">
        <v>60</v>
      </c>
      <c r="AE116" s="120" t="n">
        <v>45128</v>
      </c>
      <c r="AF116" s="121" t="n">
        <v>46954</v>
      </c>
      <c r="AG116" s="112" t="s">
        <v>82</v>
      </c>
      <c r="AH116" s="112" t="s">
        <v>83</v>
      </c>
      <c r="AI116" s="115" t="s">
        <v>2830</v>
      </c>
      <c r="AJ116" s="112" t="s">
        <v>573</v>
      </c>
      <c r="AK116" s="121" t="s">
        <v>453</v>
      </c>
      <c r="AL116" s="115"/>
      <c r="AM116" s="115" t="s">
        <v>86</v>
      </c>
      <c r="AN116" s="115" t="s">
        <v>1724</v>
      </c>
      <c r="AO116" s="115" t="s">
        <v>88</v>
      </c>
      <c r="AP116" s="113" t="s">
        <v>439</v>
      </c>
      <c r="AQ116" s="122"/>
      <c r="AR116" s="121"/>
      <c r="AS116" s="115" t="s">
        <v>91</v>
      </c>
      <c r="AT116" s="110" t="s">
        <v>92</v>
      </c>
      <c r="AU116" s="110" t="n">
        <v>4406</v>
      </c>
      <c r="AV116" s="112"/>
      <c r="AW116" s="112"/>
      <c r="AX116" s="110"/>
      <c r="AY116" s="110"/>
      <c r="AZ116" s="110"/>
      <c r="BA116" s="112"/>
      <c r="BB116" s="112" t="s">
        <v>145</v>
      </c>
      <c r="BC116" s="112" t="s">
        <v>146</v>
      </c>
      <c r="BD116" s="115" t="n">
        <v>3001</v>
      </c>
      <c r="BE116" s="112"/>
      <c r="BF116" s="123"/>
      <c r="BG116" s="228" t="s">
        <v>2481</v>
      </c>
      <c r="BH116" s="229"/>
      <c r="BI116" s="110"/>
      <c r="BJ116" s="556"/>
      <c r="BK116" s="557"/>
      <c r="BL116" s="230"/>
      <c r="BM116" s="230"/>
      <c r="BN116" s="550"/>
    </row>
    <row r="117" customFormat="false" ht="60" hidden="false" customHeight="true" outlineLevel="0" collapsed="false">
      <c r="A117" s="110"/>
      <c r="B117" s="110" t="s">
        <v>62</v>
      </c>
      <c r="C117" s="110" t="s">
        <v>63</v>
      </c>
      <c r="D117" s="111" t="s">
        <v>64</v>
      </c>
      <c r="E117" s="111" t="s">
        <v>582</v>
      </c>
      <c r="F117" s="112" t="s">
        <v>2817</v>
      </c>
      <c r="G117" s="112" t="s">
        <v>1203</v>
      </c>
      <c r="H117" s="111" t="s">
        <v>2831</v>
      </c>
      <c r="I117" s="113" t="s">
        <v>463</v>
      </c>
      <c r="J117" s="112" t="s">
        <v>464</v>
      </c>
      <c r="K117" s="114" t="s">
        <v>465</v>
      </c>
      <c r="L117" s="114" t="s">
        <v>1205</v>
      </c>
      <c r="M117" s="114" t="s">
        <v>1206</v>
      </c>
      <c r="N117" s="114" t="n">
        <v>6082919</v>
      </c>
      <c r="O117" s="110" t="s">
        <v>75</v>
      </c>
      <c r="P117" s="110" t="s">
        <v>76</v>
      </c>
      <c r="Q117" s="115" t="s">
        <v>137</v>
      </c>
      <c r="R117" s="122" t="s">
        <v>2089</v>
      </c>
      <c r="S117" s="113"/>
      <c r="T117" s="117" t="n">
        <v>43101</v>
      </c>
      <c r="U117" s="111" t="s">
        <v>100</v>
      </c>
      <c r="V117" s="110"/>
      <c r="W117" s="110" t="s">
        <v>2828</v>
      </c>
      <c r="X117" s="113" t="n">
        <v>6</v>
      </c>
      <c r="Y117" s="113"/>
      <c r="Z117" s="115" t="s">
        <v>2828</v>
      </c>
      <c r="AA117" s="111" t="s">
        <v>2829</v>
      </c>
      <c r="AB117" s="113"/>
      <c r="AC117" s="115"/>
      <c r="AD117" s="114" t="n">
        <v>60</v>
      </c>
      <c r="AE117" s="120" t="n">
        <v>45128</v>
      </c>
      <c r="AF117" s="121" t="n">
        <v>46954</v>
      </c>
      <c r="AG117" s="112" t="s">
        <v>82</v>
      </c>
      <c r="AH117" s="112" t="s">
        <v>83</v>
      </c>
      <c r="AI117" s="115" t="s">
        <v>2832</v>
      </c>
      <c r="AJ117" s="112" t="s">
        <v>573</v>
      </c>
      <c r="AK117" s="121" t="s">
        <v>453</v>
      </c>
      <c r="AL117" s="115"/>
      <c r="AM117" s="115" t="s">
        <v>86</v>
      </c>
      <c r="AN117" s="115" t="s">
        <v>1724</v>
      </c>
      <c r="AO117" s="115" t="s">
        <v>88</v>
      </c>
      <c r="AP117" s="113" t="s">
        <v>439</v>
      </c>
      <c r="AQ117" s="122"/>
      <c r="AR117" s="121"/>
      <c r="AS117" s="115" t="s">
        <v>91</v>
      </c>
      <c r="AT117" s="110" t="s">
        <v>92</v>
      </c>
      <c r="AU117" s="110" t="n">
        <v>4407</v>
      </c>
      <c r="AV117" s="112"/>
      <c r="AW117" s="112"/>
      <c r="AX117" s="110"/>
      <c r="AY117" s="110"/>
      <c r="AZ117" s="110"/>
      <c r="BA117" s="112"/>
      <c r="BB117" s="112" t="s">
        <v>145</v>
      </c>
      <c r="BC117" s="112" t="s">
        <v>146</v>
      </c>
      <c r="BD117" s="115" t="n">
        <v>3001</v>
      </c>
      <c r="BE117" s="112"/>
      <c r="BF117" s="123"/>
      <c r="BG117" s="228" t="s">
        <v>2481</v>
      </c>
      <c r="BH117" s="229"/>
      <c r="BI117" s="110"/>
      <c r="BJ117" s="556"/>
      <c r="BK117" s="557"/>
      <c r="BL117" s="230"/>
      <c r="BM117" s="230"/>
      <c r="BN117" s="550"/>
    </row>
    <row r="118" customFormat="false" ht="60" hidden="false" customHeight="true" outlineLevel="0" collapsed="false">
      <c r="A118" s="110"/>
      <c r="B118" s="110" t="s">
        <v>62</v>
      </c>
      <c r="C118" s="110" t="s">
        <v>63</v>
      </c>
      <c r="D118" s="111" t="s">
        <v>64</v>
      </c>
      <c r="E118" s="111" t="s">
        <v>582</v>
      </c>
      <c r="F118" s="112" t="s">
        <v>2817</v>
      </c>
      <c r="G118" s="112" t="s">
        <v>1203</v>
      </c>
      <c r="H118" s="111" t="s">
        <v>2833</v>
      </c>
      <c r="I118" s="113" t="s">
        <v>463</v>
      </c>
      <c r="J118" s="112" t="s">
        <v>464</v>
      </c>
      <c r="K118" s="114" t="s">
        <v>465</v>
      </c>
      <c r="L118" s="114" t="s">
        <v>1205</v>
      </c>
      <c r="M118" s="114" t="s">
        <v>1206</v>
      </c>
      <c r="N118" s="114" t="n">
        <v>6082917</v>
      </c>
      <c r="O118" s="110" t="s">
        <v>75</v>
      </c>
      <c r="P118" s="110" t="s">
        <v>76</v>
      </c>
      <c r="Q118" s="115" t="s">
        <v>137</v>
      </c>
      <c r="R118" s="122" t="s">
        <v>2089</v>
      </c>
      <c r="S118" s="113"/>
      <c r="T118" s="117" t="n">
        <v>43101</v>
      </c>
      <c r="U118" s="111" t="s">
        <v>100</v>
      </c>
      <c r="V118" s="110"/>
      <c r="W118" s="110" t="s">
        <v>2828</v>
      </c>
      <c r="X118" s="113" t="n">
        <v>6</v>
      </c>
      <c r="Y118" s="113"/>
      <c r="Z118" s="115" t="s">
        <v>2828</v>
      </c>
      <c r="AA118" s="111" t="s">
        <v>2829</v>
      </c>
      <c r="AB118" s="113"/>
      <c r="AC118" s="115" t="s">
        <v>141</v>
      </c>
      <c r="AD118" s="114" t="n">
        <v>60</v>
      </c>
      <c r="AE118" s="120" t="n">
        <v>45128</v>
      </c>
      <c r="AF118" s="121" t="n">
        <v>46954</v>
      </c>
      <c r="AG118" s="112" t="s">
        <v>82</v>
      </c>
      <c r="AH118" s="112" t="s">
        <v>83</v>
      </c>
      <c r="AI118" s="115" t="s">
        <v>2834</v>
      </c>
      <c r="AJ118" s="112" t="s">
        <v>573</v>
      </c>
      <c r="AK118" s="121" t="s">
        <v>453</v>
      </c>
      <c r="AL118" s="115"/>
      <c r="AM118" s="115" t="s">
        <v>86</v>
      </c>
      <c r="AN118" s="115" t="s">
        <v>1724</v>
      </c>
      <c r="AO118" s="115" t="s">
        <v>88</v>
      </c>
      <c r="AP118" s="113" t="s">
        <v>439</v>
      </c>
      <c r="AQ118" s="122"/>
      <c r="AR118" s="121"/>
      <c r="AS118" s="115" t="s">
        <v>91</v>
      </c>
      <c r="AT118" s="110" t="s">
        <v>92</v>
      </c>
      <c r="AU118" s="110" t="n">
        <v>4408</v>
      </c>
      <c r="AV118" s="112"/>
      <c r="AW118" s="112"/>
      <c r="AX118" s="110"/>
      <c r="AY118" s="110"/>
      <c r="AZ118" s="110"/>
      <c r="BA118" s="112"/>
      <c r="BB118" s="112" t="s">
        <v>145</v>
      </c>
      <c r="BC118" s="112" t="s">
        <v>146</v>
      </c>
      <c r="BD118" s="115" t="n">
        <v>3001</v>
      </c>
      <c r="BE118" s="112"/>
      <c r="BF118" s="123"/>
      <c r="BG118" s="228" t="s">
        <v>2481</v>
      </c>
      <c r="BH118" s="229"/>
      <c r="BI118" s="110"/>
      <c r="BJ118" s="556"/>
      <c r="BK118" s="557"/>
      <c r="BL118" s="230"/>
      <c r="BM118" s="230"/>
      <c r="BN118" s="550"/>
    </row>
    <row r="119" customFormat="false" ht="60" hidden="false" customHeight="true" outlineLevel="0" collapsed="false">
      <c r="A119" s="110"/>
      <c r="B119" s="110" t="s">
        <v>62</v>
      </c>
      <c r="C119" s="110" t="s">
        <v>63</v>
      </c>
      <c r="D119" s="111" t="s">
        <v>64</v>
      </c>
      <c r="E119" s="111" t="s">
        <v>582</v>
      </c>
      <c r="F119" s="112" t="s">
        <v>2817</v>
      </c>
      <c r="G119" s="112" t="s">
        <v>2835</v>
      </c>
      <c r="H119" s="111" t="s">
        <v>2836</v>
      </c>
      <c r="I119" s="113" t="s">
        <v>444</v>
      </c>
      <c r="J119" s="112" t="s">
        <v>2820</v>
      </c>
      <c r="K119" s="114" t="s">
        <v>446</v>
      </c>
      <c r="L119" s="114" t="s">
        <v>2821</v>
      </c>
      <c r="M119" s="114" t="s">
        <v>2822</v>
      </c>
      <c r="N119" s="114" t="n">
        <v>2445539</v>
      </c>
      <c r="O119" s="110" t="s">
        <v>1331</v>
      </c>
      <c r="P119" s="110" t="s">
        <v>76</v>
      </c>
      <c r="Q119" s="115" t="s">
        <v>77</v>
      </c>
      <c r="R119" s="122" t="s">
        <v>2089</v>
      </c>
      <c r="S119" s="113" t="n">
        <v>8</v>
      </c>
      <c r="T119" s="117" t="n">
        <v>46022.6</v>
      </c>
      <c r="U119" s="111" t="s">
        <v>78</v>
      </c>
      <c r="V119" s="110"/>
      <c r="W119" s="115" t="s">
        <v>81</v>
      </c>
      <c r="X119" s="113" t="n">
        <v>50</v>
      </c>
      <c r="Y119" s="113"/>
      <c r="Z119" s="115" t="s">
        <v>81</v>
      </c>
      <c r="AA119" s="111" t="s">
        <v>2823</v>
      </c>
      <c r="AB119" s="113"/>
      <c r="AC119" s="115" t="s">
        <v>141</v>
      </c>
      <c r="AD119" s="114" t="n">
        <v>48</v>
      </c>
      <c r="AE119" s="120" t="n">
        <v>44756</v>
      </c>
      <c r="AF119" s="121" t="n">
        <v>46216</v>
      </c>
      <c r="AG119" s="112" t="s">
        <v>82</v>
      </c>
      <c r="AH119" s="112" t="s">
        <v>83</v>
      </c>
      <c r="AI119" s="115" t="s">
        <v>2837</v>
      </c>
      <c r="AJ119" s="112" t="s">
        <v>573</v>
      </c>
      <c r="AK119" s="121" t="s">
        <v>453</v>
      </c>
      <c r="AL119" s="115"/>
      <c r="AM119" s="115" t="s">
        <v>86</v>
      </c>
      <c r="AN119" s="115" t="s">
        <v>1724</v>
      </c>
      <c r="AO119" s="115" t="s">
        <v>88</v>
      </c>
      <c r="AP119" s="113" t="s">
        <v>2825</v>
      </c>
      <c r="AQ119" s="122"/>
      <c r="AR119" s="121"/>
      <c r="AS119" s="115" t="s">
        <v>91</v>
      </c>
      <c r="AT119" s="110" t="s">
        <v>92</v>
      </c>
      <c r="AU119" s="110" t="n">
        <v>4409</v>
      </c>
      <c r="AV119" s="112"/>
      <c r="AW119" s="112"/>
      <c r="AX119" s="110"/>
      <c r="AY119" s="110"/>
      <c r="AZ119" s="110"/>
      <c r="BA119" s="112"/>
      <c r="BB119" s="112" t="s">
        <v>93</v>
      </c>
      <c r="BC119" s="112" t="s">
        <v>94</v>
      </c>
      <c r="BD119" s="115" t="n">
        <v>3201</v>
      </c>
      <c r="BE119" s="112"/>
      <c r="BF119" s="123"/>
      <c r="BG119" s="228" t="s">
        <v>2826</v>
      </c>
      <c r="BH119" s="229"/>
      <c r="BI119" s="110"/>
      <c r="BJ119" s="556"/>
      <c r="BK119" s="557"/>
      <c r="BL119" s="230"/>
      <c r="BM119" s="230"/>
      <c r="BN119" s="550"/>
    </row>
    <row r="120" customFormat="false" ht="60" hidden="false" customHeight="true" outlineLevel="0" collapsed="false">
      <c r="A120" s="110"/>
      <c r="B120" s="110" t="s">
        <v>62</v>
      </c>
      <c r="C120" s="110" t="s">
        <v>63</v>
      </c>
      <c r="D120" s="111" t="s">
        <v>64</v>
      </c>
      <c r="E120" s="111" t="s">
        <v>582</v>
      </c>
      <c r="F120" s="112" t="s">
        <v>2838</v>
      </c>
      <c r="G120" s="112" t="s">
        <v>2839</v>
      </c>
      <c r="H120" s="111" t="s">
        <v>2840</v>
      </c>
      <c r="I120" s="113" t="s">
        <v>371</v>
      </c>
      <c r="J120" s="112" t="s">
        <v>372</v>
      </c>
      <c r="K120" s="114" t="s">
        <v>318</v>
      </c>
      <c r="L120" s="114" t="s">
        <v>319</v>
      </c>
      <c r="M120" s="114" t="s">
        <v>2841</v>
      </c>
      <c r="N120" s="114" t="n">
        <v>4802797</v>
      </c>
      <c r="O120" s="110" t="s">
        <v>374</v>
      </c>
      <c r="P120" s="110" t="s">
        <v>76</v>
      </c>
      <c r="Q120" s="115" t="s">
        <v>289</v>
      </c>
      <c r="R120" s="122" t="s">
        <v>2089</v>
      </c>
      <c r="S120" s="113" t="n">
        <v>12</v>
      </c>
      <c r="T120" s="117" t="n">
        <v>47483.4</v>
      </c>
      <c r="U120" s="111" t="s">
        <v>2842</v>
      </c>
      <c r="V120" s="110" t="s">
        <v>325</v>
      </c>
      <c r="W120" s="110" t="s">
        <v>325</v>
      </c>
      <c r="X120" s="113" t="n">
        <v>1250</v>
      </c>
      <c r="Y120" s="113" t="s">
        <v>325</v>
      </c>
      <c r="Z120" s="115" t="s">
        <v>325</v>
      </c>
      <c r="AA120" s="111" t="s">
        <v>2843</v>
      </c>
      <c r="AB120" s="113" t="s">
        <v>325</v>
      </c>
      <c r="AC120" s="115" t="s">
        <v>325</v>
      </c>
      <c r="AD120" s="114" t="n">
        <v>48</v>
      </c>
      <c r="AE120" s="120" t="n">
        <v>44756</v>
      </c>
      <c r="AF120" s="121" t="n">
        <v>46216</v>
      </c>
      <c r="AG120" s="112" t="s">
        <v>82</v>
      </c>
      <c r="AH120" s="112" t="s">
        <v>83</v>
      </c>
      <c r="AI120" s="115" t="s">
        <v>2844</v>
      </c>
      <c r="AJ120" s="112" t="s">
        <v>573</v>
      </c>
      <c r="AK120" s="121" t="s">
        <v>453</v>
      </c>
      <c r="AL120" s="115"/>
      <c r="AM120" s="115" t="s">
        <v>86</v>
      </c>
      <c r="AN120" s="115" t="s">
        <v>1724</v>
      </c>
      <c r="AO120" s="115" t="s">
        <v>88</v>
      </c>
      <c r="AP120" s="113" t="s">
        <v>2845</v>
      </c>
      <c r="AQ120" s="122"/>
      <c r="AR120" s="121"/>
      <c r="AS120" s="115" t="s">
        <v>91</v>
      </c>
      <c r="AT120" s="110" t="s">
        <v>92</v>
      </c>
      <c r="AU120" s="110" t="n">
        <v>4412</v>
      </c>
      <c r="AV120" s="112"/>
      <c r="AW120" s="112"/>
      <c r="AX120" s="110"/>
      <c r="AY120" s="110"/>
      <c r="AZ120" s="110"/>
      <c r="BA120" s="112"/>
      <c r="BB120" s="112" t="s">
        <v>329</v>
      </c>
      <c r="BC120" s="112" t="s">
        <v>298</v>
      </c>
      <c r="BD120" s="115" t="n">
        <v>2971</v>
      </c>
      <c r="BE120" s="112"/>
      <c r="BF120" s="123"/>
      <c r="BG120" s="228" t="s">
        <v>2826</v>
      </c>
      <c r="BH120" s="229"/>
      <c r="BI120" s="110"/>
      <c r="BJ120" s="556"/>
      <c r="BK120" s="557"/>
      <c r="BL120" s="230"/>
      <c r="BM120" s="230"/>
      <c r="BN120" s="550"/>
    </row>
    <row r="121" customFormat="false" ht="60" hidden="false" customHeight="true" outlineLevel="0" collapsed="false">
      <c r="A121" s="134"/>
      <c r="B121" s="134" t="s">
        <v>62</v>
      </c>
      <c r="C121" s="134" t="s">
        <v>63</v>
      </c>
      <c r="D121" s="135" t="s">
        <v>64</v>
      </c>
      <c r="E121" s="135" t="s">
        <v>582</v>
      </c>
      <c r="F121" s="136" t="s">
        <v>2817</v>
      </c>
      <c r="G121" s="136" t="s">
        <v>2846</v>
      </c>
      <c r="H121" s="135" t="s">
        <v>2847</v>
      </c>
      <c r="I121" s="137" t="s">
        <v>864</v>
      </c>
      <c r="J121" s="136" t="s">
        <v>865</v>
      </c>
      <c r="K121" s="138" t="s">
        <v>866</v>
      </c>
      <c r="L121" s="138" t="s">
        <v>2848</v>
      </c>
      <c r="M121" s="138" t="s">
        <v>2849</v>
      </c>
      <c r="N121" s="138" t="s">
        <v>2850</v>
      </c>
      <c r="O121" s="134" t="s">
        <v>869</v>
      </c>
      <c r="P121" s="134" t="s">
        <v>870</v>
      </c>
      <c r="Q121" s="139" t="s">
        <v>289</v>
      </c>
      <c r="R121" s="140"/>
      <c r="S121" s="137"/>
      <c r="T121" s="141"/>
      <c r="U121" s="135" t="s">
        <v>2851</v>
      </c>
      <c r="V121" s="134"/>
      <c r="W121" s="134" t="s">
        <v>2852</v>
      </c>
      <c r="X121" s="137" t="n">
        <v>150</v>
      </c>
      <c r="Y121" s="137"/>
      <c r="Z121" s="134" t="s">
        <v>2852</v>
      </c>
      <c r="AA121" s="135"/>
      <c r="AB121" s="137"/>
      <c r="AC121" s="139"/>
      <c r="AD121" s="138" t="n">
        <v>12</v>
      </c>
      <c r="AE121" s="149" t="n">
        <v>44713</v>
      </c>
      <c r="AF121" s="143" t="n">
        <v>45077</v>
      </c>
      <c r="AG121" s="136" t="s">
        <v>82</v>
      </c>
      <c r="AH121" s="136" t="s">
        <v>1562</v>
      </c>
      <c r="AI121" s="139" t="s">
        <v>2853</v>
      </c>
      <c r="AJ121" s="139" t="s">
        <v>1573</v>
      </c>
      <c r="AK121" s="143" t="s">
        <v>397</v>
      </c>
      <c r="AL121" s="139"/>
      <c r="AM121" s="139" t="s">
        <v>86</v>
      </c>
      <c r="AN121" s="139" t="s">
        <v>2854</v>
      </c>
      <c r="AO121" s="139" t="s">
        <v>2855</v>
      </c>
      <c r="AP121" s="137"/>
      <c r="AQ121" s="150"/>
      <c r="AR121" s="143"/>
      <c r="AS121" s="139"/>
      <c r="AT121" s="134"/>
      <c r="AU121" s="134"/>
      <c r="AV121" s="136"/>
      <c r="AW121" s="136"/>
      <c r="AX121" s="134"/>
      <c r="AY121" s="134"/>
      <c r="AZ121" s="134"/>
      <c r="BA121" s="136"/>
      <c r="BB121" s="136" t="s">
        <v>297</v>
      </c>
      <c r="BC121" s="136" t="s">
        <v>298</v>
      </c>
      <c r="BD121" s="139" t="n">
        <v>2903</v>
      </c>
      <c r="BE121" s="136"/>
      <c r="BF121" s="144"/>
      <c r="BG121" s="554" t="s">
        <v>2856</v>
      </c>
      <c r="BH121" s="367"/>
      <c r="BI121" s="134"/>
      <c r="BJ121" s="560"/>
      <c r="BK121" s="241"/>
      <c r="BL121" s="230"/>
      <c r="BM121" s="230"/>
      <c r="BN121" s="230"/>
    </row>
    <row r="122" customFormat="false" ht="60" hidden="false" customHeight="true" outlineLevel="0" collapsed="false">
      <c r="A122" s="134"/>
      <c r="B122" s="134" t="s">
        <v>62</v>
      </c>
      <c r="C122" s="134" t="s">
        <v>63</v>
      </c>
      <c r="D122" s="135" t="s">
        <v>64</v>
      </c>
      <c r="E122" s="135" t="s">
        <v>582</v>
      </c>
      <c r="F122" s="136" t="s">
        <v>2817</v>
      </c>
      <c r="G122" s="136" t="s">
        <v>2846</v>
      </c>
      <c r="H122" s="135" t="s">
        <v>2857</v>
      </c>
      <c r="I122" s="137" t="s">
        <v>864</v>
      </c>
      <c r="J122" s="136" t="s">
        <v>865</v>
      </c>
      <c r="K122" s="138" t="s">
        <v>866</v>
      </c>
      <c r="L122" s="138" t="s">
        <v>2848</v>
      </c>
      <c r="M122" s="138" t="s">
        <v>2849</v>
      </c>
      <c r="N122" s="138" t="s">
        <v>2858</v>
      </c>
      <c r="O122" s="134" t="s">
        <v>869</v>
      </c>
      <c r="P122" s="134" t="s">
        <v>870</v>
      </c>
      <c r="Q122" s="139" t="s">
        <v>289</v>
      </c>
      <c r="R122" s="140"/>
      <c r="S122" s="137"/>
      <c r="T122" s="141"/>
      <c r="U122" s="135" t="s">
        <v>2851</v>
      </c>
      <c r="V122" s="134"/>
      <c r="W122" s="134" t="s">
        <v>2852</v>
      </c>
      <c r="X122" s="137" t="n">
        <v>150</v>
      </c>
      <c r="Y122" s="137"/>
      <c r="Z122" s="134" t="s">
        <v>2852</v>
      </c>
      <c r="AA122" s="135"/>
      <c r="AB122" s="137"/>
      <c r="AC122" s="139"/>
      <c r="AD122" s="138" t="n">
        <v>12</v>
      </c>
      <c r="AE122" s="149" t="n">
        <v>44711</v>
      </c>
      <c r="AF122" s="143" t="n">
        <v>45075</v>
      </c>
      <c r="AG122" s="136" t="s">
        <v>82</v>
      </c>
      <c r="AH122" s="136" t="s">
        <v>1562</v>
      </c>
      <c r="AI122" s="139" t="s">
        <v>2859</v>
      </c>
      <c r="AJ122" s="139" t="s">
        <v>1573</v>
      </c>
      <c r="AK122" s="143" t="s">
        <v>397</v>
      </c>
      <c r="AL122" s="139"/>
      <c r="AM122" s="139" t="s">
        <v>86</v>
      </c>
      <c r="AN122" s="139" t="s">
        <v>2854</v>
      </c>
      <c r="AO122" s="139" t="s">
        <v>2855</v>
      </c>
      <c r="AP122" s="137"/>
      <c r="AQ122" s="150"/>
      <c r="AR122" s="143"/>
      <c r="AS122" s="139"/>
      <c r="AT122" s="134"/>
      <c r="AU122" s="134"/>
      <c r="AV122" s="136"/>
      <c r="AW122" s="136"/>
      <c r="AX122" s="134"/>
      <c r="AY122" s="134"/>
      <c r="AZ122" s="134"/>
      <c r="BA122" s="136"/>
      <c r="BB122" s="136" t="s">
        <v>297</v>
      </c>
      <c r="BC122" s="136" t="s">
        <v>298</v>
      </c>
      <c r="BD122" s="139" t="n">
        <v>2903</v>
      </c>
      <c r="BE122" s="136"/>
      <c r="BF122" s="144"/>
      <c r="BG122" s="554" t="s">
        <v>2860</v>
      </c>
      <c r="BH122" s="367"/>
      <c r="BI122" s="134"/>
      <c r="BJ122" s="560"/>
      <c r="BK122" s="241"/>
      <c r="BL122" s="230"/>
      <c r="BM122" s="230"/>
      <c r="BN122" s="230"/>
    </row>
    <row r="123" customFormat="false" ht="60" hidden="false" customHeight="true" outlineLevel="0" collapsed="false">
      <c r="A123" s="134"/>
      <c r="B123" s="134" t="s">
        <v>62</v>
      </c>
      <c r="C123" s="134" t="s">
        <v>63</v>
      </c>
      <c r="D123" s="135" t="s">
        <v>64</v>
      </c>
      <c r="E123" s="135" t="s">
        <v>582</v>
      </c>
      <c r="F123" s="136" t="s">
        <v>2817</v>
      </c>
      <c r="G123" s="136" t="s">
        <v>2846</v>
      </c>
      <c r="H123" s="135" t="s">
        <v>2861</v>
      </c>
      <c r="I123" s="137" t="s">
        <v>864</v>
      </c>
      <c r="J123" s="136" t="s">
        <v>865</v>
      </c>
      <c r="K123" s="138" t="s">
        <v>866</v>
      </c>
      <c r="L123" s="138" t="s">
        <v>2848</v>
      </c>
      <c r="M123" s="138" t="s">
        <v>2849</v>
      </c>
      <c r="N123" s="138" t="s">
        <v>2862</v>
      </c>
      <c r="O123" s="134" t="s">
        <v>869</v>
      </c>
      <c r="P123" s="134" t="s">
        <v>870</v>
      </c>
      <c r="Q123" s="139" t="s">
        <v>289</v>
      </c>
      <c r="R123" s="140"/>
      <c r="S123" s="137"/>
      <c r="T123" s="141"/>
      <c r="U123" s="135" t="s">
        <v>2851</v>
      </c>
      <c r="V123" s="134"/>
      <c r="W123" s="134" t="s">
        <v>2852</v>
      </c>
      <c r="X123" s="137" t="n">
        <v>150</v>
      </c>
      <c r="Y123" s="137"/>
      <c r="Z123" s="134" t="s">
        <v>2852</v>
      </c>
      <c r="AA123" s="135"/>
      <c r="AB123" s="137"/>
      <c r="AC123" s="139"/>
      <c r="AD123" s="138" t="n">
        <v>12</v>
      </c>
      <c r="AE123" s="149" t="n">
        <v>44712</v>
      </c>
      <c r="AF123" s="143" t="n">
        <v>45076</v>
      </c>
      <c r="AG123" s="136" t="s">
        <v>82</v>
      </c>
      <c r="AH123" s="136" t="s">
        <v>1562</v>
      </c>
      <c r="AI123" s="139" t="s">
        <v>2863</v>
      </c>
      <c r="AJ123" s="139" t="s">
        <v>1573</v>
      </c>
      <c r="AK123" s="143" t="s">
        <v>397</v>
      </c>
      <c r="AL123" s="139"/>
      <c r="AM123" s="139" t="s">
        <v>86</v>
      </c>
      <c r="AN123" s="139" t="s">
        <v>2854</v>
      </c>
      <c r="AO123" s="139" t="s">
        <v>2855</v>
      </c>
      <c r="AP123" s="137"/>
      <c r="AQ123" s="150"/>
      <c r="AR123" s="143"/>
      <c r="AS123" s="139"/>
      <c r="AT123" s="134"/>
      <c r="AU123" s="134"/>
      <c r="AV123" s="136"/>
      <c r="AW123" s="136"/>
      <c r="AX123" s="134"/>
      <c r="AY123" s="134"/>
      <c r="AZ123" s="134"/>
      <c r="BA123" s="136"/>
      <c r="BB123" s="136" t="s">
        <v>297</v>
      </c>
      <c r="BC123" s="136" t="s">
        <v>298</v>
      </c>
      <c r="BD123" s="139" t="n">
        <v>2903</v>
      </c>
      <c r="BE123" s="136"/>
      <c r="BF123" s="144"/>
      <c r="BG123" s="554" t="s">
        <v>2864</v>
      </c>
      <c r="BH123" s="367"/>
      <c r="BI123" s="134"/>
      <c r="BJ123" s="560"/>
      <c r="BK123" s="241"/>
      <c r="BL123" s="230"/>
      <c r="BM123" s="230"/>
      <c r="BN123" s="230"/>
    </row>
    <row r="124" customFormat="false" ht="60" hidden="false" customHeight="true" outlineLevel="0" collapsed="false">
      <c r="A124" s="134"/>
      <c r="B124" s="134" t="s">
        <v>62</v>
      </c>
      <c r="C124" s="134" t="s">
        <v>63</v>
      </c>
      <c r="D124" s="135" t="s">
        <v>64</v>
      </c>
      <c r="E124" s="135" t="s">
        <v>2119</v>
      </c>
      <c r="F124" s="136" t="s">
        <v>2817</v>
      </c>
      <c r="G124" s="136" t="s">
        <v>2846</v>
      </c>
      <c r="H124" s="135" t="s">
        <v>2847</v>
      </c>
      <c r="I124" s="137" t="s">
        <v>864</v>
      </c>
      <c r="J124" s="136" t="s">
        <v>2865</v>
      </c>
      <c r="K124" s="138" t="s">
        <v>866</v>
      </c>
      <c r="L124" s="138" t="s">
        <v>2848</v>
      </c>
      <c r="M124" s="138" t="s">
        <v>2849</v>
      </c>
      <c r="N124" s="138" t="s">
        <v>2866</v>
      </c>
      <c r="O124" s="134" t="s">
        <v>869</v>
      </c>
      <c r="P124" s="134" t="s">
        <v>870</v>
      </c>
      <c r="Q124" s="139" t="s">
        <v>289</v>
      </c>
      <c r="R124" s="140"/>
      <c r="S124" s="137"/>
      <c r="T124" s="141"/>
      <c r="U124" s="135" t="s">
        <v>2851</v>
      </c>
      <c r="V124" s="134"/>
      <c r="W124" s="134" t="s">
        <v>2852</v>
      </c>
      <c r="X124" s="137" t="n">
        <v>150</v>
      </c>
      <c r="Y124" s="137"/>
      <c r="Z124" s="134" t="s">
        <v>2852</v>
      </c>
      <c r="AA124" s="135"/>
      <c r="AB124" s="137"/>
      <c r="AC124" s="139"/>
      <c r="AD124" s="138" t="n">
        <v>12</v>
      </c>
      <c r="AE124" s="149" t="n">
        <v>44713</v>
      </c>
      <c r="AF124" s="143" t="n">
        <v>45077</v>
      </c>
      <c r="AG124" s="136" t="s">
        <v>82</v>
      </c>
      <c r="AH124" s="136" t="s">
        <v>1562</v>
      </c>
      <c r="AI124" s="139" t="s">
        <v>2867</v>
      </c>
      <c r="AJ124" s="139" t="s">
        <v>1573</v>
      </c>
      <c r="AK124" s="143" t="s">
        <v>397</v>
      </c>
      <c r="AL124" s="139"/>
      <c r="AM124" s="139" t="s">
        <v>86</v>
      </c>
      <c r="AN124" s="139" t="s">
        <v>2854</v>
      </c>
      <c r="AO124" s="139" t="s">
        <v>2855</v>
      </c>
      <c r="AP124" s="137"/>
      <c r="AQ124" s="150"/>
      <c r="AR124" s="143"/>
      <c r="AS124" s="139"/>
      <c r="AT124" s="134"/>
      <c r="AU124" s="134"/>
      <c r="AV124" s="136"/>
      <c r="AW124" s="136"/>
      <c r="AX124" s="134"/>
      <c r="AY124" s="134"/>
      <c r="AZ124" s="134"/>
      <c r="BA124" s="136"/>
      <c r="BB124" s="136" t="s">
        <v>297</v>
      </c>
      <c r="BC124" s="136" t="s">
        <v>298</v>
      </c>
      <c r="BD124" s="139" t="n">
        <v>2903</v>
      </c>
      <c r="BE124" s="136"/>
      <c r="BF124" s="144"/>
      <c r="BG124" s="554" t="s">
        <v>2868</v>
      </c>
      <c r="BH124" s="367"/>
      <c r="BI124" s="134"/>
      <c r="BJ124" s="560"/>
      <c r="BK124" s="241"/>
      <c r="BL124" s="230"/>
      <c r="BM124" s="230"/>
      <c r="BN124" s="230"/>
    </row>
    <row r="125" customFormat="false" ht="60" hidden="false" customHeight="true" outlineLevel="0" collapsed="false">
      <c r="A125" s="134"/>
      <c r="B125" s="134" t="s">
        <v>62</v>
      </c>
      <c r="C125" s="134" t="s">
        <v>63</v>
      </c>
      <c r="D125" s="135" t="s">
        <v>64</v>
      </c>
      <c r="E125" s="135" t="s">
        <v>2119</v>
      </c>
      <c r="F125" s="136" t="s">
        <v>2817</v>
      </c>
      <c r="G125" s="136" t="s">
        <v>2846</v>
      </c>
      <c r="H125" s="135" t="s">
        <v>2857</v>
      </c>
      <c r="I125" s="137" t="s">
        <v>864</v>
      </c>
      <c r="J125" s="136" t="s">
        <v>865</v>
      </c>
      <c r="K125" s="138" t="s">
        <v>866</v>
      </c>
      <c r="L125" s="138" t="s">
        <v>2848</v>
      </c>
      <c r="M125" s="138" t="s">
        <v>2849</v>
      </c>
      <c r="N125" s="138" t="s">
        <v>2869</v>
      </c>
      <c r="O125" s="134" t="s">
        <v>869</v>
      </c>
      <c r="P125" s="134" t="s">
        <v>870</v>
      </c>
      <c r="Q125" s="139" t="s">
        <v>289</v>
      </c>
      <c r="R125" s="140"/>
      <c r="S125" s="137"/>
      <c r="T125" s="141"/>
      <c r="U125" s="135" t="s">
        <v>2851</v>
      </c>
      <c r="V125" s="134"/>
      <c r="W125" s="134" t="s">
        <v>2852</v>
      </c>
      <c r="X125" s="137" t="n">
        <v>150</v>
      </c>
      <c r="Y125" s="137"/>
      <c r="Z125" s="134" t="s">
        <v>2852</v>
      </c>
      <c r="AA125" s="135"/>
      <c r="AB125" s="137"/>
      <c r="AC125" s="139"/>
      <c r="AD125" s="138" t="n">
        <v>12</v>
      </c>
      <c r="AE125" s="149" t="n">
        <v>44712</v>
      </c>
      <c r="AF125" s="143" t="n">
        <v>45076</v>
      </c>
      <c r="AG125" s="136" t="s">
        <v>82</v>
      </c>
      <c r="AH125" s="136" t="s">
        <v>1562</v>
      </c>
      <c r="AI125" s="139" t="s">
        <v>2870</v>
      </c>
      <c r="AJ125" s="139" t="s">
        <v>1573</v>
      </c>
      <c r="AK125" s="143" t="s">
        <v>397</v>
      </c>
      <c r="AL125" s="139"/>
      <c r="AM125" s="139" t="s">
        <v>86</v>
      </c>
      <c r="AN125" s="139" t="s">
        <v>2854</v>
      </c>
      <c r="AO125" s="139" t="s">
        <v>2855</v>
      </c>
      <c r="AP125" s="137"/>
      <c r="AQ125" s="150"/>
      <c r="AR125" s="143"/>
      <c r="AS125" s="139"/>
      <c r="AT125" s="134"/>
      <c r="AU125" s="134"/>
      <c r="AV125" s="136"/>
      <c r="AW125" s="136"/>
      <c r="AX125" s="134"/>
      <c r="AY125" s="134"/>
      <c r="AZ125" s="134"/>
      <c r="BA125" s="136"/>
      <c r="BB125" s="136" t="s">
        <v>297</v>
      </c>
      <c r="BC125" s="136" t="s">
        <v>298</v>
      </c>
      <c r="BD125" s="139" t="n">
        <v>2903</v>
      </c>
      <c r="BE125" s="136"/>
      <c r="BF125" s="144"/>
      <c r="BG125" s="554" t="s">
        <v>2871</v>
      </c>
      <c r="BH125" s="367"/>
      <c r="BI125" s="134"/>
      <c r="BJ125" s="560"/>
      <c r="BK125" s="241"/>
      <c r="BL125" s="230"/>
      <c r="BM125" s="230"/>
      <c r="BN125" s="230"/>
    </row>
    <row r="126" customFormat="false" ht="60" hidden="false" customHeight="true" outlineLevel="0" collapsed="false">
      <c r="A126" s="134"/>
      <c r="B126" s="134" t="s">
        <v>62</v>
      </c>
      <c r="C126" s="134" t="s">
        <v>63</v>
      </c>
      <c r="D126" s="135" t="s">
        <v>64</v>
      </c>
      <c r="E126" s="135" t="s">
        <v>2119</v>
      </c>
      <c r="F126" s="136" t="s">
        <v>2817</v>
      </c>
      <c r="G126" s="136" t="s">
        <v>2846</v>
      </c>
      <c r="H126" s="135" t="s">
        <v>2861</v>
      </c>
      <c r="I126" s="137" t="s">
        <v>864</v>
      </c>
      <c r="J126" s="136" t="s">
        <v>865</v>
      </c>
      <c r="K126" s="138" t="s">
        <v>866</v>
      </c>
      <c r="L126" s="138" t="s">
        <v>2848</v>
      </c>
      <c r="M126" s="138" t="s">
        <v>2849</v>
      </c>
      <c r="N126" s="138" t="s">
        <v>2872</v>
      </c>
      <c r="O126" s="134" t="s">
        <v>869</v>
      </c>
      <c r="P126" s="134" t="s">
        <v>870</v>
      </c>
      <c r="Q126" s="139" t="s">
        <v>289</v>
      </c>
      <c r="R126" s="140"/>
      <c r="S126" s="137"/>
      <c r="T126" s="141"/>
      <c r="U126" s="135" t="s">
        <v>2851</v>
      </c>
      <c r="V126" s="134"/>
      <c r="W126" s="134" t="s">
        <v>2852</v>
      </c>
      <c r="X126" s="137" t="n">
        <v>150</v>
      </c>
      <c r="Y126" s="137"/>
      <c r="Z126" s="134" t="s">
        <v>2852</v>
      </c>
      <c r="AA126" s="135"/>
      <c r="AB126" s="137"/>
      <c r="AC126" s="139"/>
      <c r="AD126" s="138" t="n">
        <v>12</v>
      </c>
      <c r="AE126" s="149" t="n">
        <v>44713</v>
      </c>
      <c r="AF126" s="143" t="n">
        <v>45077</v>
      </c>
      <c r="AG126" s="136" t="s">
        <v>82</v>
      </c>
      <c r="AH126" s="136" t="s">
        <v>1562</v>
      </c>
      <c r="AI126" s="139" t="s">
        <v>2873</v>
      </c>
      <c r="AJ126" s="139" t="s">
        <v>1573</v>
      </c>
      <c r="AK126" s="143" t="s">
        <v>397</v>
      </c>
      <c r="AL126" s="139"/>
      <c r="AM126" s="139" t="s">
        <v>86</v>
      </c>
      <c r="AN126" s="139" t="s">
        <v>2854</v>
      </c>
      <c r="AO126" s="139" t="s">
        <v>2855</v>
      </c>
      <c r="AP126" s="137"/>
      <c r="AQ126" s="150"/>
      <c r="AR126" s="143"/>
      <c r="AS126" s="139"/>
      <c r="AT126" s="134"/>
      <c r="AU126" s="134"/>
      <c r="AV126" s="136"/>
      <c r="AW126" s="136"/>
      <c r="AX126" s="134"/>
      <c r="AY126" s="134"/>
      <c r="AZ126" s="134"/>
      <c r="BA126" s="136"/>
      <c r="BB126" s="136" t="s">
        <v>297</v>
      </c>
      <c r="BC126" s="136" t="s">
        <v>298</v>
      </c>
      <c r="BD126" s="139" t="n">
        <v>2903</v>
      </c>
      <c r="BE126" s="136"/>
      <c r="BF126" s="144"/>
      <c r="BG126" s="554" t="s">
        <v>2874</v>
      </c>
      <c r="BH126" s="367"/>
      <c r="BI126" s="134"/>
      <c r="BJ126" s="560"/>
      <c r="BK126" s="241"/>
      <c r="BL126" s="230"/>
      <c r="BM126" s="230"/>
      <c r="BN126" s="230"/>
    </row>
    <row r="127" customFormat="false" ht="60" hidden="false" customHeight="true" outlineLevel="0" collapsed="false">
      <c r="A127" s="134"/>
      <c r="B127" s="134" t="s">
        <v>62</v>
      </c>
      <c r="C127" s="134" t="s">
        <v>63</v>
      </c>
      <c r="D127" s="135" t="s">
        <v>64</v>
      </c>
      <c r="E127" s="135" t="s">
        <v>2119</v>
      </c>
      <c r="F127" s="136" t="s">
        <v>2817</v>
      </c>
      <c r="G127" s="136" t="s">
        <v>2846</v>
      </c>
      <c r="H127" s="135" t="s">
        <v>2875</v>
      </c>
      <c r="I127" s="137" t="s">
        <v>864</v>
      </c>
      <c r="J127" s="136" t="s">
        <v>865</v>
      </c>
      <c r="K127" s="138" t="s">
        <v>866</v>
      </c>
      <c r="L127" s="138" t="s">
        <v>2848</v>
      </c>
      <c r="M127" s="138" t="s">
        <v>2849</v>
      </c>
      <c r="N127" s="138" t="s">
        <v>2876</v>
      </c>
      <c r="O127" s="134" t="s">
        <v>869</v>
      </c>
      <c r="P127" s="134" t="s">
        <v>870</v>
      </c>
      <c r="Q127" s="139" t="s">
        <v>289</v>
      </c>
      <c r="R127" s="140"/>
      <c r="S127" s="137"/>
      <c r="T127" s="141"/>
      <c r="U127" s="135" t="s">
        <v>2851</v>
      </c>
      <c r="V127" s="134"/>
      <c r="W127" s="134" t="s">
        <v>2877</v>
      </c>
      <c r="X127" s="137" t="n">
        <v>150</v>
      </c>
      <c r="Y127" s="137"/>
      <c r="Z127" s="134" t="s">
        <v>2852</v>
      </c>
      <c r="AA127" s="135"/>
      <c r="AB127" s="137"/>
      <c r="AC127" s="139"/>
      <c r="AD127" s="138" t="n">
        <v>12</v>
      </c>
      <c r="AE127" s="149" t="n">
        <v>44711</v>
      </c>
      <c r="AF127" s="143" t="n">
        <v>45075</v>
      </c>
      <c r="AG127" s="136" t="s">
        <v>82</v>
      </c>
      <c r="AH127" s="136" t="s">
        <v>1562</v>
      </c>
      <c r="AI127" s="139" t="s">
        <v>2878</v>
      </c>
      <c r="AJ127" s="139" t="s">
        <v>1573</v>
      </c>
      <c r="AK127" s="143" t="s">
        <v>397</v>
      </c>
      <c r="AL127" s="139"/>
      <c r="AM127" s="139" t="s">
        <v>86</v>
      </c>
      <c r="AN127" s="139" t="s">
        <v>2854</v>
      </c>
      <c r="AO127" s="139" t="s">
        <v>2855</v>
      </c>
      <c r="AP127" s="137"/>
      <c r="AQ127" s="150"/>
      <c r="AR127" s="143"/>
      <c r="AS127" s="139"/>
      <c r="AT127" s="134"/>
      <c r="AU127" s="134"/>
      <c r="AV127" s="136"/>
      <c r="AW127" s="136"/>
      <c r="AX127" s="134"/>
      <c r="AY127" s="134"/>
      <c r="AZ127" s="134"/>
      <c r="BA127" s="136"/>
      <c r="BB127" s="136" t="s">
        <v>297</v>
      </c>
      <c r="BC127" s="136" t="s">
        <v>298</v>
      </c>
      <c r="BD127" s="139" t="n">
        <v>2903</v>
      </c>
      <c r="BE127" s="136"/>
      <c r="BF127" s="144"/>
      <c r="BG127" s="554" t="s">
        <v>2879</v>
      </c>
      <c r="BH127" s="367"/>
      <c r="BI127" s="134"/>
      <c r="BJ127" s="560"/>
      <c r="BK127" s="241"/>
      <c r="BL127" s="230"/>
      <c r="BM127" s="230"/>
      <c r="BN127" s="230"/>
    </row>
    <row r="128" customFormat="false" ht="60" hidden="false" customHeight="true" outlineLevel="0" collapsed="false">
      <c r="A128" s="110"/>
      <c r="B128" s="110" t="s">
        <v>62</v>
      </c>
      <c r="C128" s="110" t="s">
        <v>63</v>
      </c>
      <c r="D128" s="111" t="s">
        <v>64</v>
      </c>
      <c r="E128" s="111" t="s">
        <v>2119</v>
      </c>
      <c r="F128" s="112" t="s">
        <v>2817</v>
      </c>
      <c r="G128" s="112" t="s">
        <v>2818</v>
      </c>
      <c r="H128" s="111" t="s">
        <v>2819</v>
      </c>
      <c r="I128" s="113" t="s">
        <v>444</v>
      </c>
      <c r="J128" s="112" t="s">
        <v>2820</v>
      </c>
      <c r="K128" s="114" t="s">
        <v>446</v>
      </c>
      <c r="L128" s="114" t="s">
        <v>2821</v>
      </c>
      <c r="M128" s="114" t="s">
        <v>2822</v>
      </c>
      <c r="N128" s="114" t="n">
        <v>2445544</v>
      </c>
      <c r="O128" s="110" t="s">
        <v>1331</v>
      </c>
      <c r="P128" s="110" t="s">
        <v>76</v>
      </c>
      <c r="Q128" s="115" t="s">
        <v>77</v>
      </c>
      <c r="R128" s="122" t="s">
        <v>873</v>
      </c>
      <c r="S128" s="113" t="n">
        <v>8</v>
      </c>
      <c r="T128" s="117" t="n">
        <v>46234.6</v>
      </c>
      <c r="U128" s="111" t="s">
        <v>78</v>
      </c>
      <c r="V128" s="110"/>
      <c r="W128" s="115" t="s">
        <v>81</v>
      </c>
      <c r="X128" s="113" t="n">
        <v>50</v>
      </c>
      <c r="Y128" s="113"/>
      <c r="Z128" s="115" t="s">
        <v>81</v>
      </c>
      <c r="AA128" s="111" t="s">
        <v>2823</v>
      </c>
      <c r="AB128" s="113"/>
      <c r="AC128" s="115" t="s">
        <v>141</v>
      </c>
      <c r="AD128" s="114" t="n">
        <v>48</v>
      </c>
      <c r="AE128" s="120" t="n">
        <v>44756</v>
      </c>
      <c r="AF128" s="121" t="n">
        <v>46216</v>
      </c>
      <c r="AG128" s="112" t="s">
        <v>82</v>
      </c>
      <c r="AH128" s="112" t="s">
        <v>83</v>
      </c>
      <c r="AI128" s="115" t="s">
        <v>2880</v>
      </c>
      <c r="AJ128" s="112" t="s">
        <v>573</v>
      </c>
      <c r="AK128" s="121" t="s">
        <v>453</v>
      </c>
      <c r="AL128" s="115"/>
      <c r="AM128" s="115" t="s">
        <v>86</v>
      </c>
      <c r="AN128" s="115" t="s">
        <v>1724</v>
      </c>
      <c r="AO128" s="115" t="s">
        <v>88</v>
      </c>
      <c r="AP128" s="113" t="s">
        <v>2825</v>
      </c>
      <c r="AQ128" s="122"/>
      <c r="AR128" s="121"/>
      <c r="AS128" s="115" t="s">
        <v>91</v>
      </c>
      <c r="AT128" s="110" t="s">
        <v>92</v>
      </c>
      <c r="AU128" s="110" t="n">
        <v>4413</v>
      </c>
      <c r="AV128" s="112"/>
      <c r="AW128" s="112"/>
      <c r="AX128" s="110"/>
      <c r="AY128" s="110"/>
      <c r="AZ128" s="110"/>
      <c r="BA128" s="112"/>
      <c r="BB128" s="112" t="s">
        <v>93</v>
      </c>
      <c r="BC128" s="112" t="s">
        <v>94</v>
      </c>
      <c r="BD128" s="115" t="n">
        <v>3201</v>
      </c>
      <c r="BE128" s="112"/>
      <c r="BF128" s="123"/>
      <c r="BG128" s="228" t="s">
        <v>2826</v>
      </c>
      <c r="BH128" s="229"/>
      <c r="BI128" s="110"/>
      <c r="BJ128" s="556"/>
      <c r="BK128" s="557"/>
      <c r="BL128" s="230"/>
      <c r="BM128" s="230"/>
      <c r="BN128" s="550"/>
    </row>
    <row r="129" customFormat="false" ht="60" hidden="false" customHeight="true" outlineLevel="0" collapsed="false">
      <c r="A129" s="110"/>
      <c r="B129" s="110" t="s">
        <v>62</v>
      </c>
      <c r="C129" s="110" t="s">
        <v>63</v>
      </c>
      <c r="D129" s="111" t="s">
        <v>64</v>
      </c>
      <c r="E129" s="111" t="s">
        <v>2119</v>
      </c>
      <c r="F129" s="112" t="s">
        <v>2817</v>
      </c>
      <c r="G129" s="112" t="s">
        <v>1203</v>
      </c>
      <c r="H129" s="111" t="s">
        <v>2827</v>
      </c>
      <c r="I129" s="113" t="s">
        <v>463</v>
      </c>
      <c r="J129" s="112" t="s">
        <v>464</v>
      </c>
      <c r="K129" s="114" t="s">
        <v>465</v>
      </c>
      <c r="L129" s="114" t="s">
        <v>1205</v>
      </c>
      <c r="M129" s="114" t="s">
        <v>1206</v>
      </c>
      <c r="N129" s="114" t="n">
        <v>6082916</v>
      </c>
      <c r="O129" s="110" t="s">
        <v>75</v>
      </c>
      <c r="P129" s="110" t="s">
        <v>76</v>
      </c>
      <c r="Q129" s="115" t="s">
        <v>137</v>
      </c>
      <c r="R129" s="122" t="n">
        <v>2018</v>
      </c>
      <c r="S129" s="113"/>
      <c r="T129" s="567" t="n">
        <v>2018</v>
      </c>
      <c r="U129" s="111" t="s">
        <v>100</v>
      </c>
      <c r="V129" s="110"/>
      <c r="W129" s="110" t="s">
        <v>2828</v>
      </c>
      <c r="X129" s="113" t="n">
        <v>6</v>
      </c>
      <c r="Y129" s="113"/>
      <c r="Z129" s="115" t="s">
        <v>2828</v>
      </c>
      <c r="AA129" s="111" t="s">
        <v>2881</v>
      </c>
      <c r="AB129" s="113"/>
      <c r="AC129" s="115" t="s">
        <v>141</v>
      </c>
      <c r="AD129" s="114" t="n">
        <v>60</v>
      </c>
      <c r="AE129" s="120" t="n">
        <v>45128</v>
      </c>
      <c r="AF129" s="121" t="n">
        <v>46954</v>
      </c>
      <c r="AG129" s="112" t="s">
        <v>82</v>
      </c>
      <c r="AH129" s="112" t="s">
        <v>83</v>
      </c>
      <c r="AI129" s="115" t="s">
        <v>2882</v>
      </c>
      <c r="AJ129" s="112" t="s">
        <v>573</v>
      </c>
      <c r="AK129" s="121" t="s">
        <v>453</v>
      </c>
      <c r="AL129" s="115"/>
      <c r="AM129" s="115" t="s">
        <v>86</v>
      </c>
      <c r="AN129" s="115" t="s">
        <v>1724</v>
      </c>
      <c r="AO129" s="115" t="s">
        <v>88</v>
      </c>
      <c r="AP129" s="113" t="s">
        <v>439</v>
      </c>
      <c r="AQ129" s="122"/>
      <c r="AR129" s="121"/>
      <c r="AS129" s="115" t="s">
        <v>91</v>
      </c>
      <c r="AT129" s="110" t="s">
        <v>92</v>
      </c>
      <c r="AU129" s="110" t="n">
        <v>4415</v>
      </c>
      <c r="AV129" s="112"/>
      <c r="AW129" s="112"/>
      <c r="AX129" s="110"/>
      <c r="AY129" s="110"/>
      <c r="AZ129" s="110"/>
      <c r="BA129" s="112"/>
      <c r="BB129" s="112" t="s">
        <v>145</v>
      </c>
      <c r="BC129" s="112" t="s">
        <v>146</v>
      </c>
      <c r="BD129" s="115" t="n">
        <v>3001</v>
      </c>
      <c r="BE129" s="112"/>
      <c r="BF129" s="123"/>
      <c r="BG129" s="228" t="s">
        <v>2826</v>
      </c>
      <c r="BH129" s="229"/>
      <c r="BI129" s="110"/>
      <c r="BJ129" s="556"/>
      <c r="BK129" s="557"/>
      <c r="BL129" s="230"/>
      <c r="BM129" s="230"/>
      <c r="BN129" s="550"/>
    </row>
    <row r="130" customFormat="false" ht="60" hidden="false" customHeight="true" outlineLevel="0" collapsed="false">
      <c r="A130" s="110"/>
      <c r="B130" s="110" t="s">
        <v>62</v>
      </c>
      <c r="C130" s="110" t="s">
        <v>63</v>
      </c>
      <c r="D130" s="111" t="s">
        <v>64</v>
      </c>
      <c r="E130" s="111" t="s">
        <v>2119</v>
      </c>
      <c r="F130" s="112" t="s">
        <v>2817</v>
      </c>
      <c r="G130" s="112" t="s">
        <v>1203</v>
      </c>
      <c r="H130" s="111" t="s">
        <v>2831</v>
      </c>
      <c r="I130" s="113" t="s">
        <v>463</v>
      </c>
      <c r="J130" s="112" t="s">
        <v>464</v>
      </c>
      <c r="K130" s="114" t="s">
        <v>465</v>
      </c>
      <c r="L130" s="114" t="s">
        <v>1205</v>
      </c>
      <c r="M130" s="114" t="s">
        <v>1206</v>
      </c>
      <c r="N130" s="114" t="n">
        <v>6082920</v>
      </c>
      <c r="O130" s="110" t="s">
        <v>75</v>
      </c>
      <c r="P130" s="110" t="s">
        <v>76</v>
      </c>
      <c r="Q130" s="115" t="s">
        <v>137</v>
      </c>
      <c r="R130" s="122" t="n">
        <v>2018</v>
      </c>
      <c r="S130" s="113"/>
      <c r="T130" s="117" t="n">
        <v>2018</v>
      </c>
      <c r="U130" s="111" t="s">
        <v>100</v>
      </c>
      <c r="V130" s="110"/>
      <c r="W130" s="110" t="s">
        <v>2828</v>
      </c>
      <c r="X130" s="113" t="n">
        <v>6</v>
      </c>
      <c r="Y130" s="113"/>
      <c r="Z130" s="115" t="s">
        <v>2828</v>
      </c>
      <c r="AA130" s="111" t="s">
        <v>2883</v>
      </c>
      <c r="AB130" s="113"/>
      <c r="AC130" s="115" t="s">
        <v>141</v>
      </c>
      <c r="AD130" s="114" t="n">
        <v>60</v>
      </c>
      <c r="AE130" s="120" t="n">
        <v>45128</v>
      </c>
      <c r="AF130" s="121" t="n">
        <v>46954</v>
      </c>
      <c r="AG130" s="112" t="s">
        <v>82</v>
      </c>
      <c r="AH130" s="112" t="s">
        <v>83</v>
      </c>
      <c r="AI130" s="115" t="s">
        <v>2884</v>
      </c>
      <c r="AJ130" s="112" t="s">
        <v>573</v>
      </c>
      <c r="AK130" s="121" t="s">
        <v>453</v>
      </c>
      <c r="AL130" s="115"/>
      <c r="AM130" s="115" t="s">
        <v>86</v>
      </c>
      <c r="AN130" s="115" t="s">
        <v>1724</v>
      </c>
      <c r="AO130" s="115" t="s">
        <v>88</v>
      </c>
      <c r="AP130" s="113" t="s">
        <v>439</v>
      </c>
      <c r="AQ130" s="122"/>
      <c r="AR130" s="121"/>
      <c r="AS130" s="115" t="s">
        <v>91</v>
      </c>
      <c r="AT130" s="110" t="s">
        <v>92</v>
      </c>
      <c r="AU130" s="110" t="n">
        <v>4416</v>
      </c>
      <c r="AV130" s="112"/>
      <c r="AW130" s="112"/>
      <c r="AX130" s="110"/>
      <c r="AY130" s="110"/>
      <c r="AZ130" s="110"/>
      <c r="BA130" s="112"/>
      <c r="BB130" s="112" t="s">
        <v>145</v>
      </c>
      <c r="BC130" s="112" t="s">
        <v>146</v>
      </c>
      <c r="BD130" s="115" t="n">
        <v>3001</v>
      </c>
      <c r="BE130" s="112"/>
      <c r="BF130" s="123"/>
      <c r="BG130" s="228" t="s">
        <v>2481</v>
      </c>
      <c r="BH130" s="229"/>
      <c r="BI130" s="110"/>
      <c r="BJ130" s="556"/>
      <c r="BK130" s="557"/>
      <c r="BL130" s="230"/>
      <c r="BM130" s="230"/>
      <c r="BN130" s="550"/>
    </row>
    <row r="131" customFormat="false" ht="60" hidden="false" customHeight="true" outlineLevel="0" collapsed="false">
      <c r="A131" s="110"/>
      <c r="B131" s="110" t="s">
        <v>62</v>
      </c>
      <c r="C131" s="110" t="s">
        <v>63</v>
      </c>
      <c r="D131" s="111" t="s">
        <v>64</v>
      </c>
      <c r="E131" s="111" t="s">
        <v>2119</v>
      </c>
      <c r="F131" s="112" t="s">
        <v>2817</v>
      </c>
      <c r="G131" s="112" t="s">
        <v>1203</v>
      </c>
      <c r="H131" s="111" t="s">
        <v>2833</v>
      </c>
      <c r="I131" s="113" t="s">
        <v>463</v>
      </c>
      <c r="J131" s="112" t="s">
        <v>464</v>
      </c>
      <c r="K131" s="114" t="s">
        <v>465</v>
      </c>
      <c r="L131" s="114" t="s">
        <v>1205</v>
      </c>
      <c r="M131" s="114" t="s">
        <v>1206</v>
      </c>
      <c r="N131" s="114" t="n">
        <v>6082915</v>
      </c>
      <c r="O131" s="110" t="s">
        <v>75</v>
      </c>
      <c r="P131" s="110" t="s">
        <v>76</v>
      </c>
      <c r="Q131" s="115" t="s">
        <v>137</v>
      </c>
      <c r="R131" s="122" t="n">
        <v>2018</v>
      </c>
      <c r="S131" s="113"/>
      <c r="T131" s="117" t="n">
        <v>2018</v>
      </c>
      <c r="U131" s="111" t="s">
        <v>100</v>
      </c>
      <c r="V131" s="110"/>
      <c r="W131" s="110" t="s">
        <v>2828</v>
      </c>
      <c r="X131" s="113" t="n">
        <v>6</v>
      </c>
      <c r="Y131" s="113"/>
      <c r="Z131" s="115" t="s">
        <v>2828</v>
      </c>
      <c r="AA131" s="111" t="s">
        <v>2881</v>
      </c>
      <c r="AB131" s="113"/>
      <c r="AC131" s="115" t="s">
        <v>141</v>
      </c>
      <c r="AD131" s="114" t="n">
        <v>60</v>
      </c>
      <c r="AE131" s="120" t="n">
        <v>45128</v>
      </c>
      <c r="AF131" s="121" t="n">
        <v>46954</v>
      </c>
      <c r="AG131" s="112" t="s">
        <v>82</v>
      </c>
      <c r="AH131" s="112" t="s">
        <v>83</v>
      </c>
      <c r="AI131" s="115" t="s">
        <v>2885</v>
      </c>
      <c r="AJ131" s="112" t="s">
        <v>573</v>
      </c>
      <c r="AK131" s="121" t="s">
        <v>453</v>
      </c>
      <c r="AL131" s="115"/>
      <c r="AM131" s="115" t="s">
        <v>86</v>
      </c>
      <c r="AN131" s="115" t="s">
        <v>1724</v>
      </c>
      <c r="AO131" s="115" t="s">
        <v>88</v>
      </c>
      <c r="AP131" s="113" t="s">
        <v>439</v>
      </c>
      <c r="AQ131" s="122"/>
      <c r="AR131" s="121"/>
      <c r="AS131" s="115" t="s">
        <v>91</v>
      </c>
      <c r="AT131" s="110" t="s">
        <v>92</v>
      </c>
      <c r="AU131" s="110" t="n">
        <v>4417</v>
      </c>
      <c r="AV131" s="112"/>
      <c r="AW131" s="112"/>
      <c r="AX131" s="110"/>
      <c r="AY131" s="110"/>
      <c r="AZ131" s="110"/>
      <c r="BA131" s="112"/>
      <c r="BB131" s="112" t="s">
        <v>145</v>
      </c>
      <c r="BC131" s="112" t="s">
        <v>146</v>
      </c>
      <c r="BD131" s="115" t="n">
        <v>3001</v>
      </c>
      <c r="BE131" s="112"/>
      <c r="BF131" s="123"/>
      <c r="BG131" s="228" t="s">
        <v>2481</v>
      </c>
      <c r="BH131" s="229"/>
      <c r="BI131" s="110"/>
      <c r="BJ131" s="556"/>
      <c r="BK131" s="557"/>
      <c r="BL131" s="230"/>
      <c r="BM131" s="230"/>
      <c r="BN131" s="550"/>
    </row>
    <row r="132" customFormat="false" ht="60" hidden="false" customHeight="true" outlineLevel="0" collapsed="false">
      <c r="A132" s="110"/>
      <c r="B132" s="110" t="s">
        <v>62</v>
      </c>
      <c r="C132" s="110" t="s">
        <v>63</v>
      </c>
      <c r="D132" s="111" t="s">
        <v>64</v>
      </c>
      <c r="E132" s="111" t="s">
        <v>2119</v>
      </c>
      <c r="F132" s="112" t="s">
        <v>2817</v>
      </c>
      <c r="G132" s="112" t="s">
        <v>2835</v>
      </c>
      <c r="H132" s="111" t="s">
        <v>2836</v>
      </c>
      <c r="I132" s="113" t="s">
        <v>444</v>
      </c>
      <c r="J132" s="112" t="s">
        <v>2820</v>
      </c>
      <c r="K132" s="114" t="s">
        <v>446</v>
      </c>
      <c r="L132" s="114" t="s">
        <v>2821</v>
      </c>
      <c r="M132" s="114" t="s">
        <v>2822</v>
      </c>
      <c r="N132" s="114" t="n">
        <v>2445546</v>
      </c>
      <c r="O132" s="110" t="s">
        <v>1331</v>
      </c>
      <c r="P132" s="110" t="s">
        <v>76</v>
      </c>
      <c r="Q132" s="115" t="s">
        <v>77</v>
      </c>
      <c r="R132" s="122" t="s">
        <v>873</v>
      </c>
      <c r="S132" s="113" t="n">
        <v>8</v>
      </c>
      <c r="T132" s="117" t="n">
        <v>46234.6</v>
      </c>
      <c r="U132" s="111" t="s">
        <v>78</v>
      </c>
      <c r="V132" s="110"/>
      <c r="W132" s="115" t="s">
        <v>81</v>
      </c>
      <c r="X132" s="113" t="n">
        <v>50</v>
      </c>
      <c r="Y132" s="113"/>
      <c r="Z132" s="115" t="s">
        <v>81</v>
      </c>
      <c r="AA132" s="111" t="s">
        <v>2823</v>
      </c>
      <c r="AB132" s="113"/>
      <c r="AC132" s="115" t="s">
        <v>141</v>
      </c>
      <c r="AD132" s="114" t="n">
        <v>48</v>
      </c>
      <c r="AE132" s="120" t="n">
        <v>44756</v>
      </c>
      <c r="AF132" s="121" t="n">
        <v>46216</v>
      </c>
      <c r="AG132" s="112" t="s">
        <v>82</v>
      </c>
      <c r="AH132" s="112" t="s">
        <v>83</v>
      </c>
      <c r="AI132" s="115" t="s">
        <v>2886</v>
      </c>
      <c r="AJ132" s="112" t="s">
        <v>573</v>
      </c>
      <c r="AK132" s="121" t="s">
        <v>453</v>
      </c>
      <c r="AL132" s="115"/>
      <c r="AM132" s="115" t="s">
        <v>86</v>
      </c>
      <c r="AN132" s="115" t="s">
        <v>1724</v>
      </c>
      <c r="AO132" s="115" t="s">
        <v>88</v>
      </c>
      <c r="AP132" s="113" t="s">
        <v>2825</v>
      </c>
      <c r="AQ132" s="122"/>
      <c r="AR132" s="121"/>
      <c r="AS132" s="115" t="s">
        <v>91</v>
      </c>
      <c r="AT132" s="110" t="s">
        <v>92</v>
      </c>
      <c r="AU132" s="110" t="n">
        <v>4418</v>
      </c>
      <c r="AV132" s="112"/>
      <c r="AW132" s="112"/>
      <c r="AX132" s="110"/>
      <c r="AY132" s="110"/>
      <c r="AZ132" s="110"/>
      <c r="BA132" s="112"/>
      <c r="BB132" s="112" t="s">
        <v>93</v>
      </c>
      <c r="BC132" s="112" t="s">
        <v>94</v>
      </c>
      <c r="BD132" s="115" t="n">
        <v>3201</v>
      </c>
      <c r="BE132" s="112"/>
      <c r="BF132" s="123"/>
      <c r="BG132" s="228" t="s">
        <v>2826</v>
      </c>
      <c r="BH132" s="229"/>
      <c r="BI132" s="110"/>
      <c r="BJ132" s="556"/>
      <c r="BK132" s="557"/>
      <c r="BL132" s="230"/>
      <c r="BM132" s="230"/>
      <c r="BN132" s="550"/>
    </row>
    <row r="133" customFormat="false" ht="60" hidden="false" customHeight="true" outlineLevel="0" collapsed="false">
      <c r="A133" s="110"/>
      <c r="B133" s="110" t="s">
        <v>62</v>
      </c>
      <c r="C133" s="110" t="s">
        <v>63</v>
      </c>
      <c r="D133" s="111" t="s">
        <v>64</v>
      </c>
      <c r="E133" s="111" t="s">
        <v>2119</v>
      </c>
      <c r="F133" s="112" t="s">
        <v>2887</v>
      </c>
      <c r="G133" s="112" t="s">
        <v>2839</v>
      </c>
      <c r="H133" s="111" t="s">
        <v>2840</v>
      </c>
      <c r="I133" s="113" t="s">
        <v>371</v>
      </c>
      <c r="J133" s="112" t="s">
        <v>372</v>
      </c>
      <c r="K133" s="114" t="s">
        <v>318</v>
      </c>
      <c r="L133" s="114" t="s">
        <v>319</v>
      </c>
      <c r="M133" s="114" t="s">
        <v>2841</v>
      </c>
      <c r="N133" s="114" t="n">
        <v>4802796</v>
      </c>
      <c r="O133" s="110" t="s">
        <v>374</v>
      </c>
      <c r="P133" s="110" t="s">
        <v>76</v>
      </c>
      <c r="Q133" s="115" t="s">
        <v>289</v>
      </c>
      <c r="R133" s="122" t="s">
        <v>873</v>
      </c>
      <c r="S133" s="113" t="n">
        <v>12</v>
      </c>
      <c r="T133" s="117" t="n">
        <v>47695.4</v>
      </c>
      <c r="U133" s="111" t="s">
        <v>2842</v>
      </c>
      <c r="V133" s="110" t="s">
        <v>325</v>
      </c>
      <c r="W133" s="110" t="s">
        <v>325</v>
      </c>
      <c r="X133" s="113" t="n">
        <v>1250</v>
      </c>
      <c r="Y133" s="113" t="s">
        <v>325</v>
      </c>
      <c r="Z133" s="115" t="s">
        <v>325</v>
      </c>
      <c r="AA133" s="111" t="s">
        <v>2843</v>
      </c>
      <c r="AB133" s="113" t="s">
        <v>325</v>
      </c>
      <c r="AC133" s="115" t="s">
        <v>325</v>
      </c>
      <c r="AD133" s="114" t="n">
        <v>48</v>
      </c>
      <c r="AE133" s="120" t="n">
        <v>44756</v>
      </c>
      <c r="AF133" s="121" t="n">
        <v>46216</v>
      </c>
      <c r="AG133" s="112" t="s">
        <v>82</v>
      </c>
      <c r="AH133" s="112" t="s">
        <v>83</v>
      </c>
      <c r="AI133" s="115" t="s">
        <v>2888</v>
      </c>
      <c r="AJ133" s="112" t="s">
        <v>573</v>
      </c>
      <c r="AK133" s="121" t="s">
        <v>453</v>
      </c>
      <c r="AL133" s="115"/>
      <c r="AM133" s="115" t="s">
        <v>86</v>
      </c>
      <c r="AN133" s="115" t="s">
        <v>1724</v>
      </c>
      <c r="AO133" s="115" t="s">
        <v>88</v>
      </c>
      <c r="AP133" s="113" t="s">
        <v>2845</v>
      </c>
      <c r="AQ133" s="122"/>
      <c r="AR133" s="121"/>
      <c r="AS133" s="115" t="s">
        <v>91</v>
      </c>
      <c r="AT133" s="110" t="s">
        <v>92</v>
      </c>
      <c r="AU133" s="110" t="n">
        <v>4421</v>
      </c>
      <c r="AV133" s="112"/>
      <c r="AW133" s="112"/>
      <c r="AX133" s="110"/>
      <c r="AY133" s="110"/>
      <c r="AZ133" s="110"/>
      <c r="BA133" s="112"/>
      <c r="BB133" s="112" t="s">
        <v>329</v>
      </c>
      <c r="BC133" s="112" t="s">
        <v>298</v>
      </c>
      <c r="BD133" s="115" t="n">
        <v>2971</v>
      </c>
      <c r="BE133" s="112"/>
      <c r="BF133" s="123"/>
      <c r="BG133" s="228" t="s">
        <v>2826</v>
      </c>
      <c r="BH133" s="229"/>
      <c r="BI133" s="110"/>
      <c r="BJ133" s="556"/>
      <c r="BK133" s="557"/>
      <c r="BL133" s="230"/>
      <c r="BM133" s="230"/>
      <c r="BN133" s="550"/>
    </row>
    <row r="134" customFormat="false" ht="60" hidden="false" customHeight="true" outlineLevel="0" collapsed="false">
      <c r="A134" s="119"/>
      <c r="B134" s="110" t="s">
        <v>62</v>
      </c>
      <c r="C134" s="110" t="s">
        <v>63</v>
      </c>
      <c r="D134" s="111" t="s">
        <v>64</v>
      </c>
      <c r="E134" s="111" t="s">
        <v>2889</v>
      </c>
      <c r="F134" s="112" t="s">
        <v>2890</v>
      </c>
      <c r="G134" s="119" t="s">
        <v>2891</v>
      </c>
      <c r="H134" s="119" t="s">
        <v>2892</v>
      </c>
      <c r="I134" s="113" t="s">
        <v>444</v>
      </c>
      <c r="J134" s="112" t="s">
        <v>445</v>
      </c>
      <c r="K134" s="114" t="s">
        <v>446</v>
      </c>
      <c r="L134" s="114" t="s">
        <v>447</v>
      </c>
      <c r="M134" s="112" t="s">
        <v>1819</v>
      </c>
      <c r="N134" s="114" t="n">
        <v>2513308</v>
      </c>
      <c r="O134" s="110" t="s">
        <v>450</v>
      </c>
      <c r="P134" s="110" t="s">
        <v>76</v>
      </c>
      <c r="Q134" s="115" t="s">
        <v>77</v>
      </c>
      <c r="R134" s="120" t="n">
        <v>43769</v>
      </c>
      <c r="S134" s="113" t="n">
        <v>8</v>
      </c>
      <c r="T134" s="117" t="n">
        <f aca="false">R134+S134*365.2</f>
        <v>46690.6</v>
      </c>
      <c r="U134" s="118" t="s">
        <v>78</v>
      </c>
      <c r="V134" s="119" t="str">
        <f aca="false">IF(Y134="","",Y134)</f>
        <v/>
      </c>
      <c r="W134" s="119" t="str">
        <f aca="false">IF(Z134="","",Z134)</f>
        <v>°С</v>
      </c>
      <c r="X134" s="113" t="n">
        <v>100</v>
      </c>
      <c r="Y134" s="113"/>
      <c r="Z134" s="115" t="s">
        <v>79</v>
      </c>
      <c r="AA134" s="111" t="s">
        <v>496</v>
      </c>
      <c r="AB134" s="113"/>
      <c r="AC134" s="115" t="s">
        <v>81</v>
      </c>
      <c r="AD134" s="114" t="n">
        <v>60</v>
      </c>
      <c r="AE134" s="120" t="n">
        <v>43769</v>
      </c>
      <c r="AF134" s="121" t="n">
        <f aca="false">IF(AD134=0,0,IF(AE134="","",EDATE(AE134,AD134)-DAY(1)))</f>
        <v>45565</v>
      </c>
      <c r="AG134" s="121" t="s">
        <v>82</v>
      </c>
      <c r="AH134" s="121" t="s">
        <v>2893</v>
      </c>
      <c r="AI134" s="115" t="s">
        <v>2894</v>
      </c>
      <c r="AJ134" s="112" t="s">
        <v>1200</v>
      </c>
      <c r="AK134" s="121" t="str">
        <f aca="true">IF(AE134=0,"нет данных",IF(TODAY()&lt;AF134-30,"поверен",IF(TODAY()&gt;AF134,"ЗАМЕНИТЬ","ПРОСРОЧЕН")))</f>
        <v>ЗАМЕНИТЬ</v>
      </c>
      <c r="AL134" s="115"/>
      <c r="AM134" s="115" t="s">
        <v>86</v>
      </c>
      <c r="AN134" s="115" t="s">
        <v>1724</v>
      </c>
      <c r="AO134" s="115" t="s">
        <v>88</v>
      </c>
      <c r="AP134" s="113" t="s">
        <v>2895</v>
      </c>
      <c r="AQ134" s="122" t="s">
        <v>2896</v>
      </c>
      <c r="AR134" s="121"/>
      <c r="AS134" s="115" t="s">
        <v>91</v>
      </c>
      <c r="AT134" s="110" t="s">
        <v>92</v>
      </c>
      <c r="AU134" s="110"/>
      <c r="AV134" s="122" t="s">
        <v>2896</v>
      </c>
      <c r="AW134" s="112"/>
      <c r="AX134" s="110"/>
      <c r="AY134" s="110"/>
      <c r="AZ134" s="110"/>
      <c r="BA134" s="112"/>
      <c r="BB134" s="112" t="s">
        <v>93</v>
      </c>
      <c r="BC134" s="112" t="s">
        <v>94</v>
      </c>
      <c r="BD134" s="115" t="n">
        <v>3201</v>
      </c>
      <c r="BE134" s="112"/>
      <c r="BF134" s="123"/>
      <c r="BG134" s="119"/>
      <c r="BH134" s="125"/>
      <c r="BI134" s="122" t="s">
        <v>300</v>
      </c>
      <c r="BJ134" s="568" t="s">
        <v>2897</v>
      </c>
      <c r="BK134" s="119" t="s">
        <v>2352</v>
      </c>
      <c r="BL134" s="147"/>
      <c r="BM134" s="147"/>
      <c r="BN134" s="569"/>
    </row>
    <row r="135" customFormat="false" ht="60" hidden="false" customHeight="true" outlineLevel="0" collapsed="false">
      <c r="A135" s="119"/>
      <c r="B135" s="110" t="s">
        <v>62</v>
      </c>
      <c r="C135" s="110" t="s">
        <v>63</v>
      </c>
      <c r="D135" s="111" t="s">
        <v>64</v>
      </c>
      <c r="E135" s="111" t="s">
        <v>2889</v>
      </c>
      <c r="F135" s="112" t="s">
        <v>2890</v>
      </c>
      <c r="G135" s="119" t="s">
        <v>2898</v>
      </c>
      <c r="H135" s="119" t="s">
        <v>2899</v>
      </c>
      <c r="I135" s="113" t="s">
        <v>444</v>
      </c>
      <c r="J135" s="112" t="s">
        <v>445</v>
      </c>
      <c r="K135" s="114" t="s">
        <v>446</v>
      </c>
      <c r="L135" s="114" t="s">
        <v>447</v>
      </c>
      <c r="M135" s="112" t="s">
        <v>1819</v>
      </c>
      <c r="N135" s="114" t="n">
        <v>2513309</v>
      </c>
      <c r="O135" s="110" t="s">
        <v>450</v>
      </c>
      <c r="P135" s="110" t="s">
        <v>76</v>
      </c>
      <c r="Q135" s="115" t="s">
        <v>77</v>
      </c>
      <c r="R135" s="120" t="n">
        <v>43775</v>
      </c>
      <c r="S135" s="113" t="n">
        <v>8</v>
      </c>
      <c r="T135" s="117" t="n">
        <f aca="false">R135+S135*365.2</f>
        <v>46696.6</v>
      </c>
      <c r="U135" s="118" t="s">
        <v>78</v>
      </c>
      <c r="V135" s="119" t="str">
        <f aca="false">IF(Y135="","",Y135)</f>
        <v/>
      </c>
      <c r="W135" s="119" t="str">
        <f aca="false">IF(Z135="","",Z135)</f>
        <v>°С</v>
      </c>
      <c r="X135" s="113" t="n">
        <v>100</v>
      </c>
      <c r="Y135" s="113"/>
      <c r="Z135" s="115" t="s">
        <v>79</v>
      </c>
      <c r="AA135" s="111" t="s">
        <v>496</v>
      </c>
      <c r="AB135" s="113"/>
      <c r="AC135" s="115" t="s">
        <v>81</v>
      </c>
      <c r="AD135" s="114" t="n">
        <v>60</v>
      </c>
      <c r="AE135" s="120" t="n">
        <v>43775</v>
      </c>
      <c r="AF135" s="121" t="n">
        <f aca="false">IF(AD135=0,0,IF(AE135="","",EDATE(AE135,AD135)-DAY(1)))</f>
        <v>45571</v>
      </c>
      <c r="AG135" s="121" t="s">
        <v>82</v>
      </c>
      <c r="AH135" s="121" t="s">
        <v>2893</v>
      </c>
      <c r="AI135" s="115" t="s">
        <v>2900</v>
      </c>
      <c r="AJ135" s="112" t="s">
        <v>1200</v>
      </c>
      <c r="AK135" s="121" t="str">
        <f aca="true">IF(AE135=0,"нет данных",IF(TODAY()&lt;AF135-30,"поверен",IF(TODAY()&gt;AF135,"ЗАМЕНИТЬ","ПРОСРОЧЕН")))</f>
        <v>ЗАМЕНИТЬ</v>
      </c>
      <c r="AL135" s="115"/>
      <c r="AM135" s="115" t="s">
        <v>86</v>
      </c>
      <c r="AN135" s="115" t="s">
        <v>1724</v>
      </c>
      <c r="AO135" s="115" t="s">
        <v>88</v>
      </c>
      <c r="AP135" s="113" t="s">
        <v>2895</v>
      </c>
      <c r="AQ135" s="122" t="s">
        <v>2896</v>
      </c>
      <c r="AR135" s="121"/>
      <c r="AS135" s="115" t="s">
        <v>91</v>
      </c>
      <c r="AT135" s="110" t="s">
        <v>92</v>
      </c>
      <c r="AU135" s="110"/>
      <c r="AV135" s="122" t="s">
        <v>2896</v>
      </c>
      <c r="AW135" s="112"/>
      <c r="AX135" s="110"/>
      <c r="AY135" s="110"/>
      <c r="AZ135" s="110"/>
      <c r="BA135" s="112"/>
      <c r="BB135" s="112" t="s">
        <v>93</v>
      </c>
      <c r="BC135" s="112" t="s">
        <v>94</v>
      </c>
      <c r="BD135" s="115" t="n">
        <v>3201</v>
      </c>
      <c r="BE135" s="112"/>
      <c r="BF135" s="123"/>
      <c r="BG135" s="119"/>
      <c r="BH135" s="125"/>
      <c r="BI135" s="122" t="s">
        <v>300</v>
      </c>
      <c r="BJ135" s="568" t="s">
        <v>2897</v>
      </c>
      <c r="BK135" s="119" t="s">
        <v>2352</v>
      </c>
      <c r="BL135" s="147"/>
      <c r="BM135" s="147"/>
      <c r="BN135" s="569"/>
    </row>
    <row r="136" customFormat="false" ht="60" hidden="false" customHeight="true" outlineLevel="0" collapsed="false">
      <c r="A136" s="119"/>
      <c r="B136" s="110" t="s">
        <v>62</v>
      </c>
      <c r="C136" s="110" t="s">
        <v>63</v>
      </c>
      <c r="D136" s="111" t="s">
        <v>64</v>
      </c>
      <c r="E136" s="111" t="s">
        <v>2889</v>
      </c>
      <c r="F136" s="112" t="s">
        <v>2890</v>
      </c>
      <c r="G136" s="119" t="s">
        <v>2901</v>
      </c>
      <c r="H136" s="119" t="s">
        <v>2902</v>
      </c>
      <c r="I136" s="113" t="s">
        <v>444</v>
      </c>
      <c r="J136" s="112" t="s">
        <v>445</v>
      </c>
      <c r="K136" s="114" t="s">
        <v>446</v>
      </c>
      <c r="L136" s="114" t="s">
        <v>447</v>
      </c>
      <c r="M136" s="112" t="s">
        <v>1819</v>
      </c>
      <c r="N136" s="114" t="n">
        <v>2513498</v>
      </c>
      <c r="O136" s="110" t="s">
        <v>450</v>
      </c>
      <c r="P136" s="110" t="s">
        <v>76</v>
      </c>
      <c r="Q136" s="115" t="s">
        <v>77</v>
      </c>
      <c r="R136" s="120" t="n">
        <v>43775</v>
      </c>
      <c r="S136" s="113" t="n">
        <v>8</v>
      </c>
      <c r="T136" s="117" t="n">
        <f aca="false">R136+S136*365.2</f>
        <v>46696.6</v>
      </c>
      <c r="U136" s="118" t="s">
        <v>78</v>
      </c>
      <c r="V136" s="119" t="str">
        <f aca="false">IF(Y136="","",Y136)</f>
        <v/>
      </c>
      <c r="W136" s="119" t="str">
        <f aca="false">IF(Z136="","",Z136)</f>
        <v>°С</v>
      </c>
      <c r="X136" s="113" t="n">
        <v>100</v>
      </c>
      <c r="Y136" s="113"/>
      <c r="Z136" s="115" t="s">
        <v>79</v>
      </c>
      <c r="AA136" s="111" t="s">
        <v>496</v>
      </c>
      <c r="AB136" s="113"/>
      <c r="AC136" s="115" t="s">
        <v>81</v>
      </c>
      <c r="AD136" s="114" t="n">
        <v>60</v>
      </c>
      <c r="AE136" s="120" t="n">
        <v>43775</v>
      </c>
      <c r="AF136" s="121" t="n">
        <f aca="false">IF(AD136=0,0,IF(AE136="","",EDATE(AE136,AD136)-DAY(1)))</f>
        <v>45571</v>
      </c>
      <c r="AG136" s="121" t="s">
        <v>82</v>
      </c>
      <c r="AH136" s="121" t="s">
        <v>2893</v>
      </c>
      <c r="AI136" s="115" t="s">
        <v>2903</v>
      </c>
      <c r="AJ136" s="112" t="s">
        <v>1200</v>
      </c>
      <c r="AK136" s="121" t="str">
        <f aca="true">IF(AE136=0,"нет данных",IF(TODAY()&lt;AF136-30,"поверен",IF(TODAY()&gt;AF136,"ЗАМЕНИТЬ","ПРОСРОЧЕН")))</f>
        <v>ЗАМЕНИТЬ</v>
      </c>
      <c r="AL136" s="115"/>
      <c r="AM136" s="115" t="s">
        <v>86</v>
      </c>
      <c r="AN136" s="115" t="s">
        <v>1724</v>
      </c>
      <c r="AO136" s="115" t="s">
        <v>88</v>
      </c>
      <c r="AP136" s="113" t="s">
        <v>2895</v>
      </c>
      <c r="AQ136" s="122" t="s">
        <v>2896</v>
      </c>
      <c r="AR136" s="121"/>
      <c r="AS136" s="115" t="s">
        <v>91</v>
      </c>
      <c r="AT136" s="110" t="s">
        <v>92</v>
      </c>
      <c r="AU136" s="110"/>
      <c r="AV136" s="122" t="s">
        <v>2896</v>
      </c>
      <c r="AW136" s="112"/>
      <c r="AX136" s="110"/>
      <c r="AY136" s="110"/>
      <c r="AZ136" s="110"/>
      <c r="BA136" s="112"/>
      <c r="BB136" s="112" t="s">
        <v>93</v>
      </c>
      <c r="BC136" s="112" t="s">
        <v>94</v>
      </c>
      <c r="BD136" s="115" t="n">
        <v>3201</v>
      </c>
      <c r="BE136" s="112"/>
      <c r="BF136" s="123"/>
      <c r="BG136" s="119"/>
      <c r="BH136" s="125"/>
      <c r="BI136" s="122" t="s">
        <v>300</v>
      </c>
      <c r="BJ136" s="568" t="s">
        <v>2897</v>
      </c>
      <c r="BK136" s="119" t="s">
        <v>2352</v>
      </c>
      <c r="BL136" s="147"/>
      <c r="BM136" s="147"/>
      <c r="BN136" s="569"/>
    </row>
    <row r="137" customFormat="false" ht="60" hidden="false" customHeight="true" outlineLevel="0" collapsed="false">
      <c r="A137" s="110"/>
      <c r="B137" s="110" t="s">
        <v>62</v>
      </c>
      <c r="C137" s="110" t="s">
        <v>63</v>
      </c>
      <c r="D137" s="111" t="s">
        <v>64</v>
      </c>
      <c r="E137" s="111" t="s">
        <v>2889</v>
      </c>
      <c r="F137" s="112" t="s">
        <v>2890</v>
      </c>
      <c r="G137" s="112" t="s">
        <v>2904</v>
      </c>
      <c r="H137" s="111" t="s">
        <v>2905</v>
      </c>
      <c r="I137" s="113" t="s">
        <v>756</v>
      </c>
      <c r="J137" s="112" t="s">
        <v>757</v>
      </c>
      <c r="K137" s="114" t="s">
        <v>758</v>
      </c>
      <c r="L137" s="114" t="s">
        <v>759</v>
      </c>
      <c r="M137" s="114" t="s">
        <v>2906</v>
      </c>
      <c r="N137" s="114" t="n">
        <v>1367</v>
      </c>
      <c r="O137" s="110" t="s">
        <v>761</v>
      </c>
      <c r="P137" s="110" t="s">
        <v>76</v>
      </c>
      <c r="Q137" s="115" t="s">
        <v>289</v>
      </c>
      <c r="R137" s="116" t="n">
        <v>43861</v>
      </c>
      <c r="S137" s="113" t="n">
        <v>14</v>
      </c>
      <c r="T137" s="117" t="n">
        <f aca="false">R137+S137*365.2</f>
        <v>48973.8</v>
      </c>
      <c r="U137" s="111" t="s">
        <v>2907</v>
      </c>
      <c r="V137" s="110"/>
      <c r="W137" s="110" t="str">
        <f aca="false">IF(Z137="","",Z137)</f>
        <v>м</v>
      </c>
      <c r="X137" s="113" t="s">
        <v>2908</v>
      </c>
      <c r="Y137" s="113"/>
      <c r="Z137" s="115" t="s">
        <v>325</v>
      </c>
      <c r="AA137" s="111" t="s">
        <v>451</v>
      </c>
      <c r="AB137" s="113" t="s">
        <v>325</v>
      </c>
      <c r="AC137" s="115" t="s">
        <v>325</v>
      </c>
      <c r="AD137" s="114" t="n">
        <v>24</v>
      </c>
      <c r="AE137" s="120" t="n">
        <v>45203</v>
      </c>
      <c r="AF137" s="121" t="n">
        <f aca="false">IF(AD137=0,0,IF(AE137="","",EDATE(AE137,AD137)-DAY(1)))</f>
        <v>45903</v>
      </c>
      <c r="AG137" s="121" t="s">
        <v>764</v>
      </c>
      <c r="AH137" s="121" t="s">
        <v>83</v>
      </c>
      <c r="AI137" s="115" t="s">
        <v>2909</v>
      </c>
      <c r="AJ137" s="112" t="s">
        <v>143</v>
      </c>
      <c r="AK137" s="121" t="str">
        <f aca="true">IF(AE137=0,"нет данных",IF(TODAY()&lt;AF137-30,"поверен",IF(TODAY()&gt;AF137,"ЗАМЕНИТЬ","ПРОСРОЧЕН")))</f>
        <v>ЗАМЕНИТЬ</v>
      </c>
      <c r="AL137" s="115"/>
      <c r="AM137" s="115" t="s">
        <v>86</v>
      </c>
      <c r="AN137" s="115" t="s">
        <v>1724</v>
      </c>
      <c r="AO137" s="115" t="s">
        <v>88</v>
      </c>
      <c r="AP137" s="113" t="s">
        <v>2910</v>
      </c>
      <c r="AQ137" s="122" t="s">
        <v>2896</v>
      </c>
      <c r="AR137" s="121"/>
      <c r="AS137" s="115" t="s">
        <v>91</v>
      </c>
      <c r="AT137" s="110" t="s">
        <v>385</v>
      </c>
      <c r="AU137" s="110"/>
      <c r="AV137" s="122" t="s">
        <v>2896</v>
      </c>
      <c r="AW137" s="112"/>
      <c r="AX137" s="110"/>
      <c r="AY137" s="110"/>
      <c r="AZ137" s="110"/>
      <c r="BA137" s="112"/>
      <c r="BB137" s="112" t="s">
        <v>329</v>
      </c>
      <c r="BC137" s="112" t="s">
        <v>298</v>
      </c>
      <c r="BD137" s="115" t="n">
        <v>2971</v>
      </c>
      <c r="BE137" s="112"/>
      <c r="BF137" s="123"/>
      <c r="BG137" s="110"/>
      <c r="BH137" s="557"/>
      <c r="BI137" s="122" t="s">
        <v>768</v>
      </c>
      <c r="BJ137" s="566" t="s">
        <v>769</v>
      </c>
      <c r="BK137" s="122" t="s">
        <v>302</v>
      </c>
      <c r="BL137" s="107" t="s">
        <v>2911</v>
      </c>
      <c r="BM137" s="107"/>
      <c r="BN137" s="570"/>
    </row>
    <row r="138" customFormat="false" ht="60" hidden="false" customHeight="true" outlineLevel="0" collapsed="false">
      <c r="A138" s="110"/>
      <c r="B138" s="110" t="s">
        <v>62</v>
      </c>
      <c r="C138" s="110" t="s">
        <v>63</v>
      </c>
      <c r="D138" s="111" t="s">
        <v>64</v>
      </c>
      <c r="E138" s="111" t="s">
        <v>2889</v>
      </c>
      <c r="F138" s="112" t="s">
        <v>2890</v>
      </c>
      <c r="G138" s="112" t="s">
        <v>2912</v>
      </c>
      <c r="H138" s="111" t="s">
        <v>2913</v>
      </c>
      <c r="I138" s="113" t="s">
        <v>756</v>
      </c>
      <c r="J138" s="112" t="s">
        <v>757</v>
      </c>
      <c r="K138" s="114" t="s">
        <v>758</v>
      </c>
      <c r="L138" s="114" t="s">
        <v>759</v>
      </c>
      <c r="M138" s="114" t="s">
        <v>2906</v>
      </c>
      <c r="N138" s="114" t="n">
        <v>1366</v>
      </c>
      <c r="O138" s="110" t="s">
        <v>761</v>
      </c>
      <c r="P138" s="110" t="s">
        <v>76</v>
      </c>
      <c r="Q138" s="115" t="s">
        <v>289</v>
      </c>
      <c r="R138" s="116" t="n">
        <v>43861</v>
      </c>
      <c r="S138" s="113" t="n">
        <v>14</v>
      </c>
      <c r="T138" s="117" t="n">
        <f aca="false">R138+S138*365.2</f>
        <v>48973.8</v>
      </c>
      <c r="U138" s="111" t="s">
        <v>2907</v>
      </c>
      <c r="V138" s="110"/>
      <c r="W138" s="110" t="str">
        <f aca="false">IF(Z138="","",Z138)</f>
        <v>м</v>
      </c>
      <c r="X138" s="113" t="s">
        <v>2908</v>
      </c>
      <c r="Y138" s="113"/>
      <c r="Z138" s="115" t="s">
        <v>325</v>
      </c>
      <c r="AA138" s="111" t="s">
        <v>451</v>
      </c>
      <c r="AB138" s="113" t="s">
        <v>325</v>
      </c>
      <c r="AC138" s="115" t="s">
        <v>325</v>
      </c>
      <c r="AD138" s="114" t="n">
        <v>24</v>
      </c>
      <c r="AE138" s="120" t="n">
        <v>45203</v>
      </c>
      <c r="AF138" s="121" t="n">
        <f aca="false">IF(AD138=0,0,IF(AE138="","",EDATE(AE138,AD138)-DAY(1)))</f>
        <v>45903</v>
      </c>
      <c r="AG138" s="121" t="s">
        <v>764</v>
      </c>
      <c r="AH138" s="121" t="s">
        <v>83</v>
      </c>
      <c r="AI138" s="115" t="s">
        <v>2914</v>
      </c>
      <c r="AJ138" s="112" t="s">
        <v>143</v>
      </c>
      <c r="AK138" s="121" t="str">
        <f aca="true">IF(AE138=0,"нет данных",IF(TODAY()&lt;AF138-30,"поверен",IF(TODAY()&gt;AF138,"ЗАМЕНИТЬ","ПРОСРОЧЕН")))</f>
        <v>ЗАМЕНИТЬ</v>
      </c>
      <c r="AL138" s="115"/>
      <c r="AM138" s="115" t="s">
        <v>86</v>
      </c>
      <c r="AN138" s="115" t="s">
        <v>1724</v>
      </c>
      <c r="AO138" s="115" t="s">
        <v>88</v>
      </c>
      <c r="AP138" s="113" t="s">
        <v>2910</v>
      </c>
      <c r="AQ138" s="122" t="s">
        <v>2896</v>
      </c>
      <c r="AR138" s="121"/>
      <c r="AS138" s="115" t="s">
        <v>91</v>
      </c>
      <c r="AT138" s="110" t="s">
        <v>385</v>
      </c>
      <c r="AU138" s="110"/>
      <c r="AV138" s="122" t="s">
        <v>2896</v>
      </c>
      <c r="AW138" s="112"/>
      <c r="AX138" s="110"/>
      <c r="AY138" s="110"/>
      <c r="AZ138" s="110"/>
      <c r="BA138" s="112"/>
      <c r="BB138" s="112" t="s">
        <v>329</v>
      </c>
      <c r="BC138" s="112" t="s">
        <v>298</v>
      </c>
      <c r="BD138" s="115" t="n">
        <v>2971</v>
      </c>
      <c r="BE138" s="112"/>
      <c r="BF138" s="123"/>
      <c r="BG138" s="110"/>
      <c r="BH138" s="557"/>
      <c r="BI138" s="122" t="s">
        <v>768</v>
      </c>
      <c r="BJ138" s="566" t="s">
        <v>769</v>
      </c>
      <c r="BK138" s="122" t="s">
        <v>302</v>
      </c>
      <c r="BL138" s="107" t="s">
        <v>2911</v>
      </c>
      <c r="BM138" s="107"/>
      <c r="BN138" s="570"/>
    </row>
    <row r="139" customFormat="false" ht="60" hidden="false" customHeight="true" outlineLevel="0" collapsed="false">
      <c r="A139" s="110"/>
      <c r="B139" s="110" t="s">
        <v>62</v>
      </c>
      <c r="C139" s="110" t="s">
        <v>63</v>
      </c>
      <c r="D139" s="111" t="s">
        <v>64</v>
      </c>
      <c r="E139" s="111" t="s">
        <v>2889</v>
      </c>
      <c r="F139" s="112" t="s">
        <v>2890</v>
      </c>
      <c r="G139" s="112" t="s">
        <v>2915</v>
      </c>
      <c r="H139" s="111" t="s">
        <v>2916</v>
      </c>
      <c r="I139" s="113" t="s">
        <v>463</v>
      </c>
      <c r="J139" s="112" t="s">
        <v>471</v>
      </c>
      <c r="K139" s="114" t="s">
        <v>465</v>
      </c>
      <c r="L139" s="114" t="s">
        <v>466</v>
      </c>
      <c r="M139" s="112" t="s">
        <v>2917</v>
      </c>
      <c r="N139" s="114" t="n">
        <v>6133715</v>
      </c>
      <c r="O139" s="110" t="s">
        <v>2918</v>
      </c>
      <c r="P139" s="110" t="s">
        <v>76</v>
      </c>
      <c r="Q139" s="115" t="s">
        <v>137</v>
      </c>
      <c r="R139" s="129" t="n">
        <v>43775</v>
      </c>
      <c r="S139" s="113" t="n">
        <v>15</v>
      </c>
      <c r="T139" s="117" t="n">
        <f aca="false">R139+S139*365.2</f>
        <v>49253</v>
      </c>
      <c r="U139" s="111" t="s">
        <v>100</v>
      </c>
      <c r="V139" s="119" t="s">
        <v>325</v>
      </c>
      <c r="W139" s="119" t="str">
        <f aca="false">IF(Z139="","",Z139)</f>
        <v>Па</v>
      </c>
      <c r="X139" s="113" t="n">
        <v>10</v>
      </c>
      <c r="Y139" s="113" t="s">
        <v>325</v>
      </c>
      <c r="Z139" s="115" t="s">
        <v>139</v>
      </c>
      <c r="AA139" s="111" t="s">
        <v>2366</v>
      </c>
      <c r="AB139" s="113"/>
      <c r="AC139" s="115" t="s">
        <v>141</v>
      </c>
      <c r="AD139" s="114" t="n">
        <v>60</v>
      </c>
      <c r="AE139" s="129" t="n">
        <v>43775</v>
      </c>
      <c r="AF139" s="121" t="n">
        <f aca="false">IF(AD139=0,0,IF(AE139="","",EDATE(AE139,AD139)-DAY(1)))</f>
        <v>45571</v>
      </c>
      <c r="AG139" s="121" t="s">
        <v>82</v>
      </c>
      <c r="AH139" s="121" t="s">
        <v>2893</v>
      </c>
      <c r="AI139" s="115" t="s">
        <v>2919</v>
      </c>
      <c r="AJ139" s="110" t="s">
        <v>374</v>
      </c>
      <c r="AK139" s="121" t="str">
        <f aca="true">IF(AE139=0,"нет данных",IF(TODAY()&lt;AF139-30,"поверен",IF(TODAY()&gt;AF139,"ЗАМЕНИТЬ","ПРОСРОЧЕН")))</f>
        <v>ЗАМЕНИТЬ</v>
      </c>
      <c r="AL139" s="115"/>
      <c r="AM139" s="115" t="s">
        <v>86</v>
      </c>
      <c r="AN139" s="115" t="s">
        <v>1724</v>
      </c>
      <c r="AO139" s="115" t="s">
        <v>88</v>
      </c>
      <c r="AP139" s="113" t="s">
        <v>2920</v>
      </c>
      <c r="AQ139" s="122" t="s">
        <v>2896</v>
      </c>
      <c r="AR139" s="121"/>
      <c r="AS139" s="115" t="s">
        <v>91</v>
      </c>
      <c r="AT139" s="110" t="s">
        <v>385</v>
      </c>
      <c r="AU139" s="110"/>
      <c r="AV139" s="122" t="s">
        <v>2896</v>
      </c>
      <c r="AW139" s="112"/>
      <c r="AX139" s="110"/>
      <c r="AY139" s="110"/>
      <c r="AZ139" s="110"/>
      <c r="BA139" s="112"/>
      <c r="BB139" s="112" t="s">
        <v>145</v>
      </c>
      <c r="BC139" s="112" t="s">
        <v>146</v>
      </c>
      <c r="BD139" s="115" t="n">
        <v>3001</v>
      </c>
      <c r="BE139" s="112"/>
      <c r="BF139" s="123"/>
      <c r="BG139" s="119"/>
      <c r="BH139" s="125"/>
      <c r="BI139" s="122" t="s">
        <v>2921</v>
      </c>
      <c r="BJ139" s="568" t="s">
        <v>1775</v>
      </c>
      <c r="BK139" s="119" t="s">
        <v>2922</v>
      </c>
      <c r="BL139" s="127"/>
      <c r="BM139" s="127"/>
      <c r="BN139" s="128"/>
    </row>
    <row r="140" customFormat="false" ht="60" hidden="false" customHeight="true" outlineLevel="0" collapsed="false">
      <c r="A140" s="110"/>
      <c r="B140" s="110" t="s">
        <v>62</v>
      </c>
      <c r="C140" s="110" t="s">
        <v>63</v>
      </c>
      <c r="D140" s="111" t="s">
        <v>64</v>
      </c>
      <c r="E140" s="111" t="s">
        <v>2889</v>
      </c>
      <c r="F140" s="112" t="s">
        <v>2890</v>
      </c>
      <c r="G140" s="112" t="s">
        <v>2923</v>
      </c>
      <c r="H140" s="111" t="s">
        <v>2924</v>
      </c>
      <c r="I140" s="113" t="s">
        <v>463</v>
      </c>
      <c r="J140" s="112" t="s">
        <v>471</v>
      </c>
      <c r="K140" s="114" t="s">
        <v>465</v>
      </c>
      <c r="L140" s="114" t="s">
        <v>466</v>
      </c>
      <c r="M140" s="112" t="s">
        <v>2917</v>
      </c>
      <c r="N140" s="114" t="n">
        <v>6133714</v>
      </c>
      <c r="O140" s="110" t="s">
        <v>2918</v>
      </c>
      <c r="P140" s="110" t="s">
        <v>76</v>
      </c>
      <c r="Q140" s="115" t="s">
        <v>137</v>
      </c>
      <c r="R140" s="129" t="n">
        <v>43775</v>
      </c>
      <c r="S140" s="113" t="n">
        <v>15</v>
      </c>
      <c r="T140" s="117" t="n">
        <f aca="false">R140+S140*365.2</f>
        <v>49253</v>
      </c>
      <c r="U140" s="111" t="s">
        <v>100</v>
      </c>
      <c r="V140" s="119" t="s">
        <v>325</v>
      </c>
      <c r="W140" s="119" t="str">
        <f aca="false">IF(Z140="","",Z140)</f>
        <v>Па</v>
      </c>
      <c r="X140" s="113" t="n">
        <v>10</v>
      </c>
      <c r="Y140" s="113" t="s">
        <v>325</v>
      </c>
      <c r="Z140" s="115" t="s">
        <v>139</v>
      </c>
      <c r="AA140" s="111" t="s">
        <v>2366</v>
      </c>
      <c r="AB140" s="113"/>
      <c r="AC140" s="115" t="s">
        <v>141</v>
      </c>
      <c r="AD140" s="114" t="n">
        <v>60</v>
      </c>
      <c r="AE140" s="129" t="n">
        <v>43775</v>
      </c>
      <c r="AF140" s="121" t="n">
        <f aca="false">IF(AD140=0,0,IF(AE140="","",EDATE(AE140,AD140)-DAY(1)))</f>
        <v>45571</v>
      </c>
      <c r="AG140" s="121" t="s">
        <v>82</v>
      </c>
      <c r="AH140" s="121" t="s">
        <v>2893</v>
      </c>
      <c r="AI140" s="115" t="s">
        <v>2925</v>
      </c>
      <c r="AJ140" s="110" t="s">
        <v>374</v>
      </c>
      <c r="AK140" s="121" t="str">
        <f aca="true">IF(AE140=0,"нет данных",IF(TODAY()&lt;AF140-30,"поверен",IF(TODAY()&gt;AF140,"ЗАМЕНИТЬ","ПРОСРОЧЕН")))</f>
        <v>ЗАМЕНИТЬ</v>
      </c>
      <c r="AL140" s="115"/>
      <c r="AM140" s="115" t="s">
        <v>86</v>
      </c>
      <c r="AN140" s="115" t="s">
        <v>1724</v>
      </c>
      <c r="AO140" s="115" t="s">
        <v>88</v>
      </c>
      <c r="AP140" s="113" t="s">
        <v>2920</v>
      </c>
      <c r="AQ140" s="122" t="s">
        <v>2896</v>
      </c>
      <c r="AR140" s="121"/>
      <c r="AS140" s="115" t="s">
        <v>91</v>
      </c>
      <c r="AT140" s="110" t="s">
        <v>385</v>
      </c>
      <c r="AU140" s="110"/>
      <c r="AV140" s="122" t="s">
        <v>2896</v>
      </c>
      <c r="AW140" s="112"/>
      <c r="AX140" s="110"/>
      <c r="AY140" s="110"/>
      <c r="AZ140" s="110"/>
      <c r="BA140" s="112"/>
      <c r="BB140" s="112" t="s">
        <v>145</v>
      </c>
      <c r="BC140" s="112" t="s">
        <v>146</v>
      </c>
      <c r="BD140" s="115" t="n">
        <v>3001</v>
      </c>
      <c r="BE140" s="112"/>
      <c r="BF140" s="123"/>
      <c r="BG140" s="119"/>
      <c r="BH140" s="125"/>
      <c r="BI140" s="122" t="s">
        <v>2921</v>
      </c>
      <c r="BJ140" s="568" t="s">
        <v>1775</v>
      </c>
      <c r="BK140" s="119" t="s">
        <v>2922</v>
      </c>
      <c r="BL140" s="127"/>
      <c r="BM140" s="127"/>
      <c r="BN140" s="128"/>
    </row>
    <row r="141" customFormat="false" ht="60" hidden="false" customHeight="true" outlineLevel="0" collapsed="false">
      <c r="A141" s="110"/>
      <c r="B141" s="110" t="s">
        <v>62</v>
      </c>
      <c r="C141" s="110" t="s">
        <v>63</v>
      </c>
      <c r="D141" s="111" t="s">
        <v>64</v>
      </c>
      <c r="E141" s="111" t="s">
        <v>2889</v>
      </c>
      <c r="F141" s="112" t="s">
        <v>2890</v>
      </c>
      <c r="G141" s="112" t="s">
        <v>2926</v>
      </c>
      <c r="H141" s="111" t="s">
        <v>2927</v>
      </c>
      <c r="I141" s="113" t="s">
        <v>463</v>
      </c>
      <c r="J141" s="112" t="s">
        <v>471</v>
      </c>
      <c r="K141" s="114" t="s">
        <v>465</v>
      </c>
      <c r="L141" s="114" t="s">
        <v>466</v>
      </c>
      <c r="M141" s="112" t="s">
        <v>2917</v>
      </c>
      <c r="N141" s="114" t="n">
        <v>6133713</v>
      </c>
      <c r="O141" s="110" t="s">
        <v>2918</v>
      </c>
      <c r="P141" s="110" t="s">
        <v>76</v>
      </c>
      <c r="Q141" s="115" t="s">
        <v>137</v>
      </c>
      <c r="R141" s="129" t="n">
        <v>43775</v>
      </c>
      <c r="S141" s="113" t="n">
        <v>15</v>
      </c>
      <c r="T141" s="117" t="n">
        <f aca="false">R141+S141*365.2</f>
        <v>49253</v>
      </c>
      <c r="U141" s="111" t="s">
        <v>100</v>
      </c>
      <c r="V141" s="119" t="s">
        <v>325</v>
      </c>
      <c r="W141" s="119" t="str">
        <f aca="false">IF(Z141="","",Z141)</f>
        <v>Па</v>
      </c>
      <c r="X141" s="113" t="n">
        <v>10</v>
      </c>
      <c r="Y141" s="113" t="s">
        <v>325</v>
      </c>
      <c r="Z141" s="115" t="s">
        <v>139</v>
      </c>
      <c r="AA141" s="111" t="s">
        <v>2366</v>
      </c>
      <c r="AB141" s="113"/>
      <c r="AC141" s="115" t="s">
        <v>141</v>
      </c>
      <c r="AD141" s="114" t="n">
        <v>60</v>
      </c>
      <c r="AE141" s="129" t="n">
        <v>43775</v>
      </c>
      <c r="AF141" s="121" t="n">
        <f aca="false">IF(AD141=0,0,IF(AE141="","",EDATE(AE141,AD141)-DAY(1)))</f>
        <v>45571</v>
      </c>
      <c r="AG141" s="121" t="s">
        <v>82</v>
      </c>
      <c r="AH141" s="121" t="s">
        <v>2893</v>
      </c>
      <c r="AI141" s="115" t="s">
        <v>2928</v>
      </c>
      <c r="AJ141" s="110" t="s">
        <v>374</v>
      </c>
      <c r="AK141" s="121" t="str">
        <f aca="true">IF(AE141=0,"нет данных",IF(TODAY()&lt;AF141-30,"поверен",IF(TODAY()&gt;AF141,"ЗАМЕНИТЬ","ПРОСРОЧЕН")))</f>
        <v>ЗАМЕНИТЬ</v>
      </c>
      <c r="AL141" s="115"/>
      <c r="AM141" s="115" t="s">
        <v>86</v>
      </c>
      <c r="AN141" s="115" t="s">
        <v>1724</v>
      </c>
      <c r="AO141" s="115" t="s">
        <v>88</v>
      </c>
      <c r="AP141" s="113" t="s">
        <v>2920</v>
      </c>
      <c r="AQ141" s="122" t="s">
        <v>2896</v>
      </c>
      <c r="AR141" s="121"/>
      <c r="AS141" s="115" t="s">
        <v>91</v>
      </c>
      <c r="AT141" s="110" t="s">
        <v>385</v>
      </c>
      <c r="AU141" s="110"/>
      <c r="AV141" s="122" t="s">
        <v>2896</v>
      </c>
      <c r="AW141" s="112"/>
      <c r="AX141" s="110"/>
      <c r="AY141" s="110"/>
      <c r="AZ141" s="110"/>
      <c r="BA141" s="112"/>
      <c r="BB141" s="112" t="s">
        <v>145</v>
      </c>
      <c r="BC141" s="112" t="s">
        <v>146</v>
      </c>
      <c r="BD141" s="115" t="n">
        <v>3001</v>
      </c>
      <c r="BE141" s="112"/>
      <c r="BF141" s="123"/>
      <c r="BG141" s="119"/>
      <c r="BH141" s="125"/>
      <c r="BI141" s="122" t="s">
        <v>2921</v>
      </c>
      <c r="BJ141" s="568" t="s">
        <v>1775</v>
      </c>
      <c r="BK141" s="119" t="s">
        <v>2922</v>
      </c>
      <c r="BL141" s="127"/>
      <c r="BM141" s="127"/>
      <c r="BN141" s="128"/>
    </row>
    <row r="142" customFormat="false" ht="60" hidden="false" customHeight="true" outlineLevel="0" collapsed="false">
      <c r="A142" s="110"/>
      <c r="B142" s="110" t="s">
        <v>62</v>
      </c>
      <c r="C142" s="110" t="s">
        <v>63</v>
      </c>
      <c r="D142" s="111" t="s">
        <v>64</v>
      </c>
      <c r="E142" s="111" t="s">
        <v>2889</v>
      </c>
      <c r="F142" s="112" t="s">
        <v>2890</v>
      </c>
      <c r="G142" s="112" t="s">
        <v>2929</v>
      </c>
      <c r="H142" s="111" t="s">
        <v>2930</v>
      </c>
      <c r="I142" s="113" t="s">
        <v>463</v>
      </c>
      <c r="J142" s="112" t="s">
        <v>471</v>
      </c>
      <c r="K142" s="114" t="s">
        <v>465</v>
      </c>
      <c r="L142" s="114" t="s">
        <v>466</v>
      </c>
      <c r="M142" s="112" t="s">
        <v>2917</v>
      </c>
      <c r="N142" s="114" t="n">
        <v>6133712</v>
      </c>
      <c r="O142" s="110" t="s">
        <v>2918</v>
      </c>
      <c r="P142" s="110" t="s">
        <v>76</v>
      </c>
      <c r="Q142" s="115" t="s">
        <v>137</v>
      </c>
      <c r="R142" s="129" t="n">
        <v>43775</v>
      </c>
      <c r="S142" s="113" t="n">
        <v>15</v>
      </c>
      <c r="T142" s="117" t="n">
        <f aca="false">R142+S142*365.2</f>
        <v>49253</v>
      </c>
      <c r="U142" s="111" t="s">
        <v>100</v>
      </c>
      <c r="V142" s="119" t="s">
        <v>325</v>
      </c>
      <c r="W142" s="119" t="str">
        <f aca="false">IF(Z142="","",Z142)</f>
        <v>Па</v>
      </c>
      <c r="X142" s="113" t="n">
        <v>10</v>
      </c>
      <c r="Y142" s="113" t="s">
        <v>325</v>
      </c>
      <c r="Z142" s="115" t="s">
        <v>139</v>
      </c>
      <c r="AA142" s="111" t="s">
        <v>2366</v>
      </c>
      <c r="AB142" s="113"/>
      <c r="AC142" s="115" t="s">
        <v>141</v>
      </c>
      <c r="AD142" s="114" t="n">
        <v>60</v>
      </c>
      <c r="AE142" s="129" t="n">
        <v>43775</v>
      </c>
      <c r="AF142" s="121" t="n">
        <f aca="false">IF(AD142=0,0,IF(AE142="","",EDATE(AE142,AD142)-DAY(1)))</f>
        <v>45571</v>
      </c>
      <c r="AG142" s="121" t="s">
        <v>82</v>
      </c>
      <c r="AH142" s="121" t="s">
        <v>2893</v>
      </c>
      <c r="AI142" s="115" t="s">
        <v>2931</v>
      </c>
      <c r="AJ142" s="110" t="s">
        <v>374</v>
      </c>
      <c r="AK142" s="121" t="str">
        <f aca="true">IF(AE142=0,"нет данных",IF(TODAY()&lt;AF142-30,"поверен",IF(TODAY()&gt;AF142,"ЗАМЕНИТЬ","ПРОСРОЧЕН")))</f>
        <v>ЗАМЕНИТЬ</v>
      </c>
      <c r="AL142" s="115"/>
      <c r="AM142" s="115" t="s">
        <v>86</v>
      </c>
      <c r="AN142" s="115" t="s">
        <v>1724</v>
      </c>
      <c r="AO142" s="115" t="s">
        <v>88</v>
      </c>
      <c r="AP142" s="113" t="s">
        <v>2920</v>
      </c>
      <c r="AQ142" s="122" t="s">
        <v>2896</v>
      </c>
      <c r="AR142" s="121"/>
      <c r="AS142" s="115" t="s">
        <v>91</v>
      </c>
      <c r="AT142" s="110" t="s">
        <v>385</v>
      </c>
      <c r="AU142" s="110"/>
      <c r="AV142" s="122" t="s">
        <v>2896</v>
      </c>
      <c r="AW142" s="112"/>
      <c r="AX142" s="110"/>
      <c r="AY142" s="110"/>
      <c r="AZ142" s="110"/>
      <c r="BA142" s="112"/>
      <c r="BB142" s="112" t="s">
        <v>145</v>
      </c>
      <c r="BC142" s="112" t="s">
        <v>146</v>
      </c>
      <c r="BD142" s="115" t="n">
        <v>3001</v>
      </c>
      <c r="BE142" s="112"/>
      <c r="BF142" s="123"/>
      <c r="BG142" s="119"/>
      <c r="BH142" s="125"/>
      <c r="BI142" s="122" t="s">
        <v>2921</v>
      </c>
      <c r="BJ142" s="568" t="s">
        <v>1775</v>
      </c>
      <c r="BK142" s="119" t="s">
        <v>2922</v>
      </c>
      <c r="BL142" s="127"/>
      <c r="BM142" s="127"/>
      <c r="BN142" s="128"/>
    </row>
    <row r="143" customFormat="false" ht="60" hidden="false" customHeight="true" outlineLevel="0" collapsed="false">
      <c r="A143" s="119"/>
      <c r="B143" s="110" t="s">
        <v>62</v>
      </c>
      <c r="C143" s="110" t="s">
        <v>63</v>
      </c>
      <c r="D143" s="111" t="s">
        <v>64</v>
      </c>
      <c r="E143" s="111" t="s">
        <v>2889</v>
      </c>
      <c r="F143" s="112" t="s">
        <v>2890</v>
      </c>
      <c r="G143" s="112" t="s">
        <v>2932</v>
      </c>
      <c r="H143" s="119" t="s">
        <v>2933</v>
      </c>
      <c r="I143" s="119" t="s">
        <v>2934</v>
      </c>
      <c r="J143" s="119" t="s">
        <v>2935</v>
      </c>
      <c r="K143" s="119" t="s">
        <v>2936</v>
      </c>
      <c r="L143" s="119" t="s">
        <v>2937</v>
      </c>
      <c r="M143" s="126" t="s">
        <v>2938</v>
      </c>
      <c r="N143" s="126" t="s">
        <v>2939</v>
      </c>
      <c r="O143" s="119" t="s">
        <v>2940</v>
      </c>
      <c r="P143" s="110" t="s">
        <v>76</v>
      </c>
      <c r="Q143" s="115" t="s">
        <v>289</v>
      </c>
      <c r="R143" s="129" t="n">
        <v>43815</v>
      </c>
      <c r="S143" s="119" t="n">
        <v>12</v>
      </c>
      <c r="T143" s="129" t="n">
        <f aca="false">R143+S143*365.2</f>
        <v>48197.4</v>
      </c>
      <c r="U143" s="119" t="n">
        <v>0.02</v>
      </c>
      <c r="V143" s="119" t="s">
        <v>2941</v>
      </c>
      <c r="W143" s="119" t="s">
        <v>2942</v>
      </c>
      <c r="X143" s="119" t="n">
        <v>0.032</v>
      </c>
      <c r="Y143" s="119" t="s">
        <v>2941</v>
      </c>
      <c r="Z143" s="119" t="s">
        <v>2942</v>
      </c>
      <c r="AA143" s="111" t="s">
        <v>2943</v>
      </c>
      <c r="AB143" s="119"/>
      <c r="AC143" s="115" t="s">
        <v>141</v>
      </c>
      <c r="AD143" s="119" t="n">
        <v>48</v>
      </c>
      <c r="AE143" s="129" t="n">
        <v>45241</v>
      </c>
      <c r="AF143" s="121" t="n">
        <f aca="false">IF(AD143=0,0,IF(AE143="","",EDATE(AE143,AD143)-DAY(1)))</f>
        <v>46671</v>
      </c>
      <c r="AG143" s="121" t="s">
        <v>82</v>
      </c>
      <c r="AH143" s="121" t="s">
        <v>83</v>
      </c>
      <c r="AI143" s="115" t="s">
        <v>2388</v>
      </c>
      <c r="AJ143" s="119" t="s">
        <v>295</v>
      </c>
      <c r="AK143" s="121" t="str">
        <f aca="true">IF(AE143=0,"нет данных",IF(TODAY()&lt;AF143-30,"поверен",IF(TODAY()&gt;AF143,"ЗАМЕНИТЬ","ПРОСРОЧЕН")))</f>
        <v>поверен</v>
      </c>
      <c r="AL143" s="119"/>
      <c r="AM143" s="115" t="s">
        <v>86</v>
      </c>
      <c r="AN143" s="115" t="s">
        <v>1724</v>
      </c>
      <c r="AO143" s="115" t="s">
        <v>88</v>
      </c>
      <c r="AP143" s="113" t="s">
        <v>2944</v>
      </c>
      <c r="AQ143" s="122" t="s">
        <v>2896</v>
      </c>
      <c r="AR143" s="119"/>
      <c r="AS143" s="115" t="s">
        <v>91</v>
      </c>
      <c r="AT143" s="110" t="s">
        <v>385</v>
      </c>
      <c r="AU143" s="110"/>
      <c r="AV143" s="122" t="s">
        <v>2896</v>
      </c>
      <c r="AW143" s="119" t="s">
        <v>2945</v>
      </c>
      <c r="AX143" s="119"/>
      <c r="AY143" s="119"/>
      <c r="AZ143" s="119"/>
      <c r="BA143" s="119"/>
      <c r="BB143" s="112" t="s">
        <v>297</v>
      </c>
      <c r="BC143" s="112" t="s">
        <v>298</v>
      </c>
      <c r="BD143" s="110"/>
      <c r="BE143" s="238"/>
      <c r="BF143" s="571"/>
      <c r="BG143" s="119"/>
      <c r="BH143" s="119"/>
      <c r="BI143" s="119" t="s">
        <v>417</v>
      </c>
      <c r="BJ143" s="568" t="s">
        <v>2805</v>
      </c>
      <c r="BK143" s="119" t="s">
        <v>1120</v>
      </c>
      <c r="BL143" s="147"/>
      <c r="BM143" s="147"/>
      <c r="BN143" s="569"/>
    </row>
    <row r="144" customFormat="false" ht="60" hidden="false" customHeight="true" outlineLevel="0" collapsed="false">
      <c r="A144" s="119"/>
      <c r="B144" s="110" t="s">
        <v>62</v>
      </c>
      <c r="C144" s="110" t="s">
        <v>63</v>
      </c>
      <c r="D144" s="111" t="s">
        <v>64</v>
      </c>
      <c r="E144" s="111" t="s">
        <v>2889</v>
      </c>
      <c r="F144" s="112" t="s">
        <v>2890</v>
      </c>
      <c r="G144" s="112" t="s">
        <v>2946</v>
      </c>
      <c r="H144" s="119" t="s">
        <v>2947</v>
      </c>
      <c r="I144" s="119" t="s">
        <v>2934</v>
      </c>
      <c r="J144" s="119" t="s">
        <v>2935</v>
      </c>
      <c r="K144" s="119" t="s">
        <v>2936</v>
      </c>
      <c r="L144" s="119" t="s">
        <v>2937</v>
      </c>
      <c r="M144" s="126" t="s">
        <v>2938</v>
      </c>
      <c r="N144" s="126" t="s">
        <v>2948</v>
      </c>
      <c r="O144" s="119" t="s">
        <v>2940</v>
      </c>
      <c r="P144" s="110" t="s">
        <v>76</v>
      </c>
      <c r="Q144" s="115" t="s">
        <v>289</v>
      </c>
      <c r="R144" s="129" t="n">
        <v>43845</v>
      </c>
      <c r="S144" s="119" t="n">
        <v>12</v>
      </c>
      <c r="T144" s="129" t="n">
        <f aca="false">R144+S144*365.2</f>
        <v>48227.4</v>
      </c>
      <c r="U144" s="119" t="n">
        <v>0.02</v>
      </c>
      <c r="V144" s="119" t="s">
        <v>2941</v>
      </c>
      <c r="W144" s="119" t="s">
        <v>2942</v>
      </c>
      <c r="X144" s="119" t="n">
        <v>0.032</v>
      </c>
      <c r="Y144" s="119" t="s">
        <v>2941</v>
      </c>
      <c r="Z144" s="119" t="s">
        <v>2942</v>
      </c>
      <c r="AA144" s="111" t="s">
        <v>2943</v>
      </c>
      <c r="AB144" s="119"/>
      <c r="AC144" s="115" t="s">
        <v>141</v>
      </c>
      <c r="AD144" s="119" t="n">
        <v>48</v>
      </c>
      <c r="AE144" s="129" t="n">
        <v>45241</v>
      </c>
      <c r="AF144" s="121" t="n">
        <f aca="false">IF(AD144=0,0,IF(AE144="","",EDATE(AE144,AD144)-DAY(1)))</f>
        <v>46671</v>
      </c>
      <c r="AG144" s="121" t="s">
        <v>82</v>
      </c>
      <c r="AH144" s="121" t="s">
        <v>83</v>
      </c>
      <c r="AI144" s="115" t="s">
        <v>2388</v>
      </c>
      <c r="AJ144" s="119" t="s">
        <v>295</v>
      </c>
      <c r="AK144" s="121" t="str">
        <f aca="true">IF(AE144=0,"нет данных",IF(TODAY()&lt;AF144-30,"поверен",IF(TODAY()&gt;AF144,"ЗАМЕНИТЬ","ПРОСРОЧЕН")))</f>
        <v>поверен</v>
      </c>
      <c r="AL144" s="119"/>
      <c r="AM144" s="115" t="s">
        <v>86</v>
      </c>
      <c r="AN144" s="115" t="s">
        <v>1724</v>
      </c>
      <c r="AO144" s="115" t="s">
        <v>88</v>
      </c>
      <c r="AP144" s="113" t="s">
        <v>2944</v>
      </c>
      <c r="AQ144" s="122" t="s">
        <v>2896</v>
      </c>
      <c r="AR144" s="119"/>
      <c r="AS144" s="115" t="s">
        <v>91</v>
      </c>
      <c r="AT144" s="110" t="s">
        <v>385</v>
      </c>
      <c r="AU144" s="110"/>
      <c r="AV144" s="122" t="s">
        <v>2896</v>
      </c>
      <c r="AW144" s="119" t="s">
        <v>2949</v>
      </c>
      <c r="AX144" s="119"/>
      <c r="AY144" s="119"/>
      <c r="AZ144" s="119"/>
      <c r="BA144" s="119"/>
      <c r="BB144" s="112" t="s">
        <v>297</v>
      </c>
      <c r="BC144" s="112" t="s">
        <v>298</v>
      </c>
      <c r="BD144" s="110"/>
      <c r="BE144" s="238"/>
      <c r="BF144" s="571"/>
      <c r="BG144" s="119"/>
      <c r="BH144" s="119"/>
      <c r="BI144" s="119" t="s">
        <v>417</v>
      </c>
      <c r="BJ144" s="568" t="s">
        <v>2805</v>
      </c>
      <c r="BK144" s="119" t="s">
        <v>1120</v>
      </c>
      <c r="BL144" s="147"/>
      <c r="BM144" s="147"/>
      <c r="BN144" s="569"/>
    </row>
    <row r="145" customFormat="false" ht="60" hidden="false" customHeight="true" outlineLevel="0" collapsed="false">
      <c r="A145" s="119"/>
      <c r="B145" s="110" t="s">
        <v>62</v>
      </c>
      <c r="C145" s="110" t="s">
        <v>63</v>
      </c>
      <c r="D145" s="111" t="s">
        <v>64</v>
      </c>
      <c r="E145" s="111" t="s">
        <v>2889</v>
      </c>
      <c r="F145" s="112" t="s">
        <v>2890</v>
      </c>
      <c r="G145" s="112" t="s">
        <v>2950</v>
      </c>
      <c r="H145" s="119" t="s">
        <v>2951</v>
      </c>
      <c r="I145" s="119" t="s">
        <v>2934</v>
      </c>
      <c r="J145" s="119" t="s">
        <v>2935</v>
      </c>
      <c r="K145" s="119" t="s">
        <v>2936</v>
      </c>
      <c r="L145" s="119" t="s">
        <v>2937</v>
      </c>
      <c r="M145" s="126" t="s">
        <v>2938</v>
      </c>
      <c r="N145" s="126" t="s">
        <v>2952</v>
      </c>
      <c r="O145" s="119" t="s">
        <v>2940</v>
      </c>
      <c r="P145" s="110" t="s">
        <v>76</v>
      </c>
      <c r="Q145" s="115" t="s">
        <v>289</v>
      </c>
      <c r="R145" s="129" t="n">
        <v>43850</v>
      </c>
      <c r="S145" s="119" t="n">
        <v>12</v>
      </c>
      <c r="T145" s="129" t="n">
        <f aca="false">R145+S145*365.2</f>
        <v>48232.4</v>
      </c>
      <c r="U145" s="119" t="n">
        <v>0.02</v>
      </c>
      <c r="V145" s="119" t="s">
        <v>2941</v>
      </c>
      <c r="W145" s="119" t="s">
        <v>2942</v>
      </c>
      <c r="X145" s="119" t="n">
        <v>0.032</v>
      </c>
      <c r="Y145" s="119" t="s">
        <v>2941</v>
      </c>
      <c r="Z145" s="119" t="s">
        <v>2942</v>
      </c>
      <c r="AA145" s="111" t="s">
        <v>2943</v>
      </c>
      <c r="AB145" s="119"/>
      <c r="AC145" s="115" t="s">
        <v>141</v>
      </c>
      <c r="AD145" s="119" t="n">
        <v>48</v>
      </c>
      <c r="AE145" s="129" t="n">
        <v>45301</v>
      </c>
      <c r="AF145" s="121" t="n">
        <f aca="false">IF(AD145=0,0,IF(AE145="","",EDATE(AE145,AD145)-DAY(1)))</f>
        <v>46731</v>
      </c>
      <c r="AG145" s="121" t="s">
        <v>82</v>
      </c>
      <c r="AH145" s="121" t="s">
        <v>83</v>
      </c>
      <c r="AI145" s="115" t="s">
        <v>2953</v>
      </c>
      <c r="AJ145" s="119" t="s">
        <v>85</v>
      </c>
      <c r="AK145" s="121" t="str">
        <f aca="true">IF(AE145=0,"нет данных",IF(TODAY()&lt;AF145-30,"поверен",IF(TODAY()&gt;AF145,"ЗАМЕНИТЬ","ПРОСРОЧЕН")))</f>
        <v>поверен</v>
      </c>
      <c r="AL145" s="119"/>
      <c r="AM145" s="115" t="s">
        <v>86</v>
      </c>
      <c r="AN145" s="115" t="s">
        <v>1724</v>
      </c>
      <c r="AO145" s="115" t="s">
        <v>88</v>
      </c>
      <c r="AP145" s="113" t="s">
        <v>2944</v>
      </c>
      <c r="AQ145" s="122" t="s">
        <v>2896</v>
      </c>
      <c r="AR145" s="119"/>
      <c r="AS145" s="115" t="s">
        <v>91</v>
      </c>
      <c r="AT145" s="110" t="s">
        <v>385</v>
      </c>
      <c r="AU145" s="110"/>
      <c r="AV145" s="122" t="s">
        <v>2896</v>
      </c>
      <c r="AW145" s="119" t="s">
        <v>2954</v>
      </c>
      <c r="AX145" s="119"/>
      <c r="AY145" s="119"/>
      <c r="AZ145" s="119"/>
      <c r="BA145" s="119"/>
      <c r="BB145" s="112" t="s">
        <v>297</v>
      </c>
      <c r="BC145" s="112" t="s">
        <v>298</v>
      </c>
      <c r="BD145" s="110"/>
      <c r="BE145" s="238"/>
      <c r="BF145" s="571"/>
      <c r="BG145" s="119" t="s">
        <v>2955</v>
      </c>
      <c r="BH145" s="119"/>
      <c r="BI145" s="119" t="s">
        <v>417</v>
      </c>
      <c r="BJ145" s="568" t="s">
        <v>2805</v>
      </c>
      <c r="BK145" s="119" t="s">
        <v>1120</v>
      </c>
      <c r="BL145" s="147"/>
      <c r="BM145" s="147"/>
      <c r="BN145" s="569"/>
    </row>
    <row r="146" customFormat="false" ht="60" hidden="false" customHeight="true" outlineLevel="0" collapsed="false">
      <c r="A146" s="119"/>
      <c r="B146" s="110" t="s">
        <v>62</v>
      </c>
      <c r="C146" s="110" t="s">
        <v>63</v>
      </c>
      <c r="D146" s="111" t="s">
        <v>64</v>
      </c>
      <c r="E146" s="111" t="s">
        <v>2889</v>
      </c>
      <c r="F146" s="112" t="s">
        <v>2890</v>
      </c>
      <c r="G146" s="112" t="s">
        <v>2956</v>
      </c>
      <c r="H146" s="119" t="s">
        <v>2957</v>
      </c>
      <c r="I146" s="119" t="s">
        <v>2934</v>
      </c>
      <c r="J146" s="119" t="s">
        <v>2935</v>
      </c>
      <c r="K146" s="119" t="s">
        <v>2936</v>
      </c>
      <c r="L146" s="119" t="s">
        <v>2937</v>
      </c>
      <c r="M146" s="572" t="s">
        <v>2938</v>
      </c>
      <c r="N146" s="126" t="s">
        <v>2958</v>
      </c>
      <c r="O146" s="119" t="s">
        <v>2940</v>
      </c>
      <c r="P146" s="110" t="s">
        <v>76</v>
      </c>
      <c r="Q146" s="115" t="s">
        <v>289</v>
      </c>
      <c r="R146" s="129" t="n">
        <v>43850</v>
      </c>
      <c r="S146" s="119" t="n">
        <v>12</v>
      </c>
      <c r="T146" s="129" t="n">
        <f aca="false">R146+S146*365.2</f>
        <v>48232.4</v>
      </c>
      <c r="U146" s="119" t="n">
        <v>0.02</v>
      </c>
      <c r="V146" s="119" t="s">
        <v>2941</v>
      </c>
      <c r="W146" s="119" t="s">
        <v>2942</v>
      </c>
      <c r="X146" s="119" t="n">
        <v>0.032</v>
      </c>
      <c r="Y146" s="119" t="s">
        <v>2941</v>
      </c>
      <c r="Z146" s="119" t="s">
        <v>2942</v>
      </c>
      <c r="AA146" s="111" t="s">
        <v>2943</v>
      </c>
      <c r="AB146" s="119"/>
      <c r="AC146" s="115" t="s">
        <v>141</v>
      </c>
      <c r="AD146" s="119" t="n">
        <v>48</v>
      </c>
      <c r="AE146" s="129" t="n">
        <v>45301</v>
      </c>
      <c r="AF146" s="121" t="n">
        <f aca="false">IF(AD146=0,0,IF(AE146="","",EDATE(AE146,AD146)-DAY(1)))</f>
        <v>46731</v>
      </c>
      <c r="AG146" s="121" t="s">
        <v>82</v>
      </c>
      <c r="AH146" s="121" t="s">
        <v>83</v>
      </c>
      <c r="AI146" s="115" t="s">
        <v>2953</v>
      </c>
      <c r="AJ146" s="119" t="s">
        <v>85</v>
      </c>
      <c r="AK146" s="121" t="str">
        <f aca="true">IF(AE146=0,"нет данных",IF(TODAY()&lt;AF146-30,"поверен",IF(TODAY()&gt;AF146,"ЗАМЕНИТЬ","ПРОСРОЧЕН")))</f>
        <v>поверен</v>
      </c>
      <c r="AL146" s="119"/>
      <c r="AM146" s="115" t="s">
        <v>86</v>
      </c>
      <c r="AN146" s="115" t="s">
        <v>1724</v>
      </c>
      <c r="AO146" s="115" t="s">
        <v>88</v>
      </c>
      <c r="AP146" s="113" t="s">
        <v>2944</v>
      </c>
      <c r="AQ146" s="122" t="s">
        <v>2896</v>
      </c>
      <c r="AR146" s="119"/>
      <c r="AS146" s="115" t="s">
        <v>91</v>
      </c>
      <c r="AT146" s="110" t="s">
        <v>385</v>
      </c>
      <c r="AU146" s="110"/>
      <c r="AV146" s="122" t="s">
        <v>2896</v>
      </c>
      <c r="AW146" s="119" t="s">
        <v>2959</v>
      </c>
      <c r="AX146" s="119"/>
      <c r="AY146" s="119"/>
      <c r="AZ146" s="119"/>
      <c r="BA146" s="119"/>
      <c r="BB146" s="112" t="s">
        <v>297</v>
      </c>
      <c r="BC146" s="112" t="s">
        <v>298</v>
      </c>
      <c r="BD146" s="110"/>
      <c r="BE146" s="238"/>
      <c r="BF146" s="571"/>
      <c r="BG146" s="119" t="s">
        <v>2960</v>
      </c>
      <c r="BH146" s="119"/>
      <c r="BI146" s="119" t="s">
        <v>417</v>
      </c>
      <c r="BJ146" s="568" t="s">
        <v>2805</v>
      </c>
      <c r="BK146" s="119" t="s">
        <v>1120</v>
      </c>
      <c r="BL146" s="147"/>
      <c r="BM146" s="147"/>
      <c r="BN146" s="569"/>
    </row>
  </sheetData>
  <autoFilter ref="A1:BG14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1" activeCellId="0" sqref="E21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83" width="18.14"/>
    <col collapsed="false" customWidth="true" hidden="false" outlineLevel="0" max="3" min="3" style="83" width="10.42"/>
    <col collapsed="false" customWidth="true" hidden="false" outlineLevel="0" max="5" min="5" style="83" width="25.57"/>
    <col collapsed="false" customWidth="true" hidden="false" outlineLevel="0" max="7" min="7" style="83" width="20.42"/>
    <col collapsed="false" customWidth="true" hidden="false" outlineLevel="0" max="9" min="9" style="83" width="26.16"/>
    <col collapsed="false" customWidth="true" hidden="false" outlineLevel="0" max="11" min="11" style="83" width="23.42"/>
    <col collapsed="false" customWidth="true" hidden="false" outlineLevel="0" max="13" min="13" style="83" width="27.15"/>
    <col collapsed="false" customWidth="true" hidden="false" outlineLevel="0" max="15" min="15" style="83" width="15.71"/>
    <col collapsed="false" customWidth="true" hidden="false" outlineLevel="0" max="17" min="17" style="83" width="20.42"/>
  </cols>
  <sheetData>
    <row r="1" customFormat="false" ht="14.25" hidden="false" customHeight="false" outlineLevel="0" collapsed="false">
      <c r="A1" s="83" t="n">
        <v>0</v>
      </c>
    </row>
    <row r="2" customFormat="false" ht="14.25" hidden="false" customHeight="false" outlineLevel="0" collapsed="false">
      <c r="A2" s="573" t="s">
        <v>2961</v>
      </c>
      <c r="C2" s="573" t="s">
        <v>2962</v>
      </c>
      <c r="E2" s="574" t="s">
        <v>2963</v>
      </c>
      <c r="G2" s="574" t="s">
        <v>2964</v>
      </c>
      <c r="I2" s="574" t="s">
        <v>2965</v>
      </c>
      <c r="K2" s="574" t="s">
        <v>2966</v>
      </c>
      <c r="M2" s="574" t="s">
        <v>2967</v>
      </c>
      <c r="O2" s="574" t="s">
        <v>44</v>
      </c>
      <c r="Q2" s="574" t="s">
        <v>2968</v>
      </c>
    </row>
    <row r="3" customFormat="false" ht="14.25" hidden="false" customHeight="false" outlineLevel="0" collapsed="false">
      <c r="A3" s="575" t="s">
        <v>325</v>
      </c>
      <c r="C3" s="575" t="s">
        <v>2969</v>
      </c>
      <c r="E3" s="575" t="s">
        <v>86</v>
      </c>
      <c r="G3" s="575" t="s">
        <v>2970</v>
      </c>
      <c r="I3" s="575" t="s">
        <v>87</v>
      </c>
      <c r="K3" s="575" t="s">
        <v>88</v>
      </c>
      <c r="M3" s="575" t="s">
        <v>2971</v>
      </c>
      <c r="O3" s="575" t="s">
        <v>91</v>
      </c>
      <c r="Q3" s="575" t="s">
        <v>92</v>
      </c>
    </row>
    <row r="4" customFormat="false" ht="14.25" hidden="false" customHeight="false" outlineLevel="0" collapsed="false">
      <c r="A4" s="575" t="s">
        <v>2972</v>
      </c>
      <c r="C4" s="575" t="s">
        <v>2973</v>
      </c>
      <c r="E4" s="575" t="s">
        <v>2974</v>
      </c>
      <c r="G4" s="575" t="s">
        <v>2751</v>
      </c>
      <c r="I4" s="575" t="s">
        <v>1354</v>
      </c>
      <c r="K4" s="575" t="s">
        <v>1355</v>
      </c>
      <c r="M4" s="575" t="s">
        <v>2975</v>
      </c>
      <c r="O4" s="575" t="s">
        <v>2976</v>
      </c>
      <c r="Q4" s="575" t="s">
        <v>2854</v>
      </c>
    </row>
    <row r="5" customFormat="false" ht="14.25" hidden="false" customHeight="false" outlineLevel="0" collapsed="false">
      <c r="A5" s="575" t="s">
        <v>2977</v>
      </c>
      <c r="C5" s="575" t="s">
        <v>2978</v>
      </c>
      <c r="E5" s="575" t="s">
        <v>2969</v>
      </c>
      <c r="G5" s="575" t="s">
        <v>289</v>
      </c>
      <c r="I5" s="575" t="s">
        <v>2979</v>
      </c>
      <c r="K5" s="576"/>
      <c r="M5" s="575" t="s">
        <v>2980</v>
      </c>
      <c r="O5" s="575" t="s">
        <v>2981</v>
      </c>
      <c r="Q5" s="576" t="s">
        <v>2982</v>
      </c>
    </row>
    <row r="6" customFormat="false" ht="14.25" hidden="false" customHeight="false" outlineLevel="0" collapsed="false">
      <c r="A6" s="575" t="s">
        <v>1653</v>
      </c>
      <c r="C6" s="575" t="s">
        <v>2983</v>
      </c>
      <c r="E6" s="575" t="s">
        <v>2984</v>
      </c>
      <c r="G6" s="575" t="s">
        <v>137</v>
      </c>
      <c r="I6" s="575" t="s">
        <v>2985</v>
      </c>
      <c r="M6" s="575" t="s">
        <v>2986</v>
      </c>
      <c r="O6" s="576" t="s">
        <v>2987</v>
      </c>
    </row>
    <row r="7" customFormat="false" ht="14.25" hidden="false" customHeight="false" outlineLevel="0" collapsed="false">
      <c r="A7" s="575" t="s">
        <v>2988</v>
      </c>
      <c r="C7" s="575" t="s">
        <v>2989</v>
      </c>
      <c r="E7" s="575" t="s">
        <v>2990</v>
      </c>
      <c r="G7" s="575" t="s">
        <v>409</v>
      </c>
      <c r="I7" s="575" t="s">
        <v>2991</v>
      </c>
      <c r="M7" s="575" t="s">
        <v>2992</v>
      </c>
    </row>
    <row r="8" customFormat="false" ht="14.25" hidden="false" customHeight="false" outlineLevel="0" collapsed="false">
      <c r="A8" s="575" t="s">
        <v>2993</v>
      </c>
      <c r="C8" s="575" t="s">
        <v>2994</v>
      </c>
      <c r="E8" s="576" t="s">
        <v>2978</v>
      </c>
      <c r="G8" s="575" t="s">
        <v>77</v>
      </c>
      <c r="I8" s="575" t="s">
        <v>2995</v>
      </c>
      <c r="M8" s="575" t="s">
        <v>2996</v>
      </c>
    </row>
    <row r="9" customFormat="false" ht="14.25" hidden="false" customHeight="false" outlineLevel="0" collapsed="false">
      <c r="A9" s="575" t="s">
        <v>2997</v>
      </c>
      <c r="C9" s="575" t="s">
        <v>138</v>
      </c>
      <c r="G9" s="575" t="s">
        <v>2998</v>
      </c>
      <c r="I9" s="575" t="s">
        <v>2999</v>
      </c>
      <c r="M9" s="575" t="s">
        <v>3000</v>
      </c>
    </row>
    <row r="10" customFormat="false" ht="14.25" hidden="false" customHeight="false" outlineLevel="0" collapsed="false">
      <c r="A10" s="575" t="s">
        <v>3001</v>
      </c>
      <c r="C10" s="575" t="s">
        <v>215</v>
      </c>
      <c r="G10" s="575" t="s">
        <v>3002</v>
      </c>
      <c r="I10" s="575" t="s">
        <v>3003</v>
      </c>
      <c r="M10" s="575" t="s">
        <v>3004</v>
      </c>
    </row>
    <row r="11" customFormat="false" ht="14.25" hidden="false" customHeight="false" outlineLevel="0" collapsed="false">
      <c r="A11" s="575" t="s">
        <v>3005</v>
      </c>
      <c r="C11" s="575" t="s">
        <v>2972</v>
      </c>
      <c r="G11" s="575" t="s">
        <v>3006</v>
      </c>
      <c r="I11" s="575" t="s">
        <v>1724</v>
      </c>
      <c r="M11" s="575" t="s">
        <v>3007</v>
      </c>
    </row>
    <row r="12" customFormat="false" ht="14.25" hidden="false" customHeight="false" outlineLevel="0" collapsed="false">
      <c r="A12" s="575" t="s">
        <v>3008</v>
      </c>
      <c r="C12" s="575" t="s">
        <v>385</v>
      </c>
      <c r="G12" s="575" t="s">
        <v>1047</v>
      </c>
      <c r="I12" s="575" t="s">
        <v>1539</v>
      </c>
      <c r="M12" s="575" t="s">
        <v>3009</v>
      </c>
    </row>
    <row r="13" customFormat="false" ht="14.25" hidden="false" customHeight="false" outlineLevel="0" collapsed="false">
      <c r="A13" s="575" t="s">
        <v>3010</v>
      </c>
      <c r="C13" s="575" t="s">
        <v>3011</v>
      </c>
      <c r="G13" s="575" t="s">
        <v>3012</v>
      </c>
      <c r="I13" s="576"/>
      <c r="M13" s="575" t="s">
        <v>3013</v>
      </c>
    </row>
    <row r="14" customFormat="false" ht="14.25" hidden="false" customHeight="false" outlineLevel="0" collapsed="false">
      <c r="A14" s="575" t="s">
        <v>1382</v>
      </c>
      <c r="C14" s="575" t="s">
        <v>2977</v>
      </c>
      <c r="G14" s="575" t="s">
        <v>3014</v>
      </c>
      <c r="M14" s="575" t="s">
        <v>3015</v>
      </c>
    </row>
    <row r="15" customFormat="false" ht="14.25" hidden="false" customHeight="false" outlineLevel="0" collapsed="false">
      <c r="A15" s="575" t="s">
        <v>3016</v>
      </c>
      <c r="C15" s="575" t="s">
        <v>325</v>
      </c>
      <c r="G15" s="575" t="s">
        <v>3017</v>
      </c>
      <c r="M15" s="575" t="s">
        <v>3018</v>
      </c>
    </row>
    <row r="16" customFormat="false" ht="14.25" hidden="false" customHeight="false" outlineLevel="0" collapsed="false">
      <c r="A16" s="575" t="s">
        <v>3019</v>
      </c>
      <c r="C16" s="575" t="s">
        <v>3020</v>
      </c>
      <c r="G16" s="576" t="s">
        <v>3021</v>
      </c>
      <c r="M16" s="575" t="s">
        <v>3022</v>
      </c>
    </row>
    <row r="17" customFormat="false" ht="14.25" hidden="false" customHeight="false" outlineLevel="0" collapsed="false">
      <c r="A17" s="575" t="s">
        <v>3023</v>
      </c>
      <c r="C17" s="575" t="s">
        <v>3024</v>
      </c>
      <c r="M17" s="576" t="s">
        <v>3025</v>
      </c>
    </row>
    <row r="18" customFormat="false" ht="14.25" hidden="false" customHeight="false" outlineLevel="0" collapsed="false">
      <c r="A18" s="575" t="s">
        <v>139</v>
      </c>
      <c r="C18" s="575" t="s">
        <v>3026</v>
      </c>
    </row>
    <row r="19" customFormat="false" ht="14.25" hidden="false" customHeight="false" outlineLevel="0" collapsed="false">
      <c r="A19" s="575" t="s">
        <v>3027</v>
      </c>
      <c r="C19" s="575" t="s">
        <v>3028</v>
      </c>
    </row>
    <row r="20" customFormat="false" ht="14.25" hidden="false" customHeight="false" outlineLevel="0" collapsed="false">
      <c r="A20" s="575" t="s">
        <v>3029</v>
      </c>
      <c r="C20" s="575" t="s">
        <v>3030</v>
      </c>
    </row>
    <row r="21" customFormat="false" ht="14.25" hidden="false" customHeight="false" outlineLevel="0" collapsed="false">
      <c r="A21" s="575" t="s">
        <v>3031</v>
      </c>
      <c r="C21" s="575" t="s">
        <v>3032</v>
      </c>
    </row>
    <row r="22" customFormat="false" ht="14.25" hidden="false" customHeight="false" outlineLevel="0" collapsed="false">
      <c r="A22" s="575" t="s">
        <v>3033</v>
      </c>
      <c r="C22" s="576"/>
    </row>
    <row r="23" customFormat="false" ht="14.25" hidden="false" customHeight="false" outlineLevel="0" collapsed="false">
      <c r="A23" s="575" t="s">
        <v>1836</v>
      </c>
    </row>
    <row r="24" customFormat="false" ht="14.25" hidden="false" customHeight="false" outlineLevel="0" collapsed="false">
      <c r="A24" s="575" t="s">
        <v>3034</v>
      </c>
    </row>
    <row r="25" customFormat="false" ht="14.25" hidden="false" customHeight="false" outlineLevel="0" collapsed="false">
      <c r="A25" s="575" t="s">
        <v>3035</v>
      </c>
    </row>
    <row r="26" customFormat="false" ht="14.25" hidden="false" customHeight="false" outlineLevel="0" collapsed="false">
      <c r="A26" s="575" t="s">
        <v>3036</v>
      </c>
    </row>
    <row r="27" customFormat="false" ht="14.25" hidden="false" customHeight="false" outlineLevel="0" collapsed="false">
      <c r="A27" s="575" t="s">
        <v>3037</v>
      </c>
    </row>
    <row r="28" customFormat="false" ht="14.25" hidden="false" customHeight="false" outlineLevel="0" collapsed="false">
      <c r="A28" s="575" t="s">
        <v>3038</v>
      </c>
    </row>
    <row r="29" customFormat="false" ht="14.25" hidden="false" customHeight="false" outlineLevel="0" collapsed="false">
      <c r="A29" s="575" t="s">
        <v>3039</v>
      </c>
    </row>
    <row r="30" customFormat="false" ht="14.25" hidden="false" customHeight="false" outlineLevel="0" collapsed="false">
      <c r="A30" s="575" t="s">
        <v>3040</v>
      </c>
    </row>
    <row r="31" customFormat="false" ht="14.25" hidden="false" customHeight="false" outlineLevel="0" collapsed="false">
      <c r="A31" s="575" t="s">
        <v>3041</v>
      </c>
    </row>
    <row r="32" customFormat="false" ht="14.25" hidden="false" customHeight="false" outlineLevel="0" collapsed="false">
      <c r="A32" s="575" t="s">
        <v>79</v>
      </c>
    </row>
    <row r="33" customFormat="false" ht="14.25" hidden="false" customHeight="false" outlineLevel="0" collapsed="false">
      <c r="A33" s="575" t="s">
        <v>3042</v>
      </c>
    </row>
    <row r="34" customFormat="false" ht="14.25" hidden="false" customHeight="false" outlineLevel="0" collapsed="false">
      <c r="A34" s="575" t="s">
        <v>3043</v>
      </c>
    </row>
    <row r="35" customFormat="false" ht="14.25" hidden="false" customHeight="false" outlineLevel="0" collapsed="false">
      <c r="A35" s="575" t="s">
        <v>3044</v>
      </c>
    </row>
    <row r="36" customFormat="false" ht="14.25" hidden="false" customHeight="false" outlineLevel="0" collapsed="false">
      <c r="A36" s="575" t="s">
        <v>3045</v>
      </c>
    </row>
    <row r="37" customFormat="false" ht="14.25" hidden="false" customHeight="false" outlineLevel="0" collapsed="false">
      <c r="A37" s="575" t="s">
        <v>3046</v>
      </c>
    </row>
    <row r="38" customFormat="false" ht="14.25" hidden="false" customHeight="false" outlineLevel="0" collapsed="false">
      <c r="A38" s="575" t="s">
        <v>3047</v>
      </c>
    </row>
    <row r="39" customFormat="false" ht="14.25" hidden="false" customHeight="false" outlineLevel="0" collapsed="false">
      <c r="A39" s="575" t="s">
        <v>3048</v>
      </c>
    </row>
    <row r="40" customFormat="false" ht="14.25" hidden="false" customHeight="false" outlineLevel="0" collapsed="false">
      <c r="A40" s="575" t="s">
        <v>3049</v>
      </c>
    </row>
    <row r="41" customFormat="false" ht="14.25" hidden="false" customHeight="false" outlineLevel="0" collapsed="false">
      <c r="A41" s="575" t="s">
        <v>3050</v>
      </c>
    </row>
    <row r="42" customFormat="false" ht="14.25" hidden="false" customHeight="false" outlineLevel="0" collapsed="false">
      <c r="A42" s="575" t="s">
        <v>3051</v>
      </c>
    </row>
    <row r="43" customFormat="false" ht="14.25" hidden="false" customHeight="false" outlineLevel="0" collapsed="false">
      <c r="A43" s="575" t="s">
        <v>3052</v>
      </c>
    </row>
    <row r="44" customFormat="false" ht="14.25" hidden="false" customHeight="false" outlineLevel="0" collapsed="false">
      <c r="A44" s="575" t="s">
        <v>3053</v>
      </c>
    </row>
    <row r="45" customFormat="false" ht="14.25" hidden="false" customHeight="false" outlineLevel="0" collapsed="false">
      <c r="A45" s="575" t="s">
        <v>2942</v>
      </c>
    </row>
    <row r="46" customFormat="false" ht="14.25" hidden="false" customHeight="false" outlineLevel="0" collapsed="false">
      <c r="A46" s="575" t="s">
        <v>3054</v>
      </c>
    </row>
    <row r="47" customFormat="false" ht="14.25" hidden="false" customHeight="false" outlineLevel="0" collapsed="false">
      <c r="A47" s="575" t="s">
        <v>3055</v>
      </c>
    </row>
    <row r="48" customFormat="false" ht="14.25" hidden="false" customHeight="false" outlineLevel="0" collapsed="false">
      <c r="A48" s="575" t="s">
        <v>3056</v>
      </c>
    </row>
    <row r="49" customFormat="false" ht="14.25" hidden="false" customHeight="false" outlineLevel="0" collapsed="false">
      <c r="A49" s="575" t="s">
        <v>3057</v>
      </c>
    </row>
    <row r="50" customFormat="false" ht="14.25" hidden="false" customHeight="false" outlineLevel="0" collapsed="false">
      <c r="A50" s="575" t="s">
        <v>3058</v>
      </c>
    </row>
    <row r="51" customFormat="false" ht="14.25" hidden="false" customHeight="false" outlineLevel="0" collapsed="false">
      <c r="A51" s="575" t="s">
        <v>3059</v>
      </c>
    </row>
    <row r="52" customFormat="false" ht="14.25" hidden="false" customHeight="false" outlineLevel="0" collapsed="false">
      <c r="A52" s="575" t="s">
        <v>3060</v>
      </c>
    </row>
    <row r="53" customFormat="false" ht="14.25" hidden="false" customHeight="false" outlineLevel="0" collapsed="false">
      <c r="A53" s="575" t="s">
        <v>3061</v>
      </c>
    </row>
    <row r="54" customFormat="false" ht="14.25" hidden="false" customHeight="false" outlineLevel="0" collapsed="false">
      <c r="A54" s="575" t="s">
        <v>3062</v>
      </c>
    </row>
    <row r="55" customFormat="false" ht="14.25" hidden="false" customHeight="false" outlineLevel="0" collapsed="false">
      <c r="A55" s="575" t="s">
        <v>3063</v>
      </c>
    </row>
    <row r="56" customFormat="false" ht="14.25" hidden="false" customHeight="false" outlineLevel="0" collapsed="false">
      <c r="A56" s="575" t="s">
        <v>3064</v>
      </c>
    </row>
    <row r="57" customFormat="false" ht="14.25" hidden="false" customHeight="false" outlineLevel="0" collapsed="false">
      <c r="A57" s="575" t="s">
        <v>3065</v>
      </c>
    </row>
    <row r="58" customFormat="false" ht="14.25" hidden="false" customHeight="false" outlineLevel="0" collapsed="false">
      <c r="A58" s="575" t="s">
        <v>3066</v>
      </c>
    </row>
    <row r="59" customFormat="false" ht="14.25" hidden="false" customHeight="false" outlineLevel="0" collapsed="false">
      <c r="A59" s="575" t="s">
        <v>3030</v>
      </c>
    </row>
    <row r="60" customFormat="false" ht="14.25" hidden="false" customHeight="false" outlineLevel="0" collapsed="false">
      <c r="A60" s="575" t="s">
        <v>3067</v>
      </c>
    </row>
    <row r="61" customFormat="false" ht="14.25" hidden="false" customHeight="false" outlineLevel="0" collapsed="false">
      <c r="A61" s="575" t="s">
        <v>3068</v>
      </c>
    </row>
    <row r="62" customFormat="false" ht="14.25" hidden="false" customHeight="false" outlineLevel="0" collapsed="false">
      <c r="A62" s="575" t="s">
        <v>3069</v>
      </c>
    </row>
    <row r="63" customFormat="false" ht="14.25" hidden="false" customHeight="false" outlineLevel="0" collapsed="false">
      <c r="A63" s="575" t="s">
        <v>3070</v>
      </c>
    </row>
    <row r="64" customFormat="false" ht="14.25" hidden="false" customHeight="false" outlineLevel="0" collapsed="false">
      <c r="A64" s="575" t="s">
        <v>3071</v>
      </c>
    </row>
    <row r="65" customFormat="false" ht="14.25" hidden="false" customHeight="false" outlineLevel="0" collapsed="false">
      <c r="A65" s="575" t="s">
        <v>3072</v>
      </c>
    </row>
    <row r="66" customFormat="false" ht="14.25" hidden="false" customHeight="false" outlineLevel="0" collapsed="false">
      <c r="A66" s="575" t="s">
        <v>3073</v>
      </c>
    </row>
    <row r="67" customFormat="false" ht="14.25" hidden="false" customHeight="false" outlineLevel="0" collapsed="false">
      <c r="A67" s="575" t="s">
        <v>3074</v>
      </c>
    </row>
    <row r="68" customFormat="false" ht="14.25" hidden="false" customHeight="false" outlineLevel="0" collapsed="false">
      <c r="A68" s="575" t="s">
        <v>3075</v>
      </c>
    </row>
    <row r="69" customFormat="false" ht="14.25" hidden="false" customHeight="false" outlineLevel="0" collapsed="false">
      <c r="A69" s="575" t="s">
        <v>3076</v>
      </c>
    </row>
    <row r="70" customFormat="false" ht="14.25" hidden="false" customHeight="false" outlineLevel="0" collapsed="false">
      <c r="A70" s="575" t="s">
        <v>3077</v>
      </c>
    </row>
    <row r="71" customFormat="false" ht="14.25" hidden="false" customHeight="false" outlineLevel="0" collapsed="false">
      <c r="A71" s="575" t="s">
        <v>3078</v>
      </c>
    </row>
    <row r="72" customFormat="false" ht="14.25" hidden="false" customHeight="false" outlineLevel="0" collapsed="false">
      <c r="A72" s="575" t="s">
        <v>3079</v>
      </c>
    </row>
    <row r="73" customFormat="false" ht="14.25" hidden="false" customHeight="false" outlineLevel="0" collapsed="false">
      <c r="A73" s="575" t="s">
        <v>3080</v>
      </c>
    </row>
    <row r="74" customFormat="false" ht="14.25" hidden="false" customHeight="false" outlineLevel="0" collapsed="false">
      <c r="A74" s="575" t="s">
        <v>3081</v>
      </c>
    </row>
    <row r="75" customFormat="false" ht="14.25" hidden="false" customHeight="false" outlineLevel="0" collapsed="false">
      <c r="A75" s="575" t="s">
        <v>3082</v>
      </c>
    </row>
    <row r="76" customFormat="false" ht="14.25" hidden="false" customHeight="false" outlineLevel="0" collapsed="false">
      <c r="A76" s="575" t="s">
        <v>3083</v>
      </c>
    </row>
    <row r="77" customFormat="false" ht="14.25" hidden="false" customHeight="false" outlineLevel="0" collapsed="false">
      <c r="A77" s="575" t="s">
        <v>3084</v>
      </c>
    </row>
    <row r="78" customFormat="false" ht="14.25" hidden="false" customHeight="false" outlineLevel="0" collapsed="false">
      <c r="A78" s="575" t="s">
        <v>3085</v>
      </c>
    </row>
    <row r="79" customFormat="false" ht="14.25" hidden="false" customHeight="false" outlineLevel="0" collapsed="false">
      <c r="A79" s="575" t="s">
        <v>3086</v>
      </c>
    </row>
    <row r="80" customFormat="false" ht="14.25" hidden="false" customHeight="false" outlineLevel="0" collapsed="false">
      <c r="A80" s="575" t="s">
        <v>3087</v>
      </c>
    </row>
    <row r="81" customFormat="false" ht="14.25" hidden="false" customHeight="false" outlineLevel="0" collapsed="false">
      <c r="A81" s="575" t="s">
        <v>3088</v>
      </c>
    </row>
    <row r="82" customFormat="false" ht="14.25" hidden="false" customHeight="false" outlineLevel="0" collapsed="false">
      <c r="A82" s="575" t="s">
        <v>3089</v>
      </c>
    </row>
    <row r="83" customFormat="false" ht="14.25" hidden="false" customHeight="false" outlineLevel="0" collapsed="false">
      <c r="A83" s="575" t="s">
        <v>3090</v>
      </c>
    </row>
    <row r="84" customFormat="false" ht="14.25" hidden="false" customHeight="false" outlineLevel="0" collapsed="false">
      <c r="A84" s="575" t="s">
        <v>3091</v>
      </c>
    </row>
    <row r="85" customFormat="false" ht="14.25" hidden="false" customHeight="false" outlineLevel="0" collapsed="false">
      <c r="A85" s="575" t="s">
        <v>3001</v>
      </c>
    </row>
    <row r="86" customFormat="false" ht="14.25" hidden="false" customHeight="false" outlineLevel="0" collapsed="false">
      <c r="A86" s="575" t="s">
        <v>3092</v>
      </c>
    </row>
    <row r="87" customFormat="false" ht="14.25" hidden="false" customHeight="false" outlineLevel="0" collapsed="false">
      <c r="A87" s="575" t="s">
        <v>3093</v>
      </c>
    </row>
    <row r="88" customFormat="false" ht="14.25" hidden="false" customHeight="false" outlineLevel="0" collapsed="false">
      <c r="A88" s="575" t="s">
        <v>3094</v>
      </c>
    </row>
    <row r="89" customFormat="false" ht="14.25" hidden="false" customHeight="false" outlineLevel="0" collapsed="false">
      <c r="A89" s="575" t="s">
        <v>3095</v>
      </c>
    </row>
    <row r="90" customFormat="false" ht="14.25" hidden="false" customHeight="false" outlineLevel="0" collapsed="false">
      <c r="A90" s="575" t="s">
        <v>3096</v>
      </c>
    </row>
    <row r="91" customFormat="false" ht="14.25" hidden="false" customHeight="false" outlineLevel="0" collapsed="false">
      <c r="A91" s="575" t="s">
        <v>3097</v>
      </c>
    </row>
    <row r="92" customFormat="false" ht="14.25" hidden="false" customHeight="false" outlineLevel="0" collapsed="false">
      <c r="A92" s="575" t="s">
        <v>3098</v>
      </c>
    </row>
    <row r="93" customFormat="false" ht="14.25" hidden="false" customHeight="false" outlineLevel="0" collapsed="false">
      <c r="A93" s="575" t="n">
        <v>1</v>
      </c>
    </row>
    <row r="94" customFormat="false" ht="14.25" hidden="false" customHeight="false" outlineLevel="0" collapsed="false">
      <c r="A94" s="575" t="s">
        <v>141</v>
      </c>
    </row>
    <row r="95" customFormat="false" ht="14.25" hidden="false" customHeight="false" outlineLevel="0" collapsed="false">
      <c r="A95" s="575" t="s">
        <v>3099</v>
      </c>
    </row>
    <row r="96" customFormat="false" ht="14.25" hidden="false" customHeight="false" outlineLevel="0" collapsed="false">
      <c r="A96" s="575" t="s">
        <v>3100</v>
      </c>
    </row>
    <row r="97" customFormat="false" ht="14.25" hidden="false" customHeight="false" outlineLevel="0" collapsed="false">
      <c r="A97" s="575" t="s">
        <v>3101</v>
      </c>
    </row>
    <row r="98" customFormat="false" ht="14.25" hidden="false" customHeight="false" outlineLevel="0" collapsed="false">
      <c r="A98" s="575" t="s">
        <v>3102</v>
      </c>
    </row>
    <row r="99" customFormat="false" ht="14.25" hidden="false" customHeight="false" outlineLevel="0" collapsed="false">
      <c r="A99" s="575" t="s">
        <v>3103</v>
      </c>
    </row>
    <row r="100" customFormat="false" ht="14.25" hidden="false" customHeight="false" outlineLevel="0" collapsed="false">
      <c r="A100" s="575" t="s">
        <v>3104</v>
      </c>
    </row>
    <row r="101" customFormat="false" ht="14.25" hidden="false" customHeight="false" outlineLevel="0" collapsed="false">
      <c r="A101" s="575" t="s">
        <v>3105</v>
      </c>
    </row>
    <row r="102" customFormat="false" ht="14.25" hidden="false" customHeight="false" outlineLevel="0" collapsed="false">
      <c r="A102" s="575" t="s">
        <v>3106</v>
      </c>
    </row>
    <row r="103" customFormat="false" ht="14.25" hidden="false" customHeight="false" outlineLevel="0" collapsed="false">
      <c r="A103" s="575" t="s">
        <v>3107</v>
      </c>
    </row>
    <row r="104" customFormat="false" ht="14.25" hidden="false" customHeight="false" outlineLevel="0" collapsed="false">
      <c r="A104" s="575" t="s">
        <v>3108</v>
      </c>
    </row>
    <row r="105" customFormat="false" ht="14.25" hidden="false" customHeight="false" outlineLevel="0" collapsed="false">
      <c r="A105" s="575" t="s">
        <v>3109</v>
      </c>
    </row>
    <row r="106" customFormat="false" ht="14.25" hidden="false" customHeight="false" outlineLevel="0" collapsed="false">
      <c r="A106" s="575" t="s">
        <v>3110</v>
      </c>
    </row>
    <row r="107" customFormat="false" ht="14.25" hidden="false" customHeight="false" outlineLevel="0" collapsed="false">
      <c r="A107" s="575" t="s">
        <v>3111</v>
      </c>
    </row>
    <row r="108" customFormat="false" ht="14.25" hidden="false" customHeight="false" outlineLevel="0" collapsed="false">
      <c r="A108" s="575" t="s">
        <v>1067</v>
      </c>
    </row>
    <row r="109" customFormat="false" ht="14.25" hidden="false" customHeight="false" outlineLevel="0" collapsed="false">
      <c r="A109" s="575" t="s">
        <v>3112</v>
      </c>
    </row>
    <row r="110" customFormat="false" ht="14.25" hidden="false" customHeight="false" outlineLevel="0" collapsed="false">
      <c r="A110" s="575" t="s">
        <v>3113</v>
      </c>
    </row>
    <row r="111" customFormat="false" ht="14.25" hidden="false" customHeight="false" outlineLevel="0" collapsed="false">
      <c r="A111" s="575" t="s">
        <v>3114</v>
      </c>
    </row>
    <row r="112" customFormat="false" ht="14.25" hidden="false" customHeight="false" outlineLevel="0" collapsed="false">
      <c r="A112" s="575" t="s">
        <v>3115</v>
      </c>
    </row>
    <row r="113" customFormat="false" ht="14.25" hidden="false" customHeight="false" outlineLevel="0" collapsed="false">
      <c r="A113" s="575" t="s">
        <v>3116</v>
      </c>
    </row>
    <row r="114" customFormat="false" ht="14.25" hidden="false" customHeight="false" outlineLevel="0" collapsed="false">
      <c r="A114" s="575" t="s">
        <v>3117</v>
      </c>
    </row>
    <row r="115" customFormat="false" ht="14.25" hidden="false" customHeight="false" outlineLevel="0" collapsed="false">
      <c r="A115" s="575" t="s">
        <v>3118</v>
      </c>
    </row>
    <row r="116" customFormat="false" ht="14.25" hidden="false" customHeight="false" outlineLevel="0" collapsed="false">
      <c r="A116" s="575" t="s">
        <v>3119</v>
      </c>
    </row>
    <row r="117" customFormat="false" ht="14.25" hidden="false" customHeight="false" outlineLevel="0" collapsed="false">
      <c r="A117" s="575" t="s">
        <v>3120</v>
      </c>
    </row>
    <row r="118" customFormat="false" ht="14.25" hidden="false" customHeight="false" outlineLevel="0" collapsed="false">
      <c r="A118" s="575" t="s">
        <v>3121</v>
      </c>
    </row>
    <row r="119" customFormat="false" ht="14.25" hidden="false" customHeight="false" outlineLevel="0" collapsed="false">
      <c r="A119" s="57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1130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openpyxl</dc:creator>
  <dc:description/>
  <dc:language>ru-RU</dc:language>
  <cp:lastModifiedBy/>
  <dcterms:modified xsi:type="dcterms:W3CDTF">2025-10-09T13:23:32Z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6B13D4F7B0484C8497D326B55546E262_12</vt:lpwstr>
  </property>
  <property fmtid="{D5CDD505-2E9C-101B-9397-08002B2CF9AE}" pid="3" name="KSOProductBuildVer">
    <vt:lpwstr>1049-12.2.0.21931</vt:lpwstr>
  </property>
</Properties>
</file>