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еречень" sheetId="1" state="visible" r:id="rId3"/>
    <sheet name="Поверка март" sheetId="2" state="visible" r:id="rId4"/>
    <sheet name="формуляр ПЛ-15" sheetId="3" state="visible" r:id="rId5"/>
    <sheet name="Демонтировано" sheetId="4" state="visible" r:id="rId6"/>
    <sheet name="На поверке" sheetId="5" state="visible" r:id="rId7"/>
    <sheet name="График поверки" sheetId="6" state="visible" r:id="rId8"/>
    <sheet name="ВКС" sheetId="7" state="visible" r:id="rId9"/>
    <sheet name="Выведенно из эксплуатации" sheetId="8" state="visible" r:id="rId10"/>
    <sheet name="Вып. списки" sheetId="9" state="hidden" r:id="rId11"/>
  </sheets>
  <externalReferences>
    <externalReference r:id="rId12"/>
    <externalReference r:id="rId13"/>
    <externalReference r:id="rId14"/>
  </externalReferences>
  <definedNames>
    <definedName function="false" hidden="true" localSheetId="6" name="_xlnm._FilterDatabase" vbProcedure="false">ВКС!$A$1:$BG$36</definedName>
    <definedName function="false" hidden="true" localSheetId="7" name="_xlnm._FilterDatabase" vbProcedure="false">'Выведенно из эксплуатации'!$A$1:$BG$146</definedName>
    <definedName function="false" hidden="true" localSheetId="5" name="_xlnm._FilterDatabase" vbProcedure="false">'График поверки'!$A$13:$K$15</definedName>
    <definedName function="false" hidden="true" localSheetId="3" name="_xlnm._FilterDatabase" vbProcedure="false">Демонтировано!$A$1:$BV$159</definedName>
    <definedName function="false" hidden="true" localSheetId="4" name="_xlnm._FilterDatabase" vbProcedure="false">'На поверке'!$A$1:$BG$26</definedName>
    <definedName function="false" hidden="false" localSheetId="0" name="_xlnm.Print_Area" vbProcedure="false">Перечень!$A$1:$BK$467</definedName>
    <definedName function="false" hidden="true" localSheetId="0" name="_xlnm._FilterDatabase" vbProcedure="false">Перечень!$A$1:$BK$467</definedName>
    <definedName function="false" hidden="false" localSheetId="2" name="_xlnm.Print_Area" vbProcedure="false">'формуляр ПЛ-15'!$A$1:$AA$275</definedName>
    <definedName function="false" hidden="false" name="Единицы_величин" vbProcedure="false">'Вып. списки'!$A$3:$A$119</definedName>
    <definedName function="false" hidden="false" name="Инж._КИПиА_Александров_В.П." vbProcedure="false">#REF!</definedName>
    <definedName function="false" hidden="false" name="Категория_использования" vbProcedure="false">'Вып. списки'!$E$3:$E$8</definedName>
    <definedName function="false" hidden="false" name="Наличие_формуляра" vbProcedure="false">'Вып. списки'!$Q$3:$Q$5</definedName>
    <definedName function="false" hidden="false" name="Область_измерений" vbProcedure="false">'Вып. списки'!$G$3:$G$16</definedName>
    <definedName function="false" hidden="false" name="Подразделение" vbProcedure="false">'Вып. списки'!$O$3:$O$6</definedName>
    <definedName function="false" hidden="false" name="Приставки" vbProcedure="false">'Вып. списки'!$C$3:$C$22</definedName>
    <definedName function="false" hidden="false" name="Система_автоматизации" vbProcedure="false">'Вып. списки'!$M$3:$M$17</definedName>
    <definedName function="false" hidden="false" name="Состояние_эксплуатации" vbProcedure="false">'Вып. списки'!$I$3:$I$13</definedName>
    <definedName function="false" hidden="false" name="Техническое_состояние" vbProcedure="false">'Вып. списки'!$K$3:$K$5</definedName>
    <definedName function="false" hidden="false" name="Участие_в_ПАЗ" vbProcedure="false">'[2]Вып. списки'!$S$3:$S$4</definedName>
    <definedName function="false" hidden="false" name="форм" vbProcedure="false">'[3]Вып. списки'!$A$3:$A$119</definedName>
    <definedName function="false" hidden="false" localSheetId="2" name="Единицы_величин" vbProcedure="false">'[1]Вып. списки'!$A$3:$A$119</definedName>
    <definedName function="false" hidden="false" localSheetId="2" name="Инж._КИПиА_Александров_В.П." vbProcedure="false">'формуляр ПЛ-15'!$AH$12:$AK$12</definedName>
    <definedName function="false" hidden="false" localSheetId="2" name="Категория_использования" vbProcedure="false">'[1]Вып. списки'!$E$3:$E$8</definedName>
    <definedName function="false" hidden="false" localSheetId="2" name="Наличие_формуляра" vbProcedure="false">'[1]Вып. списки'!$Q$3:$Q$5</definedName>
    <definedName function="false" hidden="false" localSheetId="2" name="Область_измерений" vbProcedure="false">'[1]Вып. списки'!$G$3:$G$16</definedName>
    <definedName function="false" hidden="false" localSheetId="2" name="Подразделение" vbProcedure="false">'[1]Вып. списки'!$O$3:$O$6</definedName>
    <definedName function="false" hidden="false" localSheetId="2" name="Приставки" vbProcedure="false">'[1]Вып. списки'!$C$3:$C$22</definedName>
    <definedName function="false" hidden="false" localSheetId="2" name="Система_автоматизации" vbProcedure="false">'[1]Вып. списки'!$M$3:$M$17</definedName>
    <definedName function="false" hidden="false" localSheetId="2" name="Состояние_эксплуатации" vbProcedure="false">'[1]Вып. списки'!$I$3:$I$13</definedName>
    <definedName function="false" hidden="false" localSheetId="2" name="Техническое_состояние" vbProcedure="false">'[1]Вып. списки'!$K$3:$K$5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<sst xmlns="http://schemas.openxmlformats.org/spreadsheetml/2006/main" count="35037" uniqueCount="4483">
  <si>
    <t xml:space="preserve">№ п/п</t>
  </si>
  <si>
    <t xml:space="preserve">Наименование ДО</t>
  </si>
  <si>
    <t xml:space="preserve">Месторождение</t>
  </si>
  <si>
    <t xml:space="preserve">Установка</t>
  </si>
  <si>
    <t xml:space="preserve">Позиция
по ГП </t>
  </si>
  <si>
    <t xml:space="preserve">Название
позиции</t>
  </si>
  <si>
    <t xml:space="preserve">Место
установки</t>
  </si>
  <si>
    <t xml:space="preserve"> Позиционное обозначение прибора</t>
  </si>
  <si>
    <t xml:space="preserve">Номер в Госреестре</t>
  </si>
  <si>
    <t xml:space="preserve">Методика поверки</t>
  </si>
  <si>
    <t xml:space="preserve">Наименование
прибора</t>
  </si>
  <si>
    <t xml:space="preserve">Тип</t>
  </si>
  <si>
    <t xml:space="preserve">Модель
модификация</t>
  </si>
  <si>
    <t xml:space="preserve">Заводской номер</t>
  </si>
  <si>
    <t xml:space="preserve">Завод изготовитель</t>
  </si>
  <si>
    <t xml:space="preserve">Страна производитель</t>
  </si>
  <si>
    <t xml:space="preserve">Область измерений </t>
  </si>
  <si>
    <t xml:space="preserve">Месяц, год выпуска</t>
  </si>
  <si>
    <t xml:space="preserve">Срок эксплуатации</t>
  </si>
  <si>
    <t xml:space="preserve">Дата окончания срока службы</t>
  </si>
  <si>
    <t xml:space="preserve">Нижний предел</t>
  </si>
  <si>
    <t xml:space="preserve">Приставка для ЕИ НП</t>
  </si>
  <si>
    <t xml:space="preserve">ЕИ для НП</t>
  </si>
  <si>
    <t xml:space="preserve">Верхний предел</t>
  </si>
  <si>
    <t xml:space="preserve">Приставка для ЕИ</t>
  </si>
  <si>
    <t xml:space="preserve">ЕИ</t>
  </si>
  <si>
    <t xml:space="preserve">Класс точности, погрешность</t>
  </si>
  <si>
    <t xml:space="preserve">Приставка для размерности погрешности</t>
  </si>
  <si>
    <t xml:space="preserve">Размерность погрешности</t>
  </si>
  <si>
    <t xml:space="preserve">Периодичность поверки/ калибровки (месяцев)</t>
  </si>
  <si>
    <t xml:space="preserve">Дата поверки</t>
  </si>
  <si>
    <t xml:space="preserve">Дата окончания поверки</t>
  </si>
  <si>
    <t xml:space="preserve">Вид работ для СИ (поверка/ калибровка)</t>
  </si>
  <si>
    <t xml:space="preserve">Вид документа по результатам поверки / калибровки (СП, ИН, СК, паспорт, клеймо)</t>
  </si>
  <si>
    <t xml:space="preserve">Наличие документа с отметкой о поверке
(№ св-ва о поверке)</t>
  </si>
  <si>
    <t xml:space="preserve">Организация, выполнившая поверку / калибровку</t>
  </si>
  <si>
    <t xml:space="preserve">Текущее состояние</t>
  </si>
  <si>
    <t xml:space="preserve">Система автоматизации</t>
  </si>
  <si>
    <t xml:space="preserve">Категория использования</t>
  </si>
  <si>
    <t xml:space="preserve">Состояние эксплуатации</t>
  </si>
  <si>
    <t xml:space="preserve">Техническое состояние</t>
  </si>
  <si>
    <t xml:space="preserve">Вид взрывозащиты</t>
  </si>
  <si>
    <t xml:space="preserve">Дата ввода в эксплуатацию</t>
  </si>
  <si>
    <t xml:space="preserve">Инвентарный номер</t>
  </si>
  <si>
    <t xml:space="preserve">Подразделение</t>
  </si>
  <si>
    <t xml:space="preserve">Наличие формуляра</t>
  </si>
  <si>
    <t xml:space="preserve">Номер формуляра</t>
  </si>
  <si>
    <t xml:space="preserve">Дата составления формуляра</t>
  </si>
  <si>
    <t xml:space="preserve">Примечание</t>
  </si>
  <si>
    <t xml:space="preserve">Rкаб</t>
  </si>
  <si>
    <t xml:space="preserve">Скаб</t>
  </si>
  <si>
    <t xml:space="preserve">Lкаб</t>
  </si>
  <si>
    <t xml:space="preserve">Участие в ПАЗ</t>
  </si>
  <si>
    <t xml:space="preserve">Измеряемый параметр</t>
  </si>
  <si>
    <t xml:space="preserve">Вид измерений</t>
  </si>
  <si>
    <t xml:space="preserve">Группа (для СИ)</t>
  </si>
  <si>
    <t xml:space="preserve">Сфера гос. Регулирования</t>
  </si>
  <si>
    <t xml:space="preserve">Операции, воздействие</t>
  </si>
  <si>
    <t xml:space="preserve">Комментарии</t>
  </si>
  <si>
    <t xml:space="preserve">Напряжение, ток</t>
  </si>
  <si>
    <t xml:space="preserve">Диапазон температур окружающей среды</t>
  </si>
  <si>
    <t xml:space="preserve">Степень защиты от воздействия пыли и воды</t>
  </si>
  <si>
    <t xml:space="preserve">ГПН-А</t>
  </si>
  <si>
    <t xml:space="preserve">Новопортовское НГКМ</t>
  </si>
  <si>
    <t xml:space="preserve">ЦПС 5.5</t>
  </si>
  <si>
    <t xml:space="preserve">293.11</t>
  </si>
  <si>
    <t xml:space="preserve">Емкость дренажная ЕДК-11</t>
  </si>
  <si>
    <t xml:space="preserve">Рама №2 РППЗ</t>
  </si>
  <si>
    <t xml:space="preserve">AZISA-2931071 (метан)</t>
  </si>
  <si>
    <t xml:space="preserve">54782-13</t>
  </si>
  <si>
    <t xml:space="preserve">МП-242-1580-2013 изм. №1</t>
  </si>
  <si>
    <t xml:space="preserve">Газоанализатор стационарный</t>
  </si>
  <si>
    <t xml:space="preserve">ЭРИС-Оптима </t>
  </si>
  <si>
    <t xml:space="preserve">ЭРИС-ОПТИМА ПЛЮС М</t>
  </si>
  <si>
    <t xml:space="preserve">ER160199</t>
  </si>
  <si>
    <t xml:space="preserve">ООО «ЭРИС», г.Чайковский</t>
  </si>
  <si>
    <t xml:space="preserve">Россия</t>
  </si>
  <si>
    <t xml:space="preserve">31</t>
  </si>
  <si>
    <t xml:space="preserve">0</t>
  </si>
  <si>
    <t xml:space="preserve">%НКПР</t>
  </si>
  <si>
    <t xml:space="preserve">±5</t>
  </si>
  <si>
    <t xml:space="preserve">поверка</t>
  </si>
  <si>
    <t xml:space="preserve">СП</t>
  </si>
  <si>
    <t xml:space="preserve">С-ГРЗ/16-03-2023/232874212</t>
  </si>
  <si>
    <t xml:space="preserve">ООО "ГАЗПРОМНЕФТЬ-АВТОМАТИЗАЦИЯ"</t>
  </si>
  <si>
    <t xml:space="preserve">СИ</t>
  </si>
  <si>
    <t xml:space="preserve">Эксплуатация</t>
  </si>
  <si>
    <t xml:space="preserve">Исправно</t>
  </si>
  <si>
    <t xml:space="preserve">1Eх d e op is IIC T5/4 Gb</t>
  </si>
  <si>
    <t xml:space="preserve">23.07.2023</t>
  </si>
  <si>
    <t xml:space="preserve">ЦППН</t>
  </si>
  <si>
    <t xml:space="preserve">да</t>
  </si>
  <si>
    <t xml:space="preserve">Блокировка</t>
  </si>
  <si>
    <t xml:space="preserve">Измерение загазованности</t>
  </si>
  <si>
    <t xml:space="preserve">ИЗМЕРЕНИЯ ФИЗИКО-ХИМИЧЕСКОГО СОСТАВА И СВОЙСТВ ВЕЩЕСТВ</t>
  </si>
  <si>
    <t xml:space="preserve">-</t>
  </si>
  <si>
    <t xml:space="preserve">-60…+65 °C</t>
  </si>
  <si>
    <t xml:space="preserve">IP 66</t>
  </si>
  <si>
    <t xml:space="preserve"> Камера управления задвижками на 8 лучей</t>
  </si>
  <si>
    <t xml:space="preserve">Температура в технол. помещении</t>
  </si>
  <si>
    <t xml:space="preserve">TIT1</t>
  </si>
  <si>
    <t xml:space="preserve">21968-11</t>
  </si>
  <si>
    <t xml:space="preserve">271.01.00.000 РЭ раздел 3.4</t>
  </si>
  <si>
    <t xml:space="preserve">Термопреобразователь с унифицированным выходным сигналом</t>
  </si>
  <si>
    <t xml:space="preserve">Метран-270</t>
  </si>
  <si>
    <t xml:space="preserve">ТСПУ Метран-276-27</t>
  </si>
  <si>
    <t xml:space="preserve">2230283</t>
  </si>
  <si>
    <t xml:space="preserve">ЗАО "ПГ "Метран"</t>
  </si>
  <si>
    <t xml:space="preserve">32</t>
  </si>
  <si>
    <t xml:space="preserve">°С</t>
  </si>
  <si>
    <t xml:space="preserve">± 0,5 </t>
  </si>
  <si>
    <t xml:space="preserve">%</t>
  </si>
  <si>
    <t xml:space="preserve">С-ДШФ/16-08-2023/275845341</t>
  </si>
  <si>
    <t xml:space="preserve">ООО "АиМ"</t>
  </si>
  <si>
    <t xml:space="preserve">0ExiaIICT4X</t>
  </si>
  <si>
    <t xml:space="preserve">2018</t>
  </si>
  <si>
    <t xml:space="preserve">Измерение температуры</t>
  </si>
  <si>
    <t xml:space="preserve">ТЕПЛОФИЗИЧЕСКИЕ И ТЕМПЕРАТУРНЫЕ ИЗМЕРЕНИЯ</t>
  </si>
  <si>
    <t xml:space="preserve">акт август 2023</t>
  </si>
  <si>
    <t xml:space="preserve">Температура в щитовой</t>
  </si>
  <si>
    <t xml:space="preserve">TIT2</t>
  </si>
  <si>
    <t xml:space="preserve">ТСПУ Метран-276</t>
  </si>
  <si>
    <t xml:space="preserve">2230277</t>
  </si>
  <si>
    <t xml:space="preserve">С-ДШФ/ 18-04-2023/242537862</t>
  </si>
  <si>
    <t xml:space="preserve">акт апрель 2023</t>
  </si>
  <si>
    <t xml:space="preserve">Давление пены на выходе №1</t>
  </si>
  <si>
    <t xml:space="preserve">PIT1</t>
  </si>
  <si>
    <t xml:space="preserve">24116-13</t>
  </si>
  <si>
    <t xml:space="preserve">МП 24116-13</t>
  </si>
  <si>
    <t xml:space="preserve">Преобразователь давления измерительный</t>
  </si>
  <si>
    <t xml:space="preserve">Rosemount 3051</t>
  </si>
  <si>
    <t xml:space="preserve">Rosemount 3051S2TG3A2A11A1BB4D4I1M3QG</t>
  </si>
  <si>
    <t xml:space="preserve">9664714</t>
  </si>
  <si>
    <t xml:space="preserve">MFG GmbH&amp;Co. OHG</t>
  </si>
  <si>
    <t xml:space="preserve">Германия</t>
  </si>
  <si>
    <t xml:space="preserve">30</t>
  </si>
  <si>
    <t xml:space="preserve">11.2014</t>
  </si>
  <si>
    <t xml:space="preserve">М</t>
  </si>
  <si>
    <t xml:space="preserve">Па</t>
  </si>
  <si>
    <t xml:space="preserve">±0,065</t>
  </si>
  <si>
    <t xml:space="preserve">С-ДШФ/10-06-2022/166507295</t>
  </si>
  <si>
    <t xml:space="preserve">Измерение давления</t>
  </si>
  <si>
    <t xml:space="preserve">Измерения давления, ввакуумные измерения</t>
  </si>
  <si>
    <t xml:space="preserve">3001</t>
  </si>
  <si>
    <t xml:space="preserve">акт июнь 2022</t>
  </si>
  <si>
    <t xml:space="preserve">Давление пены на выходе №2</t>
  </si>
  <si>
    <t xml:space="preserve">PIT2</t>
  </si>
  <si>
    <t xml:space="preserve">9664702</t>
  </si>
  <si>
    <t xml:space="preserve">С-ДШФ/10-06-2022/166507294</t>
  </si>
  <si>
    <t xml:space="preserve">Давление пены на выходе №3</t>
  </si>
  <si>
    <t xml:space="preserve">PIT3</t>
  </si>
  <si>
    <t xml:space="preserve">9664703</t>
  </si>
  <si>
    <t xml:space="preserve">С-ДШФ/10-06-2022/166507293</t>
  </si>
  <si>
    <t xml:space="preserve">Давление пены на выходе №4</t>
  </si>
  <si>
    <t xml:space="preserve">PIT4</t>
  </si>
  <si>
    <t xml:space="preserve">9664704</t>
  </si>
  <si>
    <t xml:space="preserve">10.2014</t>
  </si>
  <si>
    <t xml:space="preserve">С-ДШФ/10-06-2022/166507292</t>
  </si>
  <si>
    <t xml:space="preserve">Давление пены на выходе №5</t>
  </si>
  <si>
    <t xml:space="preserve">PIT5</t>
  </si>
  <si>
    <t xml:space="preserve">9664718</t>
  </si>
  <si>
    <t xml:space="preserve">С-ДШФ/10-06-2022/166507291</t>
  </si>
  <si>
    <t xml:space="preserve">Давление пены на выходе №6</t>
  </si>
  <si>
    <t xml:space="preserve">PIT6</t>
  </si>
  <si>
    <t xml:space="preserve">9664719</t>
  </si>
  <si>
    <t xml:space="preserve">С-ДШФ/10-06-2022/166507290</t>
  </si>
  <si>
    <t xml:space="preserve">Давление пены на выходе №7</t>
  </si>
  <si>
    <t xml:space="preserve">PIT7</t>
  </si>
  <si>
    <t xml:space="preserve">9664707</t>
  </si>
  <si>
    <t xml:space="preserve">С-ДШФ/10-06-2022/166507262</t>
  </si>
  <si>
    <t xml:space="preserve">Давление пены на выходе №8</t>
  </si>
  <si>
    <t xml:space="preserve">PIT8</t>
  </si>
  <si>
    <t xml:space="preserve">С-ДШФ/10-06-2022/166507288</t>
  </si>
  <si>
    <t xml:space="preserve">0ExiaIICT5X</t>
  </si>
  <si>
    <t xml:space="preserve">Давление пены на общем коллекторе</t>
  </si>
  <si>
    <t xml:space="preserve">PIT9</t>
  </si>
  <si>
    <t xml:space="preserve">9664722</t>
  </si>
  <si>
    <t xml:space="preserve">С-ДШФ/10-06-2022/166507287</t>
  </si>
  <si>
    <t xml:space="preserve">Давление воды на общем коллекторе</t>
  </si>
  <si>
    <t xml:space="preserve">PIT10</t>
  </si>
  <si>
    <t xml:space="preserve">9664723</t>
  </si>
  <si>
    <t xml:space="preserve">С-ДШФ/10-06-2022/166507286</t>
  </si>
  <si>
    <t xml:space="preserve">ТСМУ Метран-274</t>
  </si>
  <si>
    <t xml:space="preserve">С-ДШФ/18-04-2023/242537859</t>
  </si>
  <si>
    <t xml:space="preserve">2277559</t>
  </si>
  <si>
    <t xml:space="preserve">С-ДШФ/18-04-2023/242537857</t>
  </si>
  <si>
    <t xml:space="preserve">3051S2TG3A</t>
  </si>
  <si>
    <t xml:space="preserve">9699301</t>
  </si>
  <si>
    <t xml:space="preserve">«Rosemount Inc»</t>
  </si>
  <si>
    <t xml:space="preserve">США</t>
  </si>
  <si>
    <t xml:space="preserve">12.2014</t>
  </si>
  <si>
    <t xml:space="preserve">±0,035 до 0,55</t>
  </si>
  <si>
    <t xml:space="preserve">С-ДШФ/10-06-2022/166507285</t>
  </si>
  <si>
    <t xml:space="preserve">9752684</t>
  </si>
  <si>
    <t xml:space="preserve">04.2015</t>
  </si>
  <si>
    <t xml:space="preserve">С-ДШФ/10-06-2022/166507284</t>
  </si>
  <si>
    <t xml:space="preserve">9752677</t>
  </si>
  <si>
    <t xml:space="preserve">Фирма "Rosemount Inc."</t>
  </si>
  <si>
    <t xml:space="preserve">С-ДШФ/10-06-2022/166507283</t>
  </si>
  <si>
    <t xml:space="preserve">9699298</t>
  </si>
  <si>
    <t xml:space="preserve">С-ДШФ/10-06-2022/166507282</t>
  </si>
  <si>
    <t xml:space="preserve">9699299</t>
  </si>
  <si>
    <t xml:space="preserve">С-ДШФ/10-06-2022/166507281</t>
  </si>
  <si>
    <t xml:space="preserve">9699300</t>
  </si>
  <si>
    <t xml:space="preserve">С-ДШФ/10-06-2022/166507280</t>
  </si>
  <si>
    <t xml:space="preserve">9752683</t>
  </si>
  <si>
    <t xml:space="preserve">С-ДШФ/10-06-2022/166507279</t>
  </si>
  <si>
    <t xml:space="preserve">9752687</t>
  </si>
  <si>
    <t xml:space="preserve">С-ДШФ/10-06-2022/166507278</t>
  </si>
  <si>
    <t xml:space="preserve">9699302</t>
  </si>
  <si>
    <t xml:space="preserve">С-ДШФ/10-06-2022/166507277</t>
  </si>
  <si>
    <t xml:space="preserve">9664701</t>
  </si>
  <si>
    <t xml:space="preserve">С-ДШФ/10-06-2022/166507276</t>
  </si>
  <si>
    <t xml:space="preserve">Камера управления задвижками на 6 лучей</t>
  </si>
  <si>
    <t xml:space="preserve">Температура</t>
  </si>
  <si>
    <t xml:space="preserve">ТСПУ Метран-270-Ex</t>
  </si>
  <si>
    <t xml:space="preserve">С-ДШФ/18-04-2023/242537854</t>
  </si>
  <si>
    <t xml:space="preserve">С-ДШФ/01-06-2024/349004178</t>
  </si>
  <si>
    <t xml:space="preserve">Давление</t>
  </si>
  <si>
    <t xml:space="preserve">3051S2TG3A2A11A1BB4D4I1M5QG</t>
  </si>
  <si>
    <t xml:space="preserve">С-ДШФ/10-06-2022/166507275</t>
  </si>
  <si>
    <t xml:space="preserve">С-ДШФ/10-06-2022/166507274</t>
  </si>
  <si>
    <t xml:space="preserve">С-ДШФ/10-06-2022/166507273</t>
  </si>
  <si>
    <t xml:space="preserve">С-ДШФ/10-06-2022/166507272</t>
  </si>
  <si>
    <t xml:space="preserve">С-ДШФ/10-06-2022/166507271</t>
  </si>
  <si>
    <t xml:space="preserve">С-ДШФ/10-06-2022/166507270</t>
  </si>
  <si>
    <t xml:space="preserve">С-ДШФ/10-06-2022/166507269</t>
  </si>
  <si>
    <t xml:space="preserve">С-ДШФ/10-06-2022/166507268</t>
  </si>
  <si>
    <t xml:space="preserve">297</t>
  </si>
  <si>
    <t xml:space="preserve">Резервуар производственно-дождевых стоков РВ-1   </t>
  </si>
  <si>
    <t xml:space="preserve">Уровень</t>
  </si>
  <si>
    <t xml:space="preserve">LISA-297021</t>
  </si>
  <si>
    <t xml:space="preserve">67382-12</t>
  </si>
  <si>
    <t xml:space="preserve">РТ-МП-880-449-2021</t>
  </si>
  <si>
    <t xml:space="preserve">Уровнемер магнитострикционный многопараметрический</t>
  </si>
  <si>
    <t xml:space="preserve">ВЕКТОР</t>
  </si>
  <si>
    <t xml:space="preserve">ВЕКТОР 2112Н-ДТ-Ех-0</t>
  </si>
  <si>
    <t xml:space="preserve">.03176</t>
  </si>
  <si>
    <t xml:space="preserve">ООО "ОКБ ВЕКТОР" г.Москва</t>
  </si>
  <si>
    <t xml:space="preserve">29</t>
  </si>
  <si>
    <t xml:space="preserve">19.10.2022</t>
  </si>
  <si>
    <t xml:space="preserve">625</t>
  </si>
  <si>
    <t xml:space="preserve">м</t>
  </si>
  <si>
    <t xml:space="preserve">±0,1</t>
  </si>
  <si>
    <t xml:space="preserve">С-ДШФ/06-09-2024/374336251</t>
  </si>
  <si>
    <t xml:space="preserve">0 Ex ia IIB T5 GaX</t>
  </si>
  <si>
    <t xml:space="preserve">10.07.2023</t>
  </si>
  <si>
    <t xml:space="preserve">Установлен 10.07.2023</t>
  </si>
  <si>
    <t xml:space="preserve">Резервуар производственно-дождевых стоков РВ-2   </t>
  </si>
  <si>
    <t xml:space="preserve">LISA-297061</t>
  </si>
  <si>
    <t xml:space="preserve">.03177</t>
  </si>
  <si>
    <t xml:space="preserve">625/-45°</t>
  </si>
  <si>
    <t xml:space="preserve">12310/100°</t>
  </si>
  <si>
    <t xml:space="preserve">± 0,3 </t>
  </si>
  <si>
    <t xml:space="preserve">С-МА/14-09-2022/186094326</t>
  </si>
  <si>
    <t xml:space="preserve">ООО "ВЕКТОР"</t>
  </si>
  <si>
    <t xml:space="preserve">25.08.2025</t>
  </si>
  <si>
    <t xml:space="preserve">Установлен в замен дефетованному ЕR170048 24.08.2025 (ШАллагужин Э.Ш.)</t>
  </si>
  <si>
    <t xml:space="preserve">16...36В</t>
  </si>
  <si>
    <t xml:space="preserve">-55 С / +85 С</t>
  </si>
  <si>
    <t xml:space="preserve"> Камера управления задвижками на 2 луча</t>
  </si>
  <si>
    <t xml:space="preserve">2230271</t>
  </si>
  <si>
    <t xml:space="preserve">С-ДШФ/18-04-2023/242537852</t>
  </si>
  <si>
    <t xml:space="preserve">01.04.2018</t>
  </si>
  <si>
    <t xml:space="preserve">С-ДШФ/18-04-2023/242537848</t>
  </si>
  <si>
    <t xml:space="preserve">1Exd IIC T5X</t>
  </si>
  <si>
    <t xml:space="preserve">2019</t>
  </si>
  <si>
    <t xml:space="preserve">9664708</t>
  </si>
  <si>
    <t xml:space="preserve">С-ДШФ/10-06-2022/166507267</t>
  </si>
  <si>
    <t xml:space="preserve">1ExiaIIC T4Ga</t>
  </si>
  <si>
    <t xml:space="preserve">01.2018</t>
  </si>
  <si>
    <t xml:space="preserve">9664710</t>
  </si>
  <si>
    <t xml:space="preserve">С-ДШФ/10-06-2022/166507266</t>
  </si>
  <si>
    <t xml:space="preserve">01.01.2018</t>
  </si>
  <si>
    <t xml:space="preserve">9664727</t>
  </si>
  <si>
    <t xml:space="preserve">С-ДШФ/10-06-2022/166507265</t>
  </si>
  <si>
    <t xml:space="preserve">9664716</t>
  </si>
  <si>
    <t xml:space="preserve">С-ДШФ/10-06-2022/166507264</t>
  </si>
  <si>
    <t xml:space="preserve">Давление воды в емк.1</t>
  </si>
  <si>
    <t xml:space="preserve">9664732</t>
  </si>
  <si>
    <t xml:space="preserve">С-ДШФ/10-06-2022/166507263</t>
  </si>
  <si>
    <t xml:space="preserve">Давление воды в емк.2</t>
  </si>
  <si>
    <t xml:space="preserve">2022</t>
  </si>
  <si>
    <t xml:space="preserve"> Площадка ресиверов азота </t>
  </si>
  <si>
    <t xml:space="preserve">Давление в ресивере азота РА-1</t>
  </si>
  <si>
    <t xml:space="preserve">PISA-301051</t>
  </si>
  <si>
    <t xml:space="preserve">14061-15</t>
  </si>
  <si>
    <t xml:space="preserve">МП 4212-021-2015</t>
  </si>
  <si>
    <t xml:space="preserve">Rosemount 3051TG3A2B21BM5T1</t>
  </si>
  <si>
    <t xml:space="preserve">4037113</t>
  </si>
  <si>
    <t xml:space="preserve"> США</t>
  </si>
  <si>
    <t xml:space="preserve">± 0,04</t>
  </si>
  <si>
    <t xml:space="preserve">С-ДШФ/22-07-2024/361507666</t>
  </si>
  <si>
    <t xml:space="preserve">0 Ex ia Iic T5/T6 Ga X</t>
  </si>
  <si>
    <t xml:space="preserve">20.07.2018</t>
  </si>
  <si>
    <t xml:space="preserve">Ui ≤ 30 B, Ii ≤ 200 мA</t>
  </si>
  <si>
    <t xml:space="preserve">-60…+40 °C</t>
  </si>
  <si>
    <t xml:space="preserve">IP 66/68</t>
  </si>
  <si>
    <t xml:space="preserve">Давление в ресивере азота РА-2</t>
  </si>
  <si>
    <t xml:space="preserve">PISA-301061</t>
  </si>
  <si>
    <t xml:space="preserve">4037114</t>
  </si>
  <si>
    <t xml:space="preserve">С-ДШФ/22-07-2024/361507665</t>
  </si>
  <si>
    <t xml:space="preserve">Давление в ресивере азота РА-3</t>
  </si>
  <si>
    <t xml:space="preserve">PISA-301071</t>
  </si>
  <si>
    <t xml:space="preserve">4037115</t>
  </si>
  <si>
    <t xml:space="preserve">АО "Промышленная группа "Метран"</t>
  </si>
  <si>
    <t xml:space="preserve">С-ДШФ/22-07-2024/361507664</t>
  </si>
  <si>
    <t xml:space="preserve">Давление в ресивере азота РА-4</t>
  </si>
  <si>
    <t xml:space="preserve">PISA-301081</t>
  </si>
  <si>
    <t xml:space="preserve">4037116</t>
  </si>
  <si>
    <t xml:space="preserve">С-ДШФ/22-07-2024/361507663</t>
  </si>
  <si>
    <t xml:space="preserve">Площадка входной гребенки</t>
  </si>
  <si>
    <t xml:space="preserve">310081</t>
  </si>
  <si>
    <t xml:space="preserve">1.6</t>
  </si>
  <si>
    <t xml:space="preserve">Поверка</t>
  </si>
  <si>
    <t xml:space="preserve">С-ДШФ/21-03-2022/142105080</t>
  </si>
  <si>
    <t xml:space="preserve">ООО "Автоматизация и Метрология"</t>
  </si>
  <si>
    <t xml:space="preserve">акт март 2022</t>
  </si>
  <si>
    <t xml:space="preserve">310071</t>
  </si>
  <si>
    <t xml:space="preserve">С-ДШФ/21-03-2022/142105081</t>
  </si>
  <si>
    <t xml:space="preserve">310041</t>
  </si>
  <si>
    <t xml:space="preserve">56381-14</t>
  </si>
  <si>
    <t xml:space="preserve">МП 207-007-2018 с изм.№1</t>
  </si>
  <si>
    <t xml:space="preserve">Преобразователь измерительный</t>
  </si>
  <si>
    <t xml:space="preserve">Rosemount 3144Р</t>
  </si>
  <si>
    <t xml:space="preserve">3144PD2A1IMM5T1F5QGXA</t>
  </si>
  <si>
    <t xml:space="preserve">10</t>
  </si>
  <si>
    <t xml:space="preserve">± 0,1 </t>
  </si>
  <si>
    <t xml:space="preserve">С-ДШФ/21-03-2022/142105076</t>
  </si>
  <si>
    <t xml:space="preserve">53211-13</t>
  </si>
  <si>
    <t xml:space="preserve">ГОСТ 8.461-2009</t>
  </si>
  <si>
    <t xml:space="preserve">Термопреобразователь сопротивления</t>
  </si>
  <si>
    <t xml:space="preserve">Rosemount 0065</t>
  </si>
  <si>
    <t xml:space="preserve">2349151</t>
  </si>
  <si>
    <t xml:space="preserve">-50</t>
  </si>
  <si>
    <t xml:space="preserve">450</t>
  </si>
  <si>
    <t xml:space="preserve">С-ДШФ/21-03-2022/142105078</t>
  </si>
  <si>
    <t xml:space="preserve">добавили АиМ 08.04.2022</t>
  </si>
  <si>
    <t xml:space="preserve">310031</t>
  </si>
  <si>
    <t xml:space="preserve">С-ДШФ/21-03-2022/142105077</t>
  </si>
  <si>
    <t xml:space="preserve">2349150</t>
  </si>
  <si>
    <t xml:space="preserve">С-ДШФ/21-03-2022/142105079</t>
  </si>
  <si>
    <t xml:space="preserve">Контроль загазованности</t>
  </si>
  <si>
    <t xml:space="preserve">AZISA-310911</t>
  </si>
  <si>
    <t xml:space="preserve">61055-15</t>
  </si>
  <si>
    <t xml:space="preserve">МП 116-221-2014. с изменением №1</t>
  </si>
  <si>
    <t xml:space="preserve">Датчик-газоанализатор стационарный</t>
  </si>
  <si>
    <t xml:space="preserve">ДГС ЭРИС-230</t>
  </si>
  <si>
    <t xml:space="preserve">ДГС ЭРИС-230-3 IR</t>
  </si>
  <si>
    <t xml:space="preserve">ER230190516</t>
  </si>
  <si>
    <t xml:space="preserve">С-ЕЖБ/20-03-2025/419177612</t>
  </si>
  <si>
    <t xml:space="preserve">ООО "МКАИР"</t>
  </si>
  <si>
    <t xml:space="preserve">1Exd[ia] IIC T6X</t>
  </si>
  <si>
    <t xml:space="preserve">28.10.2022</t>
  </si>
  <si>
    <t xml:space="preserve">IP 67</t>
  </si>
  <si>
    <t xml:space="preserve">AZISA-310101</t>
  </si>
  <si>
    <t xml:space="preserve">МП 116-221-2014 с изменением №3</t>
  </si>
  <si>
    <t xml:space="preserve">ER230190512</t>
  </si>
  <si>
    <t xml:space="preserve">С-ДШФ/12-10-2022/197024604</t>
  </si>
  <si>
    <t xml:space="preserve">акт октябрь 2022</t>
  </si>
  <si>
    <t xml:space="preserve">AZISA-310111</t>
  </si>
  <si>
    <t xml:space="preserve">МП-242-1580-2013</t>
  </si>
  <si>
    <t xml:space="preserve">ЭРИС-Оптима Плюс мод. ЭРИС-Оптима Плюс М</t>
  </si>
  <si>
    <t xml:space="preserve">ER160170</t>
  </si>
  <si>
    <t xml:space="preserve">С-ЕЖБ/20-03-2025/419177611</t>
  </si>
  <si>
    <t xml:space="preserve">1EхdeopisIICT5/4 Cb</t>
  </si>
  <si>
    <t xml:space="preserve">2016</t>
  </si>
  <si>
    <t xml:space="preserve">Поверено в марте 2023 ГПН-А Мегион</t>
  </si>
  <si>
    <t xml:space="preserve">AZISA-310121</t>
  </si>
  <si>
    <t xml:space="preserve">ER160181</t>
  </si>
  <si>
    <t xml:space="preserve">С-ЕЖБ/20-03-2025/419177610</t>
  </si>
  <si>
    <t xml:space="preserve">Емкость дренажная V= 40 м3</t>
  </si>
  <si>
    <t xml:space="preserve">Уровень в Е11; Температура в Е11</t>
  </si>
  <si>
    <t xml:space="preserve">LISA,TISA-312021</t>
  </si>
  <si>
    <t xml:space="preserve">56503-14</t>
  </si>
  <si>
    <t xml:space="preserve">УНКР.407631.005 МП</t>
  </si>
  <si>
    <t xml:space="preserve">Уровнемер поплавковый</t>
  </si>
  <si>
    <t xml:space="preserve">ДУУ10</t>
  </si>
  <si>
    <t xml:space="preserve">ДУУ10-10-0-4,08-0-0-00-1-0-0-0-000-3</t>
  </si>
  <si>
    <t xml:space="preserve">ЗАО "Альбатрос" г.Москва</t>
  </si>
  <si>
    <t xml:space="preserve">0 / -45</t>
  </si>
  <si>
    <t xml:space="preserve">м / °С</t>
  </si>
  <si>
    <t xml:space="preserve">4,08 / 85</t>
  </si>
  <si>
    <t xml:space="preserve">± 3 </t>
  </si>
  <si>
    <t xml:space="preserve">С-ДШФ/16-11-2024/393201250</t>
  </si>
  <si>
    <t xml:space="preserve">Наиден  Паспорт</t>
  </si>
  <si>
    <t xml:space="preserve">Измерение уровня</t>
  </si>
  <si>
    <t xml:space="preserve">Измерения параметров потока, расхода, уровня,
объема веществ</t>
  </si>
  <si>
    <t xml:space="preserve">акт ноябрь 2022</t>
  </si>
  <si>
    <t xml:space="preserve">Ui ≤ 36 В, Ii ≤ 59 мА</t>
  </si>
  <si>
    <t xml:space="preserve">-45…+75 °C</t>
  </si>
  <si>
    <t xml:space="preserve">IP 68</t>
  </si>
  <si>
    <t xml:space="preserve">312</t>
  </si>
  <si>
    <t xml:space="preserve">AZISA-312041</t>
  </si>
  <si>
    <t xml:space="preserve">ДГС ЭРИС-210</t>
  </si>
  <si>
    <t xml:space="preserve">ДГС ЭРИС-210ИК</t>
  </si>
  <si>
    <t xml:space="preserve">ЕR212170525</t>
  </si>
  <si>
    <t xml:space="preserve">1Exd(ib) IIВ T6 X</t>
  </si>
  <si>
    <t xml:space="preserve">18.09.2025</t>
  </si>
  <si>
    <t xml:space="preserve">Смонтировал Бондарев</t>
  </si>
  <si>
    <t xml:space="preserve">AZISA-312051</t>
  </si>
  <si>
    <t xml:space="preserve">ЕR212170505</t>
  </si>
  <si>
    <t xml:space="preserve">Пред.и авар. сигнализация</t>
  </si>
  <si>
    <t xml:space="preserve">-60…+60 °C</t>
  </si>
  <si>
    <t xml:space="preserve">315</t>
  </si>
  <si>
    <t xml:space="preserve">Резервуар нефти РВС - 10000 м3</t>
  </si>
  <si>
    <t xml:space="preserve">Давление  в Р10</t>
  </si>
  <si>
    <t xml:space="preserve">PIA-315031</t>
  </si>
  <si>
    <t xml:space="preserve">54972-13</t>
  </si>
  <si>
    <t xml:space="preserve">МП 15-221-2012</t>
  </si>
  <si>
    <t xml:space="preserve">Датчик давления</t>
  </si>
  <si>
    <t xml:space="preserve">Агат-100М</t>
  </si>
  <si>
    <t xml:space="preserve">АГАТ-100М, мод.1320</t>
  </si>
  <si>
    <t xml:space="preserve">002866</t>
  </si>
  <si>
    <t xml:space="preserve">ООО "НПО АГАТ"</t>
  </si>
  <si>
    <t xml:space="preserve">-5</t>
  </si>
  <si>
    <t xml:space="preserve">к</t>
  </si>
  <si>
    <t xml:space="preserve">±0,15</t>
  </si>
  <si>
    <t xml:space="preserve">С-ДШФ/25-05-2023/253045517</t>
  </si>
  <si>
    <t xml:space="preserve">Сигнализация</t>
  </si>
  <si>
    <t xml:space="preserve">акт май 2023</t>
  </si>
  <si>
    <t xml:space="preserve">PZISA-315041</t>
  </si>
  <si>
    <t xml:space="preserve">002873</t>
  </si>
  <si>
    <t xml:space="preserve">С-ДШФ/20-05-2023/252067839</t>
  </si>
  <si>
    <t xml:space="preserve">PZISA-315051</t>
  </si>
  <si>
    <t xml:space="preserve">002871</t>
  </si>
  <si>
    <t xml:space="preserve">С-ДШФ/20-05-2023/252067838</t>
  </si>
  <si>
    <t xml:space="preserve">Уровень в Р10</t>
  </si>
  <si>
    <t xml:space="preserve">LISA-315081</t>
  </si>
  <si>
    <t xml:space="preserve">53779-13</t>
  </si>
  <si>
    <t xml:space="preserve">МП 208-045-2019</t>
  </si>
  <si>
    <t xml:space="preserve">Уровнемер</t>
  </si>
  <si>
    <t xml:space="preserve">Rosemount 5300</t>
  </si>
  <si>
    <t xml:space="preserve">Rosemount 5302HA2S1B5AM01309KAIMM1QGT1</t>
  </si>
  <si>
    <t xml:space="preserve">4800252</t>
  </si>
  <si>
    <t xml:space="preserve">07.2017</t>
  </si>
  <si>
    <t xml:space="preserve">С-ДШФ/01-06-2024/349004184</t>
  </si>
  <si>
    <t xml:space="preserve">Межфазный уровень в Р10</t>
  </si>
  <si>
    <t xml:space="preserve">LISA-315091</t>
  </si>
  <si>
    <t xml:space="preserve">4800253</t>
  </si>
  <si>
    <t xml:space="preserve">С-ДШФ/21-07-2023/264683273</t>
  </si>
  <si>
    <t xml:space="preserve">акт июль 2023</t>
  </si>
  <si>
    <t xml:space="preserve">AZISA-0001911</t>
  </si>
  <si>
    <t xml:space="preserve">ER170038</t>
  </si>
  <si>
    <t xml:space="preserve">ООО "ЭРИС"</t>
  </si>
  <si>
    <t xml:space="preserve">С-ДШФ/10-02-2024/321305204</t>
  </si>
  <si>
    <t xml:space="preserve">акт февраль 2024</t>
  </si>
  <si>
    <t xml:space="preserve">AZISA-0001921</t>
  </si>
  <si>
    <t xml:space="preserve">75198-19</t>
  </si>
  <si>
    <t xml:space="preserve">МП-086/03-2019</t>
  </si>
  <si>
    <t xml:space="preserve">ИГМ</t>
  </si>
  <si>
    <t xml:space="preserve">ИГМ-12М</t>
  </si>
  <si>
    <t xml:space="preserve">ООО "ЭМИ-Прибор" г.Санкт-Петербург</t>
  </si>
  <si>
    <t xml:space="preserve">С-ЕВП/02-10-2023/284949257</t>
  </si>
  <si>
    <t xml:space="preserve">ООО «ЭМИ-Прибор»,</t>
  </si>
  <si>
    <t xml:space="preserve">1Ex dia IIC T6 Gb X</t>
  </si>
  <si>
    <t xml:space="preserve">25.02.2025</t>
  </si>
  <si>
    <t xml:space="preserve">12.12.2023</t>
  </si>
  <si>
    <t xml:space="preserve">-60…+60 °С</t>
  </si>
  <si>
    <t xml:space="preserve">IP 66/67/68</t>
  </si>
  <si>
    <t xml:space="preserve">Резервуар нефти РВС-10</t>
  </si>
  <si>
    <t xml:space="preserve">AZISA-0001931</t>
  </si>
  <si>
    <t xml:space="preserve">73660-18</t>
  </si>
  <si>
    <t xml:space="preserve">ИБЯЛ.418414.071-126 МП изм №1</t>
  </si>
  <si>
    <t xml:space="preserve">Датчик-газоанализатор</t>
  </si>
  <si>
    <t xml:space="preserve">ДАК </t>
  </si>
  <si>
    <t xml:space="preserve">ДАК-∑СН-138</t>
  </si>
  <si>
    <t xml:space="preserve">ООО «Аналитприбор», г.Смоленск</t>
  </si>
  <si>
    <t xml:space="preserve">±3</t>
  </si>
  <si>
    <t xml:space="preserve">С-ГЦС/24-11-2022/206826165</t>
  </si>
  <si>
    <t xml:space="preserve">ФГУП "СПО "АНАЛИТПРИБОР"</t>
  </si>
  <si>
    <t xml:space="preserve">1ExdIIC T6…Т4GbX</t>
  </si>
  <si>
    <t xml:space="preserve">30.09.2023</t>
  </si>
  <si>
    <t xml:space="preserve">акт апрель 2022</t>
  </si>
  <si>
    <t xml:space="preserve">-60…+80 °С</t>
  </si>
  <si>
    <t xml:space="preserve">IP66/IP68</t>
  </si>
  <si>
    <t xml:space="preserve">AZISA-0001941</t>
  </si>
  <si>
    <t xml:space="preserve">ER170041</t>
  </si>
  <si>
    <t xml:space="preserve">С-ДШФ/10-02-2024/321305202</t>
  </si>
  <si>
    <t xml:space="preserve">AZISA-0001951</t>
  </si>
  <si>
    <t xml:space="preserve">С-ГЦС/25-11-2022/206825603</t>
  </si>
  <si>
    <t xml:space="preserve">29.03.2022</t>
  </si>
  <si>
    <t xml:space="preserve">30.03.2024</t>
  </si>
  <si>
    <t xml:space="preserve">AZISA-0001961</t>
  </si>
  <si>
    <t xml:space="preserve">ER170043</t>
  </si>
  <si>
    <t xml:space="preserve">С-ДШФ/10-02-2024/321305200</t>
  </si>
  <si>
    <t xml:space="preserve">AZISA-0002661</t>
  </si>
  <si>
    <t xml:space="preserve">ER170050</t>
  </si>
  <si>
    <t xml:space="preserve">С-ДШФ/10-02-2024/321305199</t>
  </si>
  <si>
    <t xml:space="preserve">AZISA-0002671</t>
  </si>
  <si>
    <t xml:space="preserve">С-ГЦС/25-11-2022/206825123</t>
  </si>
  <si>
    <t xml:space="preserve">01.12.2023</t>
  </si>
  <si>
    <t xml:space="preserve">316</t>
  </si>
  <si>
    <t xml:space="preserve">Давление  в Р11</t>
  </si>
  <si>
    <t xml:space="preserve">PIA-316031</t>
  </si>
  <si>
    <t xml:space="preserve">С-ДШФ/20-05-2023/252067837</t>
  </si>
  <si>
    <t xml:space="preserve">Акт май 2023</t>
  </si>
  <si>
    <t xml:space="preserve">PZISA-316041</t>
  </si>
  <si>
    <t xml:space="preserve">С-ДШФ/20-05-2023/252067836</t>
  </si>
  <si>
    <t xml:space="preserve">PZISA-316051</t>
  </si>
  <si>
    <t xml:space="preserve">С-ДШФ/20-05-2023/252067835</t>
  </si>
  <si>
    <t xml:space="preserve">Уровень в Р11</t>
  </si>
  <si>
    <t xml:space="preserve">LISA-316081</t>
  </si>
  <si>
    <t xml:space="preserve">С-ДШ Ф /21-07-2023/264683272</t>
  </si>
  <si>
    <t xml:space="preserve">Межфазный уровень в Р11</t>
  </si>
  <si>
    <t xml:space="preserve">LISA-316091</t>
  </si>
  <si>
    <t xml:space="preserve">4800254</t>
  </si>
  <si>
    <t xml:space="preserve">С-ДШ Ф /21-07-2023/264683271</t>
  </si>
  <si>
    <t xml:space="preserve">AZISA-0001971</t>
  </si>
  <si>
    <t xml:space="preserve">ER160210</t>
  </si>
  <si>
    <t xml:space="preserve">С-ВКЭ/04-06-2024/344639437</t>
  </si>
  <si>
    <t xml:space="preserve">ООО ЭРИС"</t>
  </si>
  <si>
    <t xml:space="preserve">Смонтированы 18.09.2025
 (Бондарев А.Г. / Сурков А.А.)</t>
  </si>
  <si>
    <t xml:space="preserve">AZISA-0001981 (Пропан)</t>
  </si>
  <si>
    <t xml:space="preserve">ER160209</t>
  </si>
  <si>
    <t xml:space="preserve">С-ВКЭ/05-06-2024/344639438</t>
  </si>
  <si>
    <t xml:space="preserve">1ExdiaIICT5GbX</t>
  </si>
  <si>
    <t xml:space="preserve">AZISA-0001991</t>
  </si>
  <si>
    <t xml:space="preserve">ER130833</t>
  </si>
  <si>
    <t xml:space="preserve">С-ВЯ/26-12-2024/399419642</t>
  </si>
  <si>
    <t xml:space="preserve">ФБУ "ТЮМЕНСКИЙ ЦСМ"</t>
  </si>
  <si>
    <t xml:space="preserve">AZISA-0002001</t>
  </si>
  <si>
    <t xml:space="preserve">ER160208</t>
  </si>
  <si>
    <t xml:space="preserve"> С-ВКЭ/16-05-2024/334639439</t>
  </si>
  <si>
    <t xml:space="preserve">AZISA-0002011</t>
  </si>
  <si>
    <t xml:space="preserve">ЕR212170517</t>
  </si>
  <si>
    <t xml:space="preserve">AZISA-0002021 </t>
  </si>
  <si>
    <t xml:space="preserve">ЕR212170499</t>
  </si>
  <si>
    <t xml:space="preserve">AZISA-0002681</t>
  </si>
  <si>
    <t xml:space="preserve">ER130832</t>
  </si>
  <si>
    <t xml:space="preserve"> С-ДШФ/12-10-2022/197024596</t>
  </si>
  <si>
    <t xml:space="preserve">ООО "АВТОМАТИЗАЦИЯ И МЕТРОЛОГИЯ"(ООО "АВТОМАТИЗАЦИЯ И МЕТРОЛОГИЯ"</t>
  </si>
  <si>
    <t xml:space="preserve">AZISA-0002691</t>
  </si>
  <si>
    <t xml:space="preserve">МП-242-1580-2013 c изменением №1 </t>
  </si>
  <si>
    <t xml:space="preserve">ER170061</t>
  </si>
  <si>
    <t xml:space="preserve"> С-ВКЭ/16-05-2024/338913345</t>
  </si>
  <si>
    <t xml:space="preserve">Станция насосная утилизации воды</t>
  </si>
  <si>
    <t xml:space="preserve">Температура помещения СНУВ</t>
  </si>
  <si>
    <t xml:space="preserve">TIA-500001
(TT4)</t>
  </si>
  <si>
    <t xml:space="preserve">ТСПУ Метран-276-26 </t>
  </si>
  <si>
    <t xml:space="preserve">ЗАО"ПГ" Метран"</t>
  </si>
  <si>
    <t xml:space="preserve">-25</t>
  </si>
  <si>
    <t xml:space="preserve">± 0,25</t>
  </si>
  <si>
    <t xml:space="preserve">С-ДШФ/06-01-2024/311454961</t>
  </si>
  <si>
    <t xml:space="preserve">0 Ex ia IICT5 X</t>
  </si>
  <si>
    <t xml:space="preserve">01.05.2016</t>
  </si>
  <si>
    <t xml:space="preserve">Ui ≤ 24 В, Ii ≤ 120 мА</t>
  </si>
  <si>
    <t xml:space="preserve">-45…+70 °C</t>
  </si>
  <si>
    <t xml:space="preserve">IP65</t>
  </si>
  <si>
    <t xml:space="preserve">500</t>
  </si>
  <si>
    <t xml:space="preserve">Температура в гидропяте НВ1</t>
  </si>
  <si>
    <t xml:space="preserve">TISA-500001
 (TE-1.12)</t>
  </si>
  <si>
    <t xml:space="preserve">23410-13</t>
  </si>
  <si>
    <t xml:space="preserve">МИ 280.01.00-2013</t>
  </si>
  <si>
    <t xml:space="preserve">Преобразователь температуры</t>
  </si>
  <si>
    <t xml:space="preserve">Метран 280</t>
  </si>
  <si>
    <t xml:space="preserve">ТСПУ Метран-286-02</t>
  </si>
  <si>
    <t xml:space="preserve">2291457</t>
  </si>
  <si>
    <t xml:space="preserve">ЗАО"ПГ"Метран"</t>
  </si>
  <si>
    <t xml:space="preserve">± 0,15</t>
  </si>
  <si>
    <t xml:space="preserve">11/37854</t>
  </si>
  <si>
    <t xml:space="preserve">ФБУ "Пермский ЦСМ"</t>
  </si>
  <si>
    <t xml:space="preserve">0Ex ia IIC T5 Ga X</t>
  </si>
  <si>
    <t xml:space="preserve">Ui ≤ 30 В, Ii ≤ 130 мА</t>
  </si>
  <si>
    <t xml:space="preserve">-50…+85 °C</t>
  </si>
  <si>
    <t xml:space="preserve">IP 65</t>
  </si>
  <si>
    <t xml:space="preserve">Температура подшипника насоса рабочая сторона НВ1</t>
  </si>
  <si>
    <t xml:space="preserve">TISA-500002
 (TE-1.11)</t>
  </si>
  <si>
    <t xml:space="preserve">26224-12</t>
  </si>
  <si>
    <t xml:space="preserve">Термопреобразователи сопротивления с пленочными чувствительными элементами</t>
  </si>
  <si>
    <t xml:space="preserve">ТСП Метран- 200</t>
  </si>
  <si>
    <t xml:space="preserve">ТСП Метран-246-02</t>
  </si>
  <si>
    <t xml:space="preserve">± 0,5</t>
  </si>
  <si>
    <t xml:space="preserve">С-ДШФ/18-04-2023/242537841</t>
  </si>
  <si>
    <t xml:space="preserve">1Ex ia IIC T5 X </t>
  </si>
  <si>
    <t xml:space="preserve">Ui ≤ 24 В, Ii ≤ 60 мА</t>
  </si>
  <si>
    <t xml:space="preserve">Температура подшипника насоса полевая сторона НВ1</t>
  </si>
  <si>
    <t xml:space="preserve">TISA-500003
 (TE-1.10)</t>
  </si>
  <si>
    <t xml:space="preserve">°C</t>
  </si>
  <si>
    <t xml:space="preserve">С-ДШФ/18-04-2023/242537844</t>
  </si>
  <si>
    <t xml:space="preserve">Температура в гидропяте НВ2</t>
  </si>
  <si>
    <t xml:space="preserve">TISA-500013
 (TE-2.12)</t>
  </si>
  <si>
    <t xml:space="preserve">2291458</t>
  </si>
  <si>
    <t xml:space="preserve">С-ДШФ/22-07-2024/361507629</t>
  </si>
  <si>
    <t xml:space="preserve">Температура подшипника насоса рабочая сторона НВ2</t>
  </si>
  <si>
    <t xml:space="preserve">TISA-500014
 (TE-1.12)</t>
  </si>
  <si>
    <t xml:space="preserve">С -ДШФ/18-04-2023/242537834</t>
  </si>
  <si>
    <t xml:space="preserve">Температура подшипника насоса полевая сторона НВ2</t>
  </si>
  <si>
    <t xml:space="preserve">TISA-500015
 (TE-2.10)</t>
  </si>
  <si>
    <t xml:space="preserve">С -ДШФ/18-04-2023/242537836</t>
  </si>
  <si>
    <t xml:space="preserve">Давление на входе НВ1</t>
  </si>
  <si>
    <t xml:space="preserve">PISA-500001 (PT1.1)</t>
  </si>
  <si>
    <t xml:space="preserve">Rosemount 3051TG2A2G21BB4M5</t>
  </si>
  <si>
    <t xml:space="preserve">k</t>
  </si>
  <si>
    <t xml:space="preserve">± 0,075</t>
  </si>
  <si>
    <t xml:space="preserve">С-ДШФ/22-07-2024/361507662</t>
  </si>
  <si>
    <t xml:space="preserve">0 Ex ia IIC T5 X</t>
  </si>
  <si>
    <t xml:space="preserve">01.05.2018</t>
  </si>
  <si>
    <t xml:space="preserve">Ui ≤ 30 B, Ii ≤ 200 mA</t>
  </si>
  <si>
    <t xml:space="preserve">-60…+40 °С</t>
  </si>
  <si>
    <t xml:space="preserve">IP66, IP68</t>
  </si>
  <si>
    <t xml:space="preserve">Давление на выходе НВ1</t>
  </si>
  <si>
    <t xml:space="preserve">PISA-500002 (PT1.2)</t>
  </si>
  <si>
    <t xml:space="preserve">Rosemount 3051TG4A2G21BB4M5</t>
  </si>
  <si>
    <t xml:space="preserve">4027480</t>
  </si>
  <si>
    <t xml:space="preserve">С-ДШФ/22-07-2024/361507661</t>
  </si>
  <si>
    <t xml:space="preserve">Давление на входе НВ2</t>
  </si>
  <si>
    <t xml:space="preserve">PISA-500003 (PT2.1)</t>
  </si>
  <si>
    <t xml:space="preserve">С -ДШФ/06-01-2024/311454962</t>
  </si>
  <si>
    <t xml:space="preserve">Давление на выходе НВ2</t>
  </si>
  <si>
    <t xml:space="preserve">PISA-500004 (PT2.2)</t>
  </si>
  <si>
    <t xml:space="preserve">4027478</t>
  </si>
  <si>
    <t xml:space="preserve">С-ДШФ/22-07-2024/361507660</t>
  </si>
  <si>
    <t xml:space="preserve">Перепад давления на фильтре НВ1</t>
  </si>
  <si>
    <t xml:space="preserve">PDIA-500001 (PDT1)</t>
  </si>
  <si>
    <t xml:space="preserve">Преобразователь давления дифференциальный</t>
  </si>
  <si>
    <t xml:space="preserve">Rosemount 3051CD3A02A1BS5M5</t>
  </si>
  <si>
    <t xml:space="preserve">С -ДШФ/14-12-2022/209007560</t>
  </si>
  <si>
    <t xml:space="preserve">акт декабрь 2022</t>
  </si>
  <si>
    <t xml:space="preserve">Перепад давления на фильтре НВ2</t>
  </si>
  <si>
    <t xml:space="preserve">PDIA-500002 (PDT2)</t>
  </si>
  <si>
    <t xml:space="preserve">С-ДШФ/14-12-2022/209007559</t>
  </si>
  <si>
    <t xml:space="preserve"> Вибрация насоса 
НВ1
(рабочая сторона)</t>
  </si>
  <si>
    <t xml:space="preserve">VSISA-500001 (ST1.1)</t>
  </si>
  <si>
    <t xml:space="preserve">22234-01</t>
  </si>
  <si>
    <t xml:space="preserve">документом РЭ 4277-032-00205435-01, приложение 1 с изменением № 1</t>
  </si>
  <si>
    <t xml:space="preserve">Вибропреобразователь пьезоэлектрический с предусилителями</t>
  </si>
  <si>
    <t xml:space="preserve"> ВК-310</t>
  </si>
  <si>
    <t xml:space="preserve">ВК-310С</t>
  </si>
  <si>
    <t xml:space="preserve">ООО "ВиКонт"</t>
  </si>
  <si>
    <t xml:space="preserve">36</t>
  </si>
  <si>
    <t xml:space="preserve">м/c</t>
  </si>
  <si>
    <t xml:space="preserve">±0,025</t>
  </si>
  <si>
    <t xml:space="preserve">А/мм*с</t>
  </si>
  <si>
    <t xml:space="preserve">С-ДШФ/14-07-2025/449039124</t>
  </si>
  <si>
    <t xml:space="preserve">0ExiaIICT5 X</t>
  </si>
  <si>
    <t xml:space="preserve">Измерение вибрации</t>
  </si>
  <si>
    <t xml:space="preserve">ВИБРО АКУСТИЧЕСКИЕ ИЗМЕРЕНИЯ</t>
  </si>
  <si>
    <t xml:space="preserve">Ui ≤ 24 B, Ii ≤ 60 mA</t>
  </si>
  <si>
    <t xml:space="preserve">-30…+80 °С</t>
  </si>
  <si>
    <t xml:space="preserve">IP67</t>
  </si>
  <si>
    <t xml:space="preserve"> Вибрация насоса
 НВ1 
(полевая сторона)</t>
  </si>
  <si>
    <t xml:space="preserve">VSISA-500002 (ST1.2)</t>
  </si>
  <si>
    <t xml:space="preserve">С-ДШФ/14-07-2025/449039118</t>
  </si>
  <si>
    <t xml:space="preserve"> Вибрация двигателя НВ1 
(полевая сторона)</t>
  </si>
  <si>
    <t xml:space="preserve">VSISA-500003 (ST1.3)</t>
  </si>
  <si>
    <t xml:space="preserve">С-ДШФ/14-07-2025/449039110</t>
  </si>
  <si>
    <t xml:space="preserve">20.02.2024</t>
  </si>
  <si>
    <t xml:space="preserve"> Вибрация двигателя НВ1 
(рабочая сторона)</t>
  </si>
  <si>
    <t xml:space="preserve">VSISA-500004 (ST1.4)</t>
  </si>
  <si>
    <t xml:space="preserve">С-ДШФ/14-07-2025/449039103</t>
  </si>
  <si>
    <t xml:space="preserve"> Вибрация насоса 
НВ2
(рабочая сторона)</t>
  </si>
  <si>
    <t xml:space="preserve">VSISA-500005 (ST2.1)</t>
  </si>
  <si>
    <t xml:space="preserve">С-ДШФ/14-07-2025/449039096</t>
  </si>
  <si>
    <t xml:space="preserve"> Вибрация насоса 
НВ2
(полевая сторона)</t>
  </si>
  <si>
    <t xml:space="preserve">VSISA-500006 (ST2.2)</t>
  </si>
  <si>
    <t xml:space="preserve">С-ДШФ/14-07-2025/449039089</t>
  </si>
  <si>
    <t xml:space="preserve"> Вибрация двигателя НВ2
(полевая сторона)</t>
  </si>
  <si>
    <t xml:space="preserve">VSISA-500007 (ST2.3)</t>
  </si>
  <si>
    <t xml:space="preserve">С-ДШФ/14-07-2025/449039082</t>
  </si>
  <si>
    <t xml:space="preserve"> Вибрация двигателя НВ2
(рабочая сторона)</t>
  </si>
  <si>
    <t xml:space="preserve">VSISA-500008 (ST2.4)</t>
  </si>
  <si>
    <t xml:space="preserve">С-ДШФ/14-07-2025/449039074</t>
  </si>
  <si>
    <t xml:space="preserve">Насос НВ-1</t>
  </si>
  <si>
    <t xml:space="preserve">ZISA-500001 (GT1)</t>
  </si>
  <si>
    <t xml:space="preserve">56322-14</t>
  </si>
  <si>
    <t xml:space="preserve">ВК306ОС.00-13 МП «Приборы для измерения линейного перемещения ВК-306. Методика поверки», приложение 1.</t>
  </si>
  <si>
    <t xml:space="preserve">Преобразователь линейных перемещений (осевой сдвиг)</t>
  </si>
  <si>
    <t xml:space="preserve"> ВК-316</t>
  </si>
  <si>
    <t xml:space="preserve">ВК-316ОС</t>
  </si>
  <si>
    <t xml:space="preserve">1</t>
  </si>
  <si>
    <t xml:space="preserve">С-ВЯ/18-07-2025/448753400</t>
  </si>
  <si>
    <t xml:space="preserve">0Ex ia IIC T5 GA X</t>
  </si>
  <si>
    <t xml:space="preserve">01.06.2020</t>
  </si>
  <si>
    <t xml:space="preserve">Преобразование величины относительного перемещения</t>
  </si>
  <si>
    <t xml:space="preserve">-50…+50 °C</t>
  </si>
  <si>
    <t xml:space="preserve">IP68</t>
  </si>
  <si>
    <t xml:space="preserve">Насос НВ-2</t>
  </si>
  <si>
    <t xml:space="preserve">ZISA-500002 (GT2)</t>
  </si>
  <si>
    <t xml:space="preserve">С-ВЯ/18-07-2025/448753361</t>
  </si>
  <si>
    <t xml:space="preserve">Кустовая насосная станция</t>
  </si>
  <si>
    <t xml:space="preserve">Перепад давления 
НА-1
на фильтре насоса</t>
  </si>
  <si>
    <t xml:space="preserve">2.1-PDIT1</t>
  </si>
  <si>
    <t xml:space="preserve">АГАТ-100M-ДД-1440-025</t>
  </si>
  <si>
    <t xml:space="preserve">001573</t>
  </si>
  <si>
    <t xml:space="preserve">09.2016</t>
  </si>
  <si>
    <t xml:space="preserve">С-ДШФ/18-04-2023/242537830</t>
  </si>
  <si>
    <t xml:space="preserve">Давление жидкости 
НА-1 
на приёмной линиии </t>
  </si>
  <si>
    <t xml:space="preserve">2.1-PIT1</t>
  </si>
  <si>
    <t xml:space="preserve">54971-13</t>
  </si>
  <si>
    <t xml:space="preserve">АГАТ-100M-ДИ-1161-025</t>
  </si>
  <si>
    <t xml:space="preserve">001857</t>
  </si>
  <si>
    <t xml:space="preserve">С -ДШФ/19-11 -2022/203575934</t>
  </si>
  <si>
    <t xml:space="preserve">Давление жидкости 
НА-1 
в напорной линиии </t>
  </si>
  <si>
    <t xml:space="preserve">2.1-PIT2</t>
  </si>
  <si>
    <t xml:space="preserve">АГАТ-100M-ДИ-1171-025</t>
  </si>
  <si>
    <t xml:space="preserve">001852</t>
  </si>
  <si>
    <t xml:space="preserve">С-ДШФ/19-11-2022/203575931</t>
  </si>
  <si>
    <t xml:space="preserve">Давление масла 
НА-1 
на двигатель</t>
  </si>
  <si>
    <t xml:space="preserve">2.1-PIT3</t>
  </si>
  <si>
    <t xml:space="preserve">АГАТ-100M-ДИ-1141-025</t>
  </si>
  <si>
    <t xml:space="preserve">001838</t>
  </si>
  <si>
    <t xml:space="preserve">С-ДШФ/19-11-2022/203575932</t>
  </si>
  <si>
    <t xml:space="preserve">Давление масла 
НА-1
на насос</t>
  </si>
  <si>
    <t xml:space="preserve">2.1-PIT4</t>
  </si>
  <si>
    <t xml:space="preserve">001835</t>
  </si>
  <si>
    <t xml:space="preserve">С -ДШФ/19-11-2022/203575933</t>
  </si>
  <si>
    <t xml:space="preserve">Вибрация подшипника насоса НА-1
полевая сторона</t>
  </si>
  <si>
    <t xml:space="preserve">2.1-VT1</t>
  </si>
  <si>
    <t xml:space="preserve">РЭ 4277-032-00205435-01, Прил. №1</t>
  </si>
  <si>
    <t xml:space="preserve">57638</t>
  </si>
  <si>
    <t xml:space="preserve">На оформлении</t>
  </si>
  <si>
    <t xml:space="preserve">ФБУ "Тюменский ЦСМ"</t>
  </si>
  <si>
    <t xml:space="preserve">2.1-VT2</t>
  </si>
  <si>
    <t xml:space="preserve">58955</t>
  </si>
  <si>
    <t xml:space="preserve">Вибрация подшипника насоса НА-1
рабочая сторона</t>
  </si>
  <si>
    <t xml:space="preserve">2.1-VT3</t>
  </si>
  <si>
    <t xml:space="preserve">87410</t>
  </si>
  <si>
    <t xml:space="preserve">С-ДШФ/15-07-2025/449038846</t>
  </si>
  <si>
    <t xml:space="preserve">Прострочен</t>
  </si>
  <si>
    <t xml:space="preserve">24.01.2024</t>
  </si>
  <si>
    <t xml:space="preserve">нужна поверка</t>
  </si>
  <si>
    <t xml:space="preserve">2.1-VT4</t>
  </si>
  <si>
    <t xml:space="preserve">57588</t>
  </si>
  <si>
    <t xml:space="preserve">Вибрация подшипника двигателя НА-1
полевая сторона</t>
  </si>
  <si>
    <t xml:space="preserve">2.1-VT5</t>
  </si>
  <si>
    <t xml:space="preserve">57690</t>
  </si>
  <si>
    <t xml:space="preserve">2.1-VT6</t>
  </si>
  <si>
    <t xml:space="preserve">58888</t>
  </si>
  <si>
    <t xml:space="preserve">Вибрация подшипника двигателя НА-1
рабочая сторона</t>
  </si>
  <si>
    <t xml:space="preserve">2.1-VT7</t>
  </si>
  <si>
    <t xml:space="preserve">58216</t>
  </si>
  <si>
    <t xml:space="preserve">2.1-VT8</t>
  </si>
  <si>
    <t xml:space="preserve">58997</t>
  </si>
  <si>
    <t xml:space="preserve">Вибрация НА-1
на раме</t>
  </si>
  <si>
    <t xml:space="preserve">2.1-VT9</t>
  </si>
  <si>
    <t xml:space="preserve">58928</t>
  </si>
  <si>
    <t xml:space="preserve">Температура воды 
НА-1 
в гидропяте</t>
  </si>
  <si>
    <t xml:space="preserve">2.1-ТТ1</t>
  </si>
  <si>
    <t xml:space="preserve"> МИ 280.01.00-2013 «Преобразователи температуры Метран-280, Метран-280-Ех. Методика поверки»</t>
  </si>
  <si>
    <t xml:space="preserve">Метран-286-03</t>
  </si>
  <si>
    <t xml:space="preserve">ЗАО "ПГ "МЕТРАН"</t>
  </si>
  <si>
    <t xml:space="preserve">± 0,4</t>
  </si>
  <si>
    <t xml:space="preserve"> С-ВЯ/16-12-2020/32516773</t>
  </si>
  <si>
    <t xml:space="preserve">1ExdIICT6X</t>
  </si>
  <si>
    <t xml:space="preserve">2020</t>
  </si>
  <si>
    <t xml:space="preserve">Да</t>
  </si>
  <si>
    <t xml:space="preserve">Температура подшипника насоса НА-1 полевая сторона</t>
  </si>
  <si>
    <t xml:space="preserve">2.1-ТЕ1</t>
  </si>
  <si>
    <t xml:space="preserve">Термопреобразователь сопротивления с пленочным чувствительным элементом</t>
  </si>
  <si>
    <t xml:space="preserve">ТСП Метран-200</t>
  </si>
  <si>
    <t xml:space="preserve">ЗАО "Промышленная группа "Метран"</t>
  </si>
  <si>
    <t xml:space="preserve">В</t>
  </si>
  <si>
    <t xml:space="preserve">С-ДШФ/16-11-2024/393201249</t>
  </si>
  <si>
    <t xml:space="preserve">01.2019</t>
  </si>
  <si>
    <t xml:space="preserve">Температура подшипника насоса НА-1 рабочая сторона </t>
  </si>
  <si>
    <t xml:space="preserve">2.1-ТЕ2</t>
  </si>
  <si>
    <t xml:space="preserve">С-ДШФ/16-11-2024/393201248</t>
  </si>
  <si>
    <t xml:space="preserve">Температура подшипника двигателя НА-1 
рабочая сторона</t>
  </si>
  <si>
    <t xml:space="preserve">2.1-ТЕ3</t>
  </si>
  <si>
    <t xml:space="preserve">С-ДШФ/16-11-2024/393201247</t>
  </si>
  <si>
    <t xml:space="preserve">Температура подшипника двигателя НА-1 полевая сторона</t>
  </si>
  <si>
    <t xml:space="preserve">2.1-ТЕ4</t>
  </si>
  <si>
    <t xml:space="preserve">С-ДШФ/16-11-2024/393201246</t>
  </si>
  <si>
    <t xml:space="preserve">Осевой сдвиг вала насоса НА-1</t>
  </si>
  <si>
    <t xml:space="preserve">2.1-GT1</t>
  </si>
  <si>
    <t xml:space="preserve">46967-11</t>
  </si>
  <si>
    <t xml:space="preserve">Раздел 4 «Поверка».«Аппаратура контроля механических параметров турбоагрегатов »ЭП-1000. 1.1000 РЭ»</t>
  </si>
  <si>
    <t xml:space="preserve">Измеритель осевого сдвига</t>
  </si>
  <si>
    <t xml:space="preserve">ЭП-1000</t>
  </si>
  <si>
    <t xml:space="preserve">Измеритель осевого сдвига П-1107</t>
  </si>
  <si>
    <t xml:space="preserve">НПП "Югэнергоприбор"</t>
  </si>
  <si>
    <t xml:space="preserve">м/с</t>
  </si>
  <si>
    <t xml:space="preserve">мм</t>
  </si>
  <si>
    <t xml:space="preserve">±2</t>
  </si>
  <si>
    <t xml:space="preserve">С-ВЯ/17-07-2025/448449354</t>
  </si>
  <si>
    <t xml:space="preserve">1 Ex ib IIB T4</t>
  </si>
  <si>
    <t xml:space="preserve">Осевое смещение</t>
  </si>
  <si>
    <t xml:space="preserve">Ui ≤ 32 В, Ii ≤ 100 мА</t>
  </si>
  <si>
    <t xml:space="preserve">+5…+100 °C</t>
  </si>
  <si>
    <t xml:space="preserve">IP 54</t>
  </si>
  <si>
    <t xml:space="preserve">Расход жидкости 
НА-1</t>
  </si>
  <si>
    <t xml:space="preserve">2.1-FЕ 1</t>
  </si>
  <si>
    <t xml:space="preserve">42775-14</t>
  </si>
  <si>
    <t xml:space="preserve">ЭВ-200.000.000.000.00МП</t>
  </si>
  <si>
    <t xml:space="preserve">Преобразователь расхода вихревой</t>
  </si>
  <si>
    <t xml:space="preserve">ЭМИС-ВИХРЬ 200 (ЭВ-200)</t>
  </si>
  <si>
    <t xml:space="preserve">Эмис-Вихрь-200 </t>
  </si>
  <si>
    <t xml:space="preserve">15427</t>
  </si>
  <si>
    <t xml:space="preserve">ЗАО "Электронные и механические измерительные системы"</t>
  </si>
  <si>
    <t xml:space="preserve">0,15</t>
  </si>
  <si>
    <t xml:space="preserve">м^(3)/ч</t>
  </si>
  <si>
    <t xml:space="preserve">2040610/4074/210</t>
  </si>
  <si>
    <t xml:space="preserve">Измерение расхода</t>
  </si>
  <si>
    <t xml:space="preserve">Перепад давления 
НА-2 
на фильтре насоса</t>
  </si>
  <si>
    <t xml:space="preserve">2.2-PDIT</t>
  </si>
  <si>
    <t xml:space="preserve">Агат-100M-ДД-1440-025</t>
  </si>
  <si>
    <t xml:space="preserve">001668</t>
  </si>
  <si>
    <t xml:space="preserve">С-ДШФ/22-07-2024/361507652</t>
  </si>
  <si>
    <t xml:space="preserve">ExiaIICT5X</t>
  </si>
  <si>
    <t xml:space="preserve">02.06.2023</t>
  </si>
  <si>
    <t xml:space="preserve">-40…+80 °С</t>
  </si>
  <si>
    <t xml:space="preserve">Давление жидкости 
НА-2 
на приёмной линиии</t>
  </si>
  <si>
    <t xml:space="preserve">2.2-PIT1</t>
  </si>
  <si>
    <t xml:space="preserve">001858</t>
  </si>
  <si>
    <t xml:space="preserve">±0,25</t>
  </si>
  <si>
    <t xml:space="preserve">С-ДШФ/19-11-2022/203575928</t>
  </si>
  <si>
    <t xml:space="preserve">Давление жидкости 
НА-2 
в напорной линиии</t>
  </si>
  <si>
    <t xml:space="preserve">2.2-PIT2</t>
  </si>
  <si>
    <t xml:space="preserve">001854</t>
  </si>
  <si>
    <t xml:space="preserve">С-ДШФ/19-11-2022/203575927</t>
  </si>
  <si>
    <t xml:space="preserve">Давление масла 
НА-2 
на двигатель</t>
  </si>
  <si>
    <t xml:space="preserve">2.2-PIT3</t>
  </si>
  <si>
    <t xml:space="preserve">001844</t>
  </si>
  <si>
    <t xml:space="preserve">С-ДШФ/19-11-2022/203575930</t>
  </si>
  <si>
    <t xml:space="preserve">Давление масла 
НА-2 
на насос</t>
  </si>
  <si>
    <t xml:space="preserve">2.2-PIT4</t>
  </si>
  <si>
    <t xml:space="preserve">001839</t>
  </si>
  <si>
    <t xml:space="preserve">С-ДШФ/19-11-2022/203575929</t>
  </si>
  <si>
    <t xml:space="preserve">Вибрация подшипника насоса НА-2
полевая сторона</t>
  </si>
  <si>
    <t xml:space="preserve">2.2-VT1</t>
  </si>
  <si>
    <t xml:space="preserve">РЭ 4277-032-00205435-01, Прил.№1</t>
  </si>
  <si>
    <t xml:space="preserve">59193</t>
  </si>
  <si>
    <t xml:space="preserve">2.2-VT2</t>
  </si>
  <si>
    <t xml:space="preserve">59207</t>
  </si>
  <si>
    <t xml:space="preserve">Вибрация подшипника насоса НА-2
рабочая сторона</t>
  </si>
  <si>
    <t xml:space="preserve">2.2-VT3</t>
  </si>
  <si>
    <t xml:space="preserve">59196</t>
  </si>
  <si>
    <t xml:space="preserve">2.2-VT4</t>
  </si>
  <si>
    <t xml:space="preserve">59182</t>
  </si>
  <si>
    <t xml:space="preserve">Вибрация подшипника двигателя НА-2
полевая сторона</t>
  </si>
  <si>
    <t xml:space="preserve">2.2-VT5</t>
  </si>
  <si>
    <t xml:space="preserve">59208</t>
  </si>
  <si>
    <t xml:space="preserve">2.2-VT6</t>
  </si>
  <si>
    <t xml:space="preserve">59175</t>
  </si>
  <si>
    <t xml:space="preserve">Вибрация подшипника двигателя НА-2
рабочая сторона</t>
  </si>
  <si>
    <t xml:space="preserve">2.2-VT7</t>
  </si>
  <si>
    <t xml:space="preserve">59070</t>
  </si>
  <si>
    <t xml:space="preserve">С-ДШФ/15-07-2025/449038845</t>
  </si>
  <si>
    <t xml:space="preserve">2.2-VT8</t>
  </si>
  <si>
    <t xml:space="preserve">87497</t>
  </si>
  <si>
    <t xml:space="preserve">С-ДШФ/15-07-2025/449038843</t>
  </si>
  <si>
    <t xml:space="preserve">0ExiaIICT5GaX</t>
  </si>
  <si>
    <t xml:space="preserve">24.02.2022</t>
  </si>
  <si>
    <t xml:space="preserve">Недавно внесены Установлен в замен№ 58042</t>
  </si>
  <si>
    <t xml:space="preserve">Вибрация НА-2
на раме</t>
  </si>
  <si>
    <t xml:space="preserve">2.2-VT9</t>
  </si>
  <si>
    <t xml:space="preserve">59212</t>
  </si>
  <si>
    <t xml:space="preserve">Температура воды 
НА-2 
в гидропяте</t>
  </si>
  <si>
    <t xml:space="preserve">2.2-ТТ1</t>
  </si>
  <si>
    <t xml:space="preserve">МИ 280.01.00-2013 «Преобразователи температуры Метран-280, Метран-280-Ех. Методика поверки»
</t>
  </si>
  <si>
    <t xml:space="preserve">С-ВЯ/16-12-2020/32516774</t>
  </si>
  <si>
    <t xml:space="preserve">Температура подшипника насоса НА-2 
полевая сторона</t>
  </si>
  <si>
    <t xml:space="preserve">2.2-ТЕ1</t>
  </si>
  <si>
    <t xml:space="preserve">С-ДШФ/16-11-2024/393201245</t>
  </si>
  <si>
    <t xml:space="preserve">Температура подшипника насоса НА-2 
рабочая сторона</t>
  </si>
  <si>
    <t xml:space="preserve">2.2-ТЕ2</t>
  </si>
  <si>
    <t xml:space="preserve">С-ДШФ/16-11-2024/393201244</t>
  </si>
  <si>
    <t xml:space="preserve">Температура подшипника двигателя НА-2 
рабочая сторона</t>
  </si>
  <si>
    <t xml:space="preserve">2.2-ТЕ3</t>
  </si>
  <si>
    <t xml:space="preserve">С-ДШФ/16-11-2024/393201243</t>
  </si>
  <si>
    <t xml:space="preserve">Температура подшипника двигателя НА-2 
полевая сторона</t>
  </si>
  <si>
    <t xml:space="preserve">2.2-ТЕ4</t>
  </si>
  <si>
    <t xml:space="preserve">С-ДШФ/16-11-2024/393201242</t>
  </si>
  <si>
    <t xml:space="preserve">Осевой сдвиг вала насоса НА-2</t>
  </si>
  <si>
    <t xml:space="preserve">2.2-GT1</t>
  </si>
  <si>
    <t xml:space="preserve">Раздел 4 «Поверка».«Аппаратура контроля механических параметров турбоагрегатов »ЭП-1000«.Руководство по эксплуатации. 1.1000 РЭ»</t>
  </si>
  <si>
    <t xml:space="preserve">С-ВЯ/17-07-2025/448449334</t>
  </si>
  <si>
    <t xml:space="preserve">Расход жидкости 
НА-2</t>
  </si>
  <si>
    <t xml:space="preserve">2.2-FЕ1</t>
  </si>
  <si>
    <t xml:space="preserve">15426</t>
  </si>
  <si>
    <t xml:space="preserve">10.2016</t>
  </si>
  <si>
    <t xml:space="preserve">2040610/4074/212</t>
  </si>
  <si>
    <t xml:space="preserve">Перепад давления 
НА-3 
на фильтре насоса</t>
  </si>
  <si>
    <t xml:space="preserve">2.3-PDIT1</t>
  </si>
  <si>
    <t xml:space="preserve">001571</t>
  </si>
  <si>
    <t xml:space="preserve">С-ДШФ/19-11-2022/203575921</t>
  </si>
  <si>
    <t xml:space="preserve">Давление жидкости 
НА-3 
на приёмной линии</t>
  </si>
  <si>
    <t xml:space="preserve">2.3-PIT1</t>
  </si>
  <si>
    <t xml:space="preserve">001548</t>
  </si>
  <si>
    <t xml:space="preserve">С-ДШФ/19-11-2022/203575923</t>
  </si>
  <si>
    <t xml:space="preserve">Давление жидкости 
НА-3 
в напорной линиии</t>
  </si>
  <si>
    <t xml:space="preserve">2.3-PIT2</t>
  </si>
  <si>
    <t xml:space="preserve">001848</t>
  </si>
  <si>
    <t xml:space="preserve">С-ДШФ/19-11-2022/203575922</t>
  </si>
  <si>
    <t xml:space="preserve">Давление масла 
НА-3 
на двигатель</t>
  </si>
  <si>
    <t xml:space="preserve">2.3-PIT3</t>
  </si>
  <si>
    <t xml:space="preserve">001653</t>
  </si>
  <si>
    <t xml:space="preserve">С -ДШФ/19-11-2022/203575925</t>
  </si>
  <si>
    <t xml:space="preserve">Давление масла 
НА-3 
на насос</t>
  </si>
  <si>
    <t xml:space="preserve">2.3-PIT4</t>
  </si>
  <si>
    <t xml:space="preserve">001656</t>
  </si>
  <si>
    <t xml:space="preserve">С-ДШФ/19-11-2022/203575924</t>
  </si>
  <si>
    <t xml:space="preserve">Вибрация подшипника насоса НА-3
полевая сторона</t>
  </si>
  <si>
    <t xml:space="preserve">2.3-VT1</t>
  </si>
  <si>
    <t xml:space="preserve">57569</t>
  </si>
  <si>
    <t xml:space="preserve">2.3-VT2</t>
  </si>
  <si>
    <t xml:space="preserve">57856</t>
  </si>
  <si>
    <t xml:space="preserve">Вибрация подшипника насоса НА-3
рабочая сторона</t>
  </si>
  <si>
    <t xml:space="preserve">2.3-VT3</t>
  </si>
  <si>
    <t xml:space="preserve">59181</t>
  </si>
  <si>
    <t xml:space="preserve">2.3-VT4</t>
  </si>
  <si>
    <t xml:space="preserve">59188</t>
  </si>
  <si>
    <t xml:space="preserve">Вибрация подшипника двигателя НА-3
полевая сторона</t>
  </si>
  <si>
    <t xml:space="preserve">2.3-VT5</t>
  </si>
  <si>
    <t xml:space="preserve">59214</t>
  </si>
  <si>
    <t xml:space="preserve">2.3-VT6</t>
  </si>
  <si>
    <t xml:space="preserve">59210</t>
  </si>
  <si>
    <t xml:space="preserve">Вибрация подшипника двигателя НА-3
рабочая сторона</t>
  </si>
  <si>
    <t xml:space="preserve">2.3-VT7</t>
  </si>
  <si>
    <t xml:space="preserve">РЭ 4277-022-00205435-01</t>
  </si>
  <si>
    <t xml:space="preserve">2.3-VT8</t>
  </si>
  <si>
    <t xml:space="preserve">59180</t>
  </si>
  <si>
    <t xml:space="preserve">Вибрация НА-3
на раме</t>
  </si>
  <si>
    <t xml:space="preserve">2.3-VT9</t>
  </si>
  <si>
    <t xml:space="preserve">Температура воды 
НА-3
в гидропяте</t>
  </si>
  <si>
    <t xml:space="preserve">2.3-ТТ1</t>
  </si>
  <si>
    <t xml:space="preserve">С-ВЯ/16-12-2020/32516775
</t>
  </si>
  <si>
    <t xml:space="preserve">Температура подшипника насоса НА-3 
полевая сторона</t>
  </si>
  <si>
    <t xml:space="preserve">2.3-ТЕ1</t>
  </si>
  <si>
    <t xml:space="preserve">С-ДШФ/16-11-2024/393201241</t>
  </si>
  <si>
    <t xml:space="preserve">Температура подшипника насоса НА-3 
рабочая сторона</t>
  </si>
  <si>
    <t xml:space="preserve">2.3-ТЕ2</t>
  </si>
  <si>
    <t xml:space="preserve">С-ДШФ/16-11-2024/393201240</t>
  </si>
  <si>
    <t xml:space="preserve">Температура подшипника двигателя НА-3 
рабочая сторона</t>
  </si>
  <si>
    <t xml:space="preserve">2.3-ТЕ3</t>
  </si>
  <si>
    <t xml:space="preserve">С-ДШФ/16-11-2024/393201239</t>
  </si>
  <si>
    <t xml:space="preserve">Температура подшипника двигателя НА-3 
полевая сторона</t>
  </si>
  <si>
    <t xml:space="preserve">2.3-ТЕ4</t>
  </si>
  <si>
    <t xml:space="preserve">С-ДШФ/16-11-2024/393201238</t>
  </si>
  <si>
    <t xml:space="preserve">Осевой сдвиг вала насоса НА-3</t>
  </si>
  <si>
    <t xml:space="preserve">2.3-GT1</t>
  </si>
  <si>
    <t xml:space="preserve">С-ВЯ/17-07-2025/448449326</t>
  </si>
  <si>
    <t xml:space="preserve">Расход жидкости 
НА-3</t>
  </si>
  <si>
    <t xml:space="preserve">2.3-FЕ1</t>
  </si>
  <si>
    <t xml:space="preserve">15428</t>
  </si>
  <si>
    <t xml:space="preserve">2040610/4074/214</t>
  </si>
  <si>
    <t xml:space="preserve">Перепад давления 
НА-4 
на фильтре насоса</t>
  </si>
  <si>
    <t xml:space="preserve">2.4-PDIT1</t>
  </si>
  <si>
    <t xml:space="preserve">001554</t>
  </si>
  <si>
    <t xml:space="preserve">С-ДШФ/19-11-2022/203575916</t>
  </si>
  <si>
    <t xml:space="preserve">Давление жидкости 
НА-4 
на приёмной линиии</t>
  </si>
  <si>
    <t xml:space="preserve">2.4-PIT1</t>
  </si>
  <si>
    <t xml:space="preserve">001861</t>
  </si>
  <si>
    <t xml:space="preserve">С-ДШФ/19-11-2022/203575918</t>
  </si>
  <si>
    <t xml:space="preserve">Давление жидкости 
НА-4 
в напорной линиии</t>
  </si>
  <si>
    <t xml:space="preserve">2.4-PIT2</t>
  </si>
  <si>
    <t xml:space="preserve">001851</t>
  </si>
  <si>
    <t xml:space="preserve">С-ДШФ /19-11-2022/203575917</t>
  </si>
  <si>
    <t xml:space="preserve">Давление масла 
НА-4 
на двигатель</t>
  </si>
  <si>
    <t xml:space="preserve">2.4-PIT3</t>
  </si>
  <si>
    <t xml:space="preserve">001830</t>
  </si>
  <si>
    <t xml:space="preserve">С-ДШФ/19-11-2022/203575920</t>
  </si>
  <si>
    <t xml:space="preserve">Давление масла 
НА-4 
на насос</t>
  </si>
  <si>
    <t xml:space="preserve">2.4-PIT4</t>
  </si>
  <si>
    <t xml:space="preserve">001827</t>
  </si>
  <si>
    <t xml:space="preserve">С-ДШФ/19-11-2022/203575919</t>
  </si>
  <si>
    <t xml:space="preserve">Вибрация подшипника насоса НА-4
полевая сторона</t>
  </si>
  <si>
    <t xml:space="preserve">2.4-VT1</t>
  </si>
  <si>
    <t xml:space="preserve">57898</t>
  </si>
  <si>
    <t xml:space="preserve">2.4-VT2</t>
  </si>
  <si>
    <t xml:space="preserve">57948</t>
  </si>
  <si>
    <t xml:space="preserve">Вибрация подшипника насоса НА-4
рабочая сторона</t>
  </si>
  <si>
    <t xml:space="preserve">2.4-VT3</t>
  </si>
  <si>
    <t xml:space="preserve">57926</t>
  </si>
  <si>
    <t xml:space="preserve">2.4-VT4</t>
  </si>
  <si>
    <t xml:space="preserve">57877</t>
  </si>
  <si>
    <t xml:space="preserve">Вибрация подшипника двигателя НА-4
полевая сторона</t>
  </si>
  <si>
    <t xml:space="preserve">2.4-VT5</t>
  </si>
  <si>
    <t xml:space="preserve">57978</t>
  </si>
  <si>
    <t xml:space="preserve">2.4-VT6</t>
  </si>
  <si>
    <t xml:space="preserve">57927</t>
  </si>
  <si>
    <t xml:space="preserve">Вибрация подшипника двигателя НА-4
рабочая сторона</t>
  </si>
  <si>
    <t xml:space="preserve">2.4-VT7</t>
  </si>
  <si>
    <t xml:space="preserve">57952</t>
  </si>
  <si>
    <t xml:space="preserve">2.4-VT8</t>
  </si>
  <si>
    <t xml:space="preserve">57918</t>
  </si>
  <si>
    <t xml:space="preserve">Вибрация НА-4
на раме</t>
  </si>
  <si>
    <t xml:space="preserve">2.4-VT9</t>
  </si>
  <si>
    <t xml:space="preserve">57904</t>
  </si>
  <si>
    <t xml:space="preserve">Температура воды 
НА-4
в гидропяте</t>
  </si>
  <si>
    <t xml:space="preserve">2.4-ТТ1</t>
  </si>
  <si>
    <t xml:space="preserve">С-ВЯ/16-12-2020/32516758
</t>
  </si>
  <si>
    <t xml:space="preserve">Температура подшипника насоса НА-4 
полевая сторона</t>
  </si>
  <si>
    <t xml:space="preserve">2.4-ТЕ1</t>
  </si>
  <si>
    <t xml:space="preserve">С-ДШФ/16-11-2024/393201237</t>
  </si>
  <si>
    <t xml:space="preserve">Температура подшипника насоса НА-4 
рабочая сторона</t>
  </si>
  <si>
    <t xml:space="preserve">2.4-ТЕ2</t>
  </si>
  <si>
    <t xml:space="preserve">С-ДШФ/16-11-2024/393201236</t>
  </si>
  <si>
    <t xml:space="preserve">Температура подшипника двигателя НА-4 
рабочая сторона</t>
  </si>
  <si>
    <t xml:space="preserve">2.4-ТЕ3</t>
  </si>
  <si>
    <t xml:space="preserve">С-ДШФ/16-11-2024/393201235</t>
  </si>
  <si>
    <t xml:space="preserve">Температура подшипника двигателя НА-4 
полевая сторона</t>
  </si>
  <si>
    <t xml:space="preserve">2.4-ТЕ4</t>
  </si>
  <si>
    <t xml:space="preserve">С-ДШФ/16-11-2024/393201234</t>
  </si>
  <si>
    <t xml:space="preserve">Осевой сдвиг вала насоса НА-4</t>
  </si>
  <si>
    <t xml:space="preserve">2.4-GT1</t>
  </si>
  <si>
    <t xml:space="preserve">С-ВЯ/17-07-2025/448449352</t>
  </si>
  <si>
    <t xml:space="preserve">Был демонтирован 24.11.24 для поверки орентировачно на 90 дней. Вместо него установлен зав. № 1097</t>
  </si>
  <si>
    <t xml:space="preserve">Расход жидкости 
НА-4</t>
  </si>
  <si>
    <t xml:space="preserve">2.4-FЕ1</t>
  </si>
  <si>
    <t xml:space="preserve">15429</t>
  </si>
  <si>
    <t xml:space="preserve">2040610/4074/211</t>
  </si>
  <si>
    <t xml:space="preserve">Перепад давления 
НА-5 
на фильтре насоса</t>
  </si>
  <si>
    <t xml:space="preserve">2.5-PDIT1</t>
  </si>
  <si>
    <t xml:space="preserve">АГАТ-100M-ДД-1140-025</t>
  </si>
  <si>
    <t xml:space="preserve">001557</t>
  </si>
  <si>
    <t xml:space="preserve">С -ДШФ/19-11-2022/203575911</t>
  </si>
  <si>
    <t xml:space="preserve">Давление жидкости 
НА-5 
на приёмной линиии</t>
  </si>
  <si>
    <t xml:space="preserve">2.5-PIT1</t>
  </si>
  <si>
    <t xml:space="preserve">001819</t>
  </si>
  <si>
    <t xml:space="preserve">С-ДШФ/19-11-2022/203575913</t>
  </si>
  <si>
    <t xml:space="preserve">Давление жидкости 
НА-5 
в напорной линиии</t>
  </si>
  <si>
    <t xml:space="preserve">2.5-PIT2</t>
  </si>
  <si>
    <t xml:space="preserve">001881</t>
  </si>
  <si>
    <t xml:space="preserve">С-ДШФ/19-11-2022/203575912</t>
  </si>
  <si>
    <t xml:space="preserve">Давление масла 
НА-5 
на двигатель</t>
  </si>
  <si>
    <t xml:space="preserve">2.5-PIT3</t>
  </si>
  <si>
    <t xml:space="preserve">001842</t>
  </si>
  <si>
    <t xml:space="preserve">С-ДШФ/19-11-2022/203575915</t>
  </si>
  <si>
    <t xml:space="preserve">Давление масла 
НА-5 
на насос</t>
  </si>
  <si>
    <t xml:space="preserve">2.5-PIT4</t>
  </si>
  <si>
    <t xml:space="preserve">001832</t>
  </si>
  <si>
    <t xml:space="preserve">С-ДШФ/19-11-2022/203575914</t>
  </si>
  <si>
    <t xml:space="preserve">Вибрация подшипника насоса НА-5
полевая сторона</t>
  </si>
  <si>
    <t xml:space="preserve">2.5-VT1</t>
  </si>
  <si>
    <t xml:space="preserve">57875</t>
  </si>
  <si>
    <t xml:space="preserve">2.5-VT2</t>
  </si>
  <si>
    <t xml:space="preserve">57933</t>
  </si>
  <si>
    <t xml:space="preserve">Вибрация подшипника насоса НА-5
рабочая сторона</t>
  </si>
  <si>
    <t xml:space="preserve">2.5-VT3</t>
  </si>
  <si>
    <t xml:space="preserve">57874</t>
  </si>
  <si>
    <t xml:space="preserve">2.5-VT4</t>
  </si>
  <si>
    <t xml:space="preserve">58182</t>
  </si>
  <si>
    <t xml:space="preserve">Вибрация подшипника двигателя НА-5
полевая сторона</t>
  </si>
  <si>
    <t xml:space="preserve">2.5-VT5</t>
  </si>
  <si>
    <t xml:space="preserve">57977</t>
  </si>
  <si>
    <t xml:space="preserve">2.5-VT6</t>
  </si>
  <si>
    <t xml:space="preserve">57662</t>
  </si>
  <si>
    <t xml:space="preserve">Вибрация подшипника двигателя НА-5
рабочая сторона</t>
  </si>
  <si>
    <t xml:space="preserve">2.5-VT7</t>
  </si>
  <si>
    <t xml:space="preserve">57685</t>
  </si>
  <si>
    <t xml:space="preserve">2.5-VT8</t>
  </si>
  <si>
    <t xml:space="preserve">57902</t>
  </si>
  <si>
    <t xml:space="preserve">Вибрация НА-5
на раме</t>
  </si>
  <si>
    <t xml:space="preserve">2.5-VT9</t>
  </si>
  <si>
    <t xml:space="preserve">58082</t>
  </si>
  <si>
    <t xml:space="preserve">Температура воды 
НА-5
в гидропяте</t>
  </si>
  <si>
    <t xml:space="preserve">2.5-ТТ1</t>
  </si>
  <si>
    <t xml:space="preserve">С-ДШФ/07-02-2024/321305243</t>
  </si>
  <si>
    <t xml:space="preserve">Установлен, в замен №2336318</t>
  </si>
  <si>
    <t xml:space="preserve">Температура подшипника насоса НА-5 
полевая сторона</t>
  </si>
  <si>
    <t xml:space="preserve">2.5-ТЕ1</t>
  </si>
  <si>
    <t xml:space="preserve">С-ДШФ/16-11-2024/393201233</t>
  </si>
  <si>
    <t xml:space="preserve">Температура подшипника насоса НА-5 
рабочая сторона</t>
  </si>
  <si>
    <t xml:space="preserve">2.5-ТЕ2</t>
  </si>
  <si>
    <t xml:space="preserve">С-ДШФ/16-11-2024/393201232</t>
  </si>
  <si>
    <t xml:space="preserve">Температура подшипника двигателя НА-5 
рабочая сторона</t>
  </si>
  <si>
    <t xml:space="preserve">2.5-ТЕ3</t>
  </si>
  <si>
    <t xml:space="preserve">С-ДШФ/16-11-2024/393201231</t>
  </si>
  <si>
    <t xml:space="preserve">Температура подшипника двигателя НА-5 
полевая сторона</t>
  </si>
  <si>
    <t xml:space="preserve">2.5-ТЕ4</t>
  </si>
  <si>
    <t xml:space="preserve">С-ДШФ/16-11-2024/393201230</t>
  </si>
  <si>
    <t xml:space="preserve">Осевой сдвиг вала насоса НА-5</t>
  </si>
  <si>
    <t xml:space="preserve">2.5-GT1</t>
  </si>
  <si>
    <t xml:space="preserve">С-ВЯ/17-07-2025/448449343</t>
  </si>
  <si>
    <t xml:space="preserve">Был демонтирован 24.11.24 для поверки орентировачно на 90 дней. Вместо него установлен зав. № 1095</t>
  </si>
  <si>
    <t xml:space="preserve">Расход жидкости 
НА-5</t>
  </si>
  <si>
    <t xml:space="preserve">2.5-FЕ1</t>
  </si>
  <si>
    <t xml:space="preserve">15430</t>
  </si>
  <si>
    <t xml:space="preserve">2040610/4074/215</t>
  </si>
  <si>
    <t xml:space="preserve">Перепад давления 
НА-6 
на фильтре насоса</t>
  </si>
  <si>
    <t xml:space="preserve">2.6-PDIT1</t>
  </si>
  <si>
    <t xml:space="preserve">001555</t>
  </si>
  <si>
    <t xml:space="preserve">С-ДШФ/19-11-2022/203575906</t>
  </si>
  <si>
    <t xml:space="preserve">Давление жидкости 
НА-6 
на приёмной линиии</t>
  </si>
  <si>
    <t xml:space="preserve">2.6-PIT1</t>
  </si>
  <si>
    <t xml:space="preserve">001695</t>
  </si>
  <si>
    <t xml:space="preserve">С-ДШФ/19-11-2022/203575908</t>
  </si>
  <si>
    <t xml:space="preserve">Давление жидкости 
НА-6 
в напорной линиии</t>
  </si>
  <si>
    <t xml:space="preserve">2.6-PIT2</t>
  </si>
  <si>
    <t xml:space="preserve">001856</t>
  </si>
  <si>
    <t xml:space="preserve">С-ДШФ/19-11-2022/203575907</t>
  </si>
  <si>
    <t xml:space="preserve">Давление масла 
НА-6 
на двигатель</t>
  </si>
  <si>
    <t xml:space="preserve">2.6-PIT3</t>
  </si>
  <si>
    <t xml:space="preserve">001654</t>
  </si>
  <si>
    <t xml:space="preserve">С-ДШФ/19-11-2022/203575910</t>
  </si>
  <si>
    <t xml:space="preserve">Давление масла 
НА-6 
на насос</t>
  </si>
  <si>
    <t xml:space="preserve">2.6-PIT4</t>
  </si>
  <si>
    <t xml:space="preserve">001834</t>
  </si>
  <si>
    <t xml:space="preserve">С-ДШФ/19-11-2022/203575909</t>
  </si>
  <si>
    <t xml:space="preserve">Вибрация подшипника насоса НА-6 полевачя сторона</t>
  </si>
  <si>
    <t xml:space="preserve">2.6-VT1</t>
  </si>
  <si>
    <t xml:space="preserve">59183</t>
  </si>
  <si>
    <t xml:space="preserve">Вибрация подшипника насоса НА-6 полевая сторона</t>
  </si>
  <si>
    <t xml:space="preserve">2.6-VT2</t>
  </si>
  <si>
    <t xml:space="preserve">59211</t>
  </si>
  <si>
    <t xml:space="preserve">Вибрация подшипника насоса НА-6 рабочая сторона</t>
  </si>
  <si>
    <t xml:space="preserve">2.6-VT3</t>
  </si>
  <si>
    <t xml:space="preserve">59199</t>
  </si>
  <si>
    <t xml:space="preserve">2.6-VT4</t>
  </si>
  <si>
    <t xml:space="preserve">58048</t>
  </si>
  <si>
    <t xml:space="preserve">Вибрация подшипника двиателя НА-6 полевая сторона</t>
  </si>
  <si>
    <t xml:space="preserve">2.6-VT5</t>
  </si>
  <si>
    <t xml:space="preserve">57981</t>
  </si>
  <si>
    <t xml:space="preserve">Вибрация подшипника двигателя НА-6 полевая сторона</t>
  </si>
  <si>
    <t xml:space="preserve">2.6-VT6</t>
  </si>
  <si>
    <t xml:space="preserve">59187</t>
  </si>
  <si>
    <t xml:space="preserve">Вибрация подшипника двигателя НА-6 рабочая сторона</t>
  </si>
  <si>
    <t xml:space="preserve">2.6-VT7</t>
  </si>
  <si>
    <t xml:space="preserve">59248</t>
  </si>
  <si>
    <t xml:space="preserve">2.6-VT8</t>
  </si>
  <si>
    <t xml:space="preserve">57544</t>
  </si>
  <si>
    <t xml:space="preserve">Вибрация подшипника на раме НА-6</t>
  </si>
  <si>
    <t xml:space="preserve">2.6-VT9</t>
  </si>
  <si>
    <t xml:space="preserve">59252</t>
  </si>
  <si>
    <t xml:space="preserve">Температура воды 
НА-6
в гидропяте</t>
  </si>
  <si>
    <t xml:space="preserve">2.6-ТТ1</t>
  </si>
  <si>
    <t xml:space="preserve">Метран-280</t>
  </si>
  <si>
    <t xml:space="preserve"> Метран-286-02</t>
  </si>
  <si>
    <t xml:space="preserve">С-ГРЗ/18-03-2023/232874028</t>
  </si>
  <si>
    <t xml:space="preserve">ГПН-А Мегион</t>
  </si>
  <si>
    <t xml:space="preserve">Температура подшипника насоса НА-6 
полевая сторона</t>
  </si>
  <si>
    <t xml:space="preserve">2.6-ТЕ1</t>
  </si>
  <si>
    <t xml:space="preserve">С-ДШФ/16-11-2024/393201229</t>
  </si>
  <si>
    <t xml:space="preserve">Температура подшипника насоса НА-6 
рабочая сторона</t>
  </si>
  <si>
    <t xml:space="preserve">2.6-ТЕ2</t>
  </si>
  <si>
    <t xml:space="preserve">56560-14</t>
  </si>
  <si>
    <t xml:space="preserve">Термопреобразователь сопротивления </t>
  </si>
  <si>
    <t xml:space="preserve">ТСП-1193</t>
  </si>
  <si>
    <t xml:space="preserve">ТСП-1193-04М</t>
  </si>
  <si>
    <t xml:space="preserve">ООО «Теплоприбор-Сенсор»</t>
  </si>
  <si>
    <t xml:space="preserve">С-АУ/28-03-2025/421146013</t>
  </si>
  <si>
    <t xml:space="preserve">0Ex ia IIC T6 Ga X</t>
  </si>
  <si>
    <t xml:space="preserve">30.2025</t>
  </si>
  <si>
    <t xml:space="preserve">Ui ≤ 24 B, Ii ≤ 5 mA</t>
  </si>
  <si>
    <t xml:space="preserve">Температура подшипника двигателя НА-6 
рабочая сторона</t>
  </si>
  <si>
    <t xml:space="preserve">2.6-ТЕ3</t>
  </si>
  <si>
    <t xml:space="preserve">С-ДШФ/16-11-2024/393201227</t>
  </si>
  <si>
    <t xml:space="preserve">Температура подшипника двигателя НА-6 
полевая сторона</t>
  </si>
  <si>
    <t xml:space="preserve">2.6-ТЕ4</t>
  </si>
  <si>
    <t xml:space="preserve">С-ДШФ/16-11-2024/393201226</t>
  </si>
  <si>
    <t xml:space="preserve">Осевой сдвиг вала насоса НА-6</t>
  </si>
  <si>
    <t xml:space="preserve">2.6-GT1</t>
  </si>
  <si>
    <t xml:space="preserve">С-ВЯ/17-07-2025/448449353</t>
  </si>
  <si>
    <t xml:space="preserve">05.2020</t>
  </si>
  <si>
    <t xml:space="preserve">Расход жидкости 
НА-6</t>
  </si>
  <si>
    <t xml:space="preserve">2.6-FЕ1</t>
  </si>
  <si>
    <t xml:space="preserve">15425</t>
  </si>
  <si>
    <t xml:space="preserve">2040610/4074/213</t>
  </si>
  <si>
    <t xml:space="preserve">Давление на выходе Блока Коллектора-1
 линия 1</t>
  </si>
  <si>
    <t xml:space="preserve">1-PIT1</t>
  </si>
  <si>
    <t xml:space="preserve">6522</t>
  </si>
  <si>
    <t xml:space="preserve">С-ГРЗ/18-03-2023/232874043</t>
  </si>
  <si>
    <t xml:space="preserve">Давление на выходе Блока Коллектора-1 
линия 2</t>
  </si>
  <si>
    <t xml:space="preserve">1-PIT2</t>
  </si>
  <si>
    <t xml:space="preserve">001855</t>
  </si>
  <si>
    <t xml:space="preserve">С-ГРЗ/18-03-2023/232874044</t>
  </si>
  <si>
    <t xml:space="preserve">Давление на выходе Блока Коллектора-1 
линия 3</t>
  </si>
  <si>
    <t xml:space="preserve">1-PIT3</t>
  </si>
  <si>
    <t xml:space="preserve">001847</t>
  </si>
  <si>
    <t xml:space="preserve">С-ГРЗ/18-03-2023/232874045</t>
  </si>
  <si>
    <t xml:space="preserve">Давление на выходе Блока Коллектора-1 
линия 4</t>
  </si>
  <si>
    <t xml:space="preserve">1-PIT4</t>
  </si>
  <si>
    <t xml:space="preserve">001850</t>
  </si>
  <si>
    <t xml:space="preserve">С-ГРЗ/18-03-2023/232874046</t>
  </si>
  <si>
    <t xml:space="preserve">Давление на выходе 
БК-1 
общего коллектора</t>
  </si>
  <si>
    <t xml:space="preserve">1-PIT5</t>
  </si>
  <si>
    <t xml:space="preserve">001846</t>
  </si>
  <si>
    <t xml:space="preserve">С-ГРЗ/18-03-2023/232874047</t>
  </si>
  <si>
    <t xml:space="preserve">Давление на входе 
БК-1 
общего коллектора</t>
  </si>
  <si>
    <t xml:space="preserve">1-PIT6</t>
  </si>
  <si>
    <t xml:space="preserve">001821</t>
  </si>
  <si>
    <t xml:space="preserve">С-ГРЗ/18-03-2023/232874042</t>
  </si>
  <si>
    <t xml:space="preserve">Перепад на фильтре маслосистемы на насос</t>
  </si>
  <si>
    <t xml:space="preserve">3-PDIT1</t>
  </si>
  <si>
    <t xml:space="preserve">АГАТ100M-ДД-1440-025</t>
  </si>
  <si>
    <t xml:space="preserve">001572</t>
  </si>
  <si>
    <t xml:space="preserve">С-ДШФ/19-11-2022/203575903</t>
  </si>
  <si>
    <t xml:space="preserve">Перепад на фильтре маслосистемы на двигатель</t>
  </si>
  <si>
    <t xml:space="preserve">3-PDIT2</t>
  </si>
  <si>
    <t xml:space="preserve">001667</t>
  </si>
  <si>
    <t xml:space="preserve">С-ДШФ/19-11-2022/203575902</t>
  </si>
  <si>
    <t xml:space="preserve">Давление масла на выходе маслосистемы на насос</t>
  </si>
  <si>
    <t xml:space="preserve">3-PIT1</t>
  </si>
  <si>
    <t xml:space="preserve">001829</t>
  </si>
  <si>
    <t xml:space="preserve">С-ДШФ/19-11-2022/203575904</t>
  </si>
  <si>
    <t xml:space="preserve">Давление масла на выходе маслосистемы на двигатель</t>
  </si>
  <si>
    <t xml:space="preserve">3-PIT2</t>
  </si>
  <si>
    <t xml:space="preserve">001831</t>
  </si>
  <si>
    <t xml:space="preserve">С-ДШФ/19-11-2022/203575905</t>
  </si>
  <si>
    <t xml:space="preserve">Температура масла после маслоохладителя на насос</t>
  </si>
  <si>
    <t xml:space="preserve">3-ТТ1</t>
  </si>
  <si>
    <t xml:space="preserve"> Метран-286-03</t>
  </si>
  <si>
    <t xml:space="preserve">С-ГРЗ/18-03-2023/232874038</t>
  </si>
  <si>
    <t xml:space="preserve">Температура масла в основном маслобаке на насос</t>
  </si>
  <si>
    <t xml:space="preserve">3-ТТ2</t>
  </si>
  <si>
    <t xml:space="preserve">С-ГРЗ/18-03-2023/232874037</t>
  </si>
  <si>
    <t xml:space="preserve">Температура масла после маслоохладителя на двигатель</t>
  </si>
  <si>
    <t xml:space="preserve">3-ТТ3</t>
  </si>
  <si>
    <t xml:space="preserve">ТСПУ Метран-274-08</t>
  </si>
  <si>
    <t xml:space="preserve">С-ГРЗ/18-03-2023/232874036</t>
  </si>
  <si>
    <t xml:space="preserve">Температура масла в основном маслобаке на двигатель</t>
  </si>
  <si>
    <t xml:space="preserve">3-ТТ4</t>
  </si>
  <si>
    <t xml:space="preserve">С-ГРЗ/18-03-2023/232874035</t>
  </si>
  <si>
    <t xml:space="preserve">Температура воздуха 1 в блоке управления</t>
  </si>
  <si>
    <t xml:space="preserve">4-ТТ1</t>
  </si>
  <si>
    <t xml:space="preserve">С-ДШФ/05-08-2022/181207635</t>
  </si>
  <si>
    <t xml:space="preserve">добавлено в реестр в июле 2022</t>
  </si>
  <si>
    <t xml:space="preserve">акт август 2022</t>
  </si>
  <si>
    <t xml:space="preserve">Температура воздуха 2 в блоке управления</t>
  </si>
  <si>
    <t xml:space="preserve">4-ТТ2</t>
  </si>
  <si>
    <t xml:space="preserve">С-ДШ Ф/05-08-2022/181207634</t>
  </si>
  <si>
    <t xml:space="preserve">Температура воздуха 1 в блоке трансформатора</t>
  </si>
  <si>
    <t xml:space="preserve">5-ТТ1</t>
  </si>
  <si>
    <t xml:space="preserve">С-ДШФ/10-12-2021/118332739</t>
  </si>
  <si>
    <t xml:space="preserve">Температура воздуха 2 в блоке трансформатора</t>
  </si>
  <si>
    <t xml:space="preserve">5-ТТ2</t>
  </si>
  <si>
    <t xml:space="preserve">С-ГРЗ/18-03-2023/232874034</t>
  </si>
  <si>
    <t xml:space="preserve">Температура воздуха 1 в блоке РУНН</t>
  </si>
  <si>
    <t xml:space="preserve">6-ТТ1</t>
  </si>
  <si>
    <t xml:space="preserve">С-ГРЗ/18-03-2023/232874032</t>
  </si>
  <si>
    <t xml:space="preserve">Температура воздуха 2 в блоке РУНН</t>
  </si>
  <si>
    <t xml:space="preserve">6-ТТ2</t>
  </si>
  <si>
    <t xml:space="preserve">С-ДШФ/05-08-2022/181207636</t>
  </si>
  <si>
    <t xml:space="preserve">Температура воздуха 1  в блоке ЧП</t>
  </si>
  <si>
    <t xml:space="preserve">7-ТТ1</t>
  </si>
  <si>
    <t xml:space="preserve">С-ДШФ/22-07-2024/361507628</t>
  </si>
  <si>
    <t xml:space="preserve">Температура воздуха 2  в блоке ЧП</t>
  </si>
  <si>
    <t xml:space="preserve">7-ТТ2</t>
  </si>
  <si>
    <t xml:space="preserve">С-ГРЗ/18-03-2023/232874031</t>
  </si>
  <si>
    <t xml:space="preserve">Температура воздуха 1 в блоке РУ-2</t>
  </si>
  <si>
    <t xml:space="preserve">9-ТТ2</t>
  </si>
  <si>
    <t xml:space="preserve">С-ДШФ/20-05-2023/252067831</t>
  </si>
  <si>
    <t xml:space="preserve">Температура воздуха 2 в блоке РУ-2</t>
  </si>
  <si>
    <t xml:space="preserve">9-ТТ3</t>
  </si>
  <si>
    <t xml:space="preserve">С-ДШФ/20-05-2023/252067830</t>
  </si>
  <si>
    <t xml:space="preserve">Температура воздуха 3 в блоке ЧП</t>
  </si>
  <si>
    <t xml:space="preserve">10-ТТ1</t>
  </si>
  <si>
    <t xml:space="preserve">С-ГРЗ/18-03-2023/232874030</t>
  </si>
  <si>
    <t xml:space="preserve">Температура воздуха а улице</t>
  </si>
  <si>
    <t xml:space="preserve">С-ГРЗ/18-03-2023/232874029</t>
  </si>
  <si>
    <t xml:space="preserve">Температура воздуха 1 в машинном зале</t>
  </si>
  <si>
    <t xml:space="preserve">2.6-ТТ2</t>
  </si>
  <si>
    <t xml:space="preserve"> С-ДШФ/20-11-2022/203575873</t>
  </si>
  <si>
    <t xml:space="preserve">Температура воздуха 2 в машинном зале</t>
  </si>
  <si>
    <t xml:space="preserve">2.6-ТТ3</t>
  </si>
  <si>
    <t xml:space="preserve">С-ДШФ/20-05-2023/252067829</t>
  </si>
  <si>
    <t xml:space="preserve">БКНС</t>
  </si>
  <si>
    <t xml:space="preserve"> 63966-16</t>
  </si>
  <si>
    <t xml:space="preserve">МП2064-0106-2015</t>
  </si>
  <si>
    <t xml:space="preserve">Система комплексного управления мультипроцессорная</t>
  </si>
  <si>
    <t xml:space="preserve">МСКУ 6000</t>
  </si>
  <si>
    <t xml:space="preserve">138110200</t>
  </si>
  <si>
    <t xml:space="preserve">ООО "НПФ "Система-Сервис"</t>
  </si>
  <si>
    <t xml:space="preserve">А</t>
  </si>
  <si>
    <t xml:space="preserve">С-ДШФ/20-08-2024/366290906</t>
  </si>
  <si>
    <t xml:space="preserve">В составе: MP-106 №12A9949, 12A9950, 12A9951, 12A9970, 12A9971; MA-005 №12A9929, 12A9930, 12A9931, 12A9932, 12A9933, 12A9934, 12A9935, 12A9936, 12A9937, 12A9938, 12A9939, 12A9940, 12A9941, 12A9942, 12A9943, 12A9944, 12A9945, 12A9946, 12A9947, 12A9948, 12A9952, 12A9953, 12A9954, 12A9955, 12A9956, 12A9957, 12A9958, 12A9959, 12A9960, 12A9961, 12A9962, 12A9963, 12A9964, 12A9965, 12A9966, 12A9967, 12A9968, 12A9969, 12A9972, 12A9973, 12A9974, 12A9975, 12A9976, 12A9977, 12A9978</t>
  </si>
  <si>
    <t xml:space="preserve">Измерение аналоговых выходных сигналов</t>
  </si>
  <si>
    <t xml:space="preserve">ИЗМЕРЕНИЯ ЭЛЕКТРОТЕХНИЧЕСКИХ И МАГНИТНЫХ ВЕЛИЧИН</t>
  </si>
  <si>
    <t xml:space="preserve">акт сентябрь 2022</t>
  </si>
  <si>
    <t xml:space="preserve">Емкость дренажная</t>
  </si>
  <si>
    <t xml:space="preserve">Давление на выкиде насоса ЕД</t>
  </si>
  <si>
    <t xml:space="preserve">PISA-601011</t>
  </si>
  <si>
    <t xml:space="preserve">44389-10</t>
  </si>
  <si>
    <t xml:space="preserve"> КУВФ.406230.200 МП </t>
  </si>
  <si>
    <t xml:space="preserve">ОВЕН ПД200</t>
  </si>
  <si>
    <t xml:space="preserve">ПД200-ДИ1,0-315-0,1-2-Н</t>
  </si>
  <si>
    <t xml:space="preserve">37767170316007235</t>
  </si>
  <si>
    <t xml:space="preserve">ООО "ПО "ОВЕН"</t>
  </si>
  <si>
    <t xml:space="preserve">С-ДШФ/10-02-2024/321305242</t>
  </si>
  <si>
    <t xml:space="preserve">1ExdIICT6 Gb</t>
  </si>
  <si>
    <t xml:space="preserve">06.2018</t>
  </si>
  <si>
    <t xml:space="preserve">-40…+80 °C</t>
  </si>
  <si>
    <t xml:space="preserve">Уровень ЕД</t>
  </si>
  <si>
    <t xml:space="preserve">TISA/LISA-601051</t>
  </si>
  <si>
    <t xml:space="preserve">ДУУ10-02-1-3,37-0-0-10-2-0-1-1-005</t>
  </si>
  <si>
    <t xml:space="preserve">0,3/-45°</t>
  </si>
  <si>
    <t xml:space="preserve">3,37/85°</t>
  </si>
  <si>
    <t xml:space="preserve">С-ЕЖБ/11-08-2025/457467700</t>
  </si>
  <si>
    <t xml:space="preserve">0 EX ia IIB T4/T5 X</t>
  </si>
  <si>
    <t xml:space="preserve">22.06.2023</t>
  </si>
  <si>
    <t xml:space="preserve">602</t>
  </si>
  <si>
    <t xml:space="preserve">Ёмкость дренажная аварийного слива масла ЕДМ</t>
  </si>
  <si>
    <t xml:space="preserve">Ёмкость ЕДМ</t>
  </si>
  <si>
    <t xml:space="preserve">LA-602011</t>
  </si>
  <si>
    <t xml:space="preserve">ДУУ10-10-0-1,67-0-0-00-1-0-0-0-000</t>
  </si>
  <si>
    <t xml:space="preserve">0,2</t>
  </si>
  <si>
    <t xml:space="preserve">± 3</t>
  </si>
  <si>
    <t xml:space="preserve">С-ДШФ/10-02-2024/321305244</t>
  </si>
  <si>
    <t xml:space="preserve">0ExiaIIB T4/T5 X</t>
  </si>
  <si>
    <t xml:space="preserve">Станция насосная подпорная</t>
  </si>
  <si>
    <t xml:space="preserve"> Вибрация подшипника двигателя НП-1 полевая сторона</t>
  </si>
  <si>
    <t xml:space="preserve">1GT101i</t>
  </si>
  <si>
    <t xml:space="preserve">44233-10</t>
  </si>
  <si>
    <t xml:space="preserve">ГОСТ Р 8.669-2009</t>
  </si>
  <si>
    <t xml:space="preserve">Вибропреобразователь с мониторами параметрического контроля</t>
  </si>
  <si>
    <t xml:space="preserve">ST</t>
  </si>
  <si>
    <t xml:space="preserve">ST5484E-152-532-00</t>
  </si>
  <si>
    <t xml:space="preserve">9151565</t>
  </si>
  <si>
    <t xml:space="preserve">Фирма "Metrix Instrument Co."</t>
  </si>
  <si>
    <t xml:space="preserve">±6</t>
  </si>
  <si>
    <t xml:space="preserve">С-ВЯ/25-06-2024/355769630</t>
  </si>
  <si>
    <t xml:space="preserve">Ex ia IIC T4 </t>
  </si>
  <si>
    <t xml:space="preserve">01.02.2018</t>
  </si>
  <si>
    <t xml:space="preserve"> Вибрация подшипника двигателя НП-1 рабочая сторона</t>
  </si>
  <si>
    <t xml:space="preserve">1GT102i</t>
  </si>
  <si>
    <t xml:space="preserve">9151562</t>
  </si>
  <si>
    <t xml:space="preserve">С-ВЯ/25-06-2024/355769629</t>
  </si>
  <si>
    <t xml:space="preserve"> Вибрация подшипника насоса Н-1 рабочая сторона</t>
  </si>
  <si>
    <t xml:space="preserve">1GT103i</t>
  </si>
  <si>
    <t xml:space="preserve">74755-19</t>
  </si>
  <si>
    <t xml:space="preserve">PT-MП-5627-441-2018</t>
  </si>
  <si>
    <t xml:space="preserve">Вибропреобразователь </t>
  </si>
  <si>
    <t xml:space="preserve">ВКТ</t>
  </si>
  <si>
    <t xml:space="preserve">ВКТ-10</t>
  </si>
  <si>
    <t xml:space="preserve">ООО "Предприятие Вектор"</t>
  </si>
  <si>
    <t xml:space="preserve">С-ДШФ/17-07-2025/449038550</t>
  </si>
  <si>
    <t xml:space="preserve">0EX ia IIC T6…T4 Ga X</t>
  </si>
  <si>
    <t xml:space="preserve">29.06.2022</t>
  </si>
  <si>
    <t xml:space="preserve">-55…+80 °С</t>
  </si>
  <si>
    <t xml:space="preserve">IP65 / IP68</t>
  </si>
  <si>
    <t xml:space="preserve"> Вибрация подшипника насоса Н-1 полевая сторона</t>
  </si>
  <si>
    <t xml:space="preserve">1GT104i</t>
  </si>
  <si>
    <t xml:space="preserve">ST5484E-151-020-22</t>
  </si>
  <si>
    <t xml:space="preserve">С-ВЯ/30-04-2024/342211771</t>
  </si>
  <si>
    <t xml:space="preserve">Давление в напорной линии Н-1</t>
  </si>
  <si>
    <t xml:space="preserve">1PT101</t>
  </si>
  <si>
    <t xml:space="preserve">АГАТ-100М-Exi-ДА-1051-015</t>
  </si>
  <si>
    <t xml:space="preserve">001604</t>
  </si>
  <si>
    <t xml:space="preserve">2,5</t>
  </si>
  <si>
    <t xml:space="preserve">±0,15 </t>
  </si>
  <si>
    <t xml:space="preserve">С-ДШФ/10-02-2024/321305253</t>
  </si>
  <si>
    <t xml:space="preserve">Давление в приёмной линии Н-1</t>
  </si>
  <si>
    <t xml:space="preserve">1PT102</t>
  </si>
  <si>
    <t xml:space="preserve">АГАТ-100М-Exd-ДИ-1151-015</t>
  </si>
  <si>
    <t xml:space="preserve">001608</t>
  </si>
  <si>
    <t xml:space="preserve">С-ДШФ/10-02-2024/321305252</t>
  </si>
  <si>
    <t xml:space="preserve">Перепад давления на фильтре Н-1</t>
  </si>
  <si>
    <t xml:space="preserve">1PDT101</t>
  </si>
  <si>
    <t xml:space="preserve">Датчик давления дифференциальный</t>
  </si>
  <si>
    <t xml:space="preserve">АГАТ-100М-Exd-ДД-1440-015</t>
  </si>
  <si>
    <t xml:space="preserve">001201</t>
  </si>
  <si>
    <t xml:space="preserve">250</t>
  </si>
  <si>
    <t xml:space="preserve">С-ДШФ/10-02-2024/321305251</t>
  </si>
  <si>
    <t xml:space="preserve">Температура воды в гидропяте на Н-1</t>
  </si>
  <si>
    <t xml:space="preserve">1TT101</t>
  </si>
  <si>
    <t xml:space="preserve">Раздел 3.4 «Методика поверки» документа 271.01.00.000 РЭ</t>
  </si>
  <si>
    <t xml:space="preserve">ТСМУ Метран-274-08</t>
  </si>
  <si>
    <t xml:space="preserve">2490331</t>
  </si>
  <si>
    <t xml:space="preserve">АО "ПГ "Метран", г. Челябинск</t>
  </si>
  <si>
    <t xml:space="preserve">100</t>
  </si>
  <si>
    <t xml:space="preserve">±0,5</t>
  </si>
  <si>
    <t xml:space="preserve">сп</t>
  </si>
  <si>
    <t xml:space="preserve">С-ДШФ/20-05-2023/252067834</t>
  </si>
  <si>
    <t xml:space="preserve">1ExdIICT5X</t>
  </si>
  <si>
    <t xml:space="preserve">15.08.2022</t>
  </si>
  <si>
    <t xml:space="preserve">27.03.2023</t>
  </si>
  <si>
    <t xml:space="preserve">Осевой сдвиг насоса Н-1</t>
  </si>
  <si>
    <t xml:space="preserve">1GE101i</t>
  </si>
  <si>
    <t xml:space="preserve">ВК306ОС.00-13 МП «Приборы для измерения линейного перемещения ВК-306. Методика поверки»</t>
  </si>
  <si>
    <t xml:space="preserve">Прибор для измерения линейного перемещения</t>
  </si>
  <si>
    <t xml:space="preserve">ВК-316</t>
  </si>
  <si>
    <t xml:space="preserve">ВК-316ОС.01</t>
  </si>
  <si>
    <t xml:space="preserve">46646/95761</t>
  </si>
  <si>
    <t xml:space="preserve">С-ВЯ/18-07-2025/448753365</t>
  </si>
  <si>
    <t xml:space="preserve">01.11.2022</t>
  </si>
  <si>
    <t xml:space="preserve"> Вибрация подшипника двигателя НП-2 полевая сторона</t>
  </si>
  <si>
    <t xml:space="preserve">2GT101i</t>
  </si>
  <si>
    <t xml:space="preserve">с документом РЭ 4277-032-00205435-01, Приложение №1</t>
  </si>
  <si>
    <t xml:space="preserve">Вибропреобразователь пьезоэлектрический</t>
  </si>
  <si>
    <t xml:space="preserve">01.10.2022</t>
  </si>
  <si>
    <t xml:space="preserve"> Вибрация подшипника двигателя НП-2 рабочая сторона</t>
  </si>
  <si>
    <t xml:space="preserve">2GT102i</t>
  </si>
  <si>
    <t xml:space="preserve">4277-022-00205435-01 РЭ</t>
  </si>
  <si>
    <t xml:space="preserve">57625</t>
  </si>
  <si>
    <t xml:space="preserve">15.07.2025</t>
  </si>
  <si>
    <t xml:space="preserve">С-ДШФ/15-07-2025/449038840</t>
  </si>
  <si>
    <t xml:space="preserve">Был поверен не верно, (другая модель)</t>
  </si>
  <si>
    <t xml:space="preserve"> Вибрация подшипника насоса 
Н-2 рабочая сторона</t>
  </si>
  <si>
    <t xml:space="preserve">2GT103i</t>
  </si>
  <si>
    <t xml:space="preserve">Вибропреобразователь пьезоэлектрический </t>
  </si>
  <si>
    <t xml:space="preserve">57541</t>
  </si>
  <si>
    <t xml:space="preserve"> Вибрация подшипника насоса 
Н-2 полевая сторона</t>
  </si>
  <si>
    <t xml:space="preserve">2GT104i</t>
  </si>
  <si>
    <t xml:space="preserve">22.08.2022</t>
  </si>
  <si>
    <t xml:space="preserve">Установлен 22.08.2022</t>
  </si>
  <si>
    <t xml:space="preserve">Давление в напорной линии Н-2</t>
  </si>
  <si>
    <t xml:space="preserve">2PT101</t>
  </si>
  <si>
    <t xml:space="preserve">001535</t>
  </si>
  <si>
    <t xml:space="preserve">С-ДШФ/10-02-2024/321305250</t>
  </si>
  <si>
    <t xml:space="preserve">Давление в приёмной линии Н-2</t>
  </si>
  <si>
    <t xml:space="preserve">2PT102</t>
  </si>
  <si>
    <t xml:space="preserve">001607</t>
  </si>
  <si>
    <t xml:space="preserve">С-ДШФ/10-02-2024/321305249</t>
  </si>
  <si>
    <t xml:space="preserve">Перепад давления на фильтре Н-2</t>
  </si>
  <si>
    <t xml:space="preserve">2PDT101</t>
  </si>
  <si>
    <t xml:space="preserve">АГАТ-100M-Exd-ДД-1440-015</t>
  </si>
  <si>
    <t xml:space="preserve">001133</t>
  </si>
  <si>
    <t xml:space="preserve">С-ДШФ/19-11-2022/203575901</t>
  </si>
  <si>
    <t xml:space="preserve">Температура воды в гидропяте на Н-2</t>
  </si>
  <si>
    <t xml:space="preserve">2TT101</t>
  </si>
  <si>
    <t xml:space="preserve">ТСМУ Метран-270</t>
  </si>
  <si>
    <t xml:space="preserve">Метран-274-08</t>
  </si>
  <si>
    <t xml:space="preserve">2511143</t>
  </si>
  <si>
    <t xml:space="preserve">С-ДШФ/20-05-2023/252067833</t>
  </si>
  <si>
    <t xml:space="preserve">28.03.2023</t>
  </si>
  <si>
    <t xml:space="preserve">Осевой сдвиг насоса Н-2</t>
  </si>
  <si>
    <t xml:space="preserve">2GE101i</t>
  </si>
  <si>
    <t xml:space="preserve">ВК306ОС.00-13 МП «Приборы для измерения линейного перемещения ВК-306. Методика поверки», приложение 1</t>
  </si>
  <si>
    <t xml:space="preserve">ВК-316ОС.04</t>
  </si>
  <si>
    <t xml:space="preserve">95764/95764</t>
  </si>
  <si>
    <t xml:space="preserve">С-ВЯ/18-07-2025/448753364</t>
  </si>
  <si>
    <t xml:space="preserve">07.09.2022</t>
  </si>
  <si>
    <t xml:space="preserve"> Вибрация подшипника двигателя НП-3 полевая сторона</t>
  </si>
  <si>
    <t xml:space="preserve">3GT101i</t>
  </si>
  <si>
    <t xml:space="preserve">57645</t>
  </si>
  <si>
    <t xml:space="preserve"> Вибрация подшипника двигателя НП-3 рабочая сторона</t>
  </si>
  <si>
    <t xml:space="preserve">3GT102i</t>
  </si>
  <si>
    <t xml:space="preserve">57649</t>
  </si>
  <si>
    <t xml:space="preserve"> Вибрация подшипника насоса Н-3 рабочая сторона</t>
  </si>
  <si>
    <t xml:space="preserve">3GT103i</t>
  </si>
  <si>
    <t xml:space="preserve">57627</t>
  </si>
  <si>
    <t xml:space="preserve"> Вибрация подшипника насоса Н-3 полевая сторона</t>
  </si>
  <si>
    <t xml:space="preserve">3GT104i</t>
  </si>
  <si>
    <t xml:space="preserve">Давление в напорной линии Н-3</t>
  </si>
  <si>
    <t xml:space="preserve">3PT101</t>
  </si>
  <si>
    <t xml:space="preserve">001533</t>
  </si>
  <si>
    <t xml:space="preserve">С-ДШФ/10-02-2024/321305248</t>
  </si>
  <si>
    <t xml:space="preserve">Давление в приёмной линии Н-3</t>
  </si>
  <si>
    <t xml:space="preserve">3PT102</t>
  </si>
  <si>
    <t xml:space="preserve">001609</t>
  </si>
  <si>
    <t xml:space="preserve">С-ДШФ/19-11-2022/203575900</t>
  </si>
  <si>
    <t xml:space="preserve">Перепад давления на фильтре Н-3</t>
  </si>
  <si>
    <t xml:space="preserve">3PDT101</t>
  </si>
  <si>
    <t xml:space="preserve">АГАТ-100M-Exd-ДД-1440-025</t>
  </si>
  <si>
    <t xml:space="preserve">001150</t>
  </si>
  <si>
    <t xml:space="preserve">С-ДШФ/19-11-2022/203575899</t>
  </si>
  <si>
    <t xml:space="preserve">Температура воды в гидропяте Н-3</t>
  </si>
  <si>
    <t xml:space="preserve">3TT101</t>
  </si>
  <si>
    <t xml:space="preserve">2511237</t>
  </si>
  <si>
    <t xml:space="preserve">С-ДШФ/09-04-2024/334513650</t>
  </si>
  <si>
    <t xml:space="preserve">29.03.2023</t>
  </si>
  <si>
    <t xml:space="preserve">Осевой сдвиг насоса Н-3</t>
  </si>
  <si>
    <t xml:space="preserve">3GE101i</t>
  </si>
  <si>
    <t xml:space="preserve"> ВК-316ОС.04</t>
  </si>
  <si>
    <t xml:space="preserve">88244/47778</t>
  </si>
  <si>
    <t xml:space="preserve">С-ВЯ/18-07-2025/448753363</t>
  </si>
  <si>
    <t xml:space="preserve"> Вибрация подшипника двигателя НП-4 полевая сторона</t>
  </si>
  <si>
    <t xml:space="preserve">4GT101i</t>
  </si>
  <si>
    <t xml:space="preserve"> Вибрация подшипника двигателя НП-4 рабочая сторона</t>
  </si>
  <si>
    <t xml:space="preserve">4GT102i</t>
  </si>
  <si>
    <t xml:space="preserve">0,1</t>
  </si>
  <si>
    <t xml:space="preserve">08.09.2022</t>
  </si>
  <si>
    <t xml:space="preserve">добавлено в октябре 2022</t>
  </si>
  <si>
    <t xml:space="preserve"> Вибрация подшипника насоса Н-4 рабочая сторона</t>
  </si>
  <si>
    <t xml:space="preserve">4GT103i</t>
  </si>
  <si>
    <t xml:space="preserve">С-ВЯ/30-04-2024/342211774</t>
  </si>
  <si>
    <t xml:space="preserve"> Вибрация подшипника насоса Н-4 полевая сторона</t>
  </si>
  <si>
    <t xml:space="preserve">4GT104i</t>
  </si>
  <si>
    <t xml:space="preserve">Давление в напорной линии Н-4</t>
  </si>
  <si>
    <t xml:space="preserve">4PT101</t>
  </si>
  <si>
    <t xml:space="preserve">001532</t>
  </si>
  <si>
    <t xml:space="preserve">С-ДШФ/10-02-2024/321305247</t>
  </si>
  <si>
    <t xml:space="preserve">Давление в приёмной линии Н-4</t>
  </si>
  <si>
    <t xml:space="preserve">4PT102</t>
  </si>
  <si>
    <t xml:space="preserve">001606</t>
  </si>
  <si>
    <t xml:space="preserve">С-ДШФ/19-11-2022/203575898</t>
  </si>
  <si>
    <t xml:space="preserve">Перепад давления на фильтре Н-4</t>
  </si>
  <si>
    <t xml:space="preserve">4PDT101</t>
  </si>
  <si>
    <t xml:space="preserve">001138</t>
  </si>
  <si>
    <t xml:space="preserve">С-ДШФ/19-11-2022/203575897</t>
  </si>
  <si>
    <t xml:space="preserve">Температура воды в гидропяте Н-4</t>
  </si>
  <si>
    <t xml:space="preserve">4TT101</t>
  </si>
  <si>
    <t xml:space="preserve">2364256</t>
  </si>
  <si>
    <t xml:space="preserve">С-ДШФ/18-04-2023/242537826</t>
  </si>
  <si>
    <t xml:space="preserve">Осевой сдвиг насоса Н-4</t>
  </si>
  <si>
    <t xml:space="preserve">4GE101i</t>
  </si>
  <si>
    <t xml:space="preserve">88249/88249</t>
  </si>
  <si>
    <t xml:space="preserve">С-ВЯ/18-07-2025/448753362</t>
  </si>
  <si>
    <t xml:space="preserve">0EX ia IIC T5 Ga X</t>
  </si>
  <si>
    <t xml:space="preserve">акт июль 2022</t>
  </si>
  <si>
    <t xml:space="preserve">Температура помещения</t>
  </si>
  <si>
    <t xml:space="preserve">TT100</t>
  </si>
  <si>
    <t xml:space="preserve">ТСПУ Метран-276-26</t>
  </si>
  <si>
    <t xml:space="preserve">2330672</t>
  </si>
  <si>
    <t xml:space="preserve">80</t>
  </si>
  <si>
    <t xml:space="preserve">С-ДШФ/11-11-2023/297800308</t>
  </si>
  <si>
    <t xml:space="preserve">15.06.2018</t>
  </si>
  <si>
    <t xml:space="preserve">Температура подшипника насоса Н-1 рабочая сторона</t>
  </si>
  <si>
    <t xml:space="preserve">1TE101i</t>
  </si>
  <si>
    <t xml:space="preserve">2330669</t>
  </si>
  <si>
    <t xml:space="preserve">120</t>
  </si>
  <si>
    <t xml:space="preserve">±0,3 </t>
  </si>
  <si>
    <t xml:space="preserve">сидетельство о поверке</t>
  </si>
  <si>
    <t xml:space="preserve">С-ЕЖБ/18-03-2025/419237499</t>
  </si>
  <si>
    <t xml:space="preserve">01.08.2018</t>
  </si>
  <si>
    <t xml:space="preserve">-50…+80 °С</t>
  </si>
  <si>
    <t xml:space="preserve">Температура подшипника насоса Н-1 полевая сторона</t>
  </si>
  <si>
    <t xml:space="preserve">1TE102i</t>
  </si>
  <si>
    <t xml:space="preserve">38550-13</t>
  </si>
  <si>
    <t xml:space="preserve">МП-610/06-2023</t>
  </si>
  <si>
    <t xml:space="preserve">Метран-2000</t>
  </si>
  <si>
    <t xml:space="preserve">2477950</t>
  </si>
  <si>
    <t xml:space="preserve">С-ДШФ/22-07-2024/361507627</t>
  </si>
  <si>
    <t xml:space="preserve">15.07.2022</t>
  </si>
  <si>
    <t xml:space="preserve">Температура подшипника двигателя НП-1 полевая сторона</t>
  </si>
  <si>
    <t xml:space="preserve">1TE103i</t>
  </si>
  <si>
    <t xml:space="preserve">2330658</t>
  </si>
  <si>
    <t xml:space="preserve">свидетельство о поверке</t>
  </si>
  <si>
    <t xml:space="preserve">С-ЕЖБ/18-03-2025/419237497</t>
  </si>
  <si>
    <t xml:space="preserve">Температура подшипника двигателя НП-1 рабочая сторона</t>
  </si>
  <si>
    <t xml:space="preserve">1TE104i</t>
  </si>
  <si>
    <t xml:space="preserve">2330668</t>
  </si>
  <si>
    <t xml:space="preserve">08.2016</t>
  </si>
  <si>
    <t xml:space="preserve">С-ЕЖБ/18-03-2025/419237496</t>
  </si>
  <si>
    <t xml:space="preserve">Температура подшипника насоса Н-2 рабочая сторона</t>
  </si>
  <si>
    <t xml:space="preserve">2TE101i</t>
  </si>
  <si>
    <t xml:space="preserve">2330670</t>
  </si>
  <si>
    <t xml:space="preserve">С-ЕЖБ/18-03-2025/419237495</t>
  </si>
  <si>
    <t xml:space="preserve">Температура подшипника насоса Н-2 полевая сторона</t>
  </si>
  <si>
    <t xml:space="preserve">2TE102i</t>
  </si>
  <si>
    <t xml:space="preserve">2330656</t>
  </si>
  <si>
    <t xml:space="preserve">С-ЕЖБ/18-03-2025/419237494</t>
  </si>
  <si>
    <t xml:space="preserve">Температура подшипника двигателя НП-2 полевая сторона</t>
  </si>
  <si>
    <t xml:space="preserve">2TE103i</t>
  </si>
  <si>
    <t xml:space="preserve">2330664</t>
  </si>
  <si>
    <t xml:space="preserve">С-ЕЖБ/18-03-2025/419237492</t>
  </si>
  <si>
    <t xml:space="preserve">Температура подшипника двигателя НП-2 рабочая сторона</t>
  </si>
  <si>
    <t xml:space="preserve">2TE104i</t>
  </si>
  <si>
    <t xml:space="preserve">2330671</t>
  </si>
  <si>
    <t xml:space="preserve">С-ЕЖБ/18-03-2025/419237490</t>
  </si>
  <si>
    <t xml:space="preserve">Температура подшипника насоса Н-3 рабочая сторона</t>
  </si>
  <si>
    <t xml:space="preserve">3TE101i</t>
  </si>
  <si>
    <t xml:space="preserve">2330667</t>
  </si>
  <si>
    <t xml:space="preserve">С-ЕЖБ/18-03-2025/419237489</t>
  </si>
  <si>
    <t xml:space="preserve">Температура подшипника насоса Н-3 полевая сторона</t>
  </si>
  <si>
    <t xml:space="preserve">3TE102i</t>
  </si>
  <si>
    <t xml:space="preserve">2330659</t>
  </si>
  <si>
    <t xml:space="preserve">С-ЕЖБ/18-03-2025/419237488</t>
  </si>
  <si>
    <t xml:space="preserve">Температура  подшипника двигателя НП-3 полевая сторона</t>
  </si>
  <si>
    <t xml:space="preserve">3TE103i</t>
  </si>
  <si>
    <t xml:space="preserve">2330663</t>
  </si>
  <si>
    <t xml:space="preserve">С-ЕЖБ/18-03-2025/419237487</t>
  </si>
  <si>
    <t xml:space="preserve">Температура подшипника двигателя НП-3 рабочая сторона</t>
  </si>
  <si>
    <t xml:space="preserve">3TE104i</t>
  </si>
  <si>
    <t xml:space="preserve">2330665</t>
  </si>
  <si>
    <t xml:space="preserve">С-ЕЖБ/18-03-2025/419237485</t>
  </si>
  <si>
    <t xml:space="preserve">4TE101i</t>
  </si>
  <si>
    <t xml:space="preserve">2330666</t>
  </si>
  <si>
    <t xml:space="preserve">С-ЕЖБ/18-03-2025/419237484</t>
  </si>
  <si>
    <t xml:space="preserve">Температура подшипника насоса Н-4 полевая сторона</t>
  </si>
  <si>
    <t xml:space="preserve">4TE102i</t>
  </si>
  <si>
    <t xml:space="preserve">2330662</t>
  </si>
  <si>
    <t xml:space="preserve">С-ЕЖБ/18-03-2025/419237483</t>
  </si>
  <si>
    <t xml:space="preserve">Температура подшипника двигателя НП-4 полевая сторона</t>
  </si>
  <si>
    <t xml:space="preserve">4TE103i</t>
  </si>
  <si>
    <t xml:space="preserve">2330661</t>
  </si>
  <si>
    <t xml:space="preserve">С-ЕЖБ/18-03-2025/419237481</t>
  </si>
  <si>
    <t xml:space="preserve">Температура подшипника двигателя НП-4 рабочая сторона</t>
  </si>
  <si>
    <t xml:space="preserve">4TE104i</t>
  </si>
  <si>
    <t xml:space="preserve">2330660</t>
  </si>
  <si>
    <t xml:space="preserve">С-ЕЖБ/18-03-2025/419237480</t>
  </si>
  <si>
    <t xml:space="preserve">Давление в линии выкида НП-4</t>
  </si>
  <si>
    <t xml:space="preserve">4PIS101</t>
  </si>
  <si>
    <t xml:space="preserve">36003-18</t>
  </si>
  <si>
    <t xml:space="preserve">МИ 2124-90</t>
  </si>
  <si>
    <t xml:space="preserve">Манометр показывающий сигнализирующий</t>
  </si>
  <si>
    <t xml:space="preserve">ЭкМ-100</t>
  </si>
  <si>
    <t xml:space="preserve">11608287</t>
  </si>
  <si>
    <t xml:space="preserve">ООО Научно-производственное общество "ЮМАС"</t>
  </si>
  <si>
    <t xml:space="preserve">Россия, г. Москва</t>
  </si>
  <si>
    <t xml:space="preserve">4</t>
  </si>
  <si>
    <t xml:space="preserve">±1,5</t>
  </si>
  <si>
    <t xml:space="preserve">ИН</t>
  </si>
  <si>
    <t xml:space="preserve">И-ДШФ/10-09-2024/380393231</t>
  </si>
  <si>
    <t xml:space="preserve">1Ex d IIB T4 Gb Х</t>
  </si>
  <si>
    <t xml:space="preserve">01.06.2018</t>
  </si>
  <si>
    <t xml:space="preserve">-40…+60 °С</t>
  </si>
  <si>
    <t xml:space="preserve">IP54</t>
  </si>
  <si>
    <t xml:space="preserve">Давление в линии выкида НП-1</t>
  </si>
  <si>
    <t xml:space="preserve">1PIS101</t>
  </si>
  <si>
    <t xml:space="preserve">11608289</t>
  </si>
  <si>
    <t xml:space="preserve">С-ДШФ/18-04-2023/242537818</t>
  </si>
  <si>
    <t xml:space="preserve">605</t>
  </si>
  <si>
    <t xml:space="preserve">Узел учета воды</t>
  </si>
  <si>
    <t xml:space="preserve">Температура в помещение</t>
  </si>
  <si>
    <t xml:space="preserve">TT103</t>
  </si>
  <si>
    <t xml:space="preserve">38548-13</t>
  </si>
  <si>
    <t xml:space="preserve">МП 4211-018-2013</t>
  </si>
  <si>
    <t xml:space="preserve">МЕТРАН-270А02</t>
  </si>
  <si>
    <t xml:space="preserve">2338045</t>
  </si>
  <si>
    <t xml:space="preserve">С-ВЯ/10-03-2021/56613290</t>
  </si>
  <si>
    <t xml:space="preserve">0ЕхiаIIСТ5</t>
  </si>
  <si>
    <t xml:space="preserve">01.02.2022</t>
  </si>
  <si>
    <t xml:space="preserve">300</t>
  </si>
  <si>
    <t xml:space="preserve">Резервуар противопожарного запаса воды</t>
  </si>
  <si>
    <t xml:space="preserve">TIA-300021</t>
  </si>
  <si>
    <t xml:space="preserve">Метран 286-23</t>
  </si>
  <si>
    <t xml:space="preserve">±0,4</t>
  </si>
  <si>
    <t xml:space="preserve">С-ДШФ/09-10-2021/104049363</t>
  </si>
  <si>
    <t xml:space="preserve">Контроль уровня</t>
  </si>
  <si>
    <t xml:space="preserve">LIA-300031</t>
  </si>
  <si>
    <t xml:space="preserve">МП 208-022-2020</t>
  </si>
  <si>
    <t xml:space="preserve">Rosemount 5302HA2S1B5AM00922RBEM</t>
  </si>
  <si>
    <t xml:space="preserve">Фирма "Rosemount Tank Radar AB"</t>
  </si>
  <si>
    <t xml:space="preserve">Швеция</t>
  </si>
  <si>
    <t xml:space="preserve">200</t>
  </si>
  <si>
    <t xml:space="preserve">С-ДШФ/10-06-2022/166507261</t>
  </si>
  <si>
    <t xml:space="preserve">добавлен в реестр в июне 2022</t>
  </si>
  <si>
    <t xml:space="preserve">700</t>
  </si>
  <si>
    <t xml:space="preserve">Площадка сепарационная</t>
  </si>
  <si>
    <t xml:space="preserve">Контроль загазованности (Метан)</t>
  </si>
  <si>
    <t xml:space="preserve">AISA-700771</t>
  </si>
  <si>
    <t xml:space="preserve">МП 116-221-2014. с изменением №3</t>
  </si>
  <si>
    <t xml:space="preserve">ER230203009</t>
  </si>
  <si>
    <t xml:space="preserve">С-ДШФ/11-11-2023/297800295</t>
  </si>
  <si>
    <t xml:space="preserve">01.12.2021</t>
  </si>
  <si>
    <t xml:space="preserve">Изменения физико-химического состава и своиств веществ</t>
  </si>
  <si>
    <t xml:space="preserve">AISA-700781</t>
  </si>
  <si>
    <t xml:space="preserve">ER230203010</t>
  </si>
  <si>
    <t xml:space="preserve">С-ДШФ/11-11-2023/297800293</t>
  </si>
  <si>
    <t xml:space="preserve">AISA-700791</t>
  </si>
  <si>
    <t xml:space="preserve">ER230203011</t>
  </si>
  <si>
    <t xml:space="preserve">С-ДШФ/11-11-2023/297800291</t>
  </si>
  <si>
    <t xml:space="preserve">AISA-700801</t>
  </si>
  <si>
    <t xml:space="preserve">ER230203012</t>
  </si>
  <si>
    <t xml:space="preserve">С-ДШФ/11-11-2023/297800288</t>
  </si>
  <si>
    <t xml:space="preserve">AISA-700811</t>
  </si>
  <si>
    <t xml:space="preserve">ER230203013</t>
  </si>
  <si>
    <t xml:space="preserve">С-ДШФ/11-11-2023/297800287</t>
  </si>
  <si>
    <t xml:space="preserve">AISA-700821</t>
  </si>
  <si>
    <t xml:space="preserve">ER230203014</t>
  </si>
  <si>
    <t xml:space="preserve">С-ДШФ/11-11-2023/297800285</t>
  </si>
  <si>
    <t xml:space="preserve">AISA-700831</t>
  </si>
  <si>
    <t xml:space="preserve">ER230203015</t>
  </si>
  <si>
    <t xml:space="preserve">С-ДШФ/11-11-2023/297800283</t>
  </si>
  <si>
    <t xml:space="preserve">AISA-700841</t>
  </si>
  <si>
    <t xml:space="preserve">ER230203016</t>
  </si>
  <si>
    <t xml:space="preserve">С-ДШФ/11-11-2023/297800281</t>
  </si>
  <si>
    <t xml:space="preserve">Давление в III-С1/1</t>
  </si>
  <si>
    <t xml:space="preserve">PIA-700291</t>
  </si>
  <si>
    <t xml:space="preserve">35035-14</t>
  </si>
  <si>
    <t xml:space="preserve">МЦКЛ.0132 АМ-2000 </t>
  </si>
  <si>
    <t xml:space="preserve">Датчик Давления</t>
  </si>
  <si>
    <t xml:space="preserve">AM-2000-TG</t>
  </si>
  <si>
    <t xml:space="preserve">AM-2000-TG-7-S-A-M3-i-R5-ГП</t>
  </si>
  <si>
    <t xml:space="preserve">ООО "АМ-Все измерения"</t>
  </si>
  <si>
    <t xml:space="preserve">0.1</t>
  </si>
  <si>
    <t xml:space="preserve">Паспорт</t>
  </si>
  <si>
    <t xml:space="preserve">С-ЕЖБ/20-08-2025/458346832</t>
  </si>
  <si>
    <t xml:space="preserve">0ExiallCT5 X</t>
  </si>
  <si>
    <t xml:space="preserve">01.06.2022</t>
  </si>
  <si>
    <t xml:space="preserve">Ui ≤ 24 В, Ii ≤ 100 mA</t>
  </si>
  <si>
    <t xml:space="preserve">-50…+80 °C</t>
  </si>
  <si>
    <t xml:space="preserve">PZISA-700411</t>
  </si>
  <si>
    <t xml:space="preserve">С-ЕЖБ/20-08-2025/458346835</t>
  </si>
  <si>
    <t xml:space="preserve">Давление в III-С1/2</t>
  </si>
  <si>
    <t xml:space="preserve">PIA-700301</t>
  </si>
  <si>
    <t xml:space="preserve">С-ЕЖБ/20-08-2025/458346837</t>
  </si>
  <si>
    <t xml:space="preserve">PZISA-700421</t>
  </si>
  <si>
    <t xml:space="preserve">С-ЕЖБ/20-08-2025/458346840</t>
  </si>
  <si>
    <t xml:space="preserve">Давление в III-СВ1</t>
  </si>
  <si>
    <t xml:space="preserve">PIA-700251</t>
  </si>
  <si>
    <t xml:space="preserve">С-ЕЖБ/20-08-2025/458346842</t>
  </si>
  <si>
    <t xml:space="preserve">PZISA-700331</t>
  </si>
  <si>
    <t xml:space="preserve">С-ЕЖБ/20-08-2025/458346845</t>
  </si>
  <si>
    <t xml:space="preserve">PZISA-700341</t>
  </si>
  <si>
    <t xml:space="preserve">С-ЕЖБ/20-08-2025/458346847</t>
  </si>
  <si>
    <t xml:space="preserve">Давление в III-СВ2</t>
  </si>
  <si>
    <t xml:space="preserve">PIA-700261</t>
  </si>
  <si>
    <t xml:space="preserve">С-ЕЖБ/20-08-2025/458346850</t>
  </si>
  <si>
    <t xml:space="preserve">PZISA-700351</t>
  </si>
  <si>
    <t xml:space="preserve">С-ЕЖБ/20-08-2025/458346852</t>
  </si>
  <si>
    <t xml:space="preserve">PZISA-700361</t>
  </si>
  <si>
    <t xml:space="preserve">С-ЕЖБ/20-08-2025/458346855</t>
  </si>
  <si>
    <t xml:space="preserve">Давление в III-СК1</t>
  </si>
  <si>
    <t xml:space="preserve">PIA-700271</t>
  </si>
  <si>
    <t xml:space="preserve">С-ЕЖБ/20-08-2025/458346857</t>
  </si>
  <si>
    <t xml:space="preserve">PZISA-700381</t>
  </si>
  <si>
    <t xml:space="preserve">С-ЕЖБ/20-08-2025/458346860</t>
  </si>
  <si>
    <t xml:space="preserve">PZISA-700371</t>
  </si>
  <si>
    <t xml:space="preserve">С-ЕЖБ/20-08-2025/458346862</t>
  </si>
  <si>
    <t xml:space="preserve">Давление в III-СК2</t>
  </si>
  <si>
    <t xml:space="preserve">PIA-700281</t>
  </si>
  <si>
    <t xml:space="preserve">С-ЕЖБ/20-08-2025/458346865</t>
  </si>
  <si>
    <t xml:space="preserve">PZISA-700391</t>
  </si>
  <si>
    <t xml:space="preserve">С-ЕЖБ/20-08-2025/458346867</t>
  </si>
  <si>
    <t xml:space="preserve">PZISA-700401</t>
  </si>
  <si>
    <t xml:space="preserve">С-ЕЖБ/20-08-2025/458346509</t>
  </si>
  <si>
    <t xml:space="preserve">Давление газа до 
3-КР5</t>
  </si>
  <si>
    <t xml:space="preserve">PIR-700231</t>
  </si>
  <si>
    <t xml:space="preserve">С-ЕЖБ/20-08-2025/458346505</t>
  </si>
  <si>
    <t xml:space="preserve">Давление газа до 
3-КР7</t>
  </si>
  <si>
    <t xml:space="preserve">PIR-700241</t>
  </si>
  <si>
    <t xml:space="preserve">С-ЕЖБ/20-08-2025/458346502</t>
  </si>
  <si>
    <t xml:space="preserve">PICA-700311</t>
  </si>
  <si>
    <t xml:space="preserve">С-ЕЖБ/20-08-2025/458346497</t>
  </si>
  <si>
    <t xml:space="preserve">PICA-700321</t>
  </si>
  <si>
    <t xml:space="preserve">С-ЕЖБ/20-08-2025/458346492</t>
  </si>
  <si>
    <t xml:space="preserve">Давление
после 3-КШ12 </t>
  </si>
  <si>
    <t xml:space="preserve">PISA-700431</t>
  </si>
  <si>
    <t xml:space="preserve">С-ЕЖБ/20-08-2025/458346488</t>
  </si>
  <si>
    <t xml:space="preserve">Давление
после 3-КШ14 </t>
  </si>
  <si>
    <t xml:space="preserve">PISA-700441</t>
  </si>
  <si>
    <t xml:space="preserve">С-ЕЖБ/20-08-2025/458346485</t>
  </si>
  <si>
    <t xml:space="preserve">Перепад давления на каплеотбойнике в III-C1/1</t>
  </si>
  <si>
    <t xml:space="preserve">PDIA-700491</t>
  </si>
  <si>
    <t xml:space="preserve">AM-2000-DP</t>
  </si>
  <si>
    <t xml:space="preserve">AM-2000-DP-4-S-22-M3-d-R5-ГП</t>
  </si>
  <si>
    <t xml:space="preserve">Россия, г. Челябинск</t>
  </si>
  <si>
    <t xml:space="preserve">37.4</t>
  </si>
  <si>
    <t xml:space="preserve">С-ЕЖБ/20-08-2025/458346482</t>
  </si>
  <si>
    <t xml:space="preserve">1ExdllCT5 X</t>
  </si>
  <si>
    <t xml:space="preserve">Перепад давления на каплеотбойнике в III-C1/2</t>
  </si>
  <si>
    <t xml:space="preserve">PDIA-700501</t>
  </si>
  <si>
    <t xml:space="preserve">С-ЕЖБ/20-08-2025/458346477</t>
  </si>
  <si>
    <t xml:space="preserve">Перепад давления на каплеотбойнике в III-CВ1</t>
  </si>
  <si>
    <t xml:space="preserve">PDIA-700451</t>
  </si>
  <si>
    <t xml:space="preserve">С-ЕЖБ/20-08-2025/458346473</t>
  </si>
  <si>
    <t xml:space="preserve">Перепад давления на каплеотбойнике в III-CВ2</t>
  </si>
  <si>
    <t xml:space="preserve">PDIA-700461</t>
  </si>
  <si>
    <t xml:space="preserve">С-ЕЖБ/20-08-2025/458346470</t>
  </si>
  <si>
    <t xml:space="preserve">Перепад давления на каплеотбойнике в III-CК1</t>
  </si>
  <si>
    <t xml:space="preserve">PDIA-700471</t>
  </si>
  <si>
    <t xml:space="preserve">С-ЕЖБ/20-08-2025/458346467</t>
  </si>
  <si>
    <t xml:space="preserve">Перепад давления на каплеотбойнике в III-CK2</t>
  </si>
  <si>
    <t xml:space="preserve">PDIA-700481</t>
  </si>
  <si>
    <t xml:space="preserve">С-ЕЖБ/20-08-2025/458346463</t>
  </si>
  <si>
    <t xml:space="preserve">Температура в III-СВ1</t>
  </si>
  <si>
    <t xml:space="preserve">TIR-700071</t>
  </si>
  <si>
    <t xml:space="preserve">46611-16</t>
  </si>
  <si>
    <t xml:space="preserve">Раздел 3.4 МП РГАЖ 0.282.007 РЭ</t>
  </si>
  <si>
    <t xml:space="preserve">Преобразователь температуры программируемый</t>
  </si>
  <si>
    <t xml:space="preserve">ТСПУ 031</t>
  </si>
  <si>
    <t xml:space="preserve">ТСПУ 031С/ХТ-PR/Exi/ИНД-СДИр/С-4/20-(+12/22)-0,2/0,3гр.</t>
  </si>
  <si>
    <t xml:space="preserve">ЗАО СКБ "Термоприбор"</t>
  </si>
  <si>
    <t xml:space="preserve">±0,2</t>
  </si>
  <si>
    <t xml:space="preserve">С-ВЯ/22-08-2025/458417475</t>
  </si>
  <si>
    <t xml:space="preserve">0Ex ia IIC T1...T6 Ga X</t>
  </si>
  <si>
    <t xml:space="preserve">-55…85 °С</t>
  </si>
  <si>
    <t xml:space="preserve">Температура в III-СВ2</t>
  </si>
  <si>
    <t xml:space="preserve">TIR-700081</t>
  </si>
  <si>
    <t xml:space="preserve">16084-07</t>
  </si>
  <si>
    <t xml:space="preserve">ВБАЛ 2.821.011 РЭ раздел 3.4</t>
  </si>
  <si>
    <t xml:space="preserve">СКБ "Термоприбор"</t>
  </si>
  <si>
    <t xml:space="preserve">С-ДШФ/06-01-2024/311454966</t>
  </si>
  <si>
    <t xml:space="preserve">Температура в сепараторе III-СК2</t>
  </si>
  <si>
    <t xml:space="preserve">TIR-700101</t>
  </si>
  <si>
    <t xml:space="preserve">С-ВЯ/22-08-2025/458417474</t>
  </si>
  <si>
    <t xml:space="preserve">Температура в III-СК1</t>
  </si>
  <si>
    <t xml:space="preserve">TIR-70091</t>
  </si>
  <si>
    <t xml:space="preserve">С-ЕЖБ/06-06-2025/440144723</t>
  </si>
  <si>
    <t xml:space="preserve">Температура в сепараторе III-С1/1</t>
  </si>
  <si>
    <t xml:space="preserve">TIR-700111</t>
  </si>
  <si>
    <t xml:space="preserve">С-ВЯ/22-08-2025/458417470</t>
  </si>
  <si>
    <t xml:space="preserve">Температура в сепараторе III-С1/2</t>
  </si>
  <si>
    <t xml:space="preserve">TIR-700121</t>
  </si>
  <si>
    <t xml:space="preserve">С-ВЯ/22-08-2025/458417469</t>
  </si>
  <si>
    <t xml:space="preserve">Уровень в сепараторе III-С1/1</t>
  </si>
  <si>
    <t xml:space="preserve">LIA-700651</t>
  </si>
  <si>
    <t xml:space="preserve">65554-16</t>
  </si>
  <si>
    <t xml:space="preserve">Rosemount 5301HA2S1E4SM00380RAIMM1T1P6R7388</t>
  </si>
  <si>
    <t xml:space="preserve">ЗАО  ПГ "Метран"</t>
  </si>
  <si>
    <t xml:space="preserve">0,16</t>
  </si>
  <si>
    <t xml:space="preserve">С-ДШФ/20-08-2024/366290905</t>
  </si>
  <si>
    <t xml:space="preserve">0ExiallCT4…Т1Ga X</t>
  </si>
  <si>
    <t xml:space="preserve">Ui ≤ 30 В, Ii ≤ 130 mA</t>
  </si>
  <si>
    <t xml:space="preserve">-55…+70 °C</t>
  </si>
  <si>
    <t xml:space="preserve">IP 66, IP 67</t>
  </si>
  <si>
    <t xml:space="preserve">Уровень в сепараторе III-С1/2</t>
  </si>
  <si>
    <t xml:space="preserve">LIA-700661</t>
  </si>
  <si>
    <t xml:space="preserve">С-ДШФ/20-08-2024/366290904</t>
  </si>
  <si>
    <t xml:space="preserve">LIA-700671</t>
  </si>
  <si>
    <t xml:space="preserve">С-ДШФ/20-08-2024/366290903</t>
  </si>
  <si>
    <t xml:space="preserve">LIA-700681</t>
  </si>
  <si>
    <t xml:space="preserve">С-ДШФ/20-08-2024/366290902</t>
  </si>
  <si>
    <t xml:space="preserve">Уровень в III-СВ1</t>
  </si>
  <si>
    <t xml:space="preserve">LZISA-700691</t>
  </si>
  <si>
    <t xml:space="preserve">53857-13</t>
  </si>
  <si>
    <t xml:space="preserve">МП 53857-13 изм.1</t>
  </si>
  <si>
    <t xml:space="preserve">Уровнемер микроволновый контактный</t>
  </si>
  <si>
    <t xml:space="preserve">VEGAFLEX 81</t>
  </si>
  <si>
    <t xml:space="preserve">VEGAFLEX 81 FX81.RCETHKHXAMKX</t>
  </si>
  <si>
    <t xml:space="preserve">VEGA Grieshaber KG</t>
  </si>
  <si>
    <t xml:space="preserve">2,8</t>
  </si>
  <si>
    <t xml:space="preserve">б/н</t>
  </si>
  <si>
    <t xml:space="preserve">ФГУП "ВНИИМС"</t>
  </si>
  <si>
    <t xml:space="preserve">0ExiallCT6...T1 Ga X</t>
  </si>
  <si>
    <t xml:space="preserve">IP 66, IP 68</t>
  </si>
  <si>
    <t xml:space="preserve">LZISA-700701</t>
  </si>
  <si>
    <t xml:space="preserve">Уровень в III-СВ2</t>
  </si>
  <si>
    <t xml:space="preserve">LZISA-700711</t>
  </si>
  <si>
    <t xml:space="preserve">LZISA-700721</t>
  </si>
  <si>
    <t xml:space="preserve">Уровень в III-СК1</t>
  </si>
  <si>
    <t xml:space="preserve">LZISA-700731</t>
  </si>
  <si>
    <t xml:space="preserve">LZISA-700741</t>
  </si>
  <si>
    <t xml:space="preserve">Уровень в III-СК2</t>
  </si>
  <si>
    <t xml:space="preserve">LZISA-700751</t>
  </si>
  <si>
    <t xml:space="preserve">LZISA-700761</t>
  </si>
  <si>
    <t xml:space="preserve">после 3-КР48/1</t>
  </si>
  <si>
    <t xml:space="preserve">FICA-000011 (азот)</t>
  </si>
  <si>
    <t xml:space="preserve">48744-11</t>
  </si>
  <si>
    <t xml:space="preserve">ГОСТ 8.122-99</t>
  </si>
  <si>
    <t xml:space="preserve">Ротаметр</t>
  </si>
  <si>
    <t xml:space="preserve">ЭМИС-МЕТА 215</t>
  </si>
  <si>
    <t xml:space="preserve">ЭМИС-МЕТА 215 ЭМ215-Ex-025А-Г-Н-Ф-1.6-100-2.5-Т-Н-Х-ГП-ГОСТ-Е</t>
  </si>
  <si>
    <t xml:space="preserve">ЗАО "ЭМИС"</t>
  </si>
  <si>
    <t xml:space="preserve">6.4</t>
  </si>
  <si>
    <t xml:space="preserve">нм³/ч</t>
  </si>
  <si>
    <t xml:space="preserve">С-ГА/06-05-2021/71016944</t>
  </si>
  <si>
    <t xml:space="preserve">ФБУ "ЧЕЛЯБИНСКИЙ ЦСМ"</t>
  </si>
  <si>
    <t xml:space="preserve">1Ex ib IIC T4 Gb X</t>
  </si>
  <si>
    <t xml:space="preserve">2903</t>
  </si>
  <si>
    <t xml:space="preserve">Ui ≤ 30 В, Ii ≤ 160 mA</t>
  </si>
  <si>
    <t xml:space="preserve">-60…+70 °C</t>
  </si>
  <si>
    <t xml:space="preserve">IP65, IP67</t>
  </si>
  <si>
    <t xml:space="preserve">после 3-КР48</t>
  </si>
  <si>
    <t xml:space="preserve">FICA-000021 (газ)</t>
  </si>
  <si>
    <t xml:space="preserve">ЭМИС-МЕТА 215 ЭМ215-Ex-025Г-Г-Н-Ф-1.6-100-2.5-Т-Н-Х-ГП-ГОСТ-Е</t>
  </si>
  <si>
    <t xml:space="preserve">24</t>
  </si>
  <si>
    <t xml:space="preserve">С-ГА/06-05-2021/71016957</t>
  </si>
  <si>
    <t xml:space="preserve">после 3-КР46/1</t>
  </si>
  <si>
    <t xml:space="preserve">FICA-000041 (азот)</t>
  </si>
  <si>
    <t xml:space="preserve">ЭМИС-МЕТА 215 ЭМ215-Ex-015И-Г-Н-Ф-1.6-100-2.5-Н-Х-ГП-ГОСТ-Е</t>
  </si>
  <si>
    <t xml:space="preserve">3.9</t>
  </si>
  <si>
    <t xml:space="preserve">С-ГА/06-05-2021/71016953</t>
  </si>
  <si>
    <t xml:space="preserve">после 3-КР46</t>
  </si>
  <si>
    <t xml:space="preserve">FICA-000051 (газ)</t>
  </si>
  <si>
    <t xml:space="preserve">ЭМИС-МЕТА 215 ЭМ215-Ex-025Г-Г-Н-Ф-1.6-100-2.5-Н-Х-ГП-ГОСТ-Е</t>
  </si>
  <si>
    <t xml:space="preserve">26</t>
  </si>
  <si>
    <t xml:space="preserve">С-ГА/06-05-2021/71016948</t>
  </si>
  <si>
    <t xml:space="preserve">604</t>
  </si>
  <si>
    <t xml:space="preserve">Шкаф А100</t>
  </si>
  <si>
    <t xml:space="preserve">39117-14</t>
  </si>
  <si>
    <t xml:space="preserve">ЭИ.107.00.000 РЭ раздел 4</t>
  </si>
  <si>
    <t xml:space="preserve">Преобразователь измерительный многоканальный</t>
  </si>
  <si>
    <t xml:space="preserve">Метран-950МК</t>
  </si>
  <si>
    <t xml:space="preserve">Метран-950МК-Exia-4-0,25%-(0…100)°C-Pt100-4…20-ПГ</t>
  </si>
  <si>
    <t xml:space="preserve">0168003</t>
  </si>
  <si>
    <t xml:space="preserve">ООО "Энергия-Источник"</t>
  </si>
  <si>
    <t xml:space="preserve">04.08.2016</t>
  </si>
  <si>
    <t xml:space="preserve">С-ЕЖБ/22-04-2025/427900900</t>
  </si>
  <si>
    <t xml:space="preserve">[Exia] IIC</t>
  </si>
  <si>
    <t xml:space="preserve">Вторичка для ТСП Метран-246-02</t>
  </si>
  <si>
    <t xml:space="preserve">Измерение выходных сигналов</t>
  </si>
  <si>
    <t xml:space="preserve">Добавили АиМ 07.04.2021</t>
  </si>
  <si>
    <t xml:space="preserve">Ui ≤ 25,2 B, Ii ≤ 100 mA</t>
  </si>
  <si>
    <t xml:space="preserve">-10…+50 °С</t>
  </si>
  <si>
    <t xml:space="preserve">IP</t>
  </si>
  <si>
    <t xml:space="preserve">0168002</t>
  </si>
  <si>
    <t xml:space="preserve">С-ЕЖБ/22-04-2025/427900899</t>
  </si>
  <si>
    <t xml:space="preserve">0168001</t>
  </si>
  <si>
    <t xml:space="preserve">С-ЕЖБ/22-04-2025/427900898</t>
  </si>
  <si>
    <t xml:space="preserve">0168004</t>
  </si>
  <si>
    <t xml:space="preserve">34</t>
  </si>
  <si>
    <t xml:space="preserve">С-ЕЖБ/22-04-2025/427900897</t>
  </si>
  <si>
    <t xml:space="preserve">Щитовая АСУ</t>
  </si>
  <si>
    <t xml:space="preserve">Температура в помещении</t>
  </si>
  <si>
    <t xml:space="preserve">TT1</t>
  </si>
  <si>
    <t xml:space="preserve">ТСПУ Метран 274-08-100-0,5-H10-(-50…100)C-У1.1-ГП</t>
  </si>
  <si>
    <t xml:space="preserve">2229130</t>
  </si>
  <si>
    <t xml:space="preserve">С-ДШ Ф /11-11-2023/297800310</t>
  </si>
  <si>
    <t xml:space="preserve">СК-СУПАЗ-4</t>
  </si>
  <si>
    <t xml:space="preserve">66213-16</t>
  </si>
  <si>
    <t xml:space="preserve">МИ 2539-99</t>
  </si>
  <si>
    <t xml:space="preserve">Устройство распределённого ввода-вывода</t>
  </si>
  <si>
    <t xml:space="preserve">SIMATIC ЕТ200</t>
  </si>
  <si>
    <t xml:space="preserve">CPU 412-5 H PN/DP-A 412-5HK06-0AB0</t>
  </si>
  <si>
    <t xml:space="preserve">SVPH3337982</t>
  </si>
  <si>
    <t xml:space="preserve">Фирма "Siemens AG</t>
  </si>
  <si>
    <t xml:space="preserve">С-ДШФ/05-08-2022/181382617</t>
  </si>
  <si>
    <t xml:space="preserve">ООО "Автоматизация и метрология"</t>
  </si>
  <si>
    <t xml:space="preserve">нет</t>
  </si>
  <si>
    <t xml:space="preserve">Измерение выходных аналоговых сигналов</t>
  </si>
  <si>
    <t xml:space="preserve">SVPH3337987</t>
  </si>
  <si>
    <t xml:space="preserve">С-ДШФ/05-08-2022/181382616</t>
  </si>
  <si>
    <t xml:space="preserve">СК-СУ-4</t>
  </si>
  <si>
    <t xml:space="preserve">SVPJ3285187</t>
  </si>
  <si>
    <t xml:space="preserve">С-ДШФ/05-08-2022/181382615</t>
  </si>
  <si>
    <t xml:space="preserve">SVPJ3285218</t>
  </si>
  <si>
    <t xml:space="preserve">С-ДШФ/05-08-2022/181382614</t>
  </si>
  <si>
    <t xml:space="preserve">Шкаф СКЗ</t>
  </si>
  <si>
    <t xml:space="preserve">AZISA-234421</t>
  </si>
  <si>
    <t xml:space="preserve">43790-12</t>
  </si>
  <si>
    <t xml:space="preserve">МП 20-221-2021</t>
  </si>
  <si>
    <t xml:space="preserve">Системы газоаналитические многофункциональные</t>
  </si>
  <si>
    <t xml:space="preserve">СГМ ЭРИС-100</t>
  </si>
  <si>
    <t xml:space="preserve">СГМ ЭРИС-110-МВТ</t>
  </si>
  <si>
    <t xml:space="preserve">ООО "ЭРИС", г.Чайковский</t>
  </si>
  <si>
    <t xml:space="preserve">С-ЕЖБ/22-04-2025/427900939</t>
  </si>
  <si>
    <t xml:space="preserve">Добавили АиМ 07.05.2021</t>
  </si>
  <si>
    <t xml:space="preserve">AZISA - 234441</t>
  </si>
  <si>
    <t xml:space="preserve">С-ЕЖБ/22-04-2025/427900938</t>
  </si>
  <si>
    <t xml:space="preserve">AZISA - 234451</t>
  </si>
  <si>
    <t xml:space="preserve">С-ЕЖБ/22-04-2025/427900937</t>
  </si>
  <si>
    <t xml:space="preserve">AZISA - 234461</t>
  </si>
  <si>
    <t xml:space="preserve">С-ЕЖБ/22-04-2025/427900936</t>
  </si>
  <si>
    <t xml:space="preserve">AZISA-234471</t>
  </si>
  <si>
    <t xml:space="preserve">С-ЕЖБ/22-04-2025/427900935</t>
  </si>
  <si>
    <t xml:space="preserve">AZISA-253101</t>
  </si>
  <si>
    <t xml:space="preserve">С-ЕЖБ/22-04-2025/427900934</t>
  </si>
  <si>
    <t xml:space="preserve">AZISA-253111</t>
  </si>
  <si>
    <t xml:space="preserve">С-ЕЖБ/22-04-2025/427900933</t>
  </si>
  <si>
    <t xml:space="preserve">AZISA-253121</t>
  </si>
  <si>
    <t xml:space="preserve">С-ЕЖБ/22-04-2025/427900932</t>
  </si>
  <si>
    <t xml:space="preserve">AZISA-253091</t>
  </si>
  <si>
    <t xml:space="preserve">С-ЕЖБ/22-04-2025/427900931</t>
  </si>
  <si>
    <t xml:space="preserve">AZISA-244601</t>
  </si>
  <si>
    <t xml:space="preserve">С-ЕЖБ/22-04-2025/427900930</t>
  </si>
  <si>
    <t xml:space="preserve">AZISA-244611</t>
  </si>
  <si>
    <t xml:space="preserve">С-ЕЖБ/22-04-2025/427900929</t>
  </si>
  <si>
    <t xml:space="preserve">AZISA-244941</t>
  </si>
  <si>
    <t xml:space="preserve">С-ЕЖБ/22-04-2025/427900928</t>
  </si>
  <si>
    <t xml:space="preserve">AZISA-244951</t>
  </si>
  <si>
    <t xml:space="preserve">С-ЕЖБ/22-04-2025/427900927</t>
  </si>
  <si>
    <t xml:space="preserve">AZISA-244961</t>
  </si>
  <si>
    <t xml:space="preserve">С-ЕЖБ/22-04-2025/427901001</t>
  </si>
  <si>
    <t xml:space="preserve">AZISA-244971</t>
  </si>
  <si>
    <t xml:space="preserve">С-ЕЖБ/22-04-2025/427900926</t>
  </si>
  <si>
    <t xml:space="preserve">AZISA-244621</t>
  </si>
  <si>
    <t xml:space="preserve">С-ЕЖБ/22-04-2025/427900925</t>
  </si>
  <si>
    <t xml:space="preserve">AZISA-244631</t>
  </si>
  <si>
    <t xml:space="preserve">С-ЕЖБ/22-04-2025/427900924</t>
  </si>
  <si>
    <t xml:space="preserve">AZISA-244981</t>
  </si>
  <si>
    <t xml:space="preserve">С-ЕЖБ/22-04-2025/427900923</t>
  </si>
  <si>
    <t xml:space="preserve">AZISA-244991</t>
  </si>
  <si>
    <t xml:space="preserve">С-ЕЖБ/22-04-2025/427900922</t>
  </si>
  <si>
    <t xml:space="preserve">AZISA-244501</t>
  </si>
  <si>
    <t xml:space="preserve">С-ЕЖБ/22-04-2025/427900921</t>
  </si>
  <si>
    <t xml:space="preserve">AZISA-244511</t>
  </si>
  <si>
    <t xml:space="preserve">С-ЕЖБ/22-04-2025/427900920</t>
  </si>
  <si>
    <t xml:space="preserve">AZISA-244521</t>
  </si>
  <si>
    <t xml:space="preserve">С-ЕЖБ/22-04-2025/427900919</t>
  </si>
  <si>
    <t xml:space="preserve">AZISA-244531</t>
  </si>
  <si>
    <t xml:space="preserve">С-ЕЖБ/22-04-2025/427900918</t>
  </si>
  <si>
    <t xml:space="preserve">AZISA-244561</t>
  </si>
  <si>
    <t xml:space="preserve">С-ЕЖБ/22-04-2025/427900917</t>
  </si>
  <si>
    <t xml:space="preserve">AZISA-244571</t>
  </si>
  <si>
    <t xml:space="preserve">С-ЕЖБ/22-04-2025/427900916</t>
  </si>
  <si>
    <t xml:space="preserve">AZISA-244541</t>
  </si>
  <si>
    <t xml:space="preserve">С-ЕЖБ/22-04-2025/427900915</t>
  </si>
  <si>
    <t xml:space="preserve">AZISA-244551</t>
  </si>
  <si>
    <t xml:space="preserve">С-ЕЖБ/22-04-2025/427900914</t>
  </si>
  <si>
    <t xml:space="preserve">AZISA-250231</t>
  </si>
  <si>
    <t xml:space="preserve">С-ЕЖБ/22-04-2025/427900913</t>
  </si>
  <si>
    <t xml:space="preserve">AZISA-250241</t>
  </si>
  <si>
    <t xml:space="preserve">С-ЕЖБ/22-04-2025/427900912</t>
  </si>
  <si>
    <t xml:space="preserve">AZISA-250251</t>
  </si>
  <si>
    <t xml:space="preserve">С-ЕЖБ/22-04-2025/427900911</t>
  </si>
  <si>
    <t xml:space="preserve">AZISA-250261</t>
  </si>
  <si>
    <t xml:space="preserve">С-ЕЖБ/22-04-2025/427900910</t>
  </si>
  <si>
    <t xml:space="preserve">AZISA-250271</t>
  </si>
  <si>
    <t xml:space="preserve">С-ЕЖБ/22-04-2025/427900909</t>
  </si>
  <si>
    <t xml:space="preserve">AZISA-256061</t>
  </si>
  <si>
    <t xml:space="preserve">С-ЕЖБ/22-04-2025/427900908</t>
  </si>
  <si>
    <t xml:space="preserve">AZISA-256071</t>
  </si>
  <si>
    <t xml:space="preserve">С-ЕЖБ/22-04-2025/427900907</t>
  </si>
  <si>
    <t xml:space="preserve">AZISA-256081</t>
  </si>
  <si>
    <t xml:space="preserve">AZISA-293461</t>
  </si>
  <si>
    <t xml:space="preserve">С-ЕЖБ/22-04-2025/427900906</t>
  </si>
  <si>
    <t xml:space="preserve">AZISA-293481</t>
  </si>
  <si>
    <t xml:space="preserve">С-ЕЖБ/22-04-2025/427900905</t>
  </si>
  <si>
    <t xml:space="preserve">AZISA-293671</t>
  </si>
  <si>
    <t xml:space="preserve">С-ЕЖБ/22-04-2025/427900904</t>
  </si>
  <si>
    <t xml:space="preserve">AZISA-293681</t>
  </si>
  <si>
    <t xml:space="preserve">С-ЕЖБ/22-04-2025/427900903</t>
  </si>
  <si>
    <t xml:space="preserve">AZISA-293661</t>
  </si>
  <si>
    <t xml:space="preserve">СГМ ЭРИС-110 А/К</t>
  </si>
  <si>
    <t xml:space="preserve">С-ЕЖБ/22-04-2025/427900902</t>
  </si>
  <si>
    <t xml:space="preserve">Добавили АиМ 08.04.2022</t>
  </si>
  <si>
    <t xml:space="preserve">AZISA-293471</t>
  </si>
  <si>
    <t xml:space="preserve">СГМ ЭРИС-110 В/К</t>
  </si>
  <si>
    <t xml:space="preserve">С-ЕЖБ/22-04-2025/427900901</t>
  </si>
  <si>
    <t xml:space="preserve">704</t>
  </si>
  <si>
    <t xml:space="preserve">Емкость дренажная сбора производст-венно-дождевых стоков V= 16 м3</t>
  </si>
  <si>
    <t xml:space="preserve">Контроль загазованности  </t>
  </si>
  <si>
    <t xml:space="preserve">AZISA-704061</t>
  </si>
  <si>
    <t xml:space="preserve">ER230203005</t>
  </si>
  <si>
    <t xml:space="preserve">С-ДШФ/11-11-2023/297800279</t>
  </si>
  <si>
    <t xml:space="preserve">добавили в апреле</t>
  </si>
  <si>
    <t xml:space="preserve">Уровень в ЕДК14; Температура в ЕДК14</t>
  </si>
  <si>
    <t xml:space="preserve">LISA,TISA-704051</t>
  </si>
  <si>
    <t xml:space="preserve">УНКР.407631.005.МП</t>
  </si>
  <si>
    <t xml:space="preserve">ДУУ10-10-0-4,33-0-0-00-1-0-0-0-000-1</t>
  </si>
  <si>
    <t xml:space="preserve">м/℃</t>
  </si>
  <si>
    <t xml:space="preserve">2/75°</t>
  </si>
  <si>
    <t xml:space="preserve">С-ДШФ/22-07-2024/361507650</t>
  </si>
  <si>
    <t xml:space="preserve">0Ex ia IIBT6GaX</t>
  </si>
  <si>
    <t xml:space="preserve">Давление в ЕДК-14</t>
  </si>
  <si>
    <t xml:space="preserve">PISA-704021</t>
  </si>
  <si>
    <t xml:space="preserve">ООО"АМ-Все измерения" г.Челябинск</t>
  </si>
  <si>
    <t xml:space="preserve">±0.5</t>
  </si>
  <si>
    <t xml:space="preserve">С-ДШФ/11-10-2024/385850924</t>
  </si>
  <si>
    <t xml:space="preserve">0Ex ia IIc T6 X</t>
  </si>
  <si>
    <t xml:space="preserve">705</t>
  </si>
  <si>
    <t xml:space="preserve">AZISA-705061</t>
  </si>
  <si>
    <t xml:space="preserve">ER230203004</t>
  </si>
  <si>
    <t xml:space="preserve">С-ДШФ/11-11-2023/297800277</t>
  </si>
  <si>
    <t xml:space="preserve">LISA,TISA-705051</t>
  </si>
  <si>
    <t xml:space="preserve">С-ДШФ/11-10-2024/385850925</t>
  </si>
  <si>
    <t xml:space="preserve">Площадка входной гребёнки</t>
  </si>
  <si>
    <t xml:space="preserve">AZISA-702051</t>
  </si>
  <si>
    <t xml:space="preserve">МП 116-221-2014 с изм.№3</t>
  </si>
  <si>
    <t xml:space="preserve">ДГС ЭРИС-230-3 IR (МЕТАН)</t>
  </si>
  <si>
    <t xml:space="preserve">ER230203006</t>
  </si>
  <si>
    <t xml:space="preserve">±3,±0,062*(X^2)-0,1</t>
  </si>
  <si>
    <t xml:space="preserve">С-ДШФ/11-11-2023/297800276</t>
  </si>
  <si>
    <t xml:space="preserve">добавлен в мае</t>
  </si>
  <si>
    <t xml:space="preserve">AZISA-702061</t>
  </si>
  <si>
    <t xml:space="preserve">ER230203007</t>
  </si>
  <si>
    <t xml:space="preserve">С-ДШФ/11-11-2023/297800273</t>
  </si>
  <si>
    <t xml:space="preserve">AZISA-702071</t>
  </si>
  <si>
    <t xml:space="preserve">ER230203008</t>
  </si>
  <si>
    <t xml:space="preserve">С-ДШФ/11-11-2023/297800270</t>
  </si>
  <si>
    <t xml:space="preserve">Давление на трубопроводе ГЖС</t>
  </si>
  <si>
    <t xml:space="preserve">PISA-702041</t>
  </si>
  <si>
    <t xml:space="preserve">63044-16</t>
  </si>
  <si>
    <t xml:space="preserve">НКГЖ.406233.028 МП</t>
  </si>
  <si>
    <t xml:space="preserve">АИР-20/М2</t>
  </si>
  <si>
    <t xml:space="preserve">АИР-20/М2-Н-160-ДИ-Ex</t>
  </si>
  <si>
    <t xml:space="preserve">02009872</t>
  </si>
  <si>
    <t xml:space="preserve">ООО НПП "ЭЛЕМЕР"</t>
  </si>
  <si>
    <t xml:space="preserve">паспорт</t>
  </si>
  <si>
    <t xml:space="preserve">свидетельство не оформлялось</t>
  </si>
  <si>
    <t xml:space="preserve">Температура в трубопроводе ГЖС</t>
  </si>
  <si>
    <t xml:space="preserve">TIR-702021</t>
  </si>
  <si>
    <t xml:space="preserve">Преобразователи температуры программируемые ТСМУ 031, ТСПУ 031, ТХАУ 031, ТХКУ 031, ТННУ 031. РЭ</t>
  </si>
  <si>
    <t xml:space="preserve">ТСМУ 031</t>
  </si>
  <si>
    <t xml:space="preserve">ТСПУ 031С.Сп/XT-PR/Exi/ИНД</t>
  </si>
  <si>
    <t xml:space="preserve">℃</t>
  </si>
  <si>
    <t xml:space="preserve">С-ЕЖБ/19-06-2025/441478290</t>
  </si>
  <si>
    <t xml:space="preserve">703.3</t>
  </si>
  <si>
    <t xml:space="preserve">БУР-3</t>
  </si>
  <si>
    <t xml:space="preserve">ТТ501</t>
  </si>
  <si>
    <t xml:space="preserve">Метран-280-Ex</t>
  </si>
  <si>
    <t xml:space="preserve">Метран 286-05 Exia-1-120-Н10-(-50…100)С-Т5-У1.1(-50+85)-ГП</t>
  </si>
  <si>
    <t xml:space="preserve">С-ЕЖБ/08-03-2025/416938360</t>
  </si>
  <si>
    <t xml:space="preserve">АО "МКАИР"</t>
  </si>
  <si>
    <t xml:space="preserve">ExdbIICT5X</t>
  </si>
  <si>
    <t xml:space="preserve">PIT-303</t>
  </si>
  <si>
    <t xml:space="preserve">32854-13</t>
  </si>
  <si>
    <t xml:space="preserve">МП 4212-012-2013</t>
  </si>
  <si>
    <t xml:space="preserve">Метран-150</t>
  </si>
  <si>
    <t xml:space="preserve">Метран-150TG</t>
  </si>
  <si>
    <t xml:space="preserve">± 0,065</t>
  </si>
  <si>
    <t xml:space="preserve">С-ЕЖБ/07-03-2025/416940279</t>
  </si>
  <si>
    <t xml:space="preserve">1ExdIICT5/T6 X</t>
  </si>
  <si>
    <t xml:space="preserve">PIT-302</t>
  </si>
  <si>
    <t xml:space="preserve">С-ЕЖБ/07-03-2025/416940280</t>
  </si>
  <si>
    <t xml:space="preserve">PIT-301</t>
  </si>
  <si>
    <t xml:space="preserve">150TG</t>
  </si>
  <si>
    <t xml:space="preserve">С-ЕЖБ/07-03-2025/416940284</t>
  </si>
  <si>
    <t xml:space="preserve">АО "МЕТРАН"</t>
  </si>
  <si>
    <t xml:space="preserve">Расход Газа</t>
  </si>
  <si>
    <t xml:space="preserve">FIT-301</t>
  </si>
  <si>
    <t xml:space="preserve">48092-11</t>
  </si>
  <si>
    <t xml:space="preserve">МП 48092-11</t>
  </si>
  <si>
    <t xml:space="preserve">Н 250</t>
  </si>
  <si>
    <t xml:space="preserve">KROHNE H250/RR/M40/ESK-Ex</t>
  </si>
  <si>
    <t xml:space="preserve">D200000000966060</t>
  </si>
  <si>
    <t xml:space="preserve">Фирма "KROHNE Messtechnik GmbH"</t>
  </si>
  <si>
    <t xml:space="preserve">01.01.2020</t>
  </si>
  <si>
    <t xml:space="preserve">л/ч</t>
  </si>
  <si>
    <t xml:space="preserve">±1,6</t>
  </si>
  <si>
    <t xml:space="preserve">ИЯ</t>
  </si>
  <si>
    <t xml:space="preserve">И-ВЯ/28-03-2024/327790654</t>
  </si>
  <si>
    <t xml:space="preserve">ExiIICT6 Gb</t>
  </si>
  <si>
    <t xml:space="preserve">Демонтировано и передано АиМу на поверку 07.02.2024</t>
  </si>
  <si>
    <t xml:space="preserve">-40…+65 °C</t>
  </si>
  <si>
    <t xml:space="preserve">Газоанализатор</t>
  </si>
  <si>
    <t xml:space="preserve">QE-501</t>
  </si>
  <si>
    <t xml:space="preserve"> 61055-15</t>
  </si>
  <si>
    <t xml:space="preserve">МП 116-221-2014. изм. №3</t>
  </si>
  <si>
    <t xml:space="preserve">ДГС ЭРИС-210-1 IR</t>
  </si>
  <si>
    <t xml:space="preserve">ER210201771</t>
  </si>
  <si>
    <t xml:space="preserve">02.08.2020</t>
  </si>
  <si>
    <t xml:space="preserve">С-ДШФ/18-04-2023/242537167</t>
  </si>
  <si>
    <t xml:space="preserve">QE-502</t>
  </si>
  <si>
    <t xml:space="preserve">ER210201770</t>
  </si>
  <si>
    <t xml:space="preserve">С-ДШФ/18-04-2023/242537166</t>
  </si>
  <si>
    <t xml:space="preserve">703.4</t>
  </si>
  <si>
    <t xml:space="preserve">БУР-4</t>
  </si>
  <si>
    <t xml:space="preserve">ТТ-501</t>
  </si>
  <si>
    <t xml:space="preserve">С-ЕЖБ/08-03-2025/416938361</t>
  </si>
  <si>
    <t xml:space="preserve">С-ЕЖБ/07-03-2025/416940281</t>
  </si>
  <si>
    <t xml:space="preserve">С-ЕЖБ/07-03-2025/416940283</t>
  </si>
  <si>
    <t xml:space="preserve">С-ЕЖБ/07-03-2025/416940282</t>
  </si>
  <si>
    <t xml:space="preserve">После КШг45</t>
  </si>
  <si>
    <t xml:space="preserve">D200000000966061</t>
  </si>
  <si>
    <t xml:space="preserve">С-ВЯ/28-03-2024/327791197</t>
  </si>
  <si>
    <t xml:space="preserve">ER210201772</t>
  </si>
  <si>
    <t xml:space="preserve">С-ДШФ/18-04-2023/242537165</t>
  </si>
  <si>
    <t xml:space="preserve">ER210201769</t>
  </si>
  <si>
    <t xml:space="preserve">С-ДШФ/18-04-2023/242537163</t>
  </si>
  <si>
    <t xml:space="preserve">703.5</t>
  </si>
  <si>
    <t xml:space="preserve">Площадка сепаратора факельного высокого давления</t>
  </si>
  <si>
    <t xml:space="preserve">СФВД4</t>
  </si>
  <si>
    <t xml:space="preserve">LIR-703061</t>
  </si>
  <si>
    <t xml:space="preserve">Rosemount 5301HA2S1E4SM00362RAIMM1T1R7388</t>
  </si>
  <si>
    <t xml:space="preserve">АО "ПГ МЕТРАН" Челябинск</t>
  </si>
  <si>
    <t xml:space="preserve">С-ДШФ/20-08-2024/366290901</t>
  </si>
  <si>
    <t xml:space="preserve">0Ex ia IIC T4…Т1 GA X</t>
  </si>
  <si>
    <t xml:space="preserve">05.09.2021</t>
  </si>
  <si>
    <t xml:space="preserve">12.04.2023</t>
  </si>
  <si>
    <t xml:space="preserve">Газовый конденсат</t>
  </si>
  <si>
    <t xml:space="preserve">PIR-703041</t>
  </si>
  <si>
    <t xml:space="preserve">МИ 4212-012-2013</t>
  </si>
  <si>
    <t xml:space="preserve">Метран 150</t>
  </si>
  <si>
    <t xml:space="preserve">Метран 150TGR12G21AM4IMS5K12PCT1LTST</t>
  </si>
  <si>
    <t xml:space="preserve">С-ДАВ/15-02-2021/37823955</t>
  </si>
  <si>
    <t xml:space="preserve">АО "ПГ "МЕТРАН"</t>
  </si>
  <si>
    <t xml:space="preserve">0Ex ia IIC T4 Ga X </t>
  </si>
  <si>
    <t xml:space="preserve">Попутный нефтяной газ</t>
  </si>
  <si>
    <t xml:space="preserve">Ui ≤ 30 В, Ii ≤ 200 mA</t>
  </si>
  <si>
    <t xml:space="preserve">TIR-703021</t>
  </si>
  <si>
    <t xml:space="preserve">75208-19</t>
  </si>
  <si>
    <t xml:space="preserve">435-158-2019МП</t>
  </si>
  <si>
    <t xml:space="preserve">Датчик температуры</t>
  </si>
  <si>
    <t xml:space="preserve">ТСПТ Ex</t>
  </si>
  <si>
    <t xml:space="preserve">ТСПТ Exd101-L19-Pt100-A4H10-C10-8-300/200</t>
  </si>
  <si>
    <t xml:space="preserve">5188-1-1</t>
  </si>
  <si>
    <t xml:space="preserve">ООО "ПК "ТЕСЕЙ"</t>
  </si>
  <si>
    <t xml:space="preserve">СПТ 5188-1-1</t>
  </si>
  <si>
    <t xml:space="preserve">ООО "ПК"ТЕСЕЙ"</t>
  </si>
  <si>
    <t xml:space="preserve">1Exd  IIC T6 X </t>
  </si>
  <si>
    <t xml:space="preserve">-40…+60 °C</t>
  </si>
  <si>
    <t xml:space="preserve">Стойка №1</t>
  </si>
  <si>
    <t xml:space="preserve">AZISA-703071</t>
  </si>
  <si>
    <t xml:space="preserve">МП 116-221-2014 изм. №3</t>
  </si>
  <si>
    <t xml:space="preserve">ER230202175</t>
  </si>
  <si>
    <t xml:space="preserve">С-ДШФ/16-08-2023/275801437</t>
  </si>
  <si>
    <t xml:space="preserve">Стойка №2</t>
  </si>
  <si>
    <t xml:space="preserve">AZISA-703091</t>
  </si>
  <si>
    <t xml:space="preserve">ER230202173</t>
  </si>
  <si>
    <t xml:space="preserve">С-ДШФ/16-08-2023/275801436</t>
  </si>
  <si>
    <t xml:space="preserve">Стойка №3</t>
  </si>
  <si>
    <t xml:space="preserve">AZISA-703101</t>
  </si>
  <si>
    <t xml:space="preserve">ER230202174</t>
  </si>
  <si>
    <t xml:space="preserve">С-ДШФ/16-08-2023/27581435</t>
  </si>
  <si>
    <t xml:space="preserve">706</t>
  </si>
  <si>
    <t xml:space="preserve">БНДР</t>
  </si>
  <si>
    <t xml:space="preserve">Загазованность в помещение БНДР</t>
  </si>
  <si>
    <t xml:space="preserve">AST-1 (пропан)</t>
  </si>
  <si>
    <t xml:space="preserve">ER230200277</t>
  </si>
  <si>
    <t xml:space="preserve">С-ДШФ/18-04-2023/242537154</t>
  </si>
  <si>
    <t xml:space="preserve">01.02.2023</t>
  </si>
  <si>
    <t xml:space="preserve">200.1</t>
  </si>
  <si>
    <t xml:space="preserve"> Уровень в I-СВ1</t>
  </si>
  <si>
    <t xml:space="preserve">LZISA– 200691</t>
  </si>
  <si>
    <t xml:space="preserve">ГОСТ 8.660-2009 "ГСИ.Уровнемеры промышленного применения. МП."</t>
  </si>
  <si>
    <t xml:space="preserve">Rosemount 5301HA2S1V5AM00340KANAM1Q4T1P6R8808</t>
  </si>
  <si>
    <t xml:space="preserve">504511</t>
  </si>
  <si>
    <t xml:space="preserve">"Rosemount inc." </t>
  </si>
  <si>
    <t xml:space="preserve">0,34</t>
  </si>
  <si>
    <t xml:space="preserve"> СП k.0213-20</t>
  </si>
  <si>
    <t xml:space="preserve">ПРОСРОЧЕН</t>
  </si>
  <si>
    <t xml:space="preserve">0ExiaIICT1…Т4 GA X</t>
  </si>
  <si>
    <t xml:space="preserve">17.09.2016</t>
  </si>
  <si>
    <t xml:space="preserve">Ui ≤ 30 B, Ii ≤ 130 мA</t>
  </si>
  <si>
    <t xml:space="preserve">-50…+70 °C</t>
  </si>
  <si>
    <t xml:space="preserve">IP 66/IP 67</t>
  </si>
  <si>
    <t xml:space="preserve">LZISA– 200701</t>
  </si>
  <si>
    <t xml:space="preserve">18.04.2016</t>
  </si>
  <si>
    <t xml:space="preserve"> СП k.0214-20</t>
  </si>
  <si>
    <t xml:space="preserve">Уровень в I-СВ2</t>
  </si>
  <si>
    <t xml:space="preserve">LZISA– 200711</t>
  </si>
  <si>
    <t xml:space="preserve">504513</t>
  </si>
  <si>
    <t xml:space="preserve"> СП k.0217-20</t>
  </si>
  <si>
    <t xml:space="preserve">СП-25 стойка №3</t>
  </si>
  <si>
    <t xml:space="preserve">AZISA – 200791</t>
  </si>
  <si>
    <t xml:space="preserve">МП 116-221-2014 изм №3</t>
  </si>
  <si>
    <t xml:space="preserve">ER230190509</t>
  </si>
  <si>
    <t xml:space="preserve">01.01.2019</t>
  </si>
  <si>
    <t xml:space="preserve">С-ДШФ/21-03-2022/142105082</t>
  </si>
  <si>
    <t xml:space="preserve">При наличии ГСО ПГС</t>
  </si>
  <si>
    <t xml:space="preserve">СП-25 стойка №8</t>
  </si>
  <si>
    <t xml:space="preserve">AZISA – 200841</t>
  </si>
  <si>
    <t xml:space="preserve">МП 116-221-2014 изм №1</t>
  </si>
  <si>
    <t xml:space="preserve">ER230190523</t>
  </si>
  <si>
    <t xml:space="preserve">С-ДШФ/21-03-2022/142105085</t>
  </si>
  <si>
    <t xml:space="preserve">25.10.2020</t>
  </si>
  <si>
    <t xml:space="preserve"> Площадка нагрева-телей ПТБ-10Э</t>
  </si>
  <si>
    <t xml:space="preserve">Коллектор воздуховода</t>
  </si>
  <si>
    <t xml:space="preserve">QE-32(2) 
(метан)</t>
  </si>
  <si>
    <t xml:space="preserve">55450-13</t>
  </si>
  <si>
    <t xml:space="preserve">МП-242-1561-2013</t>
  </si>
  <si>
    <t xml:space="preserve">Газоанализатор </t>
  </si>
  <si>
    <t xml:space="preserve">СГОЭС</t>
  </si>
  <si>
    <t xml:space="preserve">СГОЭС-М11</t>
  </si>
  <si>
    <t xml:space="preserve">7742</t>
  </si>
  <si>
    <t xml:space="preserve">ЗАО "Электронстандарт-прибор"</t>
  </si>
  <si>
    <t xml:space="preserve">С-ДШФ/10-02-2024/321305240</t>
  </si>
  <si>
    <t xml:space="preserve">ЗАМЕНИТЬ</t>
  </si>
  <si>
    <t xml:space="preserve">1Ex de II C T4-T5 </t>
  </si>
  <si>
    <t xml:space="preserve">ДА</t>
  </si>
  <si>
    <t xml:space="preserve">Площадка нагрева-телей ПТБ-10Э</t>
  </si>
  <si>
    <t xml:space="preserve">Температура дымовой трубы 1</t>
  </si>
  <si>
    <t xml:space="preserve">TE 6(2)</t>
  </si>
  <si>
    <t xml:space="preserve">Метран 281-02</t>
  </si>
  <si>
    <t xml:space="preserve">2250809</t>
  </si>
  <si>
    <t xml:space="preserve">± 1</t>
  </si>
  <si>
    <t xml:space="preserve"> СП k.0230-20</t>
  </si>
  <si>
    <t xml:space="preserve">поверен</t>
  </si>
  <si>
    <t xml:space="preserve">0ExiaIICT5 Х</t>
  </si>
  <si>
    <t xml:space="preserve">QE-32(2)</t>
  </si>
  <si>
    <t xml:space="preserve">7751</t>
  </si>
  <si>
    <t xml:space="preserve">С -ДШФ/10-02-2024/321305239</t>
  </si>
  <si>
    <t xml:space="preserve">1Exid[ib]llCT4</t>
  </si>
  <si>
    <t xml:space="preserve">01.06.2017</t>
  </si>
  <si>
    <t xml:space="preserve">Давление в воздуховоде</t>
  </si>
  <si>
    <t xml:space="preserve">PЕ 16(1)</t>
  </si>
  <si>
    <t xml:space="preserve">Метран 150TG1</t>
  </si>
  <si>
    <t xml:space="preserve">СП k.0225-20</t>
  </si>
  <si>
    <t xml:space="preserve">Давление в трубопроводе отбора среды из теплообменной камеры</t>
  </si>
  <si>
    <t xml:space="preserve">PЕ 16(2)</t>
  </si>
  <si>
    <t xml:space="preserve"> СП k.0222-20</t>
  </si>
  <si>
    <t xml:space="preserve">Давление в трубопроводе входа нефти в печь</t>
  </si>
  <si>
    <t xml:space="preserve">PE 43(2)</t>
  </si>
  <si>
    <t xml:space="preserve">32854-08</t>
  </si>
  <si>
    <t xml:space="preserve">Метран 150TG</t>
  </si>
  <si>
    <t xml:space="preserve">ЗАО"ПГ"Метран", </t>
  </si>
  <si>
    <t xml:space="preserve"> СП k.0223-20</t>
  </si>
  <si>
    <t xml:space="preserve">0ExiaIICT4 Ga X </t>
  </si>
  <si>
    <t xml:space="preserve">Давление в трубопроводе выхода нефти из печи</t>
  </si>
  <si>
    <t xml:space="preserve">PE 43(1)</t>
  </si>
  <si>
    <t xml:space="preserve"> СП k.0224-20</t>
  </si>
  <si>
    <t xml:space="preserve">Температура трубопровода входа нефти в печь</t>
  </si>
  <si>
    <t xml:space="preserve">TE 3(1)</t>
  </si>
  <si>
    <t xml:space="preserve">Метран 286-02 Exia-1-200-Н10</t>
  </si>
  <si>
    <t xml:space="preserve"> СП k.0226-20</t>
  </si>
  <si>
    <t xml:space="preserve">Температура в ППТ</t>
  </si>
  <si>
    <t xml:space="preserve">ТЕ 5(3)</t>
  </si>
  <si>
    <t xml:space="preserve"> СП k.0227-20</t>
  </si>
  <si>
    <t xml:space="preserve">Температура выхода змеевеков из теплообменной камеры 3-й поток</t>
  </si>
  <si>
    <t xml:space="preserve">ТЕ 4(3)</t>
  </si>
  <si>
    <t xml:space="preserve">Метран 286-02</t>
  </si>
  <si>
    <t xml:space="preserve">2250791</t>
  </si>
  <si>
    <t xml:space="preserve"> СП k.0228-20</t>
  </si>
  <si>
    <t xml:space="preserve">0ExdIICT5 Х</t>
  </si>
  <si>
    <t xml:space="preserve">Блок автоматизации печи</t>
  </si>
  <si>
    <t xml:space="preserve">Температура в БМА</t>
  </si>
  <si>
    <t xml:space="preserve">ТЕ 5(4)</t>
  </si>
  <si>
    <t xml:space="preserve">2250806</t>
  </si>
  <si>
    <t xml:space="preserve"> СП k.0229-20</t>
  </si>
  <si>
    <t xml:space="preserve">0ExdIICT5Х</t>
  </si>
  <si>
    <t xml:space="preserve">Температура среды перед ККЗ</t>
  </si>
  <si>
    <t xml:space="preserve">ТЕ 5(5)</t>
  </si>
  <si>
    <t xml:space="preserve">Метран 286-02 Exia-1-200-Н10-(-50…100)С-Т5-У1.1(-50+85)-ГП</t>
  </si>
  <si>
    <t xml:space="preserve"> СП k.0194-20</t>
  </si>
  <si>
    <t xml:space="preserve">01.10.2016</t>
  </si>
  <si>
    <t xml:space="preserve">Температура выхода змеевеков из теплообменной камеры</t>
  </si>
  <si>
    <t xml:space="preserve">ТЕ 4(4)</t>
  </si>
  <si>
    <t xml:space="preserve">2250786</t>
  </si>
  <si>
    <t xml:space="preserve"> СП k.0195-20</t>
  </si>
  <si>
    <t xml:space="preserve">2017</t>
  </si>
  <si>
    <t xml:space="preserve">ТЕ 4(2)</t>
  </si>
  <si>
    <t xml:space="preserve">2250797</t>
  </si>
  <si>
    <t xml:space="preserve"> СП k.0197-20</t>
  </si>
  <si>
    <t xml:space="preserve">Температура стенки камеры сгорания</t>
  </si>
  <si>
    <t xml:space="preserve">TЕ 6(7)</t>
  </si>
  <si>
    <t xml:space="preserve">методикой поверки, раздел 3.4 Руководства по эксплуатации ВБАЛ 2.821.011 РЭ,</t>
  </si>
  <si>
    <t xml:space="preserve">Термопреобразователь сопротивления взрывозащищенный</t>
  </si>
  <si>
    <t xml:space="preserve">ТСПУ 011</t>
  </si>
  <si>
    <t xml:space="preserve">ТСПУ 011.151.XT- Exd-4/20-(-50/150)-0,5-2-2-5000-530-Н-К1/Г6-К-П</t>
  </si>
  <si>
    <t xml:space="preserve">41</t>
  </si>
  <si>
    <t xml:space="preserve">АОЗТ СКБ Термоприбор. Москва</t>
  </si>
  <si>
    <t xml:space="preserve"> %</t>
  </si>
  <si>
    <t xml:space="preserve"> СП k.0198-20</t>
  </si>
  <si>
    <t xml:space="preserve">0ExiaIIВT3Х</t>
  </si>
  <si>
    <t xml:space="preserve">Температура стенки теплообменной камеры</t>
  </si>
  <si>
    <t xml:space="preserve">TЕ 6(8)</t>
  </si>
  <si>
    <t xml:space="preserve">42</t>
  </si>
  <si>
    <t xml:space="preserve"> СП k.0199-20</t>
  </si>
  <si>
    <t xml:space="preserve">ТЕ 6(5)</t>
  </si>
  <si>
    <t xml:space="preserve">43</t>
  </si>
  <si>
    <t xml:space="preserve"> СП k.0200-20</t>
  </si>
  <si>
    <t xml:space="preserve">01.2017</t>
  </si>
  <si>
    <t xml:space="preserve">TЕ 6(6)</t>
  </si>
  <si>
    <t xml:space="preserve"> СП k.0201-20</t>
  </si>
  <si>
    <t xml:space="preserve">ТЕ 6(4)</t>
  </si>
  <si>
    <t xml:space="preserve">47.</t>
  </si>
  <si>
    <t xml:space="preserve">01 04.2015</t>
  </si>
  <si>
    <t xml:space="preserve"> СП k.0202-20</t>
  </si>
  <si>
    <t xml:space="preserve">Температура поверхности газопровода</t>
  </si>
  <si>
    <t xml:space="preserve">TЕ 6(9)</t>
  </si>
  <si>
    <t xml:space="preserve">50.</t>
  </si>
  <si>
    <t xml:space="preserve"> СП k.0203-20</t>
  </si>
  <si>
    <t xml:space="preserve">203</t>
  </si>
  <si>
    <t xml:space="preserve">Загазованность 50% НКПР на площадке печи</t>
  </si>
  <si>
    <t xml:space="preserve">QE-32(4)</t>
  </si>
  <si>
    <t xml:space="preserve">МП 116-221-2014</t>
  </si>
  <si>
    <t xml:space="preserve">ЭРИС-230-3 IR(метан)</t>
  </si>
  <si>
    <t xml:space="preserve">ER230190524</t>
  </si>
  <si>
    <t xml:space="preserve">С-ДШФ/21-03-2022/142105084</t>
  </si>
  <si>
    <t xml:space="preserve">1Ex d(ia) II C T6 X </t>
  </si>
  <si>
    <t xml:space="preserve">205</t>
  </si>
  <si>
    <t xml:space="preserve">СП-25 стойка № 1</t>
  </si>
  <si>
    <t xml:space="preserve">AZISA – 205481</t>
  </si>
  <si>
    <t xml:space="preserve">ДГС ЭРИС-230-3 IR 
(метан)</t>
  </si>
  <si>
    <t xml:space="preserve">ER230190511</t>
  </si>
  <si>
    <t xml:space="preserve">С-ДШФ/21-03-2022/142105083</t>
  </si>
  <si>
    <t xml:space="preserve">Площадка сброса пластовой воды</t>
  </si>
  <si>
    <t xml:space="preserve">СП-25 стойка № 3</t>
  </si>
  <si>
    <t xml:space="preserve">AZISA – 205501</t>
  </si>
  <si>
    <t xml:space="preserve">МП-242-1580-2013 изм №1</t>
  </si>
  <si>
    <t xml:space="preserve">ЭРИС-ОПТИМА </t>
  </si>
  <si>
    <t xml:space="preserve">ЭРИС-ОПТИМА ПЛЮС М (метан)</t>
  </si>
  <si>
    <t xml:space="preserve">ЕR160189</t>
  </si>
  <si>
    <t xml:space="preserve">С-ГРЗ/16-03-2023/232874232</t>
  </si>
  <si>
    <t xml:space="preserve">10.06.2016</t>
  </si>
  <si>
    <t xml:space="preserve">СП-25 стойка № 4</t>
  </si>
  <si>
    <t xml:space="preserve">AZISA–205511</t>
  </si>
  <si>
    <t xml:space="preserve">ЕR160229</t>
  </si>
  <si>
    <t xml:space="preserve">С-ГРЗ/16-03-2023/232874231</t>
  </si>
  <si>
    <t xml:space="preserve">206.2</t>
  </si>
  <si>
    <t xml:space="preserve">БИК-2</t>
  </si>
  <si>
    <t xml:space="preserve">Загазованность в помещении</t>
  </si>
  <si>
    <t xml:space="preserve">QIT-206201</t>
  </si>
  <si>
    <t xml:space="preserve">66741-17</t>
  </si>
  <si>
    <t xml:space="preserve">МП-242-2061-2021</t>
  </si>
  <si>
    <t xml:space="preserve">ИДК-10</t>
  </si>
  <si>
    <t xml:space="preserve">ИДК-10-01-13\001б-УХЛ1</t>
  </si>
  <si>
    <t xml:space="preserve">ООО "Томская электронная компания"</t>
  </si>
  <si>
    <t xml:space="preserve">С-ГЦТ/18-11-22/202318870</t>
  </si>
  <si>
    <t xml:space="preserve">ООО "ТЭК"</t>
  </si>
  <si>
    <t xml:space="preserve">24.11.2024</t>
  </si>
  <si>
    <t xml:space="preserve">Был смонтирован 24.11.24 Демонтированный  (метанол) отправлен на поверку (прекращение работы с АИМом)</t>
  </si>
  <si>
    <t xml:space="preserve"> Площадка сепарационная</t>
  </si>
  <si>
    <t xml:space="preserve">Р газа до 2-КР5 СII-СК1</t>
  </si>
  <si>
    <t xml:space="preserve">PIR-210231</t>
  </si>
  <si>
    <t xml:space="preserve">48186-11</t>
  </si>
  <si>
    <t xml:space="preserve">МП 4212-023-2011 "Датчики давления Метран-75."</t>
  </si>
  <si>
    <t xml:space="preserve">Метран-75</t>
  </si>
  <si>
    <t xml:space="preserve">Метран 75G4S22G2IM2F2C1LTPBK03</t>
  </si>
  <si>
    <t xml:space="preserve">1212441</t>
  </si>
  <si>
    <t xml:space="preserve">ЗАО ПГ "Метран"</t>
  </si>
  <si>
    <t xml:space="preserve">СП k.0032-20</t>
  </si>
  <si>
    <t xml:space="preserve">ООО ГПН-А</t>
  </si>
  <si>
    <t xml:space="preserve">0Ex ia II CT4 Х</t>
  </si>
  <si>
    <t xml:space="preserve">Р газа до 2-КР7 СII-СК2</t>
  </si>
  <si>
    <t xml:space="preserve">PIСA-210321</t>
  </si>
  <si>
    <t xml:space="preserve">1212440</t>
  </si>
  <si>
    <t xml:space="preserve">СП k.0031-20</t>
  </si>
  <si>
    <t xml:space="preserve">Предупр. сигнализация</t>
  </si>
  <si>
    <t xml:space="preserve">СП-25 Стойка №1 </t>
  </si>
  <si>
    <t xml:space="preserve">AZISA–210771</t>
  </si>
  <si>
    <t xml:space="preserve">ER160223</t>
  </si>
  <si>
    <t xml:space="preserve">С-ГРЗ/16-03-2023/232874230</t>
  </si>
  <si>
    <t xml:space="preserve">СП-25 Стойка №2</t>
  </si>
  <si>
    <t xml:space="preserve">AZISA–210781</t>
  </si>
  <si>
    <t xml:space="preserve">ER160219</t>
  </si>
  <si>
    <t xml:space="preserve">С-ГРЗ/16-03-2023/232874229</t>
  </si>
  <si>
    <t xml:space="preserve">СП-25 Стойка №7</t>
  </si>
  <si>
    <t xml:space="preserve">AZISA–210831</t>
  </si>
  <si>
    <t xml:space="preserve">ER160220</t>
  </si>
  <si>
    <t xml:space="preserve">С-ГРЗ/16-03-2023/232874225</t>
  </si>
  <si>
    <t xml:space="preserve">СП-25 Стойка №8</t>
  </si>
  <si>
    <t xml:space="preserve">AZISA–210841</t>
  </si>
  <si>
    <t xml:space="preserve">ER160215</t>
  </si>
  <si>
    <t xml:space="preserve">С-ГРЗ/16-03-2023/232874224</t>
  </si>
  <si>
    <t xml:space="preserve">QE-213-32(1)</t>
  </si>
  <si>
    <t xml:space="preserve">ER160047</t>
  </si>
  <si>
    <t xml:space="preserve">С-ГРЗ/16-03-2023/232874223</t>
  </si>
  <si>
    <t xml:space="preserve">Площадка сброса пластовой воды </t>
  </si>
  <si>
    <t xml:space="preserve">AZISA–215481</t>
  </si>
  <si>
    <t xml:space="preserve">ER160190</t>
  </si>
  <si>
    <t xml:space="preserve">С-ГРЗ/16-03-2023/232874222</t>
  </si>
  <si>
    <t xml:space="preserve">AZISA–215511</t>
  </si>
  <si>
    <t xml:space="preserve">ER160165</t>
  </si>
  <si>
    <t xml:space="preserve">С-ГРЗ/16-03-2023/232874219</t>
  </si>
  <si>
    <t xml:space="preserve">AZISA–215521</t>
  </si>
  <si>
    <t xml:space="preserve">ER160166</t>
  </si>
  <si>
    <t xml:space="preserve">С-ГРЗ/16-03-2023/232874218</t>
  </si>
  <si>
    <t xml:space="preserve">AZISA–215531</t>
  </si>
  <si>
    <t xml:space="preserve">ER160200</t>
  </si>
  <si>
    <t xml:space="preserve">С-ГРЗ/16-03-2023/232874216</t>
  </si>
  <si>
    <t xml:space="preserve">AZISA–215541</t>
  </si>
  <si>
    <t xml:space="preserve">ER160161</t>
  </si>
  <si>
    <t xml:space="preserve">С-ГРЗ/16-03-2023/232874215</t>
  </si>
  <si>
    <t xml:space="preserve">УЗА РВС-4</t>
  </si>
  <si>
    <t xml:space="preserve">AZISA-0002551</t>
  </si>
  <si>
    <t xml:space="preserve">ЕR160285</t>
  </si>
  <si>
    <t xml:space="preserve">С-ГРЗ/17-03-2023/232874188</t>
  </si>
  <si>
    <t xml:space="preserve">КАРЭ РВС-4</t>
  </si>
  <si>
    <t xml:space="preserve">AZISA-000911</t>
  </si>
  <si>
    <t xml:space="preserve">ЕR160141</t>
  </si>
  <si>
    <t xml:space="preserve">С-ГРЗ/17-03-2023/232874187</t>
  </si>
  <si>
    <t xml:space="preserve">AZISA-000931</t>
  </si>
  <si>
    <t xml:space="preserve">ЕR160302</t>
  </si>
  <si>
    <t xml:space="preserve">С-ГРЗ/17-03-2023/232874185</t>
  </si>
  <si>
    <t xml:space="preserve">AZISA-000941</t>
  </si>
  <si>
    <t xml:space="preserve">ЕR160278</t>
  </si>
  <si>
    <t xml:space="preserve">С-ГРЗ/17-03-2023/232874184</t>
  </si>
  <si>
    <t xml:space="preserve">AZISA-000951</t>
  </si>
  <si>
    <t xml:space="preserve">ЕR160277</t>
  </si>
  <si>
    <t xml:space="preserve">С-ГРЗ/17-03-2023/232874183</t>
  </si>
  <si>
    <t xml:space="preserve">AZISA-000981</t>
  </si>
  <si>
    <t xml:space="preserve">ЕR160301</t>
  </si>
  <si>
    <t xml:space="preserve">С-ГРЗ/17-03-2023/232874180</t>
  </si>
  <si>
    <t xml:space="preserve">AZISA-000991</t>
  </si>
  <si>
    <t xml:space="preserve">ЕR160299</t>
  </si>
  <si>
    <t xml:space="preserve">С-ГРЗ/17-03-2023/232874179</t>
  </si>
  <si>
    <t xml:space="preserve">AZISA-0001001</t>
  </si>
  <si>
    <t xml:space="preserve">ЕR160149</t>
  </si>
  <si>
    <t xml:space="preserve">С-ГРЗ/17-03-2023/232874178</t>
  </si>
  <si>
    <t xml:space="preserve">AZISA-0001031</t>
  </si>
  <si>
    <t xml:space="preserve">ЕR160327</t>
  </si>
  <si>
    <t xml:space="preserve">С-ГРЗ/17-03-2023/232874175</t>
  </si>
  <si>
    <t xml:space="preserve">AZISA-0001061</t>
  </si>
  <si>
    <t xml:space="preserve">ЕR160142</t>
  </si>
  <si>
    <t xml:space="preserve">С-ГРЗ/17-03-2023/232874172</t>
  </si>
  <si>
    <t xml:space="preserve">AZISA-0001271</t>
  </si>
  <si>
    <t xml:space="preserve">ЕR160121</t>
  </si>
  <si>
    <t xml:space="preserve">С-ГРЗ/17-03-2023/232874170</t>
  </si>
  <si>
    <t xml:space="preserve">AZISA-0001291</t>
  </si>
  <si>
    <t xml:space="preserve">ЕR160155</t>
  </si>
  <si>
    <t xml:space="preserve">С-ГРЗ/17-03-2023/232874169</t>
  </si>
  <si>
    <t xml:space="preserve">AZISA-0001311</t>
  </si>
  <si>
    <t xml:space="preserve">ЕR160321</t>
  </si>
  <si>
    <t xml:space="preserve">С-ГРЗ/17-03-2023/232874167</t>
  </si>
  <si>
    <t xml:space="preserve">Резервуар нефти РВС - 10000 м3 (УЗА РВС-6)</t>
  </si>
  <si>
    <t xml:space="preserve">AZISA-0001321</t>
  </si>
  <si>
    <t xml:space="preserve">ЕR160125</t>
  </si>
  <si>
    <t xml:space="preserve">С-ГРЗ/17-03-2023/232874166</t>
  </si>
  <si>
    <t xml:space="preserve">AZISA-0002581
</t>
  </si>
  <si>
    <t xml:space="preserve">ER160280</t>
  </si>
  <si>
    <t xml:space="preserve">С-ГРЗ/17-03-2023/232874165</t>
  </si>
  <si>
    <t xml:space="preserve">AZISA-0002591
</t>
  </si>
  <si>
    <t xml:space="preserve">ER160303</t>
  </si>
  <si>
    <t xml:space="preserve">С-ГРЗ/17-03-2023/232874164</t>
  </si>
  <si>
    <t xml:space="preserve">КАРЭ РВС-7</t>
  </si>
  <si>
    <t xml:space="preserve">AZISA-0001331</t>
  </si>
  <si>
    <t xml:space="preserve">ЕR160153</t>
  </si>
  <si>
    <t xml:space="preserve">С-ГРЗ/17-03-2023/232874163</t>
  </si>
  <si>
    <t xml:space="preserve">AZISA-0001351</t>
  </si>
  <si>
    <t xml:space="preserve">ЕR160291</t>
  </si>
  <si>
    <t xml:space="preserve">С-ГРЗ/17-03-2023/232874161</t>
  </si>
  <si>
    <t xml:space="preserve">AZISA-0001361</t>
  </si>
  <si>
    <t xml:space="preserve">ЕR160320</t>
  </si>
  <si>
    <t xml:space="preserve">С-ГРЗ/17-03-2023/232874159</t>
  </si>
  <si>
    <t xml:space="preserve">AZISA-0001371</t>
  </si>
  <si>
    <t xml:space="preserve">ЕR160323</t>
  </si>
  <si>
    <t xml:space="preserve">С-ГРЗ/17-03-2023/232874158</t>
  </si>
  <si>
    <t xml:space="preserve">УЗА РВС № 7</t>
  </si>
  <si>
    <t xml:space="preserve">AZISA-0002611</t>
  </si>
  <si>
    <t xml:space="preserve">ER160290</t>
  </si>
  <si>
    <t xml:space="preserve">С-ГРЗ/17-03-2023/232874156</t>
  </si>
  <si>
    <t xml:space="preserve">AZISA-0001591</t>
  </si>
  <si>
    <t xml:space="preserve">ЕR160325</t>
  </si>
  <si>
    <t xml:space="preserve">С-ГРЗ/17-03-2023/232874155</t>
  </si>
  <si>
    <t xml:space="preserve">AZISA-0001601</t>
  </si>
  <si>
    <t xml:space="preserve">ЕR160158</t>
  </si>
  <si>
    <t xml:space="preserve">С-ГРЗ/17-03-2023/232874154</t>
  </si>
  <si>
    <t xml:space="preserve">AZISA-0001621</t>
  </si>
  <si>
    <t xml:space="preserve">ЕR160144</t>
  </si>
  <si>
    <t xml:space="preserve">С-ГРЗ/17-03-2023/232874153</t>
  </si>
  <si>
    <t xml:space="preserve">AZISA-0001631</t>
  </si>
  <si>
    <t xml:space="preserve">ЕR160123</t>
  </si>
  <si>
    <t xml:space="preserve">С-ГРЗ/17-03-2023/232874152</t>
  </si>
  <si>
    <t xml:space="preserve">AZISA-0001641</t>
  </si>
  <si>
    <t xml:space="preserve">ЕR160152</t>
  </si>
  <si>
    <t xml:space="preserve">С-ГРЗ/17-03-2023/232874151</t>
  </si>
  <si>
    <t xml:space="preserve">AZISA-0001651</t>
  </si>
  <si>
    <t xml:space="preserve">ЕR160326</t>
  </si>
  <si>
    <t xml:space="preserve">С-ГРЗ/17-03-2023/232874150</t>
  </si>
  <si>
    <t xml:space="preserve">AZISA-0001661</t>
  </si>
  <si>
    <t xml:space="preserve">ЕR160122</t>
  </si>
  <si>
    <t xml:space="preserve">С-ГРЗ/17-03-2023/232874149</t>
  </si>
  <si>
    <t xml:space="preserve">AZISA-0001681</t>
  </si>
  <si>
    <t xml:space="preserve">ЕR160331</t>
  </si>
  <si>
    <t xml:space="preserve">С-ГРЗ/17-03-2023/232874147</t>
  </si>
  <si>
    <t xml:space="preserve">AZISA-0001701</t>
  </si>
  <si>
    <t xml:space="preserve">ЕR160124</t>
  </si>
  <si>
    <t xml:space="preserve">С-ГРЗ/17-03-2023/232874145</t>
  </si>
  <si>
    <t xml:space="preserve">226.1</t>
  </si>
  <si>
    <t xml:space="preserve">Емкость дренажная V=40 м3</t>
  </si>
  <si>
    <t xml:space="preserve">Уровень в Е1 
</t>
  </si>
  <si>
    <t xml:space="preserve">LISA, TISA–226211</t>
  </si>
  <si>
    <t xml:space="preserve">ДУУ10-10-0-3,90-0-0-00-1-0-0-0-000-3</t>
  </si>
  <si>
    <t xml:space="preserve">0,2/-45°</t>
  </si>
  <si>
    <t xml:space="preserve">3,90/85°</t>
  </si>
  <si>
    <t xml:space="preserve">С-ДШФ/11-10-2022/197024637</t>
  </si>
  <si>
    <t xml:space="preserve">0 Ex ia IIB T6 GaX</t>
  </si>
  <si>
    <t xml:space="preserve">12.05.2021</t>
  </si>
  <si>
    <t xml:space="preserve">Контроль загазованности E-1</t>
  </si>
  <si>
    <t xml:space="preserve">AZISA–226261</t>
  </si>
  <si>
    <t xml:space="preserve">ER160293</t>
  </si>
  <si>
    <t xml:space="preserve">С-ГРЗ/17-03-2023/232874144</t>
  </si>
  <si>
    <t xml:space="preserve">226.2</t>
  </si>
  <si>
    <t xml:space="preserve">Контроль загазованности Е-2</t>
  </si>
  <si>
    <t xml:space="preserve">AZISA–226271</t>
  </si>
  <si>
    <t xml:space="preserve">ER160263</t>
  </si>
  <si>
    <t xml:space="preserve">С-ГРЗ/17-03-2023/232874142</t>
  </si>
  <si>
    <t xml:space="preserve">226.4</t>
  </si>
  <si>
    <t xml:space="preserve">Контроль загазованности Е-4</t>
  </si>
  <si>
    <t xml:space="preserve">AZISA–226291</t>
  </si>
  <si>
    <t xml:space="preserve">ER160297</t>
  </si>
  <si>
    <t xml:space="preserve">С-ГРЗ/17-03-2023/232874141</t>
  </si>
  <si>
    <t xml:space="preserve">226.3</t>
  </si>
  <si>
    <t xml:space="preserve">Контроль загазованности Е-3</t>
  </si>
  <si>
    <t xml:space="preserve">AZISA–226321</t>
  </si>
  <si>
    <t xml:space="preserve">ER160272</t>
  </si>
  <si>
    <t xml:space="preserve">С-ГРЗ/17-03-2023/232874138</t>
  </si>
  <si>
    <t xml:space="preserve">226.5</t>
  </si>
  <si>
    <t xml:space="preserve">Контроль загазованности Е-5</t>
  </si>
  <si>
    <t xml:space="preserve">AZISA–226331</t>
  </si>
  <si>
    <t xml:space="preserve">ER160296</t>
  </si>
  <si>
    <t xml:space="preserve">С-ГРЗ/17-03-2023/232874137</t>
  </si>
  <si>
    <t xml:space="preserve">Станция насосная внешней и внутренней перекачки</t>
  </si>
  <si>
    <t xml:space="preserve">Контроль загазованности (Открытая площадка для арматуры ). </t>
  </si>
  <si>
    <t xml:space="preserve">AZISA-227041</t>
  </si>
  <si>
    <t xml:space="preserve">ER140180</t>
  </si>
  <si>
    <t xml:space="preserve">С-ДШФ/11-10-2022/197024631</t>
  </si>
  <si>
    <t xml:space="preserve"> Емкость дренажная – сборник утечек из насосов V= 12,5 м3</t>
  </si>
  <si>
    <t xml:space="preserve">Контроль загазованности Е-9</t>
  </si>
  <si>
    <t xml:space="preserve">AZISA-230061</t>
  </si>
  <si>
    <t xml:space="preserve">54782-13
</t>
  </si>
  <si>
    <t xml:space="preserve">МП-242-1580-2013 с изменением №1</t>
  </si>
  <si>
    <t xml:space="preserve">ER160146</t>
  </si>
  <si>
    <t xml:space="preserve">ООО «ЭРИС», г. Чайковский</t>
  </si>
  <si>
    <t xml:space="preserve">С-ГРЗ/16-03-2023/232874214</t>
  </si>
  <si>
    <t xml:space="preserve">ГПН-А </t>
  </si>
  <si>
    <t xml:space="preserve"> Емкость дренажная – сборник учтенной нефти V= 12,5 м3</t>
  </si>
  <si>
    <t xml:space="preserve">AZISA-231061</t>
  </si>
  <si>
    <t xml:space="preserve">ER160318</t>
  </si>
  <si>
    <t xml:space="preserve">С-ГРЗ/17-03-2023/232874134</t>
  </si>
  <si>
    <t xml:space="preserve">Емкость дренажная сброса подтоварной воды V=40 м3</t>
  </si>
  <si>
    <t xml:space="preserve">AZISA-232061</t>
  </si>
  <si>
    <t xml:space="preserve">ER160265</t>
  </si>
  <si>
    <t xml:space="preserve">С-ГРЗ/17-03-2023/232874133</t>
  </si>
  <si>
    <t xml:space="preserve">AZISA-232071</t>
  </si>
  <si>
    <t xml:space="preserve">ER160309</t>
  </si>
  <si>
    <t xml:space="preserve">С-ГРЗ/17-03-2023/232874132</t>
  </si>
  <si>
    <t xml:space="preserve">Емкость дренажная шлама V= 40 м3</t>
  </si>
  <si>
    <t xml:space="preserve">AZISA-233041</t>
  </si>
  <si>
    <t xml:space="preserve"> МП-242-1580-2013 с изменением №1</t>
  </si>
  <si>
    <t xml:space="preserve">ER160310</t>
  </si>
  <si>
    <t xml:space="preserve">С-ГРЗ/17-03-2023/232874130</t>
  </si>
  <si>
    <t xml:space="preserve"> Площадка концевых сепараторов</t>
  </si>
  <si>
    <t xml:space="preserve">Стойка СП-25 №3</t>
  </si>
  <si>
    <t xml:space="preserve">AZISA-234441</t>
  </si>
  <si>
    <t xml:space="preserve">ER160191</t>
  </si>
  <si>
    <t xml:space="preserve">С-ГРЗ/16-03-2023/232874211</t>
  </si>
  <si>
    <t xml:space="preserve">1EхdeopisIICT5/4 Gb</t>
  </si>
  <si>
    <t xml:space="preserve">Стойка СП-25 №4</t>
  </si>
  <si>
    <t xml:space="preserve">AZISA-234451</t>
  </si>
  <si>
    <t xml:space="preserve">МП-242-1580-2013 с изм.1</t>
  </si>
  <si>
    <t xml:space="preserve">газоанализатор стационарный</t>
  </si>
  <si>
    <t xml:space="preserve">ER130814</t>
  </si>
  <si>
    <t xml:space="preserve">С-ГРЗ/16-03-2023/232874210</t>
  </si>
  <si>
    <t xml:space="preserve">01.01.2015</t>
  </si>
  <si>
    <t xml:space="preserve">Стойка СП-25 №6</t>
  </si>
  <si>
    <t xml:space="preserve">ER160205</t>
  </si>
  <si>
    <t xml:space="preserve">С-ГРЗ/16-03-2023/232874208</t>
  </si>
  <si>
    <t xml:space="preserve">235.1</t>
  </si>
  <si>
    <t xml:space="preserve">Хозяйство реагентное. Склад-навес</t>
  </si>
  <si>
    <t xml:space="preserve">AZISA-235131 (метанол)</t>
  </si>
  <si>
    <t xml:space="preserve">С-ГЦТ/18-11-22/202318875</t>
  </si>
  <si>
    <t xml:space="preserve">-60…+65 °С</t>
  </si>
  <si>
    <t xml:space="preserve">AZISA-235151 (метанол)</t>
  </si>
  <si>
    <t xml:space="preserve">С-ГЦТ/16-11-22/201810226</t>
  </si>
  <si>
    <t xml:space="preserve">AZISA-235161 (метанол)</t>
  </si>
  <si>
    <t xml:space="preserve">С-ГЦТ/18-11-22/202318872</t>
  </si>
  <si>
    <t xml:space="preserve">AZISA-235171 (метанол)</t>
  </si>
  <si>
    <t xml:space="preserve">С-ГЦТ/16-11-22/201810227</t>
  </si>
  <si>
    <t xml:space="preserve">235.4</t>
  </si>
  <si>
    <t xml:space="preserve">Хозяйство реагентное: блок дозирования ингибитора парафиноотложения</t>
  </si>
  <si>
    <t xml:space="preserve">235.4-QT1</t>
  </si>
  <si>
    <t xml:space="preserve">С-ГЦТ/18-11-22/202318874</t>
  </si>
  <si>
    <t xml:space="preserve">235.5</t>
  </si>
  <si>
    <t xml:space="preserve">Хозяйство реагентное: блок дозирования ингибитора коррозии и бактерицида</t>
  </si>
  <si>
    <t xml:space="preserve">235.5-QT1</t>
  </si>
  <si>
    <t xml:space="preserve">С-ГЦТ/23-11-22/203262753</t>
  </si>
  <si>
    <t xml:space="preserve">235.2</t>
  </si>
  <si>
    <t xml:space="preserve">Хозяйство реагентное: блок дозирования деэмульгатора</t>
  </si>
  <si>
    <t xml:space="preserve">Расход после Н4</t>
  </si>
  <si>
    <t xml:space="preserve">FT-23524</t>
  </si>
  <si>
    <t xml:space="preserve">52516-13</t>
  </si>
  <si>
    <t xml:space="preserve">МП 0013-2-2012</t>
  </si>
  <si>
    <t xml:space="preserve">Расходомер-счетчик</t>
  </si>
  <si>
    <t xml:space="preserve">Darkont серии ЕМ и ОМ</t>
  </si>
  <si>
    <t xml:space="preserve">Darkont OM006N513-211E1</t>
  </si>
  <si>
    <t xml:space="preserve">Компания "Trimec Industries Pty Ltd."</t>
  </si>
  <si>
    <t xml:space="preserve">Австралия</t>
  </si>
  <si>
    <t xml:space="preserve">С-ВЯ/22-03-2024/330818386</t>
  </si>
  <si>
    <t xml:space="preserve">II 2GExd IIB T6</t>
  </si>
  <si>
    <t xml:space="preserve">-20…+70 °C</t>
  </si>
  <si>
    <t xml:space="preserve">Вывоз до 90 д</t>
  </si>
  <si>
    <t xml:space="preserve">Расход после Н5</t>
  </si>
  <si>
    <t xml:space="preserve">FT-23525</t>
  </si>
  <si>
    <t xml:space="preserve">С-ВЯ/22-03-2024/330818384</t>
  </si>
  <si>
    <t xml:space="preserve">Расход после Н7</t>
  </si>
  <si>
    <t xml:space="preserve">FT-23527</t>
  </si>
  <si>
    <t xml:space="preserve">С-ВЯ/22-03-2024/330818385</t>
  </si>
  <si>
    <t xml:space="preserve">235.3</t>
  </si>
  <si>
    <t xml:space="preserve">Хозяйство реагентное: блок дозирования ингибитора солеотложения</t>
  </si>
  <si>
    <t xml:space="preserve">Температура реагента</t>
  </si>
  <si>
    <t xml:space="preserve">235.3-ТТ1</t>
  </si>
  <si>
    <t xml:space="preserve">57176-14</t>
  </si>
  <si>
    <t xml:space="preserve">МП РТ 2026-2013</t>
  </si>
  <si>
    <t xml:space="preserve">Exd101-H17-Pt100-A4H10-C10-8-200</t>
  </si>
  <si>
    <t xml:space="preserve">1813-1-3</t>
  </si>
  <si>
    <t xml:space="preserve">С-ГРЗ/29-03-2023/236693031</t>
  </si>
  <si>
    <t xml:space="preserve">Дата установки: 13.05.21</t>
  </si>
  <si>
    <t xml:space="preserve"> Емкость дренажная –сборник неучтенной нефти V=12,5м3</t>
  </si>
  <si>
    <t xml:space="preserve">СП-25 Стойка № 1</t>
  </si>
  <si>
    <t xml:space="preserve">AZISA – 239061</t>
  </si>
  <si>
    <t xml:space="preserve">ER160139</t>
  </si>
  <si>
    <t xml:space="preserve">С-ГРЗ/17-03-2023/232874129</t>
  </si>
  <si>
    <t xml:space="preserve">243</t>
  </si>
  <si>
    <t xml:space="preserve">Блок подготовки газа - 2</t>
  </si>
  <si>
    <t xml:space="preserve">Загазованность</t>
  </si>
  <si>
    <t xml:space="preserve">АТ-2</t>
  </si>
  <si>
    <t xml:space="preserve">65884-16</t>
  </si>
  <si>
    <t xml:space="preserve">МП-242-2043-2016</t>
  </si>
  <si>
    <t xml:space="preserve">09.02.2019</t>
  </si>
  <si>
    <t xml:space="preserve">С-ДШФ/10-02-2024/321305241</t>
  </si>
  <si>
    <t xml:space="preserve">1Exid[ib]llCT4 Gb</t>
  </si>
  <si>
    <t xml:space="preserve">05.06.2020</t>
  </si>
  <si>
    <t xml:space="preserve">Узел сбора конденсата</t>
  </si>
  <si>
    <t xml:space="preserve">СП-25 стойка 
№10</t>
  </si>
  <si>
    <t xml:space="preserve">ER160248</t>
  </si>
  <si>
    <t xml:space="preserve">С-ГРЗ/16-03-2023/232874207</t>
  </si>
  <si>
    <t xml:space="preserve">СП-25 стойка 
№4</t>
  </si>
  <si>
    <t xml:space="preserve">ER160184</t>
  </si>
  <si>
    <t xml:space="preserve">С-ГРЗ/16-03-2023/232874205</t>
  </si>
  <si>
    <t xml:space="preserve">СП-25 стойка 
№5</t>
  </si>
  <si>
    <t xml:space="preserve">ER160164</t>
  </si>
  <si>
    <t xml:space="preserve">С-ГРЗ/16-03-2023/232874203</t>
  </si>
  <si>
    <t xml:space="preserve">СП-25 стойка 
№8</t>
  </si>
  <si>
    <t xml:space="preserve">ER160251</t>
  </si>
  <si>
    <t xml:space="preserve">С-ГРЗ/16-03-2023/232874201</t>
  </si>
  <si>
    <t xml:space="preserve">1Exdeopis IIC T5/T4 Gb.</t>
  </si>
  <si>
    <t xml:space="preserve">СП-25 стойка 
№9</t>
  </si>
  <si>
    <t xml:space="preserve">ER160201</t>
  </si>
  <si>
    <t xml:space="preserve">С-ГРЗ/16-03-2023/232874200</t>
  </si>
  <si>
    <t xml:space="preserve">Ёмость дренажная ЕК-1</t>
  </si>
  <si>
    <t xml:space="preserve">ЕК-1 СП-25 стойка 
№1</t>
  </si>
  <si>
    <t xml:space="preserve">ER160250</t>
  </si>
  <si>
    <t xml:space="preserve">С-ГРЗ/16-03-2023/232874199</t>
  </si>
  <si>
    <t xml:space="preserve">Ёмость дренажная ЕК-3</t>
  </si>
  <si>
    <t xml:space="preserve">ЕК-3 СП-25 стойка 
№2</t>
  </si>
  <si>
    <t xml:space="preserve">ER160258</t>
  </si>
  <si>
    <t xml:space="preserve">С-ГРЗ/16-03-2023/232874198</t>
  </si>
  <si>
    <t xml:space="preserve">ЕК-1 СП-25 стойка 
№11</t>
  </si>
  <si>
    <t xml:space="preserve">ER160192</t>
  </si>
  <si>
    <t xml:space="preserve">С-ГРЗ/16-03-2023/232874196</t>
  </si>
  <si>
    <t xml:space="preserve">ЕК-1 СП-25 стойка 
№12</t>
  </si>
  <si>
    <t xml:space="preserve">ER160239</t>
  </si>
  <si>
    <t xml:space="preserve">С-ГРЗ/16-03-2023/232874195</t>
  </si>
  <si>
    <t xml:space="preserve">Ёмость дренажная ЕК-2</t>
  </si>
  <si>
    <t xml:space="preserve">ЕК-2 СП-25 стойка 
№14</t>
  </si>
  <si>
    <t xml:space="preserve">ER160183</t>
  </si>
  <si>
    <t xml:space="preserve">С-ГРЗ/16-03-2023/232874194</t>
  </si>
  <si>
    <t xml:space="preserve">ЕК-3 СП-25 стойка 
№15</t>
  </si>
  <si>
    <t xml:space="preserve">ER160257</t>
  </si>
  <si>
    <t xml:space="preserve">С-ГРЗ/16-03-2023/232874193</t>
  </si>
  <si>
    <t xml:space="preserve">ЕК-3 СП-25 стойка 
№16</t>
  </si>
  <si>
    <t xml:space="preserve">ER160245</t>
  </si>
  <si>
    <t xml:space="preserve">С-ГРЗ/16-03-2023/232874192</t>
  </si>
  <si>
    <t xml:space="preserve"> Ёмкость дренажная уловленной нефти ЕН-1</t>
  </si>
  <si>
    <t xml:space="preserve">СП-25 стойка №1</t>
  </si>
  <si>
    <t xml:space="preserve">AZISA-247091</t>
  </si>
  <si>
    <t xml:space="preserve">ER160148</t>
  </si>
  <si>
    <t xml:space="preserve">С-ГРЗ/17-03-2023/232874127</t>
  </si>
  <si>
    <t xml:space="preserve">248</t>
  </si>
  <si>
    <t xml:space="preserve"> Емкость дренажная
Е-13</t>
  </si>
  <si>
    <t xml:space="preserve">Стойка №2 </t>
  </si>
  <si>
    <t xml:space="preserve">AZISA-248071 (метан)</t>
  </si>
  <si>
    <t xml:space="preserve">ЭРИС-230-3 IR</t>
  </si>
  <si>
    <t xml:space="preserve">ER230181429</t>
  </si>
  <si>
    <t xml:space="preserve">С-ДШФ/24-02-2022/136087633</t>
  </si>
  <si>
    <t xml:space="preserve">1Exd(ia)IIC T6X</t>
  </si>
  <si>
    <t xml:space="preserve">2021</t>
  </si>
  <si>
    <t xml:space="preserve">Давление  на выкиде насоса </t>
  </si>
  <si>
    <t xml:space="preserve">PIT-248021</t>
  </si>
  <si>
    <t xml:space="preserve">АГАТ-100M-ДИ-1151-015</t>
  </si>
  <si>
    <t xml:space="preserve">С-ДШФ/24-02-2022/136087641</t>
  </si>
  <si>
    <t xml:space="preserve">Exia IIC T4 Ga</t>
  </si>
  <si>
    <t xml:space="preserve">Емкость дренажная сбора производственно-дождевых стоков ЕДК-13</t>
  </si>
  <si>
    <t xml:space="preserve">СП-25 стойка №2</t>
  </si>
  <si>
    <t xml:space="preserve">ER170055</t>
  </si>
  <si>
    <t xml:space="preserve">С-ГРЗ/17-03-2023/232874122</t>
  </si>
  <si>
    <t xml:space="preserve">МП-116-221-2014</t>
  </si>
  <si>
    <t xml:space="preserve">ЭРИС-230-3 IR (метан)</t>
  </si>
  <si>
    <t xml:space="preserve">ER230190522</t>
  </si>
  <si>
    <t xml:space="preserve">С-ДШФ/21-03-2022/142105087</t>
  </si>
  <si>
    <t xml:space="preserve">ЭРИС-230-3 IR(метан) произведена замена вышедшего из строя  ЭРИС-ОПТИМА ПЛЮС М ER170054</t>
  </si>
  <si>
    <t xml:space="preserve">293.1</t>
  </si>
  <si>
    <t xml:space="preserve">Контроль загазованности ЕДК1</t>
  </si>
  <si>
    <t xml:space="preserve">AZISA-293061</t>
  </si>
  <si>
    <t xml:space="preserve">С-ГЦТ/23-11-22/203262752</t>
  </si>
  <si>
    <t xml:space="preserve">293.7</t>
  </si>
  <si>
    <t xml:space="preserve">Контроль загазованности ЕДК7</t>
  </si>
  <si>
    <t xml:space="preserve">ER170070</t>
  </si>
  <si>
    <t xml:space="preserve">С-ГРЗ/17-03-2023/232874120</t>
  </si>
  <si>
    <t xml:space="preserve">ER170071</t>
  </si>
  <si>
    <t xml:space="preserve">С-ГРЗ/17-03-2023/232874119</t>
  </si>
  <si>
    <t xml:space="preserve">ER170069</t>
  </si>
  <si>
    <t xml:space="preserve">С-ГРЗ/17-03-2023/232874118</t>
  </si>
  <si>
    <t xml:space="preserve">293.10</t>
  </si>
  <si>
    <t xml:space="preserve">Контроль загазованности ЕДК10</t>
  </si>
  <si>
    <t xml:space="preserve">AZISA-293961</t>
  </si>
  <si>
    <t xml:space="preserve">ER160307</t>
  </si>
  <si>
    <t xml:space="preserve">С-ГРЗ/17-03-2023/232874117</t>
  </si>
  <si>
    <t xml:space="preserve">AZISA-293981</t>
  </si>
  <si>
    <t xml:space="preserve">ER160157</t>
  </si>
  <si>
    <t xml:space="preserve">С-ГРЗ/17-03-2023/232874115</t>
  </si>
  <si>
    <t xml:space="preserve">С-ДШФ/24-02-2022/136087632</t>
  </si>
  <si>
    <t xml:space="preserve">С-ГРЗ/16-03-2023/232874190</t>
  </si>
  <si>
    <t xml:space="preserve">С-ГРЗ/16-03-2023/232874189</t>
  </si>
  <si>
    <t xml:space="preserve">С-ВЯ/22-02-2023/225961565</t>
  </si>
  <si>
    <t xml:space="preserve">С-ВЯ/22-02-2023/225961381</t>
  </si>
  <si>
    <t xml:space="preserve">С-ВЯ/09-11-2022/201184384</t>
  </si>
  <si>
    <t xml:space="preserve">С-ВЯ/09-11-2022/201184361</t>
  </si>
  <si>
    <t xml:space="preserve">С-ВЯ/09-11-2022/200379097</t>
  </si>
  <si>
    <t xml:space="preserve">С-ДШФ/15-03-2021/46498052</t>
  </si>
  <si>
    <t xml:space="preserve">С-ДШФ/15-03-2021/46498054</t>
  </si>
  <si>
    <t xml:space="preserve">С-ДШФ/15-03-2021/46498053</t>
  </si>
  <si>
    <t xml:space="preserve">С-ДШФ/15-03-2021/46498058</t>
  </si>
  <si>
    <t xml:space="preserve">С-ДШФ/15-03-2021/46498057</t>
  </si>
  <si>
    <t xml:space="preserve">С-ДШФ/15-03-2021/46498056</t>
  </si>
  <si>
    <t xml:space="preserve">С-ДШФ/15-03-2021/46498055</t>
  </si>
  <si>
    <t xml:space="preserve">С-ДШФ/15-03-2021/46498062</t>
  </si>
  <si>
    <t xml:space="preserve">С-ДШФ/15-03-2021/46498061</t>
  </si>
  <si>
    <t xml:space="preserve">С-ДШФ/15-03-2021/46498060</t>
  </si>
  <si>
    <t xml:space="preserve">С-ДШФ/15-03-2021/46498059</t>
  </si>
  <si>
    <t xml:space="preserve">С-ДШФ/15-03-2021/46498066</t>
  </si>
  <si>
    <t xml:space="preserve">С-ДШФ/15-03-2021/46498063</t>
  </si>
  <si>
    <t xml:space="preserve">С-ДШФ/15-03-2021/46498064</t>
  </si>
  <si>
    <t xml:space="preserve">С-ДШФ/15-03-2021/46498065</t>
  </si>
  <si>
    <t xml:space="preserve">ЦПС ЮГ</t>
  </si>
  <si>
    <t xml:space="preserve">Позиция:</t>
  </si>
  <si>
    <t xml:space="preserve"> </t>
  </si>
  <si>
    <t xml:space="preserve">ФОРМУЛЯР</t>
  </si>
  <si>
    <t xml:space="preserve">Должность, Ф.И.О.</t>
  </si>
  <si>
    <t xml:space="preserve">Наименование юридического лица - владельца системы:</t>
  </si>
  <si>
    <t xml:space="preserve">ООО "Газпромнефть - Ямал"</t>
  </si>
  <si>
    <t xml:space="preserve">Сл. КИПиА Сурков А.А.</t>
  </si>
  <si>
    <t xml:space="preserve">Наименование производственного подразделения:</t>
  </si>
  <si>
    <t xml:space="preserve">ЦППН  Новопортовское НГКМ</t>
  </si>
  <si>
    <t xml:space="preserve">Инж. КИПиА Бондарев А.Г.</t>
  </si>
  <si>
    <t xml:space="preserve">Наименование оборудования:</t>
  </si>
  <si>
    <t xml:space="preserve">Сл. КИПиА Юхин Ю.М.</t>
  </si>
  <si>
    <t xml:space="preserve">Инж. КИПиА Александров В.П.</t>
  </si>
  <si>
    <t xml:space="preserve">Завод изготовитель:</t>
  </si>
  <si>
    <t xml:space="preserve">Нач. участка Шкурапатов П. А.</t>
  </si>
  <si>
    <t xml:space="preserve">Заводской №:</t>
  </si>
  <si>
    <t xml:space="preserve">Инж. КИПиА Фёдоров С.П.</t>
  </si>
  <si>
    <t xml:space="preserve">Дата выпуска:</t>
  </si>
  <si>
    <t xml:space="preserve">Сл. КИПиА Болгов А.С.</t>
  </si>
  <si>
    <t xml:space="preserve">Дата ввода в эксплуатацию:</t>
  </si>
  <si>
    <t xml:space="preserve">Инж. КИПиА Бикбулатов А.М.</t>
  </si>
  <si>
    <t xml:space="preserve">Гарантийный срок эксплуатации:</t>
  </si>
  <si>
    <t xml:space="preserve">лет</t>
  </si>
  <si>
    <t xml:space="preserve">Кто на вахте</t>
  </si>
  <si>
    <t xml:space="preserve">Сл. КИПиА Исламов И.Ф.</t>
  </si>
  <si>
    <t xml:space="preserve">Класс точности:</t>
  </si>
  <si>
    <t xml:space="preserve">.</t>
  </si>
  <si>
    <t xml:space="preserve">Пределы измерений:</t>
  </si>
  <si>
    <t xml:space="preserve">Регистрационный № в Государственном реестре СИ:</t>
  </si>
  <si>
    <t xml:space="preserve"> Согласно руководству по эксплуатации, ГОСТ 30852.16-2002 Таблица 2. Ui ≤ ______ В,  Ii ≤ ______ mA</t>
  </si>
  <si>
    <t xml:space="preserve">искробезопасные цепи</t>
  </si>
  <si>
    <t xml:space="preserve">Ex ia</t>
  </si>
  <si>
    <t xml:space="preserve">Периодичность поверки (калибровки): </t>
  </si>
  <si>
    <t xml:space="preserve">мес.</t>
  </si>
  <si>
    <t xml:space="preserve"> Согласно руководству по эксплуатации, ГОСТ 30852.16-2002 Таблица 1. ГОСТ 30852.1-2002 Таблица 4. </t>
  </si>
  <si>
    <t xml:space="preserve">прижимные крышки</t>
  </si>
  <si>
    <t xml:space="preserve">Ex d</t>
  </si>
  <si>
    <t xml:space="preserve">Вид взрывозащиты: </t>
  </si>
  <si>
    <t xml:space="preserve"> Согласно руководству по эксплуатации, ГОСТ 30852.16-2002 Таблица 1. ГОСТ 30852.1-2002 Таблица 5. </t>
  </si>
  <si>
    <t xml:space="preserve">резьбовые крышки</t>
  </si>
  <si>
    <t xml:space="preserve">(Согласно ГОСТ 30852.16-2002)</t>
  </si>
  <si>
    <t xml:space="preserve">Диапазон температур окружающей среды:</t>
  </si>
  <si>
    <t xml:space="preserve">Выбор таблиц тут</t>
  </si>
  <si>
    <t xml:space="preserve">Степень защиты от воздействия пыли и воды:</t>
  </si>
  <si>
    <t xml:space="preserve">                                                                   (Согласно ГОСТ 14254)</t>
  </si>
  <si>
    <t xml:space="preserve">Комплектность: </t>
  </si>
  <si>
    <t xml:space="preserve">Сведения о движении КИП</t>
  </si>
  <si>
    <t xml:space="preserve">Дата операции</t>
  </si>
  <si>
    <t xml:space="preserve">Операция [установка (монтаж), снятие (демонтаж)]</t>
  </si>
  <si>
    <t xml:space="preserve">Место установки (монтажа), назначение, измеряемая среда</t>
  </si>
  <si>
    <t xml:space="preserve">Причина снятия (демонтажа)</t>
  </si>
  <si>
    <t xml:space="preserve">Исполнители работ</t>
  </si>
  <si>
    <t xml:space="preserve">От Подрядчика</t>
  </si>
  <si>
    <t xml:space="preserve">От Заказчика</t>
  </si>
  <si>
    <t xml:space="preserve">Должность Ф.И.О.</t>
  </si>
  <si>
    <t xml:space="preserve">Подпись</t>
  </si>
  <si>
    <t xml:space="preserve">монтаж</t>
  </si>
  <si>
    <t xml:space="preserve">УЗА РВС№11
диз. топливо</t>
  </si>
  <si>
    <t xml:space="preserve">—</t>
  </si>
  <si>
    <t xml:space="preserve">                                 Ш-15.05.03.01-03 Формуляр версия 1.0                                                                      стр.1</t>
  </si>
  <si>
    <t xml:space="preserve">                                                                                                                    </t>
  </si>
  <si>
    <t xml:space="preserve">2 Сведения о поверках (калибровках) </t>
  </si>
  <si>
    <t xml:space="preserve">Лица, ответственные за ТО и МО</t>
  </si>
  <si>
    <t xml:space="preserve">                                                              Ш-15.05.03.01-03 Формуляр версия 1.0                                                                      стр.2</t>
  </si>
  <si>
    <t xml:space="preserve">Должность, Ф.И.О</t>
  </si>
  <si>
    <t xml:space="preserve">Заключение (годен, не годен к применению) из СоП</t>
  </si>
  <si>
    <t xml:space="preserve">Результаты поверки (калибровки)</t>
  </si>
  <si>
    <t xml:space="preserve">Свидетельство о поверке (сертифи-кат калибровки),
 №, дата</t>
  </si>
  <si>
    <t xml:space="preserve">Методика поверки
 (калибровки) </t>
  </si>
  <si>
    <t xml:space="preserve">Причина поверки (калибров-ки) </t>
  </si>
  <si>
    <t xml:space="preserve">Дата записи</t>
  </si>
  <si>
    <t xml:space="preserve">3 Сведения о техническом обслуживании</t>
  </si>
  <si>
    <t xml:space="preserve">                                                                                                                               </t>
  </si>
  <si>
    <t xml:space="preserve">Исполнитель работ</t>
  </si>
  <si>
    <t xml:space="preserve">                                                              Ш-15.05.03.01-03 Формуляр версия 1.0                                                                      стр.3</t>
  </si>
  <si>
    <t xml:space="preserve">Объем выполненных работ</t>
  </si>
  <si>
    <t xml:space="preserve">       Тех.карта №  17.1.1                                                                    КТ-266    </t>
  </si>
  <si>
    <t xml:space="preserve">Вид работ</t>
  </si>
  <si>
    <t xml:space="preserve">ТО-3</t>
  </si>
  <si>
    <t xml:space="preserve">Дата</t>
  </si>
  <si>
    <t xml:space="preserve">4 Сведения о проверке параметров взрывозащиты</t>
  </si>
  <si>
    <t xml:space="preserve">                                                              Ш-15.05.03.01-03 Формуляр версия 1.0                                                                      стр.4</t>
  </si>
  <si>
    <t xml:space="preserve">Обеспечение взрывозащиты</t>
  </si>
  <si>
    <t xml:space="preserve">соответствует</t>
  </si>
  <si>
    <t xml:space="preserve">Измеренные параметры</t>
  </si>
  <si>
    <t xml:space="preserve">В пределах допуска</t>
  </si>
  <si>
    <t xml:space="preserve">Обнаруженные дефекты</t>
  </si>
  <si>
    <t xml:space="preserve">не обнаружены</t>
  </si>
  <si>
    <t xml:space="preserve">Измеряемые допустимые параметры взрывозащиты:</t>
  </si>
  <si>
    <t xml:space="preserve">Объём выполненных работ</t>
  </si>
  <si>
    <t xml:space="preserve">Детальная проверка</t>
  </si>
  <si>
    <t xml:space="preserve">5 Сведения об отказах и ремонтах</t>
  </si>
  <si>
    <t xml:space="preserve">                                                              Ш-15.05.03.01-03 Формуляр версия 1.0                                                                      стр.5</t>
  </si>
  <si>
    <t xml:space="preserve">Использованные запасные части (наименование, тип, марка, ТУ, обозначение)</t>
  </si>
  <si>
    <t xml:space="preserve">Содержание (перечень) работ, выполненных при устранении
 отказа</t>
  </si>
  <si>
    <t xml:space="preserve">Дата устранения отказа</t>
  </si>
  <si>
    <t xml:space="preserve">Характер отказа</t>
  </si>
  <si>
    <t xml:space="preserve">Дата обнаружения отказа</t>
  </si>
  <si>
    <t xml:space="preserve">293.4</t>
  </si>
  <si>
    <t xml:space="preserve">Емкость дренажная сбора производст-венно-дождевых стоков V= 16 м17</t>
  </si>
  <si>
    <t xml:space="preserve">Уровень в ЕДК4; Температура в ЕДК4</t>
  </si>
  <si>
    <t xml:space="preserve">LISА,TISA-293351</t>
  </si>
  <si>
    <t xml:space="preserve">ДУУ10-10-0-4,02-0-0-00-1-0-0-0-000</t>
  </si>
  <si>
    <t xml:space="preserve">483</t>
  </si>
  <si>
    <t xml:space="preserve">4,02/85°</t>
  </si>
  <si>
    <t xml:space="preserve">11/30406</t>
  </si>
  <si>
    <t xml:space="preserve">Дефектован 11.05.2021. Демонтирован 12.05.2022</t>
  </si>
  <si>
    <t xml:space="preserve">Уровень в Е1 
в Е1</t>
  </si>
  <si>
    <t xml:space="preserve">ДУУ10-10-0-4,07-0-0-00-1-0-0-0-000</t>
  </si>
  <si>
    <t xml:space="preserve">4,07/85°</t>
  </si>
  <si>
    <t xml:space="preserve">11/30426</t>
  </si>
  <si>
    <t xml:space="preserve">39539-08</t>
  </si>
  <si>
    <t xml:space="preserve">Инструкция Датчики температуры 644, 3144Р. Методика поверки, утв. ГЦИ СИ ФГУП ВНИИМС август 2008 г.</t>
  </si>
  <si>
    <t xml:space="preserve">РD2A1E1C2Q4XA</t>
  </si>
  <si>
    <t xml:space="preserve">2633358/03454461</t>
  </si>
  <si>
    <t xml:space="preserve">11/35935</t>
  </si>
  <si>
    <t xml:space="preserve"> Демонтирован 13.05.2022</t>
  </si>
  <si>
    <t xml:space="preserve"> Емкость дренажная уловленной нефти V= 16 м3</t>
  </si>
  <si>
    <t xml:space="preserve">Уровень в ЕН1; Температура в ЕН1</t>
  </si>
  <si>
    <t xml:space="preserve">LISA,TISA-247081</t>
  </si>
  <si>
    <t xml:space="preserve">10-10-0-3,37-0-0-00</t>
  </si>
  <si>
    <t xml:space="preserve">475</t>
  </si>
  <si>
    <t xml:space="preserve">11/30454</t>
  </si>
  <si>
    <t xml:space="preserve">Давление газа до клапана</t>
  </si>
  <si>
    <t xml:space="preserve">PIR–200241</t>
  </si>
  <si>
    <t xml:space="preserve">47454-11</t>
  </si>
  <si>
    <t xml:space="preserve">МИ 1997-89</t>
  </si>
  <si>
    <t xml:space="preserve">Преобразователь   давления измерительный</t>
  </si>
  <si>
    <t xml:space="preserve">dTRANS p20, dTRANS p20 DELTA, dTRANS p02, dTRANS p02 DELTA, DELOS</t>
  </si>
  <si>
    <t xml:space="preserve">dTRANS p20 Typ403025</t>
  </si>
  <si>
    <t xml:space="preserve">0168355901012180005</t>
  </si>
  <si>
    <t xml:space="preserve">Фирма "JUMO GmbH &amp; Co. KG"</t>
  </si>
  <si>
    <t xml:space="preserve">± 0,2 </t>
  </si>
  <si>
    <t xml:space="preserve">11/67246</t>
  </si>
  <si>
    <t xml:space="preserve">В аршине указан номер Госреестра 56239-14</t>
  </si>
  <si>
    <t xml:space="preserve">Измерения давления, ввакуумные</t>
  </si>
  <si>
    <t xml:space="preserve">Дефектован. Демонтирован</t>
  </si>
  <si>
    <t xml:space="preserve">Площадка наружных аппаратов</t>
  </si>
  <si>
    <t xml:space="preserve">AZISA-250501</t>
  </si>
  <si>
    <t xml:space="preserve">ER160271</t>
  </si>
  <si>
    <t xml:space="preserve">С-ДШФ/16-03-2021/46498106</t>
  </si>
  <si>
    <t xml:space="preserve">Хранение</t>
  </si>
  <si>
    <t xml:space="preserve">Неисправно</t>
  </si>
  <si>
    <t xml:space="preserve">4-PIT3</t>
  </si>
  <si>
    <t xml:space="preserve"> Rosemount 3051S</t>
  </si>
  <si>
    <t xml:space="preserve">Rosemount 3051S2TG2A2A11A1BB4D4I1M5QG</t>
  </si>
  <si>
    <t xml:space="preserve">9659980</t>
  </si>
  <si>
    <t xml:space="preserve">±0,035</t>
  </si>
  <si>
    <t xml:space="preserve">2039791/4074/157</t>
  </si>
  <si>
    <t xml:space="preserve">Демонтировано в феврале 2023 года (по причине не соответствия диапозона) и 
установленно 21.04.2023 на 0,4 поз.1, тэк PIRA-01303</t>
  </si>
  <si>
    <t xml:space="preserve">AZISA-293071</t>
  </si>
  <si>
    <t xml:space="preserve">ЭРИС-Оптима</t>
  </si>
  <si>
    <t xml:space="preserve">ER160217</t>
  </si>
  <si>
    <t xml:space="preserve">С-ДШФ/30-03-2022/151088789</t>
  </si>
  <si>
    <t xml:space="preserve">AZISA-227051</t>
  </si>
  <si>
    <t xml:space="preserve">ER170102</t>
  </si>
  <si>
    <t xml:space="preserve">С-ДШФ/30-03-2022/151088831</t>
  </si>
  <si>
    <t xml:space="preserve">Дефектован 17.02.2023 (акт не составлен)</t>
  </si>
  <si>
    <t xml:space="preserve"> Вибрация передн.подшипника           насоса НП-1</t>
  </si>
  <si>
    <t xml:space="preserve">С-ВЯ/16-05-2022/159599812</t>
  </si>
  <si>
    <t xml:space="preserve">акт май 2022</t>
  </si>
  <si>
    <t xml:space="preserve"> Вибрация задн. подшипника          насоса НП-1</t>
  </si>
  <si>
    <t xml:space="preserve">С-ВЯ/16-05-2022/159599811</t>
  </si>
  <si>
    <t xml:space="preserve">Контроль загазованности ЕДК11</t>
  </si>
  <si>
    <t xml:space="preserve">AZISA-2931071</t>
  </si>
  <si>
    <t xml:space="preserve">ER170058</t>
  </si>
  <si>
    <t xml:space="preserve">С-ДШФ/30-03-2022/151088747</t>
  </si>
  <si>
    <t xml:space="preserve">Демонтирован и дефектован 16.06.2023</t>
  </si>
  <si>
    <t xml:space="preserve">AZISA-293081</t>
  </si>
  <si>
    <t xml:space="preserve">ER160244</t>
  </si>
  <si>
    <t xml:space="preserve">С-ДШФ/30-03-2022/151088787</t>
  </si>
  <si>
    <t xml:space="preserve">Емкость дренажная Е-6</t>
  </si>
  <si>
    <t xml:space="preserve">AZISA-232081</t>
  </si>
  <si>
    <t xml:space="preserve">ER160329</t>
  </si>
  <si>
    <t xml:space="preserve">С-ГРЗ/17-03-2023/232874131</t>
  </si>
  <si>
    <t xml:space="preserve">Резервуар нефти РВС №6</t>
  </si>
  <si>
    <t xml:space="preserve">AZISA-0001301</t>
  </si>
  <si>
    <t xml:space="preserve">ЕR160332</t>
  </si>
  <si>
    <t xml:space="preserve">С-ГРЗ/17-03-2023/232874168</t>
  </si>
  <si>
    <t xml:space="preserve">AZISA-0001341</t>
  </si>
  <si>
    <t xml:space="preserve">ЕR160324</t>
  </si>
  <si>
    <t xml:space="preserve">С-ГРЗ/17-03-2023/232874162</t>
  </si>
  <si>
    <t xml:space="preserve">Ex ia ii T4 Ga</t>
  </si>
  <si>
    <t xml:space="preserve">С-ДШФ/05-08-2022/181207637</t>
  </si>
  <si>
    <t xml:space="preserve">12.07.2022</t>
  </si>
  <si>
    <t xml:space="preserve">возможно неверный зав.№ добавлено в реестр в июле 2022</t>
  </si>
  <si>
    <t xml:space="preserve">Демонтирован и дефектован 22.06.2023</t>
  </si>
  <si>
    <t xml:space="preserve">Стойка СП-25 №2</t>
  </si>
  <si>
    <t xml:space="preserve">AZISA-234431
</t>
  </si>
  <si>
    <t xml:space="preserve">Демонтирован и дефектовано 09.07.2023</t>
  </si>
  <si>
    <t xml:space="preserve">ДУУ10-10-0-12,31-0-0-00-1-0-0-0-000</t>
  </si>
  <si>
    <t xml:space="preserve">01.01.2017</t>
  </si>
  <si>
    <t xml:space="preserve">12300/75°</t>
  </si>
  <si>
    <t xml:space="preserve">С-ДШФ/10-06-2022/166507254</t>
  </si>
  <si>
    <t xml:space="preserve">0 Ex ia IIB T6/GaX</t>
  </si>
  <si>
    <t xml:space="preserve">Демонтирован и дефектовано 10.07.2023</t>
  </si>
  <si>
    <t xml:space="preserve">Контроль загазованности (Ёмкость Е-13)</t>
  </si>
  <si>
    <t xml:space="preserve">AZISA-248061</t>
  </si>
  <si>
    <t xml:space="preserve">ER230181428</t>
  </si>
  <si>
    <t xml:space="preserve">С-ДШФ/24-02-2022/136087634</t>
  </si>
  <si>
    <t xml:space="preserve">Демонтирован и дефектовано 13.08.2023</t>
  </si>
  <si>
    <t xml:space="preserve">Газоанализатор стационарный </t>
  </si>
  <si>
    <t xml:space="preserve">09506238</t>
  </si>
  <si>
    <t xml:space="preserve">С-ЕВП/23-09-2022/188788368</t>
  </si>
  <si>
    <t xml:space="preserve">ООО "ЭМИ-ПРИБОР"</t>
  </si>
  <si>
    <t xml:space="preserve">16.06.2023</t>
  </si>
  <si>
    <t xml:space="preserve">Демонтирован и дефектовано 14.08.2023</t>
  </si>
  <si>
    <t xml:space="preserve">-60…60 °С</t>
  </si>
  <si>
    <t xml:space="preserve">IP 66/67/66</t>
  </si>
  <si>
    <t xml:space="preserve">AZISA-235131</t>
  </si>
  <si>
    <t xml:space="preserve">ЭРИС-Оптима Плюс </t>
  </si>
  <si>
    <t xml:space="preserve">ЭРИС-Оптима Плюс М</t>
  </si>
  <si>
    <t xml:space="preserve">ER160117</t>
  </si>
  <si>
    <t xml:space="preserve">С-ДШФ/18-04-2023/242519882</t>
  </si>
  <si>
    <t xml:space="preserve">Демонтирован и дефектовано 20.08.2023</t>
  </si>
  <si>
    <t xml:space="preserve">AZISA-0002021</t>
  </si>
  <si>
    <t xml:space="preserve">ER170049</t>
  </si>
  <si>
    <t xml:space="preserve">С-ДШФ/30-03-2022/151088735</t>
  </si>
  <si>
    <t xml:space="preserve">Контроль загазованности ЕШ-2</t>
  </si>
  <si>
    <t xml:space="preserve">AZISA–228051</t>
  </si>
  <si>
    <t xml:space="preserve">ER160308</t>
  </si>
  <si>
    <t xml:space="preserve">С-ГРЗ/17-03-2023/232874135</t>
  </si>
  <si>
    <t xml:space="preserve">Демонтирован и дефектовано 22.08.2023</t>
  </si>
  <si>
    <t xml:space="preserve">241.3</t>
  </si>
  <si>
    <t xml:space="preserve">Блок аппаратурный</t>
  </si>
  <si>
    <t xml:space="preserve">Контроль загазованности №2</t>
  </si>
  <si>
    <t xml:space="preserve">QE-2413202</t>
  </si>
  <si>
    <t xml:space="preserve">33549-12</t>
  </si>
  <si>
    <t xml:space="preserve">МП 242-1266-2011</t>
  </si>
  <si>
    <t xml:space="preserve">ССС-903</t>
  </si>
  <si>
    <t xml:space="preserve">ССС-903МЕ (метан)</t>
  </si>
  <si>
    <t xml:space="preserve">АО "Электронстандарт-прибор"</t>
  </si>
  <si>
    <t xml:space="preserve">±0,22</t>
  </si>
  <si>
    <t xml:space="preserve">С -ДШФ/21-07-2023/264683264</t>
  </si>
  <si>
    <t xml:space="preserve">Демонтирован и дефектовано 24.10.2023.
Отремонтирован и установлен на поз.14 14.01.2024 г.</t>
  </si>
  <si>
    <t xml:space="preserve">AZISA–226301</t>
  </si>
  <si>
    <t xml:space="preserve">ER160268</t>
  </si>
  <si>
    <t xml:space="preserve">С-ГРЗ/17-03-2023/232874140</t>
  </si>
  <si>
    <t xml:space="preserve">Демонтирован 27.11.2023</t>
  </si>
  <si>
    <t xml:space="preserve">AZISA-293971</t>
  </si>
  <si>
    <t xml:space="preserve">ER160304</t>
  </si>
  <si>
    <t xml:space="preserve">С-ГРЗ/17-03-2023/232874116</t>
  </si>
  <si>
    <t xml:space="preserve">Демонтирован 01.12.2023</t>
  </si>
  <si>
    <t xml:space="preserve">ER170051</t>
  </si>
  <si>
    <t xml:space="preserve">С-ДШФ/30-03-2022/151088725</t>
  </si>
  <si>
    <t xml:space="preserve">AZISA-0001041</t>
  </si>
  <si>
    <t xml:space="preserve">ЕR160133</t>
  </si>
  <si>
    <t xml:space="preserve">С-ГРЗ/17-03-2023/232874174</t>
  </si>
  <si>
    <t xml:space="preserve">Демонтировано 12.12.2023</t>
  </si>
  <si>
    <t xml:space="preserve">293.8</t>
  </si>
  <si>
    <t xml:space="preserve">AZISA-293771</t>
  </si>
  <si>
    <t xml:space="preserve">ER170062</t>
  </si>
  <si>
    <t xml:space="preserve">С-ДШФ/30-03-2022/151088760</t>
  </si>
  <si>
    <t xml:space="preserve">QE-212-32(3)</t>
  </si>
  <si>
    <t xml:space="preserve">ER160039</t>
  </si>
  <si>
    <t xml:space="preserve">С-ДШФ/11-10-2022/197024664</t>
  </si>
  <si>
    <t xml:space="preserve">Демонтировано 14.12.2023</t>
  </si>
  <si>
    <t xml:space="preserve">QE-212-32(4)</t>
  </si>
  <si>
    <t xml:space="preserve">ER160045</t>
  </si>
  <si>
    <t xml:space="preserve">С-ДШФ/11-10-2022/197024661</t>
  </si>
  <si>
    <t xml:space="preserve">рвс</t>
  </si>
  <si>
    <t xml:space="preserve">39596-08</t>
  </si>
  <si>
    <t xml:space="preserve">УНКР.407631.004 МП</t>
  </si>
  <si>
    <t xml:space="preserve">ДУУ4МА</t>
  </si>
  <si>
    <t xml:space="preserve">ДУУ2М/БСД4</t>
  </si>
  <si>
    <t xml:space="preserve">26645/7111</t>
  </si>
  <si>
    <t xml:space="preserve">С-ДШФ/19-01-2022/127227742</t>
  </si>
  <si>
    <t xml:space="preserve">Не известно происхождение. Датчик установ на поз. 28. Вторичка на РВС ЦПС ЮГ.</t>
  </si>
  <si>
    <t xml:space="preserve">AZISA-000921</t>
  </si>
  <si>
    <t xml:space="preserve">ЕR160298</t>
  </si>
  <si>
    <t xml:space="preserve">С-ГРЗ/17-03-2023/232874186</t>
  </si>
  <si>
    <t xml:space="preserve">Демонтирован 13.02.2024</t>
  </si>
  <si>
    <t xml:space="preserve">AZISA-0001021</t>
  </si>
  <si>
    <t xml:space="preserve">ЕR160279</t>
  </si>
  <si>
    <t xml:space="preserve">С-ГРЗ/17-03-2023/232874177</t>
  </si>
  <si>
    <t xml:space="preserve">AZISA-0002571</t>
  </si>
  <si>
    <t xml:space="preserve">ЕR160286</t>
  </si>
  <si>
    <t xml:space="preserve">С-ГРЗ/17-03-2023/232874171</t>
  </si>
  <si>
    <t xml:space="preserve">AZISA-227031</t>
  </si>
  <si>
    <t xml:space="preserve">ЭРИС-Оптима Плюс мод. </t>
  </si>
  <si>
    <t xml:space="preserve">ER160186</t>
  </si>
  <si>
    <t xml:space="preserve">С-ДШФ/18-04-2023/242519897</t>
  </si>
  <si>
    <t xml:space="preserve">Списано</t>
  </si>
  <si>
    <t xml:space="preserve">AZISA-235171</t>
  </si>
  <si>
    <t xml:space="preserve">ER160115</t>
  </si>
  <si>
    <t xml:space="preserve">С-ДШФ/18-04-2023/242519883</t>
  </si>
  <si>
    <t xml:space="preserve">AZISA-235141</t>
  </si>
  <si>
    <t xml:space="preserve">ER160120</t>
  </si>
  <si>
    <t xml:space="preserve">С-ДШФ/18-04-2023/242519880</t>
  </si>
  <si>
    <t xml:space="preserve">AZISA-235151</t>
  </si>
  <si>
    <t xml:space="preserve">ER160118</t>
  </si>
  <si>
    <t xml:space="preserve">С-ДШФ/18-04-2023/242519879</t>
  </si>
  <si>
    <t xml:space="preserve">AZISA-235161</t>
  </si>
  <si>
    <t xml:space="preserve">ДГС ЭРИС-230-IR метан</t>
  </si>
  <si>
    <t xml:space="preserve">ER230192416</t>
  </si>
  <si>
    <t xml:space="preserve">С-ДШФ/10-06-2022/166507256</t>
  </si>
  <si>
    <t xml:space="preserve">ER160116 выход из строя</t>
  </si>
  <si>
    <t xml:space="preserve">AZISA-235181</t>
  </si>
  <si>
    <t xml:space="preserve">ER160119</t>
  </si>
  <si>
    <t xml:space="preserve">С -ДШФ/18-04-2023/242519878</t>
  </si>
  <si>
    <t xml:space="preserve">Расход после Н3</t>
  </si>
  <si>
    <t xml:space="preserve">FT-23533</t>
  </si>
  <si>
    <t xml:space="preserve">Darkont OM004N513-219SB</t>
  </si>
  <si>
    <t xml:space="preserve">1563596X</t>
  </si>
  <si>
    <t xml:space="preserve">И-ДДГ/09-12-2021/117364952</t>
  </si>
  <si>
    <t xml:space="preserve">ООО "Метросервис"</t>
  </si>
  <si>
    <t xml:space="preserve">НЕПРИГОДНО</t>
  </si>
  <si>
    <t xml:space="preserve">Не пригодны</t>
  </si>
  <si>
    <t xml:space="preserve">FT-23534</t>
  </si>
  <si>
    <t xml:space="preserve">1563595X</t>
  </si>
  <si>
    <t xml:space="preserve">И-ДДГ/09-12-2021/117364953</t>
  </si>
  <si>
    <t xml:space="preserve">FT-23535</t>
  </si>
  <si>
    <t xml:space="preserve">1563594X</t>
  </si>
  <si>
    <t xml:space="preserve">И-ДДГ/10-12-2021/117364949</t>
  </si>
  <si>
    <t xml:space="preserve">ООО "МетроСервис"</t>
  </si>
  <si>
    <t xml:space="preserve">Блок СИКГ</t>
  </si>
  <si>
    <t xml:space="preserve">TT101</t>
  </si>
  <si>
    <t xml:space="preserve">МП 12.5314.000.00 </t>
  </si>
  <si>
    <t xml:space="preserve">Rosemount 3144РD2A1IMM5QGXA</t>
  </si>
  <si>
    <t xml:space="preserve">-20</t>
  </si>
  <si>
    <t xml:space="preserve">СП j.0501-20</t>
  </si>
  <si>
    <t xml:space="preserve">Поверен термопреобразователь сопротивления</t>
  </si>
  <si>
    <t xml:space="preserve">СП k.0657-20</t>
  </si>
  <si>
    <t xml:space="preserve">TT131</t>
  </si>
  <si>
    <t xml:space="preserve">02670296</t>
  </si>
  <si>
    <t xml:space="preserve">СП j.0502-20</t>
  </si>
  <si>
    <t xml:space="preserve">PT201</t>
  </si>
  <si>
    <t xml:space="preserve">TA2</t>
  </si>
  <si>
    <t xml:space="preserve">4030074</t>
  </si>
  <si>
    <t xml:space="preserve">04.2016</t>
  </si>
  <si>
    <t xml:space="preserve">11/34006</t>
  </si>
  <si>
    <t xml:space="preserve">В аршине номер Госреестра 14061-15</t>
  </si>
  <si>
    <t xml:space="preserve">PT202</t>
  </si>
  <si>
    <t xml:space="preserve">4030075</t>
  </si>
  <si>
    <t xml:space="preserve">11/34008</t>
  </si>
  <si>
    <t xml:space="preserve">PT203</t>
  </si>
  <si>
    <t xml:space="preserve">4030076</t>
  </si>
  <si>
    <t xml:space="preserve">11/34010</t>
  </si>
  <si>
    <t xml:space="preserve">PT204</t>
  </si>
  <si>
    <t xml:space="preserve">4030077</t>
  </si>
  <si>
    <t xml:space="preserve">11/34009</t>
  </si>
  <si>
    <t xml:space="preserve">И-ВЯ/09-11-2022/201184362</t>
  </si>
  <si>
    <t xml:space="preserve">1ExibIIBT4</t>
  </si>
  <si>
    <t xml:space="preserve"> Вибрация задн. подшипника двигателя НП-1</t>
  </si>
  <si>
    <t xml:space="preserve">С-ВЯ/17-11-2023/306666352</t>
  </si>
  <si>
    <t xml:space="preserve">Демонтировано и дефектован 20.02.2024</t>
  </si>
  <si>
    <t xml:space="preserve">С-ВЯ/16-06-2023/254813646</t>
  </si>
  <si>
    <t xml:space="preserve">На хранение у ГПН-А</t>
  </si>
  <si>
    <t xml:space="preserve">235.2-QE1</t>
  </si>
  <si>
    <t xml:space="preserve">СГОЭС-М11 (Метан)</t>
  </si>
  <si>
    <t xml:space="preserve">С-ДШФ/19-12-2023/303084745</t>
  </si>
  <si>
    <t xml:space="preserve">Ex d [ib] llC T4 Gb</t>
  </si>
  <si>
    <t xml:space="preserve">На хранение у ГПН-А 
Формуляр находится в 10-й папке РЕЗЕРВ</t>
  </si>
  <si>
    <t xml:space="preserve">-60…+85 °C</t>
  </si>
  <si>
    <t xml:space="preserve">235.2-QE2</t>
  </si>
  <si>
    <t xml:space="preserve">С-ДШФ/19-12-2023/303084744</t>
  </si>
  <si>
    <t xml:space="preserve">Уровень в ЕДК11; Температура в ЕДК11</t>
  </si>
  <si>
    <t xml:space="preserve">LISA,TISA-2931051</t>
  </si>
  <si>
    <t xml:space="preserve">ДУУ10-10-0-3,77-0-0-00-1-0-0-0-000</t>
  </si>
  <si>
    <t xml:space="preserve">594</t>
  </si>
  <si>
    <t xml:space="preserve">С-ДШФ/18-04-2023/242537867</t>
  </si>
  <si>
    <t xml:space="preserve">Демонтировано и дефетовано 02.03.2024 г.</t>
  </si>
  <si>
    <t xml:space="preserve">4-PIT1</t>
  </si>
  <si>
    <t xml:space="preserve">14061-10</t>
  </si>
  <si>
    <t xml:space="preserve">МП 14061-10</t>
  </si>
  <si>
    <t xml:space="preserve">Rosemount 3051TG4A2B21BE8D4QGHR5</t>
  </si>
  <si>
    <t xml:space="preserve">9659981</t>
  </si>
  <si>
    <t xml:space="preserve">±0,035 </t>
  </si>
  <si>
    <t xml:space="preserve">С -ДШФ/06-01-2024/311454964</t>
  </si>
  <si>
    <t xml:space="preserve">Демонтировано и переданно цеху в феврале 2023года</t>
  </si>
  <si>
    <t xml:space="preserve">акт январь 2024</t>
  </si>
  <si>
    <t xml:space="preserve">4-PIT2</t>
  </si>
  <si>
    <t xml:space="preserve">Rosemount 3051S2TG2A2A11A1BB4D4I1M5QG </t>
  </si>
  <si>
    <t xml:space="preserve">С -ДШФ/06-01-2024/311454963</t>
  </si>
  <si>
    <t xml:space="preserve">         </t>
  </si>
  <si>
    <t xml:space="preserve">Дефектован</t>
  </si>
  <si>
    <t xml:space="preserve">Неисправен</t>
  </si>
  <si>
    <t xml:space="preserve">AZISA - 210791</t>
  </si>
  <si>
    <t xml:space="preserve">С-ДШФ/17-04-2023/242537380</t>
  </si>
  <si>
    <t xml:space="preserve">Демонтировано
акт апрель 2023</t>
  </si>
  <si>
    <t xml:space="preserve">Давление в линии выкида НП-3</t>
  </si>
  <si>
    <t xml:space="preserve">3PIS101</t>
  </si>
  <si>
    <t xml:space="preserve">11608288</t>
  </si>
  <si>
    <t xml:space="preserve">С-ДШФ/18-04-2023/242537820</t>
  </si>
  <si>
    <t xml:space="preserve">Демонтирован, на хранении у ГПН</t>
  </si>
  <si>
    <t xml:space="preserve">Давление в линии выкида НП-2</t>
  </si>
  <si>
    <t xml:space="preserve">2PIS101</t>
  </si>
  <si>
    <t xml:space="preserve">11608286</t>
  </si>
  <si>
    <t xml:space="preserve">ER170042</t>
  </si>
  <si>
    <t xml:space="preserve">С-ДШФ/10-02-2024/321305201</t>
  </si>
  <si>
    <t xml:space="preserve">AZISA–210791</t>
  </si>
  <si>
    <t xml:space="preserve">ER160226</t>
  </si>
  <si>
    <t xml:space="preserve">С-ДШФ/18-04-2023/242519918</t>
  </si>
  <si>
    <t xml:space="preserve">07.2018</t>
  </si>
  <si>
    <t xml:space="preserve">акт апрель 2023 
Демонтирован и дефектован 25.04.2024 </t>
  </si>
  <si>
    <t xml:space="preserve">Расход после Н2</t>
  </si>
  <si>
    <t xml:space="preserve">FT-23532</t>
  </si>
  <si>
    <t xml:space="preserve">1563598X</t>
  </si>
  <si>
    <t xml:space="preserve">И-ДДГ/10-12-2021/117364948</t>
  </si>
  <si>
    <t xml:space="preserve">Расход после Н6</t>
  </si>
  <si>
    <t xml:space="preserve">FT-23526</t>
  </si>
  <si>
    <t xml:space="preserve">И-ДДГ/09-12-2021/117364951</t>
  </si>
  <si>
    <t xml:space="preserve">С-ЕЖБ/20-03-2025/419177660</t>
  </si>
  <si>
    <t xml:space="preserve">Демонтирован 02,05,2025</t>
  </si>
  <si>
    <t xml:space="preserve">AZISA–228041</t>
  </si>
  <si>
    <t xml:space="preserve">ER160305</t>
  </si>
  <si>
    <t xml:space="preserve">С-ГРЗ/17-03-2023/232874136</t>
  </si>
  <si>
    <t xml:space="preserve">Демонтирован и деффектован 30.06.2024</t>
  </si>
  <si>
    <t xml:space="preserve">С-ДШФ/20-04-2024/336517075</t>
  </si>
  <si>
    <t xml:space="preserve">Демонтирован и деффектован 17.07.2024</t>
  </si>
  <si>
    <t xml:space="preserve">AZISA–215501</t>
  </si>
  <si>
    <t xml:space="preserve">ER160160</t>
  </si>
  <si>
    <t xml:space="preserve">С-ГРЗ/16-03-2023/232874220</t>
  </si>
  <si>
    <t xml:space="preserve">СП-25 Стойка №4</t>
  </si>
  <si>
    <t xml:space="preserve">AZISA-210801</t>
  </si>
  <si>
    <t xml:space="preserve">ER160237</t>
  </si>
  <si>
    <t xml:space="preserve">С-ГРЗ/16-03-2023/232874227</t>
  </si>
  <si>
    <t xml:space="preserve">AZISA-0002561</t>
  </si>
  <si>
    <t xml:space="preserve">ЕR160315</t>
  </si>
  <si>
    <t xml:space="preserve">С-ДШФ/18-04-2023/242537160</t>
  </si>
  <si>
    <t xml:space="preserve">AZISA-000961</t>
  </si>
  <si>
    <t xml:space="preserve">ЕR160289</t>
  </si>
  <si>
    <t xml:space="preserve">С-ГРЗ/17-03-2023/232874182</t>
  </si>
  <si>
    <t xml:space="preserve"> Площадка подготовки нефти</t>
  </si>
  <si>
    <t xml:space="preserve">AZISA–204561</t>
  </si>
  <si>
    <t xml:space="preserve">ЕR160136</t>
  </si>
  <si>
    <t xml:space="preserve">С-ДШФ/11-11-2023/297800325</t>
  </si>
  <si>
    <t xml:space="preserve">СП-25 Стойка № 2</t>
  </si>
  <si>
    <t xml:space="preserve">AZISA – 239071</t>
  </si>
  <si>
    <t xml:space="preserve">ER160131</t>
  </si>
  <si>
    <t xml:space="preserve">С-ГРЗ/17-03-2023/232874128</t>
  </si>
  <si>
    <t xml:space="preserve">AZISA–226311</t>
  </si>
  <si>
    <t xml:space="preserve">ER160259</t>
  </si>
  <si>
    <t xml:space="preserve">С-ГРЗ/17-03-2023/232874139</t>
  </si>
  <si>
    <t xml:space="preserve">AZISA-0002601</t>
  </si>
  <si>
    <t xml:space="preserve">ER160275</t>
  </si>
  <si>
    <t xml:space="preserve">С-ГРЗ/17-03-2023/232874157</t>
  </si>
  <si>
    <t xml:space="preserve">СП-25 стойка 
№3</t>
  </si>
  <si>
    <t xml:space="preserve">ER160194</t>
  </si>
  <si>
    <t xml:space="preserve">С-ГРЗ/16-03-2023/232874206</t>
  </si>
  <si>
    <t xml:space="preserve">ЕК-3 Рама РППЗ 
№4</t>
  </si>
  <si>
    <t xml:space="preserve">ER160193</t>
  </si>
  <si>
    <t xml:space="preserve">С-ГРЗ/16-03-2023/232874197</t>
  </si>
  <si>
    <t xml:space="preserve">Выведено из эксплуатации</t>
  </si>
  <si>
    <t xml:space="preserve">Емкость дренажная сбора конденсата ЕДК-1</t>
  </si>
  <si>
    <t xml:space="preserve">СП-25 стойка №4</t>
  </si>
  <si>
    <t xml:space="preserve">ЕR160292</t>
  </si>
  <si>
    <t xml:space="preserve">С-ДШФ/10-02-2024/321305208</t>
  </si>
  <si>
    <t xml:space="preserve">Уровень в Е9</t>
  </si>
  <si>
    <t xml:space="preserve">LISA, TISA-230051</t>
  </si>
  <si>
    <t xml:space="preserve">ДУУ10-10-0-3,37-0-0-00-1-0-0-0-000</t>
  </si>
  <si>
    <t xml:space="preserve">478</t>
  </si>
  <si>
    <t xml:space="preserve">С-ДШФ/18-04-2023/242519895</t>
  </si>
  <si>
    <t xml:space="preserve">Вибрация переднего подшипника двигателя горизонт.плоск</t>
  </si>
  <si>
    <t xml:space="preserve">SJISA-227006 (11-SP6)</t>
  </si>
  <si>
    <t xml:space="preserve">46497</t>
  </si>
  <si>
    <t xml:space="preserve">С-ВЯ/25-06-2024/351973857</t>
  </si>
  <si>
    <t xml:space="preserve">Давление  </t>
  </si>
  <si>
    <t xml:space="preserve">АМ-2000</t>
  </si>
  <si>
    <t xml:space="preserve">TG-7</t>
  </si>
  <si>
    <t xml:space="preserve">нет данных</t>
  </si>
  <si>
    <t xml:space="preserve">0Ex ia IIc T5 X</t>
  </si>
  <si>
    <t xml:space="preserve">Демонтирован и деффектован 11.09.2024</t>
  </si>
  <si>
    <t xml:space="preserve">293.3</t>
  </si>
  <si>
    <t xml:space="preserve">AZISA-293271</t>
  </si>
  <si>
    <t xml:space="preserve">ER160300</t>
  </si>
  <si>
    <t xml:space="preserve">С-ДШФ/10-02-2024/321305232</t>
  </si>
  <si>
    <t xml:space="preserve">Демонтирован и деффектован 25.09.2024</t>
  </si>
  <si>
    <t xml:space="preserve">AZISA–215491</t>
  </si>
  <si>
    <t xml:space="preserve">ER160172</t>
  </si>
  <si>
    <t xml:space="preserve">С-ГРЗ/16-03-2023/232874221</t>
  </si>
  <si>
    <t xml:space="preserve">неисправно</t>
  </si>
  <si>
    <t xml:space="preserve">AZISA-202031</t>
  </si>
  <si>
    <t xml:space="preserve">ER160253</t>
  </si>
  <si>
    <t xml:space="preserve">С-ДШФ/11-10-2022/197024681</t>
  </si>
  <si>
    <t xml:space="preserve">AZISA-0002651</t>
  </si>
  <si>
    <t xml:space="preserve">ER160281</t>
  </si>
  <si>
    <t xml:space="preserve">С-ДШФ/18-04-2023/242537149</t>
  </si>
  <si>
    <t xml:space="preserve">Демонтирован 15.11.2024</t>
  </si>
  <si>
    <t xml:space="preserve">ER170056</t>
  </si>
  <si>
    <t xml:space="preserve">С-ГРЗ/17-03-2023/232874121</t>
  </si>
  <si>
    <t xml:space="preserve">Температура потока №2</t>
  </si>
  <si>
    <t xml:space="preserve">Метран 286-02 Exia-1-120-Н10-(-50…100)С-Т5-У1.1(-50+85)-ГП</t>
  </si>
  <si>
    <t xml:space="preserve">С-ДШФ/12-10-2022/197024625</t>
  </si>
  <si>
    <t xml:space="preserve">Демонтировали и деффектовали 14.11.2024</t>
  </si>
  <si>
    <t xml:space="preserve">-55…+80 °C</t>
  </si>
  <si>
    <t xml:space="preserve">AZISA-0001671</t>
  </si>
  <si>
    <t xml:space="preserve">ЕR160126</t>
  </si>
  <si>
    <t xml:space="preserve">С-ГРЗ/17-03-2023/232874148</t>
  </si>
  <si>
    <t xml:space="preserve">СП-25 Стойка №5</t>
  </si>
  <si>
    <t xml:space="preserve">AZISA–210811</t>
  </si>
  <si>
    <t xml:space="preserve">ER160222</t>
  </si>
  <si>
    <t xml:space="preserve">С-ГРЗ/16-03-2023/232874226</t>
  </si>
  <si>
    <t xml:space="preserve">Демонтировали и деффектовали 29.11.2024</t>
  </si>
  <si>
    <t xml:space="preserve">AZISA-000971</t>
  </si>
  <si>
    <t xml:space="preserve">ЕR160274</t>
  </si>
  <si>
    <t xml:space="preserve">С-ГРЗ/17-03-2023/232874181</t>
  </si>
  <si>
    <t xml:space="preserve">Вибрация переднего подшипника двигателя верт.плоск</t>
  </si>
  <si>
    <t xml:space="preserve">SJISA-227021 (13-SP5)</t>
  </si>
  <si>
    <t xml:space="preserve">С-ВЯ/25-06-2024/351973843</t>
  </si>
  <si>
    <t xml:space="preserve">AZISA–213031</t>
  </si>
  <si>
    <t xml:space="preserve">МП-242-1580-2013 с изм.№1</t>
  </si>
  <si>
    <t xml:space="preserve">ER160179</t>
  </si>
  <si>
    <t xml:space="preserve">С-ДШФ/11-10-2024/385850950</t>
  </si>
  <si>
    <t xml:space="preserve">Демонтировали и деффектовали 23.01.2025</t>
  </si>
  <si>
    <t xml:space="preserve">AZISA-0001051</t>
  </si>
  <si>
    <t xml:space="preserve">ЕR160319</t>
  </si>
  <si>
    <t xml:space="preserve">С-ГРЗ/17-03-2023/232874173</t>
  </si>
  <si>
    <t xml:space="preserve">Демонтировали и деффектовали 25.01.2025</t>
  </si>
  <si>
    <t xml:space="preserve">AZISA-293281</t>
  </si>
  <si>
    <t xml:space="preserve">ER160333</t>
  </si>
  <si>
    <t xml:space="preserve">С-ДШФ/10-02-2024/231305231</t>
  </si>
  <si>
    <t xml:space="preserve">Демонтировали и деффектовали 29.01.2025</t>
  </si>
  <si>
    <t xml:space="preserve">Стойка СП-25 №1</t>
  </si>
  <si>
    <t xml:space="preserve">AZISA-234421
</t>
  </si>
  <si>
    <t xml:space="preserve">ER160243</t>
  </si>
  <si>
    <t xml:space="preserve">С-ГРЗ/16-03-2023/232874213</t>
  </si>
  <si>
    <t xml:space="preserve">Демонтировали и деффектовали 30.01.2025</t>
  </si>
  <si>
    <t xml:space="preserve">ER170039</t>
  </si>
  <si>
    <t xml:space="preserve">С-ДШФ/10-02-2024/321305203</t>
  </si>
  <si>
    <t xml:space="preserve">Демонтировали и деффектовали 25.02.2025</t>
  </si>
  <si>
    <t xml:space="preserve">Площадка подготовки нефти</t>
  </si>
  <si>
    <t xml:space="preserve">AZISA–214571</t>
  </si>
  <si>
    <t xml:space="preserve">ЕR160171</t>
  </si>
  <si>
    <t xml:space="preserve">С-ДШФ/10-02-2024/321305221</t>
  </si>
  <si>
    <t xml:space="preserve">Демонтировали и деффектовали 26.02.2025</t>
  </si>
  <si>
    <t xml:space="preserve">Температура выхода змеевеков из теплообменной камеры 2-й поток</t>
  </si>
  <si>
    <t xml:space="preserve">Метран 286-02 </t>
  </si>
  <si>
    <t xml:space="preserve">2250792</t>
  </si>
  <si>
    <t xml:space="preserve">С-ДШФ/16-08-2023/275819552</t>
  </si>
  <si>
    <t xml:space="preserve">Демонтировали и деффектовали 04.03.2025</t>
  </si>
  <si>
    <t xml:space="preserve">Демонтировали и деффектовали 09.03.2025</t>
  </si>
  <si>
    <t xml:space="preserve">Контроль загазованности в Блоке ГРП II-ПТБ-10-Э №2 </t>
  </si>
  <si>
    <t xml:space="preserve">QE-212-32(5)</t>
  </si>
  <si>
    <t xml:space="preserve">ER160050</t>
  </si>
  <si>
    <t xml:space="preserve">С-ДШФ/11-10-2024/385850966</t>
  </si>
  <si>
    <t xml:space="preserve">Контроль загазованности в Блоке ГРП II-ПТБ-10-Э №3 </t>
  </si>
  <si>
    <t xml:space="preserve">QE-213-32(5)</t>
  </si>
  <si>
    <t xml:space="preserve">ER160052</t>
  </si>
  <si>
    <t xml:space="preserve">С-ДШФ/11-10-2024/385850955</t>
  </si>
  <si>
    <t xml:space="preserve">Демонтировали и деффектовали 07.03.2025</t>
  </si>
  <si>
    <t xml:space="preserve">С-ДШФ/16-11-2024/393201228</t>
  </si>
  <si>
    <t xml:space="preserve">Демонтировали и деффектовали 29.03.2025</t>
  </si>
  <si>
    <t xml:space="preserve">ER170067</t>
  </si>
  <si>
    <t xml:space="preserve">С-ДШФ/10-02-2024/321305222</t>
  </si>
  <si>
    <t xml:space="preserve">Демонтировали и деффектовали 07.04.2025</t>
  </si>
  <si>
    <t xml:space="preserve">AZISA-0002581</t>
  </si>
  <si>
    <t xml:space="preserve">Демонтировали и деффектовали 08.04.2025</t>
  </si>
  <si>
    <t xml:space="preserve">С-ЕЖБ/20-03-2025/419177669</t>
  </si>
  <si>
    <t xml:space="preserve">Демонтирован 07,05,2025</t>
  </si>
  <si>
    <t xml:space="preserve">Станция азотная</t>
  </si>
  <si>
    <t xml:space="preserve">Линия  А</t>
  </si>
  <si>
    <t xml:space="preserve">101-А</t>
  </si>
  <si>
    <t xml:space="preserve">25948-11</t>
  </si>
  <si>
    <t xml:space="preserve">ЦАРЯ.2553.004-01 МП Преобразователи измерительные влажности и температуры ДВ2. Методика поверки</t>
  </si>
  <si>
    <t xml:space="preserve">Преобразователь влажности и температуры</t>
  </si>
  <si>
    <t xml:space="preserve">ДВ2</t>
  </si>
  <si>
    <t xml:space="preserve">ДВ2ТСМ-1Т-1П-В</t>
  </si>
  <si>
    <t xml:space="preserve">ООО НПК "Микрофор", г.Москва; ЗАО "НТЦ "Диапром", г.Москва</t>
  </si>
  <si>
    <t xml:space="preserve">С-ДТТ/10-03-2021/43444159</t>
  </si>
  <si>
    <t xml:space="preserve">ООО НПК "МИКРОФОР"</t>
  </si>
  <si>
    <t xml:space="preserve">Датчик температуры и влажности ДВ2ТСМ-1Т-1П-В №15078 прибыл в Тюмень на поверку 22.04.2022</t>
  </si>
  <si>
    <t xml:space="preserve">Демонтирован 04.25, отправлялся на поверку в Тюмень, вернулся, требуется отправлять комплектно со вторичкой, в данный момент находится кабинете КИП, под верстаком коробка № 7 (Александров)</t>
  </si>
  <si>
    <t xml:space="preserve">Линия Б</t>
  </si>
  <si>
    <t xml:space="preserve">101-Б</t>
  </si>
  <si>
    <t xml:space="preserve">С-ДТТ/10-03-2021/43444160</t>
  </si>
  <si>
    <t xml:space="preserve">Датчик температуры и влажности ДВ2ТСМ-1Т-1П-В №15077 прибыл в Тюмень на поверку 22.04.2022</t>
  </si>
  <si>
    <t xml:space="preserve">Демонтирован 04.25, отправлялся на поверку в Тюмень, вернулся, требуется отправлять комплектно со вторичкой, в данный момент находится кабинете КИП, под верстаком коробка № 7  (Александров)</t>
  </si>
  <si>
    <t xml:space="preserve">AZISA-231071</t>
  </si>
  <si>
    <t xml:space="preserve">С-ЕЖБ/20-03-2025/419177647</t>
  </si>
  <si>
    <t xml:space="preserve">Демонтировали и деффектовали 17.05.2025 (Александров)</t>
  </si>
  <si>
    <t xml:space="preserve">С-ЕЖБ/20-03-2025/419177701</t>
  </si>
  <si>
    <t xml:space="preserve">Демонтировали и деффектовали 02.06.2025 (Александров)</t>
  </si>
  <si>
    <t xml:space="preserve">Шкаф СУ КЗ</t>
  </si>
  <si>
    <t xml:space="preserve">AZISA - 000951</t>
  </si>
  <si>
    <t xml:space="preserve">=R121+S121*365.2</t>
  </si>
  <si>
    <t xml:space="preserve">С-ДШФ/19-04-2024/336517382</t>
  </si>
  <si>
    <t xml:space="preserve">Когда был демонтирован не извесно, но по факту по месту он не установлен. (Александров)</t>
  </si>
  <si>
    <t xml:space="preserve">200.3</t>
  </si>
  <si>
    <t xml:space="preserve">Давление в I-С1/2</t>
  </si>
  <si>
    <t xml:space="preserve">PIA– 200301</t>
  </si>
  <si>
    <t xml:space="preserve">56239-14</t>
  </si>
  <si>
    <t xml:space="preserve">JUMO dTRANS p20</t>
  </si>
  <si>
    <t xml:space="preserve">01683559010-12180006</t>
  </si>
  <si>
    <t xml:space="preserve">С-ДШФ/13-06-2023/255358293</t>
  </si>
  <si>
    <t xml:space="preserve">ExiaIICT6...T3 Ga/Gb </t>
  </si>
  <si>
    <t xml:space="preserve">15.09.2016</t>
  </si>
  <si>
    <t xml:space="preserve">Демонтирован и дефектован 15.06.2025 (Шкурапатов)</t>
  </si>
  <si>
    <t xml:space="preserve">акт июнь 2023</t>
  </si>
  <si>
    <t xml:space="preserve">293.9</t>
  </si>
  <si>
    <t xml:space="preserve">Контроль загазованности ЕДК9</t>
  </si>
  <si>
    <t xml:space="preserve">AZISA-293881</t>
  </si>
  <si>
    <t xml:space="preserve">ER170065</t>
  </si>
  <si>
    <t xml:space="preserve">С-ДШФ/10-02-2024/321305205</t>
  </si>
  <si>
    <t xml:space="preserve">С-ЕЖБ/20-03-2025/419177708</t>
  </si>
  <si>
    <t xml:space="preserve">AZISA-247101</t>
  </si>
  <si>
    <t xml:space="preserve">С-ГЦС/17-11-2022/205728932</t>
  </si>
  <si>
    <t xml:space="preserve">19.09.2023</t>
  </si>
  <si>
    <t xml:space="preserve">С-ЕЖБ/20-03-2025/419177681</t>
  </si>
  <si>
    <t xml:space="preserve">Дефектован и демонтирова 06.07.2025 (Шкурапатов П.А.)</t>
  </si>
  <si>
    <t xml:space="preserve">Давление  на выкиде насоса Н2</t>
  </si>
  <si>
    <t xml:space="preserve">PISA-226071</t>
  </si>
  <si>
    <t xml:space="preserve">Rosemount 3051TG2A2B21BIMM5T1</t>
  </si>
  <si>
    <t xml:space="preserve">4029294</t>
  </si>
  <si>
    <t xml:space="preserve">±0,075</t>
  </si>
  <si>
    <t xml:space="preserve">С-ДШФ/22-07-2024/361507682</t>
  </si>
  <si>
    <t xml:space="preserve">AZISA–204541</t>
  </si>
  <si>
    <t xml:space="preserve">ЕR160311</t>
  </si>
  <si>
    <t xml:space="preserve">С-ДШФ/11-11-2023/297800326</t>
  </si>
  <si>
    <t xml:space="preserve">Дефектован и демонтирова 12.07.2025 (Шкурапатов П.А.)</t>
  </si>
  <si>
    <t xml:space="preserve">акт ноябрь 2023</t>
  </si>
  <si>
    <t xml:space="preserve">AZISA–212041</t>
  </si>
  <si>
    <t xml:space="preserve">ER160195</t>
  </si>
  <si>
    <t xml:space="preserve">С-ДШФ/11-10-2024/385850957</t>
  </si>
  <si>
    <t xml:space="preserve">AZISA-0001981</t>
  </si>
  <si>
    <t xml:space="preserve">ER170045</t>
  </si>
  <si>
    <t xml:space="preserve">С-ДШФ/10-02-2024/321305197</t>
  </si>
  <si>
    <t xml:space="preserve">Расход после Н1</t>
  </si>
  <si>
    <t xml:space="preserve">FT-23531</t>
  </si>
  <si>
    <t xml:space="preserve">1563597X</t>
  </si>
  <si>
    <t xml:space="preserve">И-ВЯ/22-03-2024/330818397</t>
  </si>
  <si>
    <t xml:space="preserve">235.1 насос 1</t>
  </si>
  <si>
    <t xml:space="preserve">FT-23523</t>
  </si>
  <si>
    <t xml:space="preserve">С-ДДГ/09-12-2021/117364959</t>
  </si>
  <si>
    <t xml:space="preserve">FT-23521</t>
  </si>
  <si>
    <t xml:space="preserve">И-ДДГ/09-12-2021/117364950</t>
  </si>
  <si>
    <t xml:space="preserve">QE-211-32(6)</t>
  </si>
  <si>
    <t xml:space="preserve">ER160056</t>
  </si>
  <si>
    <t xml:space="preserve">С-ДШФ/11-10-2024/385850973</t>
  </si>
  <si>
    <t xml:space="preserve">Демонтирован дефектован 15.07.2025 (Шкурапатов П.А.)</t>
  </si>
  <si>
    <t xml:space="preserve">QE-211-32(3)</t>
  </si>
  <si>
    <t xml:space="preserve">ER160169</t>
  </si>
  <si>
    <t xml:space="preserve">С-ДШФ/11-10-2024/385850978</t>
  </si>
  <si>
    <t xml:space="preserve">Демонтирован и деффектован 07.08.25 (Александров В.П.)</t>
  </si>
  <si>
    <t xml:space="preserve">AZISA-293871</t>
  </si>
  <si>
    <t xml:space="preserve">ER170066</t>
  </si>
  <si>
    <t xml:space="preserve">С-ДШФ/10-02-2024/321305206</t>
  </si>
  <si>
    <t xml:space="preserve">С-ЕЖБ/20-03-2025/419177667</t>
  </si>
  <si>
    <t xml:space="preserve">Демонтирован и деффектован 10.08.25 (Александров В.П.)</t>
  </si>
  <si>
    <t xml:space="preserve">Стойка №1 СП-25 </t>
  </si>
  <si>
    <t xml:space="preserve">AZISA-2931061</t>
  </si>
  <si>
    <t xml:space="preserve">ER170057</t>
  </si>
  <si>
    <t xml:space="preserve">С-ДШФ/10-02-2024/321305237</t>
  </si>
  <si>
    <t xml:space="preserve">Демонтирован 15.08.25 (Александров В.П)</t>
  </si>
  <si>
    <t xml:space="preserve">AZISA–214531</t>
  </si>
  <si>
    <t xml:space="preserve">ЕR160163</t>
  </si>
  <si>
    <t xml:space="preserve">С-ДШФ/11-11-2023/297800336</t>
  </si>
  <si>
    <t xml:space="preserve">Демонтирован дефектован 24.08.2025 (Аллагужин Э.Ш.)</t>
  </si>
  <si>
    <t xml:space="preserve">С-ЕЖБ/20-03-2025/419177664</t>
  </si>
  <si>
    <t xml:space="preserve">ER170048</t>
  </si>
  <si>
    <t xml:space="preserve">С-ДШФ/10-02-2024/321305194</t>
  </si>
  <si>
    <t xml:space="preserve">Уровень в ЕДК1; Температура в ЕДК1</t>
  </si>
  <si>
    <t xml:space="preserve">LISA,TISA-253081</t>
  </si>
  <si>
    <t xml:space="preserve">ДУУ10-10-0-4,08-0-0-00-1-0-0-0-000</t>
  </si>
  <si>
    <t xml:space="preserve">492</t>
  </si>
  <si>
    <t xml:space="preserve">ЗАО "Альбатрос"</t>
  </si>
  <si>
    <t xml:space="preserve">4,08/85°</t>
  </si>
  <si>
    <t xml:space="preserve">С-ДШФ/18-04-2023/242519850</t>
  </si>
  <si>
    <t xml:space="preserve">Демонтирован дефектован 25.08.2025 (Аллагужин Э.Ш.)</t>
  </si>
  <si>
    <t xml:space="preserve">ДУУ10-10-12,30-0-0-00-1-0-0-0-000</t>
  </si>
  <si>
    <t xml:space="preserve">01.01.2021</t>
  </si>
  <si>
    <t xml:space="preserve">С-ДШФ/16-08-2023/275801433</t>
  </si>
  <si>
    <t xml:space="preserve">09.08.2022</t>
  </si>
  <si>
    <t xml:space="preserve">С-ЕЖБ/20-03-2025/419177635</t>
  </si>
  <si>
    <t xml:space="preserve">Демонтирован дефектован 06.09.2025 
(Сурков А.А.)</t>
  </si>
  <si>
    <t xml:space="preserve">AZISA–212051</t>
  </si>
  <si>
    <t xml:space="preserve">ER160241</t>
  </si>
  <si>
    <t xml:space="preserve">С-ДШФ/11-10-2024/385850956</t>
  </si>
  <si>
    <t xml:space="preserve">ER170068</t>
  </si>
  <si>
    <t xml:space="preserve">С-ДШФ/10-02-2024/321305223</t>
  </si>
  <si>
    <r>
      <rPr>
        <sz val="8"/>
        <rFont val="Arial"/>
        <family val="0"/>
        <charset val="1"/>
      </rPr>
      <t xml:space="preserve">Демонтировано </t>
    </r>
    <r>
      <rPr>
        <b val="true"/>
        <i val="true"/>
        <sz val="8"/>
        <rFont val="Arial"/>
        <family val="0"/>
        <charset val="1"/>
      </rPr>
      <t xml:space="preserve">исправный</t>
    </r>
    <r>
      <rPr>
        <sz val="8"/>
        <rFont val="Arial"/>
        <family val="0"/>
        <charset val="1"/>
      </rPr>
      <t xml:space="preserve"> 18.09.2025  в связи с переходом на Диз.топливо. (Бондарев А.Г. / Сурков А.А.)</t>
    </r>
  </si>
  <si>
    <t xml:space="preserve">С-ЕВП/02-10-2023/284954785</t>
  </si>
  <si>
    <t xml:space="preserve">07.04.2025</t>
  </si>
  <si>
    <t xml:space="preserve">ER170044</t>
  </si>
  <si>
    <t xml:space="preserve">С-ДШФ/10-02-2024/321305198</t>
  </si>
  <si>
    <t xml:space="preserve">ER170046</t>
  </si>
  <si>
    <t xml:space="preserve">С-ДШФ/10-02-2024/321305196</t>
  </si>
  <si>
    <t xml:space="preserve">ER170047</t>
  </si>
  <si>
    <t xml:space="preserve">С-ДШФ/10-02-2024/321305195</t>
  </si>
  <si>
    <t xml:space="preserve">Резервуар нефти РВС-11</t>
  </si>
  <si>
    <t xml:space="preserve">AZISA-0002021 (пропан)</t>
  </si>
  <si>
    <t xml:space="preserve">СПО "Аналитприбор", г. Смоленск</t>
  </si>
  <si>
    <t xml:space="preserve">С-ГЦС/24-11-2022/206826201</t>
  </si>
  <si>
    <t xml:space="preserve">1ExdIICT6…T4 Gb X</t>
  </si>
  <si>
    <t xml:space="preserve">20.08.2023</t>
  </si>
  <si>
    <t xml:space="preserve">ER170052</t>
  </si>
  <si>
    <t xml:space="preserve">С-ДШФ/10-02-2024/321305193</t>
  </si>
  <si>
    <t xml:space="preserve">ER170053</t>
  </si>
  <si>
    <t xml:space="preserve">С-ДШФ/10-02-2024/321305192</t>
  </si>
  <si>
    <t xml:space="preserve">С-ЕЖБ/20-03-2025/419177670</t>
  </si>
  <si>
    <t xml:space="preserve">Демонтирован дефектован 23.09.2025 (Сурков А.А.)</t>
  </si>
  <si>
    <t xml:space="preserve">С-ГЦС/25-11-2022/206825766</t>
  </si>
  <si>
    <t xml:space="preserve">14.02.2024</t>
  </si>
  <si>
    <t xml:space="preserve">Демонтирован дефектован 25.09.2025 (Сурков А.А.)</t>
  </si>
  <si>
    <t xml:space="preserve">С-ЕЖБ/20-03-2025/419177614</t>
  </si>
  <si>
    <t xml:space="preserve">СП-25 Стойка №6</t>
  </si>
  <si>
    <t xml:space="preserve">AZISA–210821</t>
  </si>
  <si>
    <t xml:space="preserve">ER170097</t>
  </si>
  <si>
    <t xml:space="preserve">С-ДШФ/10-02-2024/321305234</t>
  </si>
  <si>
    <t xml:space="preserve">Демонтирован дефектован 27.09.2025 (Суурков А.А.)</t>
  </si>
  <si>
    <t xml:space="preserve">С-ЕЖБ/20-03-2025/419177622</t>
  </si>
  <si>
    <t xml:space="preserve">Демонтирован дефектован 28.09.2025 (Суурков А.А.)</t>
  </si>
  <si>
    <t xml:space="preserve">ЕR160287</t>
  </si>
  <si>
    <t xml:space="preserve">С-ДШФ/10-02-2024/321305210</t>
  </si>
  <si>
    <t xml:space="preserve">Газоанализатор стационарный со сменными сенсорами взрывозащищенный</t>
  </si>
  <si>
    <t xml:space="preserve">Демонтирован 24.10.2023 на поверку</t>
  </si>
  <si>
    <t xml:space="preserve">235.3-QE1</t>
  </si>
  <si>
    <t xml:space="preserve">СГОЭС-М11(метан)</t>
  </si>
  <si>
    <t xml:space="preserve"> С-ДШФ/20-11-2022/203575882</t>
  </si>
  <si>
    <t xml:space="preserve">Демонтирован 07.11.2023 на поверку</t>
  </si>
  <si>
    <t xml:space="preserve">С-ВР/20-12-2021/118569282</t>
  </si>
  <si>
    <t xml:space="preserve">На порерке</t>
  </si>
  <si>
    <t xml:space="preserve">Демонтирован на поверку Передан АиМ 24.01.2024</t>
  </si>
  <si>
    <t xml:space="preserve">Передан АиМ 24.01.2024</t>
  </si>
  <si>
    <t xml:space="preserve">С-ВР/20-12-2021/11856928</t>
  </si>
  <si>
    <t xml:space="preserve">AZISA-293781</t>
  </si>
  <si>
    <t xml:space="preserve">ER170063</t>
  </si>
  <si>
    <t xml:space="preserve">С-ДШФ/30-03-2022/151088758</t>
  </si>
  <si>
    <t xml:space="preserve">Демонтирован на поверку передан АиМ 18.03.2024</t>
  </si>
  <si>
    <t xml:space="preserve">Склад материально-технический</t>
  </si>
  <si>
    <t xml:space="preserve">AZISA-2750211</t>
  </si>
  <si>
    <t xml:space="preserve">МП 116-221-2014. изм №1</t>
  </si>
  <si>
    <t xml:space="preserve">ER230210415</t>
  </si>
  <si>
    <t xml:space="preserve">С-ВКЭ/12-03-2021/43928241</t>
  </si>
  <si>
    <t xml:space="preserve">06.03.2022</t>
  </si>
  <si>
    <t xml:space="preserve">Демонтировано на поверку 20.02.2024</t>
  </si>
  <si>
    <t xml:space="preserve">AZISA-293761</t>
  </si>
  <si>
    <t xml:space="preserve">С-ДШФ/30-03-2022/151088761</t>
  </si>
  <si>
    <t xml:space="preserve">ER160225</t>
  </si>
  <si>
    <t xml:space="preserve">С-ДШФ/30-03-2022/151088791</t>
  </si>
  <si>
    <t xml:space="preserve"> Площадка ёмкостей дизельного топлива ЕТ1 и ЕТ2</t>
  </si>
  <si>
    <t xml:space="preserve">Стойка №3 СП-25 </t>
  </si>
  <si>
    <t xml:space="preserve">AZISA-282111</t>
  </si>
  <si>
    <t xml:space="preserve">С-ДШФ/30-03-2022/151088794</t>
  </si>
  <si>
    <t xml:space="preserve">01.06.2016</t>
  </si>
  <si>
    <t xml:space="preserve">Демонтировано на поверку 17.03.2024</t>
  </si>
  <si>
    <t xml:space="preserve">AZISA-282091</t>
  </si>
  <si>
    <t xml:space="preserve">С-ДШФ/30-03-2022/151088798</t>
  </si>
  <si>
    <t xml:space="preserve"> Емкость аварийного слива топлива ЕАТ</t>
  </si>
  <si>
    <t xml:space="preserve">AZISA-281031</t>
  </si>
  <si>
    <t xml:space="preserve">С-ДШФ/30-03-2022/151088706</t>
  </si>
  <si>
    <t xml:space="preserve">Расход линии А</t>
  </si>
  <si>
    <t xml:space="preserve">FT101А</t>
  </si>
  <si>
    <t xml:space="preserve">14663-12</t>
  </si>
  <si>
    <t xml:space="preserve">МП 14663-12 "Расходомеры-счётчики вихревые 8800"</t>
  </si>
  <si>
    <t xml:space="preserve">Расходомер-счетчик вихревой</t>
  </si>
  <si>
    <t xml:space="preserve"> Расходомер-счетчик вихревой 8800</t>
  </si>
  <si>
    <t xml:space="preserve"> Расходомер-счетчик вихревой 8800DR015SK1N2D1Q4YR</t>
  </si>
  <si>
    <t xml:space="preserve">Фирма "Emerson Process Management / Rosemount Inc."</t>
  </si>
  <si>
    <t xml:space="preserve">С-ВЯ/10-09-2024/370567475</t>
  </si>
  <si>
    <t xml:space="preserve">Демонтирован и отправлен на поверку 10.06.24</t>
  </si>
  <si>
    <t xml:space="preserve">Расход линии Б</t>
  </si>
  <si>
    <t xml:space="preserve">FT101Б</t>
  </si>
  <si>
    <t xml:space="preserve">С-ВЯ/10-09-2024/370567477</t>
  </si>
  <si>
    <t xml:space="preserve">С-ГЦТ/23-11-22/203262751</t>
  </si>
  <si>
    <t xml:space="preserve">07.02.2024</t>
  </si>
  <si>
    <t xml:space="preserve">Был демонтирован 24.11.24 для поверки  Вместо него установлен зав. № 22757</t>
  </si>
  <si>
    <t xml:space="preserve">ER170104</t>
  </si>
  <si>
    <t xml:space="preserve">С-ВКЭ/09-11-2022/200224134</t>
  </si>
  <si>
    <t xml:space="preserve">Был демонтирован 24.11.24 для поверки орентировачно на 90 дней. Вместо него установлен зав. № 22756</t>
  </si>
  <si>
    <t xml:space="preserve">ЭРИС-ОПТИМА ПЛЮС М (метанол)</t>
  </si>
  <si>
    <t xml:space="preserve">ER170103</t>
  </si>
  <si>
    <t xml:space="preserve">С-ВКЭ/09-11-2022/200224135</t>
  </si>
  <si>
    <t xml:space="preserve">20.11.2021</t>
  </si>
  <si>
    <t xml:space="preserve">отправлен на завод "ЭРИС" 24.10.2022</t>
  </si>
  <si>
    <t xml:space="preserve">Был демонтирован 24.11.24 для поверки орентировачно на 90 дней. Вместо него установлен зав. № 22753</t>
  </si>
  <si>
    <t xml:space="preserve">Контроль загазованности в БИК-2</t>
  </si>
  <si>
    <t xml:space="preserve">ЗАО "Электронстандарт-Прибор"</t>
  </si>
  <si>
    <t xml:space="preserve">С-ДШФ/06-12-2023/315504503</t>
  </si>
  <si>
    <t xml:space="preserve">Ex d[ib] llC T4 Gb</t>
  </si>
  <si>
    <t xml:space="preserve">Был демонтирован 24.11.24 для поверки с вывозом в Тюмень но оказался не на тот газ (пропан). Нужно включить его в поверку, после поверки оставить как зип. Вместо него установлен зав. № 22755. в реестр не внесён</t>
  </si>
  <si>
    <t xml:space="preserve">С-ГЦТ/23-11-22/203262993</t>
  </si>
  <si>
    <t xml:space="preserve">1Exd (ib) IIC T6 Gb X</t>
  </si>
  <si>
    <t xml:space="preserve">Был демонтирован 24.11.24 для поверки орентировачно на 90 дней. Вместо него установлен зав. № 22751</t>
  </si>
  <si>
    <t xml:space="preserve">С-ГЦТ/23-11-22/203262749</t>
  </si>
  <si>
    <t xml:space="preserve">Был демонтирован 24.11.24 для поверки орентировачно на 90 дней. Вместо него установлен зав. № 22752</t>
  </si>
  <si>
    <t xml:space="preserve">С-ГЦТ/23-11-22/203262994</t>
  </si>
  <si>
    <t xml:space="preserve">Был демонтирован 24.11.24 для поверки орентировачно на 90 дней. Вместо него установлен зав. № 22754</t>
  </si>
  <si>
    <t xml:space="preserve">С-ГЦТ/23-11-22/203262750</t>
  </si>
  <si>
    <t xml:space="preserve">Был демонтирован 24.11.24 для поверки орентировачно на 90 дней. Вместо него установлен зав. № 22747</t>
  </si>
  <si>
    <t xml:space="preserve">FT-23522</t>
  </si>
  <si>
    <t xml:space="preserve">С-ВЯ/05-04-2024/331144852</t>
  </si>
  <si>
    <t xml:space="preserve">Демонтировано и передано МКАИР акт от 25.07.2025 (Шкурапатов)</t>
  </si>
  <si>
    <t xml:space="preserve">AZISA-235141 (метанол)</t>
  </si>
  <si>
    <t xml:space="preserve">.09506185</t>
  </si>
  <si>
    <t xml:space="preserve">С-ЕВП/22-09-2022/188788419</t>
  </si>
  <si>
    <t xml:space="preserve">04.02.2024</t>
  </si>
  <si>
    <t xml:space="preserve">QE1-235.2</t>
  </si>
  <si>
    <t xml:space="preserve">09506182</t>
  </si>
  <si>
    <t xml:space="preserve">С-ЕВП/22-06-2022/188788422</t>
  </si>
  <si>
    <t xml:space="preserve">24.10.2023</t>
  </si>
  <si>
    <t xml:space="preserve">Демонтирован на поверку с вывозом с НГКМ 01.09.2025 (Шкурапатов П.А.)</t>
  </si>
  <si>
    <t xml:space="preserve">QE2-235.2</t>
  </si>
  <si>
    <t xml:space="preserve">09506183</t>
  </si>
  <si>
    <t xml:space="preserve">С-ЕВП/22-06-2022/188788421</t>
  </si>
  <si>
    <t xml:space="preserve">206.1</t>
  </si>
  <si>
    <t xml:space="preserve">БИС-2</t>
  </si>
  <si>
    <t xml:space="preserve">Контроль загазованности в БИЗ-2</t>
  </si>
  <si>
    <t xml:space="preserve">QIT-206101</t>
  </si>
  <si>
    <t xml:space="preserve">С-ДШФ/06-09-2024/374336224</t>
  </si>
  <si>
    <t xml:space="preserve">СОГЛАСОВАНО</t>
  </si>
  <si>
    <t xml:space="preserve">УТВЕРЖДАЮ</t>
  </si>
  <si>
    <t xml:space="preserve">Главный метролог -</t>
  </si>
  <si>
    <t xml:space="preserve"> Заместитель генерального</t>
  </si>
  <si>
    <t xml:space="preserve">Зам. директора по метрологии </t>
  </si>
  <si>
    <t xml:space="preserve">начальник отдела УМАСиИТ</t>
  </si>
  <si>
    <t xml:space="preserve">директора - главный инженер</t>
  </si>
  <si>
    <t xml:space="preserve"> ФБУ "Тюменский ЦСМ"</t>
  </si>
  <si>
    <t xml:space="preserve">ООО  "Газпромнефть-Ямал"</t>
  </si>
  <si>
    <t xml:space="preserve">_______________ Д.С. Пругло</t>
  </si>
  <si>
    <t xml:space="preserve">___________ А.В. Войводяну</t>
  </si>
  <si>
    <t xml:space="preserve">___________ Р.О. Сулейманов</t>
  </si>
  <si>
    <t xml:space="preserve">" ___ " ______________ 20__ г.</t>
  </si>
  <si>
    <t xml:space="preserve">" ____ " ______________ 20__ г.</t>
  </si>
  <si>
    <t xml:space="preserve">" ____ "  ______________ 20__ г.</t>
  </si>
  <si>
    <t xml:space="preserve">ГРАФИК</t>
  </si>
  <si>
    <t xml:space="preserve">государственной поверки средств измерений на 1899г.</t>
  </si>
  <si>
    <t xml:space="preserve">Новопортовского НГКМ "Газпромнефть - Ямал"</t>
  </si>
  <si>
    <t xml:space="preserve">Наименование средств измерений</t>
  </si>
  <si>
    <t xml:space="preserve">Количество</t>
  </si>
  <si>
    <t xml:space="preserve">Зав. номер</t>
  </si>
  <si>
    <t xml:space="preserve">Метрологические характеристики</t>
  </si>
  <si>
    <t xml:space="preserve">Переодичность проверки</t>
  </si>
  <si>
    <t xml:space="preserve">Дата предыдущей поверки</t>
  </si>
  <si>
    <t xml:space="preserve">Дата следующей поверки</t>
  </si>
  <si>
    <t xml:space="preserve">Место установки</t>
  </si>
  <si>
    <t xml:space="preserve">Класс точности</t>
  </si>
  <si>
    <t xml:space="preserve">Предел измерений</t>
  </si>
  <si>
    <t xml:space="preserve">250.1</t>
  </si>
  <si>
    <t xml:space="preserve">Температура в ГС1</t>
  </si>
  <si>
    <t xml:space="preserve">TIR-250061</t>
  </si>
  <si>
    <t xml:space="preserve">Rosemount 3144Р D2A1IMM5T1F5QGXA</t>
  </si>
  <si>
    <t xml:space="preserve">2350731</t>
  </si>
  <si>
    <t xml:space="preserve">С-ВЯ/16-06-2021/72854209</t>
  </si>
  <si>
    <t xml:space="preserve">0Ex ia IlC T5 GA X</t>
  </si>
  <si>
    <t xml:space="preserve">12.09.2019</t>
  </si>
  <si>
    <t xml:space="preserve">Один прибор, один формуляр</t>
  </si>
  <si>
    <t xml:space="preserve">Ui ≤ 30 B, Ii ≤ 300 mA</t>
  </si>
  <si>
    <t xml:space="preserve">-60…+75 °C</t>
  </si>
  <si>
    <t xml:space="preserve">Термопреобразователи сопротивления</t>
  </si>
  <si>
    <t xml:space="preserve">Rosemount 0065N31J0080Y0300T98IMXAQG</t>
  </si>
  <si>
    <t xml:space="preserve">± 0,12</t>
  </si>
  <si>
    <t xml:space="preserve">С-ДШФ/15-05-2021/68767538</t>
  </si>
  <si>
    <t xml:space="preserve">Ui ≤ 13,6 B, Ii ≤ 56 mA</t>
  </si>
  <si>
    <t xml:space="preserve">250.2</t>
  </si>
  <si>
    <t xml:space="preserve">Температура в ГС2</t>
  </si>
  <si>
    <t xml:space="preserve">TIR-250071</t>
  </si>
  <si>
    <t xml:space="preserve">2351280</t>
  </si>
  <si>
    <t xml:space="preserve">С-ВЯ/16-06-2021/72854208</t>
  </si>
  <si>
    <t xml:space="preserve">14.09.2019</t>
  </si>
  <si>
    <t xml:space="preserve">С-ДШФ/15-05-2021/68767537</t>
  </si>
  <si>
    <t xml:space="preserve">Температура газа трубопровода с ВХ1/1 в ГС2</t>
  </si>
  <si>
    <t xml:space="preserve">TICA-TM103.1</t>
  </si>
  <si>
    <t xml:space="preserve">Rosemount 3144Р D2A1EMF5QGXA</t>
  </si>
  <si>
    <t xml:space="preserve">2326916</t>
  </si>
  <si>
    <t xml:space="preserve">С-ВЯ/16-06-2021/72854207</t>
  </si>
  <si>
    <t xml:space="preserve">1Ex d IIC T6…T1 Gb X</t>
  </si>
  <si>
    <t xml:space="preserve">11.09.2019</t>
  </si>
  <si>
    <t xml:space="preserve">-50…+40 °C</t>
  </si>
  <si>
    <t xml:space="preserve">Rosemount 0065N35J0080Y0125T98EMXAQG</t>
  </si>
  <si>
    <t xml:space="preserve">С-ДШФ/15-05-2021/68767536</t>
  </si>
  <si>
    <t xml:space="preserve">Температура газа трубопровода с ВХ1/2 в ГС2</t>
  </si>
  <si>
    <t xml:space="preserve">TICA-TM103.2</t>
  </si>
  <si>
    <t xml:space="preserve">2326915</t>
  </si>
  <si>
    <t xml:space="preserve">С-ВЯ/16-06-2021/72854206</t>
  </si>
  <si>
    <t xml:space="preserve">Один прибор, один формуляр Требуется добавить в график, торо и асопи</t>
  </si>
  <si>
    <t xml:space="preserve">С-ДШФ/15-05-2021/68767535</t>
  </si>
  <si>
    <t xml:space="preserve">Температура газа трубопровода с ВХ1/3 в ГС2</t>
  </si>
  <si>
    <t xml:space="preserve">TICA-TM103.3</t>
  </si>
  <si>
    <t xml:space="preserve">2326914</t>
  </si>
  <si>
    <t xml:space="preserve">С-ВЯ/16-06-2021/72854205</t>
  </si>
  <si>
    <t xml:space="preserve">С-ДШФ/15-05-2021/68767534</t>
  </si>
  <si>
    <t xml:space="preserve">250.3</t>
  </si>
  <si>
    <t xml:space="preserve">Температура на входе газа (АВО газа КУ-1)</t>
  </si>
  <si>
    <t xml:space="preserve">ВК 1.1</t>
  </si>
  <si>
    <t xml:space="preserve">Rosemount 644</t>
  </si>
  <si>
    <t xml:space="preserve">Rosemount 644HAIMQGXABR6</t>
  </si>
  <si>
    <t xml:space="preserve">± 0,025 </t>
  </si>
  <si>
    <t xml:space="preserve">С-ВЯ/15-12-2020/32227011</t>
  </si>
  <si>
    <t xml:space="preserve">0Ex ia IlC T6 GA X</t>
  </si>
  <si>
    <t xml:space="preserve">Ui ≤ 60 B, Ii ≤ 100 mA</t>
  </si>
  <si>
    <t xml:space="preserve">Rosemount 0065C01Z0050Y0080G95IMG1XAQGBR6</t>
  </si>
  <si>
    <t xml:space="preserve">С-ВЯ/15-12-2020/3222745</t>
  </si>
  <si>
    <t xml:space="preserve">Температура на выходе газа (АВО газа КУ-2)</t>
  </si>
  <si>
    <t xml:space="preserve">ВК 1.2</t>
  </si>
  <si>
    <t xml:space="preserve">СП j.0265-19</t>
  </si>
  <si>
    <t xml:space="preserve">ООО "ГПН-А"</t>
  </si>
  <si>
    <t xml:space="preserve">Rosemount 0065C01Z0050Y0080G95IMG</t>
  </si>
  <si>
    <t xml:space="preserve">СП J.0264-19</t>
  </si>
  <si>
    <t xml:space="preserve">Температура на выходе газа (АВО газа КУ-3)</t>
  </si>
  <si>
    <t xml:space="preserve">ВК 1.3</t>
  </si>
  <si>
    <t xml:space="preserve">МП 207-007-2018 изм № 1 </t>
  </si>
  <si>
    <t xml:space="preserve">С-ВЯ/15-12-2021/118058217</t>
  </si>
  <si>
    <t xml:space="preserve">С-ДШФ/10-12-2021/118332749</t>
  </si>
  <si>
    <t xml:space="preserve">Давление в ГС1</t>
  </si>
  <si>
    <t xml:space="preserve">PIR-250131</t>
  </si>
  <si>
    <t xml:space="preserve">Rosemount 3051 TG1A2B21BIMM5T1</t>
  </si>
  <si>
    <t xml:space="preserve">4037394</t>
  </si>
  <si>
    <t xml:space="preserve">СПj.0491-20</t>
  </si>
  <si>
    <t xml:space="preserve">0Ex ia IlC T5 Ga X</t>
  </si>
  <si>
    <t xml:space="preserve">Давление в ГС2</t>
  </si>
  <si>
    <t xml:space="preserve">PIR-250141</t>
  </si>
  <si>
    <t xml:space="preserve">Rosemount 3051 TG2A2B21BIMM5T1</t>
  </si>
  <si>
    <t xml:space="preserve">4037393</t>
  </si>
  <si>
    <t xml:space="preserve">11/34064</t>
  </si>
  <si>
    <t xml:space="preserve">Перепад давления в ГС1</t>
  </si>
  <si>
    <t xml:space="preserve">PDIA-250151</t>
  </si>
  <si>
    <t xml:space="preserve">Rosemount 3051 CD0AO2A1BH2B1IML4M5T1</t>
  </si>
  <si>
    <t xml:space="preserve">4037392</t>
  </si>
  <si>
    <t xml:space="preserve">СПj.0489-20</t>
  </si>
  <si>
    <t xml:space="preserve">01.09.2019</t>
  </si>
  <si>
    <t xml:space="preserve">Перепад давления в ГС2</t>
  </si>
  <si>
    <t xml:space="preserve">PDIA-250161</t>
  </si>
  <si>
    <t xml:space="preserve">Rosemount 3051 CD2A02A1BH2B1IML4M5T1</t>
  </si>
  <si>
    <t xml:space="preserve">4037391</t>
  </si>
  <si>
    <t xml:space="preserve">11/33886</t>
  </si>
  <si>
    <t xml:space="preserve">Давление газа трубопровода с ВХ1/1 в ГС2</t>
  </si>
  <si>
    <t xml:space="preserve">PIR- Д107.1</t>
  </si>
  <si>
    <t xml:space="preserve">Rosemount 3051 TG3A2G22BB4EMM5</t>
  </si>
  <si>
    <t xml:space="preserve">4033079</t>
  </si>
  <si>
    <t xml:space="preserve">11/34100</t>
  </si>
  <si>
    <t xml:space="preserve">Ex d IIC T6X</t>
  </si>
  <si>
    <t xml:space="preserve">10.09.2019</t>
  </si>
  <si>
    <t xml:space="preserve">Требуется внести в график, торо и асопи</t>
  </si>
  <si>
    <t xml:space="preserve">Давление газа трубопровода с ВХ1/2 в ГС2</t>
  </si>
  <si>
    <t xml:space="preserve">PIR- Д107.2</t>
  </si>
  <si>
    <t xml:space="preserve">4033061</t>
  </si>
  <si>
    <t xml:space="preserve">СП J.0484-20</t>
  </si>
  <si>
    <t xml:space="preserve">Давление газа трубопровода ВХ1/3 в ГС2</t>
  </si>
  <si>
    <t xml:space="preserve">PIR- Д107.3</t>
  </si>
  <si>
    <t xml:space="preserve">4033064</t>
  </si>
  <si>
    <t xml:space="preserve">07/2016</t>
  </si>
  <si>
    <t xml:space="preserve">СП J.0485-20</t>
  </si>
  <si>
    <t xml:space="preserve">Давление на входе газа (АВО газа КУ-1)</t>
  </si>
  <si>
    <t xml:space="preserve">BP 1.1</t>
  </si>
  <si>
    <t xml:space="preserve">Rosemount 3051 TG3A2G21BIMV5BR6</t>
  </si>
  <si>
    <t xml:space="preserve">4033101</t>
  </si>
  <si>
    <t xml:space="preserve">кгс/см²</t>
  </si>
  <si>
    <t xml:space="preserve">СП J.0228-19</t>
  </si>
  <si>
    <t xml:space="preserve">Давление на входе газа (АВО газа КУ-2)</t>
  </si>
  <si>
    <t xml:space="preserve">BP 1.2</t>
  </si>
  <si>
    <t xml:space="preserve">4033098</t>
  </si>
  <si>
    <t xml:space="preserve">СП J.0229-19</t>
  </si>
  <si>
    <t xml:space="preserve">Давление на входе газа (АВО газа КУ-3)</t>
  </si>
  <si>
    <t xml:space="preserve">ВР 1.3</t>
  </si>
  <si>
    <t xml:space="preserve">4033100</t>
  </si>
  <si>
    <t xml:space="preserve">СП J.0230-19</t>
  </si>
  <si>
    <t xml:space="preserve">Уровень в   ГС1</t>
  </si>
  <si>
    <t xml:space="preserve">LISA-250211</t>
  </si>
  <si>
    <t xml:space="preserve">Rosemoun5302 HA2S1V5AM00280KAIMM1QGT1P6</t>
  </si>
  <si>
    <t xml:space="preserve">513551</t>
  </si>
  <si>
    <t xml:space="preserve">05.12.2016</t>
  </si>
  <si>
    <t xml:space="preserve">С-ДШФ/18-04-2023/242519852</t>
  </si>
  <si>
    <t xml:space="preserve">0ExiaIICT1…T4 Ga X</t>
  </si>
  <si>
    <t xml:space="preserve">Ui ≤ 30 B, Ii ≤ 130 mA</t>
  </si>
  <si>
    <t xml:space="preserve">-50…+70 °С</t>
  </si>
  <si>
    <t xml:space="preserve">Уровень в   ГС2</t>
  </si>
  <si>
    <t xml:space="preserve">LISA-250221</t>
  </si>
  <si>
    <t xml:space="preserve">513550</t>
  </si>
  <si>
    <t xml:space="preserve">06.12.2016</t>
  </si>
  <si>
    <t xml:space="preserve">С-ДШФ/18-04-2023/242519851</t>
  </si>
  <si>
    <t xml:space="preserve">AZISA-250231 (пропан)</t>
  </si>
  <si>
    <t xml:space="preserve">09506208</t>
  </si>
  <si>
    <t xml:space="preserve">С-ЕВП/22-09-2022/188788398</t>
  </si>
  <si>
    <t xml:space="preserve">14.04.2023</t>
  </si>
  <si>
    <t xml:space="preserve">Внёс в АСОПИ</t>
  </si>
  <si>
    <t xml:space="preserve">IP66/67/68</t>
  </si>
  <si>
    <t xml:space="preserve">Стойка №2 СП-25 </t>
  </si>
  <si>
    <t xml:space="preserve">Газоанализатор стационарный (ПРОПАН)</t>
  </si>
  <si>
    <t xml:space="preserve">ER160262</t>
  </si>
  <si>
    <t xml:space="preserve">С-ГРЗ/17-03-2023/232874123</t>
  </si>
  <si>
    <t xml:space="preserve">ER160260</t>
  </si>
  <si>
    <t xml:space="preserve">С-ДШФ/30-03-2022/151088812</t>
  </si>
  <si>
    <t xml:space="preserve">Стойка №4 СП-25 </t>
  </si>
  <si>
    <t xml:space="preserve">AZISA-250261 (пропан)</t>
  </si>
  <si>
    <t xml:space="preserve">09506217</t>
  </si>
  <si>
    <t xml:space="preserve">С-ЕВП/22-09-2022/188788389</t>
  </si>
  <si>
    <t xml:space="preserve">28.02.2023</t>
  </si>
  <si>
    <t xml:space="preserve">Стойка №5 СП-25 </t>
  </si>
  <si>
    <t xml:space="preserve">ER160264</t>
  </si>
  <si>
    <t xml:space="preserve">С-ДШФ/30-03-2022/151088810</t>
  </si>
  <si>
    <t xml:space="preserve">За площадкой наружных аппаратов</t>
  </si>
  <si>
    <t xml:space="preserve">Расход в линии</t>
  </si>
  <si>
    <t xml:space="preserve">FICA-002811</t>
  </si>
  <si>
    <t xml:space="preserve">«Ротаметры Н 250, DK 32, DK 34,DK 37 фирмы «KROHNE Messtechnik GmbH», Германия. МП», </t>
  </si>
  <si>
    <t xml:space="preserve">H250/RR/M40/ESK-Ex</t>
  </si>
  <si>
    <t xml:space="preserve">D170000000728611</t>
  </si>
  <si>
    <t xml:space="preserve">С-ВЯ/02-06-2022/160728657</t>
  </si>
  <si>
    <t xml:space="preserve">На поверке</t>
  </si>
  <si>
    <t xml:space="preserve">FICSA-002821</t>
  </si>
  <si>
    <t xml:space="preserve">D170000000728547</t>
  </si>
  <si>
    <t xml:space="preserve">С-ВЯ/02-06-2022/160728651</t>
  </si>
  <si>
    <t xml:space="preserve"> Вибрация насоса 
НВ3
(рабочая сторона)</t>
  </si>
  <si>
    <t xml:space="preserve">VSISA-500009 (ST3.1)</t>
  </si>
  <si>
    <t xml:space="preserve">РЭ 4277-032-00205435-01, Приложение №1</t>
  </si>
  <si>
    <t xml:space="preserve">С-ВЯ/19-11-2023/306666290</t>
  </si>
  <si>
    <t xml:space="preserve"> Вибрация насоса 
НВ3
(полевая сторона)</t>
  </si>
  <si>
    <t xml:space="preserve">VSISA-500010 (ST3.2)</t>
  </si>
  <si>
    <t xml:space="preserve">60178</t>
  </si>
  <si>
    <t xml:space="preserve">С-ВЯ/19-11-2023/306666289</t>
  </si>
  <si>
    <t xml:space="preserve"> Вибрация двигателя НВ3
(полевая сторона)</t>
  </si>
  <si>
    <t xml:space="preserve">VSISA-500011 (ST3.3)</t>
  </si>
  <si>
    <t xml:space="preserve">52526</t>
  </si>
  <si>
    <t xml:space="preserve">С-ВЯ/19-11-2023/306666292</t>
  </si>
  <si>
    <t xml:space="preserve"> Вибрация двигателя НВ3
(рабочая сторона)</t>
  </si>
  <si>
    <t xml:space="preserve">VSISA-500012 (ST3.4)</t>
  </si>
  <si>
    <t xml:space="preserve">52527</t>
  </si>
  <si>
    <t xml:space="preserve">С-ВЯ/19-11-2023/306666291</t>
  </si>
  <si>
    <t xml:space="preserve">Температура в гидропяте НВ3</t>
  </si>
  <si>
    <t xml:space="preserve">TISA-500001
 (TE-3.12)</t>
  </si>
  <si>
    <t xml:space="preserve">2291456</t>
  </si>
  <si>
    <t xml:space="preserve">11/37851</t>
  </si>
  <si>
    <t xml:space="preserve">Температура подшипника насоса рабочая сторона НВ3</t>
  </si>
  <si>
    <t xml:space="preserve">TISA-500002
 (TE-3.11)</t>
  </si>
  <si>
    <t xml:space="preserve">Температура подшипника насоса полевая сторона НВ3</t>
  </si>
  <si>
    <t xml:space="preserve">TISA-500003
 (TE-3.10)</t>
  </si>
  <si>
    <t xml:space="preserve">Давление на входе НВ3</t>
  </si>
  <si>
    <t xml:space="preserve">PISA-500005 (PT3.1)</t>
  </si>
  <si>
    <t xml:space="preserve">4027475</t>
  </si>
  <si>
    <t xml:space="preserve">11/34094</t>
  </si>
  <si>
    <t xml:space="preserve">Давление на выходе НВ3</t>
  </si>
  <si>
    <t xml:space="preserve">PISA-500006 (PT3.2)</t>
  </si>
  <si>
    <t xml:space="preserve">4027479</t>
  </si>
  <si>
    <t xml:space="preserve">11/34117</t>
  </si>
  <si>
    <t xml:space="preserve">Перепад давления на фильтре НВ3</t>
  </si>
  <si>
    <t xml:space="preserve">PDIA-500003 (PDT3)</t>
  </si>
  <si>
    <t xml:space="preserve">4027482</t>
  </si>
  <si>
    <t xml:space="preserve">11/33888</t>
  </si>
  <si>
    <t xml:space="preserve">Насос НВ3</t>
  </si>
  <si>
    <t xml:space="preserve">ZISA-500003 (GT3)</t>
  </si>
  <si>
    <t xml:space="preserve">23084-02</t>
  </si>
  <si>
    <t xml:space="preserve">раздел "Методика поверки" РЭ 4277-032-00205435-01</t>
  </si>
  <si>
    <t xml:space="preserve">Преобразоваталь линейных перемещений (осевой сдвиг)</t>
  </si>
  <si>
    <t xml:space="preserve">204.2</t>
  </si>
  <si>
    <t xml:space="preserve">Температура в I-С2/1</t>
  </si>
  <si>
    <t xml:space="preserve">TIR–204051</t>
  </si>
  <si>
    <t xml:space="preserve">МП 207-007-208 с изм.№1</t>
  </si>
  <si>
    <t xml:space="preserve">Rosemount 3144РD2A1IMM5T1F5QGXA</t>
  </si>
  <si>
    <t xml:space="preserve">2305916</t>
  </si>
  <si>
    <t xml:space="preserve">2039942/4074/83</t>
  </si>
  <si>
    <t xml:space="preserve">0 Ex ia IIC T5Т6</t>
  </si>
  <si>
    <t xml:space="preserve">TIR–204061</t>
  </si>
  <si>
    <t xml:space="preserve">С-ДШФ/23-04-2021/60411830</t>
  </si>
  <si>
    <t xml:space="preserve">РD2A1IMM5T1F5QGXA</t>
  </si>
  <si>
    <t xml:space="preserve">С-ВЯ/30-04-2021/63992710</t>
  </si>
  <si>
    <t xml:space="preserve">Температура в I-С2/2</t>
  </si>
  <si>
    <t xml:space="preserve">TIR–204071</t>
  </si>
  <si>
    <t xml:space="preserve">2305917</t>
  </si>
  <si>
    <t xml:space="preserve">С-ВЯ/30-04-2021/63992708</t>
  </si>
  <si>
    <t xml:space="preserve">ФБУ «Тюменский ЦСМ»</t>
  </si>
  <si>
    <t xml:space="preserve">1ExdIIBT4</t>
  </si>
  <si>
    <t xml:space="preserve">С-ДШФ/23-04-2021/60412324</t>
  </si>
  <si>
    <t xml:space="preserve">TIR–204081</t>
  </si>
  <si>
    <t xml:space="preserve">С-ДШФ/23-04-2021/60411736</t>
  </si>
  <si>
    <t xml:space="preserve">МП 207-007-2018</t>
  </si>
  <si>
    <t xml:space="preserve">С-ВЯ/30-04-2021/63992709</t>
  </si>
  <si>
    <t xml:space="preserve">Давление в I-С2/1</t>
  </si>
  <si>
    <t xml:space="preserve">PZISA-204211</t>
  </si>
  <si>
    <t xml:space="preserve">4028535</t>
  </si>
  <si>
    <t xml:space="preserve">С-ВЯ/25-04-2021/63377575</t>
  </si>
  <si>
    <t xml:space="preserve">Давление в I-С2/1,2 
</t>
  </si>
  <si>
    <t xml:space="preserve">PZISA-204221</t>
  </si>
  <si>
    <t xml:space="preserve">4028537</t>
  </si>
  <si>
    <t xml:space="preserve">С-ВЯ/25-04-2021/63377566</t>
  </si>
  <si>
    <t xml:space="preserve">Давление газа до клапана 1-КР27,1-КР28,1-КР29,1-КР30
</t>
  </si>
  <si>
    <t xml:space="preserve">PZISA-204231</t>
  </si>
  <si>
    <t xml:space="preserve">4028541</t>
  </si>
  <si>
    <t xml:space="preserve">С-ВЯ/25-04-2021/63377570</t>
  </si>
  <si>
    <t xml:space="preserve">1ExdIIСT5 Х</t>
  </si>
  <si>
    <t xml:space="preserve">Давление газа после клапанов
1-КР27, 1-КР28
</t>
  </si>
  <si>
    <t xml:space="preserve">PZISA-204241</t>
  </si>
  <si>
    <t xml:space="preserve">4028539</t>
  </si>
  <si>
    <t xml:space="preserve">±0,04</t>
  </si>
  <si>
    <t xml:space="preserve">С-ВЯ/25-04-2021/63377572</t>
  </si>
  <si>
    <t xml:space="preserve">PIR-204251</t>
  </si>
  <si>
    <t xml:space="preserve">4028543</t>
  </si>
  <si>
    <t xml:space="preserve">С-ВЯ/25-04-2021/63377568</t>
  </si>
  <si>
    <t xml:space="preserve">Давление в I-С2/2</t>
  </si>
  <si>
    <t xml:space="preserve">PZISA-204261</t>
  </si>
  <si>
    <t xml:space="preserve">4028536</t>
  </si>
  <si>
    <t xml:space="preserve">С-ВЯ/25-04-2021/63377574</t>
  </si>
  <si>
    <t xml:space="preserve">PZISA-204271</t>
  </si>
  <si>
    <t xml:space="preserve">4028538</t>
  </si>
  <si>
    <t xml:space="preserve">С-ВЯ/25-04-2021/63377573</t>
  </si>
  <si>
    <t xml:space="preserve">PZISA-204281</t>
  </si>
  <si>
    <t xml:space="preserve">4028542</t>
  </si>
  <si>
    <t xml:space="preserve">С-ВЯ/25-04-2021/63377569</t>
  </si>
  <si>
    <t xml:space="preserve">Давление газа после клапанов
1-КР29, 1-КР30
</t>
  </si>
  <si>
    <t xml:space="preserve">PZISA-204291 </t>
  </si>
  <si>
    <t xml:space="preserve">4028540</t>
  </si>
  <si>
    <t xml:space="preserve">С-ВЯ/25-04-2021/63377571</t>
  </si>
  <si>
    <t xml:space="preserve">0Ex ia IIC T1…T4 Ga X</t>
  </si>
  <si>
    <t xml:space="preserve">PIR-204301  </t>
  </si>
  <si>
    <t xml:space="preserve">4028544</t>
  </si>
  <si>
    <t xml:space="preserve">С-ВЯ/25-04-2021/63377567</t>
  </si>
  <si>
    <t xml:space="preserve">1ExdIICT5/T6</t>
  </si>
  <si>
    <t xml:space="preserve">Давление 1-ЭГ-1</t>
  </si>
  <si>
    <t xml:space="preserve">Rosemount 3051CD2A22A1AS2IML4</t>
  </si>
  <si>
    <t xml:space="preserve">0004021050</t>
  </si>
  <si>
    <t xml:space="preserve">2039791/4074/170</t>
  </si>
  <si>
    <t xml:space="preserve">Ex d iiC T6 X</t>
  </si>
  <si>
    <t xml:space="preserve">0004021051</t>
  </si>
  <si>
    <t xml:space="preserve">2039791/4074/169</t>
  </si>
  <si>
    <t xml:space="preserve">Уровень в I-С2/1,2</t>
  </si>
  <si>
    <t xml:space="preserve">LICA-204371</t>
  </si>
  <si>
    <t xml:space="preserve">5301HA2S1E4SM00338KANAM1Q4T1R8808</t>
  </si>
  <si>
    <t xml:space="preserve">504794</t>
  </si>
  <si>
    <t xml:space="preserve">16.02.2016</t>
  </si>
  <si>
    <t xml:space="preserve">170</t>
  </si>
  <si>
    <t xml:space="preserve"> СП k.0792-20</t>
  </si>
  <si>
    <t xml:space="preserve">0 Ex ia IIC T5Т6 Х</t>
  </si>
  <si>
    <t xml:space="preserve">LICA-204431</t>
  </si>
  <si>
    <t xml:space="preserve">504795</t>
  </si>
  <si>
    <t xml:space="preserve">С-ДШФ/11-11-2023/297800261</t>
  </si>
  <si>
    <t xml:space="preserve">Уровень в I-С2/2</t>
  </si>
  <si>
    <t xml:space="preserve">5302HA2S1V5AM00362KANAM1Q4T1P6R8808</t>
  </si>
  <si>
    <t xml:space="preserve">504796</t>
  </si>
  <si>
    <t xml:space="preserve"> СП k.0793-20</t>
  </si>
  <si>
    <t xml:space="preserve">1 Exi bIIBT5 X</t>
  </si>
  <si>
    <t xml:space="preserve">Уровень </t>
  </si>
  <si>
    <t xml:space="preserve">LICA-204461</t>
  </si>
  <si>
    <t xml:space="preserve">504797</t>
  </si>
  <si>
    <t xml:space="preserve">С-ДШФ/21-07-2023/264683275</t>
  </si>
  <si>
    <t xml:space="preserve">Выход нефти</t>
  </si>
  <si>
    <t xml:space="preserve">MIA-204603</t>
  </si>
  <si>
    <t xml:space="preserve">47355-11</t>
  </si>
  <si>
    <t xml:space="preserve">Инструкция. Измерители обводненности Red Eye^® модели Red Eye^® 2G и Red Eye^® Myltiphase. Методика поверки</t>
  </si>
  <si>
    <t xml:space="preserve">Измеритель обводненности</t>
  </si>
  <si>
    <t xml:space="preserve">Red Eye® мод. Red Eye® 2G</t>
  </si>
  <si>
    <t xml:space="preserve">Red Eye® 2G-8/12-P6-316-F1-B-B-X-X-X</t>
  </si>
  <si>
    <t xml:space="preserve">2G16111104</t>
  </si>
  <si>
    <t xml:space="preserve">Фирма "Weatherford International Ltd."</t>
  </si>
  <si>
    <t xml:space="preserve">при 0-50% ±0,85%;                    при 50-70% ±1;                    при  70-100% ±0,50</t>
  </si>
  <si>
    <t xml:space="preserve">измерение влагосодержания</t>
  </si>
  <si>
    <t xml:space="preserve">2G16111103</t>
  </si>
  <si>
    <t xml:space="preserve">С-ВЯ/19-04-2023/247592564</t>
  </si>
  <si>
    <t xml:space="preserve">214.2</t>
  </si>
  <si>
    <t xml:space="preserve">Температура в II-С2/1</t>
  </si>
  <si>
    <t xml:space="preserve">TIR–214051</t>
  </si>
  <si>
    <t xml:space="preserve">СП k.0018-20</t>
  </si>
  <si>
    <t xml:space="preserve">11/67689</t>
  </si>
  <si>
    <t xml:space="preserve">ФБУ "ПЕРМСКИЙ ЦСМ"</t>
  </si>
  <si>
    <t xml:space="preserve">Температура в II-С2/2</t>
  </si>
  <si>
    <t xml:space="preserve">TIR–214071</t>
  </si>
  <si>
    <t xml:space="preserve">2039942/4074/139</t>
  </si>
  <si>
    <t xml:space="preserve">2039942/4074/93</t>
  </si>
  <si>
    <t xml:space="preserve">II-ЭГ1</t>
  </si>
  <si>
    <t xml:space="preserve">TIR–214061</t>
  </si>
  <si>
    <t xml:space="preserve"> СП k.0019-20</t>
  </si>
  <si>
    <t xml:space="preserve">11/67690</t>
  </si>
  <si>
    <t xml:space="preserve">II-ЭГ2</t>
  </si>
  <si>
    <t xml:space="preserve">TIR–214081</t>
  </si>
  <si>
    <t xml:space="preserve">63889-16</t>
  </si>
  <si>
    <t xml:space="preserve">МП 4211-024-2015</t>
  </si>
  <si>
    <t xml:space="preserve">2040610/4074/78</t>
  </si>
  <si>
    <t xml:space="preserve">2040610/4074/102</t>
  </si>
  <si>
    <t xml:space="preserve">Давление в II-С2/1</t>
  </si>
  <si>
    <t xml:space="preserve">PZISA-214211</t>
  </si>
  <si>
    <t xml:space="preserve">4037069</t>
  </si>
  <si>
    <t xml:space="preserve">2039791/4074/205</t>
  </si>
  <si>
    <t xml:space="preserve">PISA-214221</t>
  </si>
  <si>
    <t xml:space="preserve">4037071</t>
  </si>
  <si>
    <t xml:space="preserve">2039791/4074/208</t>
  </si>
  <si>
    <t xml:space="preserve">I-ЭГ1</t>
  </si>
  <si>
    <t xml:space="preserve">PICA-214231</t>
  </si>
  <si>
    <t xml:space="preserve">4037075</t>
  </si>
  <si>
    <t xml:space="preserve">2039791/4074/209</t>
  </si>
  <si>
    <t xml:space="preserve">0 Ex ia IIC T4X</t>
  </si>
  <si>
    <t xml:space="preserve">Давление газа после клапанов
2-КР27, 2-КР28
</t>
  </si>
  <si>
    <t xml:space="preserve">PIR-214241</t>
  </si>
  <si>
    <t xml:space="preserve">4037073</t>
  </si>
  <si>
    <t xml:space="preserve">2039791/4074/210</t>
  </si>
  <si>
    <t xml:space="preserve">PIR-214251</t>
  </si>
  <si>
    <t xml:space="preserve">4037077</t>
  </si>
  <si>
    <t xml:space="preserve">2039791/4074/189</t>
  </si>
  <si>
    <t xml:space="preserve">0 Ex ia IIB T4/T5 X</t>
  </si>
  <si>
    <t xml:space="preserve">Давление в II-С2/2</t>
  </si>
  <si>
    <t xml:space="preserve">PZISA-214261</t>
  </si>
  <si>
    <t xml:space="preserve">4037070</t>
  </si>
  <si>
    <t xml:space="preserve">2039791/4074/206</t>
  </si>
  <si>
    <t xml:space="preserve">PISA-214271</t>
  </si>
  <si>
    <t xml:space="preserve">4037072</t>
  </si>
  <si>
    <t xml:space="preserve">2039791/4074/211</t>
  </si>
  <si>
    <t xml:space="preserve">Давление газа до клапанов
2-КР29, 2-КР30</t>
  </si>
  <si>
    <t xml:space="preserve">PICA-214281</t>
  </si>
  <si>
    <t xml:space="preserve">4037076</t>
  </si>
  <si>
    <t xml:space="preserve">2039791/4074/207</t>
  </si>
  <si>
    <t xml:space="preserve">Давление газа после клапанов
2-КР29, 2-КР30</t>
  </si>
  <si>
    <t xml:space="preserve">PIR-214291 </t>
  </si>
  <si>
    <t xml:space="preserve">4037074</t>
  </si>
  <si>
    <t xml:space="preserve">2039791/4074/212</t>
  </si>
  <si>
    <t xml:space="preserve">PIR-214301  </t>
  </si>
  <si>
    <t xml:space="preserve">4037078</t>
  </si>
  <si>
    <t xml:space="preserve">2039791/4074/190</t>
  </si>
  <si>
    <t xml:space="preserve">Уровень в II-С2/1</t>
  </si>
  <si>
    <t xml:space="preserve">LICA-214371</t>
  </si>
  <si>
    <t xml:space="preserve">Rosemount 5302HA2S1V5AM00340KANAM1Q4T1P6</t>
  </si>
  <si>
    <t xml:space="preserve">513572</t>
  </si>
  <si>
    <t xml:space="preserve">0,17</t>
  </si>
  <si>
    <t xml:space="preserve">С-ДШФ/18-04-2023/242519915</t>
  </si>
  <si>
    <t xml:space="preserve">Уровень в II-ЭГ1</t>
  </si>
  <si>
    <t xml:space="preserve">LICA-214401</t>
  </si>
  <si>
    <t xml:space="preserve">Rosemount 5302HA2S1V5AM00362KANAM1Q4T1P6</t>
  </si>
  <si>
    <t xml:space="preserve">513574</t>
  </si>
  <si>
    <t xml:space="preserve">С-ДШФ/18-04-2023/242519913</t>
  </si>
  <si>
    <t xml:space="preserve">Уровень в II-С2/2</t>
  </si>
  <si>
    <t xml:space="preserve">LICA-214431</t>
  </si>
  <si>
    <t xml:space="preserve">513573</t>
  </si>
  <si>
    <t xml:space="preserve">С-ДШФ/18-04-2023/242519912</t>
  </si>
  <si>
    <t xml:space="preserve">Уровень в II-ЭГ2</t>
  </si>
  <si>
    <t xml:space="preserve">LICA-214461</t>
  </si>
  <si>
    <t xml:space="preserve">513575</t>
  </si>
  <si>
    <t xml:space="preserve">MIA-214603</t>
  </si>
  <si>
    <t xml:space="preserve">2G17051043</t>
  </si>
  <si>
    <t xml:space="preserve">С-ВЯ/19-04-2023/247592566</t>
  </si>
  <si>
    <t xml:space="preserve">MIA-214613</t>
  </si>
  <si>
    <t xml:space="preserve">2G17051044</t>
  </si>
  <si>
    <t xml:space="preserve">С-ВЯ/19-04-2023/247592565</t>
  </si>
  <si>
    <t xml:space="preserve"> Площадка сброса пластовой воды</t>
  </si>
  <si>
    <t xml:space="preserve">Температура в I-НГСВ2</t>
  </si>
  <si>
    <t xml:space="preserve">TIR–205051</t>
  </si>
  <si>
    <t xml:space="preserve">Rosemount 3144Р D2A1IMM5T1F5QGXA / Rosemount 0065N31J0080Y0400T98IMXAQG</t>
  </si>
  <si>
    <t xml:space="preserve">2306216 / 2306219</t>
  </si>
  <si>
    <t xml:space="preserve">2039942/4074/86</t>
  </si>
  <si>
    <t xml:space="preserve">0Ex iaIIC T5/T6 GaX</t>
  </si>
  <si>
    <t xml:space="preserve">Давление в
I-НГСВ2</t>
  </si>
  <si>
    <t xml:space="preserve">PIA-205171</t>
  </si>
  <si>
    <t xml:space="preserve">4029280</t>
  </si>
  <si>
    <t xml:space="preserve"> СП k.0795-20</t>
  </si>
  <si>
    <t xml:space="preserve">0Ex ia IIC T4-T5 GaX </t>
  </si>
  <si>
    <t xml:space="preserve">Давление газа после  1-КР11, 1-КР12 (с 1-НГСВ2)</t>
  </si>
  <si>
    <t xml:space="preserve">PIR-205201</t>
  </si>
  <si>
    <t xml:space="preserve">4029283</t>
  </si>
  <si>
    <t xml:space="preserve"> СП k.0798-20</t>
  </si>
  <si>
    <t xml:space="preserve">Давление газа до клапана с 1-НГСВ2</t>
  </si>
  <si>
    <t xml:space="preserve">PICA-205231</t>
  </si>
  <si>
    <t xml:space="preserve">4029289</t>
  </si>
  <si>
    <t xml:space="preserve">С-ВЯ/25-04-2021/63377562</t>
  </si>
  <si>
    <t xml:space="preserve">Давление в 
I-НГСВ2</t>
  </si>
  <si>
    <t xml:space="preserve">PZISA-205261</t>
  </si>
  <si>
    <t xml:space="preserve">4029286</t>
  </si>
  <si>
    <t xml:space="preserve">11/67183</t>
  </si>
  <si>
    <t xml:space="preserve">Уровень нефти в 
I-НГСВ2
</t>
  </si>
  <si>
    <t xml:space="preserve">LICSА–205411</t>
  </si>
  <si>
    <t xml:space="preserve">Rosemount 5301HA2S1V5AM00380KANAM1Q4T1P6R8808</t>
  </si>
  <si>
    <t xml:space="preserve">504520</t>
  </si>
  <si>
    <t xml:space="preserve">280</t>
  </si>
  <si>
    <t xml:space="preserve"> СП k.0819-20</t>
  </si>
  <si>
    <t xml:space="preserve">0 Ex ia IIC T1...T4 GaX</t>
  </si>
  <si>
    <t xml:space="preserve">Уровень воды в I-НГСВ2</t>
  </si>
  <si>
    <t xml:space="preserve">LICSА–205421</t>
  </si>
  <si>
    <t xml:space="preserve">504523</t>
  </si>
  <si>
    <t xml:space="preserve">255</t>
  </si>
  <si>
    <t xml:space="preserve"> СП k.0820-20</t>
  </si>
  <si>
    <t xml:space="preserve">Площадка подготовки воды</t>
  </si>
  <si>
    <t xml:space="preserve">Температура в ОПВ1</t>
  </si>
  <si>
    <t xml:space="preserve">TIR-249031</t>
  </si>
  <si>
    <t xml:space="preserve">B</t>
  </si>
  <si>
    <t xml:space="preserve">С-ДШФ/10-12-2021/118332750</t>
  </si>
  <si>
    <t xml:space="preserve">12.12.2016</t>
  </si>
  <si>
    <t xml:space="preserve">С-ВЯ/15-12-2021/118058218</t>
  </si>
  <si>
    <t xml:space="preserve">Температура в ОПВ2</t>
  </si>
  <si>
    <t xml:space="preserve">TIR-249041</t>
  </si>
  <si>
    <t xml:space="preserve">18.03.2016</t>
  </si>
  <si>
    <t xml:space="preserve">С-ДШФ/09-10-2021/104049370</t>
  </si>
  <si>
    <t xml:space="preserve">С-ВЯ/11-11-2021/114965642</t>
  </si>
  <si>
    <t xml:space="preserve">Давление  в ОПВ1</t>
  </si>
  <si>
    <t xml:space="preserve">PIR-249071</t>
  </si>
  <si>
    <t xml:space="preserve">Rosemount 3051TG1A2B21BIMM5T1</t>
  </si>
  <si>
    <t xml:space="preserve">4037095</t>
  </si>
  <si>
    <t xml:space="preserve">13.12.2016</t>
  </si>
  <si>
    <t xml:space="preserve">2039791/4074/222</t>
  </si>
  <si>
    <t xml:space="preserve">Давление  в ОПВ2</t>
  </si>
  <si>
    <t xml:space="preserve">PIR-249081</t>
  </si>
  <si>
    <t xml:space="preserve">4037096</t>
  </si>
  <si>
    <t xml:space="preserve">2039791/4074/223</t>
  </si>
  <si>
    <t xml:space="preserve">Межфазный уровень «нефть- газ» в ОПВ1</t>
  </si>
  <si>
    <t xml:space="preserve">LICA-249111</t>
  </si>
  <si>
    <t xml:space="preserve">Rosemount 5302HA2S1V5AM00110KAIMM1QGT1P6</t>
  </si>
  <si>
    <t xml:space="preserve">513582</t>
  </si>
  <si>
    <t xml:space="preserve">24.02.2016</t>
  </si>
  <si>
    <t xml:space="preserve">С-ДШФ/18-04-2023/242519856</t>
  </si>
  <si>
    <t xml:space="preserve">Межфазный уровень «нефть- газ» в ОПВ2</t>
  </si>
  <si>
    <t xml:space="preserve">LICA-249121</t>
  </si>
  <si>
    <t xml:space="preserve">513583</t>
  </si>
  <si>
    <t xml:space="preserve">С-ДШФ/18-04-2023/242519855</t>
  </si>
  <si>
    <t xml:space="preserve">Межфазный уровень «нефть- вода» в ОПВ1</t>
  </si>
  <si>
    <t xml:space="preserve">LICA-249131</t>
  </si>
  <si>
    <t xml:space="preserve">513584</t>
  </si>
  <si>
    <t xml:space="preserve">С-ДШФ/18-04-2023/242519854</t>
  </si>
  <si>
    <t xml:space="preserve">Межфазный уровень «нефть- вода» в ОПВ2</t>
  </si>
  <si>
    <t xml:space="preserve">LICA-249141</t>
  </si>
  <si>
    <t xml:space="preserve">513585</t>
  </si>
  <si>
    <t xml:space="preserve">С-ДШФJ 18-04-2023/242519853</t>
  </si>
  <si>
    <t xml:space="preserve">Уровень в ЕШ1; Температура в ЕШ1</t>
  </si>
  <si>
    <t xml:space="preserve">LISА,TISA-233021</t>
  </si>
  <si>
    <t xml:space="preserve">489</t>
  </si>
  <si>
    <t xml:space="preserve">С-ДШФ/24-02-2022/136087638</t>
  </si>
  <si>
    <t xml:space="preserve">Давление  на выкиде насоса Н13</t>
  </si>
  <si>
    <t xml:space="preserve">PISA-247031</t>
  </si>
  <si>
    <t xml:space="preserve">3051T</t>
  </si>
  <si>
    <t xml:space="preserve">С-ДШФ/18-04-2023/242519858</t>
  </si>
  <si>
    <t xml:space="preserve">Давление  на выкиде насоса Н13а (Ёмкость ЕН-1)</t>
  </si>
  <si>
    <t xml:space="preserve">PISA-247041</t>
  </si>
  <si>
    <t xml:space="preserve">АГАТ-100М</t>
  </si>
  <si>
    <t xml:space="preserve">АГАТ-100М-Exi-ДИ-1151-050</t>
  </si>
  <si>
    <t xml:space="preserve">ООО "НПО" АГАТ"</t>
  </si>
  <si>
    <t xml:space="preserve">С-ГРЗ/18-03-2023/232874048</t>
  </si>
  <si>
    <t xml:space="preserve">247</t>
  </si>
  <si>
    <t xml:space="preserve">2,80/75°</t>
  </si>
  <si>
    <t xml:space="preserve">С-ДШФ/24-02-2022/136087637</t>
  </si>
  <si>
    <t xml:space="preserve">Давление  в Р6</t>
  </si>
  <si>
    <t xml:space="preserve">PIA-222031</t>
  </si>
  <si>
    <t xml:space="preserve">Rosemount 3051TG2A2B21BI1M5T1QGSA1003</t>
  </si>
  <si>
    <t xml:space="preserve">Emerson Process Management GmbH &amp; Co. OHG</t>
  </si>
  <si>
    <t xml:space="preserve">С-ДШФ/16-08-2023/275888680</t>
  </si>
  <si>
    <t xml:space="preserve">0ExiaIICT5 GA X</t>
  </si>
  <si>
    <t xml:space="preserve">02.06.2015</t>
  </si>
  <si>
    <t xml:space="preserve">ТРЕБУЕТСЯ ПОВЕРКА</t>
  </si>
  <si>
    <t xml:space="preserve">PZISA-222041</t>
  </si>
  <si>
    <t xml:space="preserve">Агат-100М, мод. 1320</t>
  </si>
  <si>
    <t xml:space="preserve">АГАТ-100M-Exi-ДИВ-1320-015</t>
  </si>
  <si>
    <t xml:space="preserve">001483</t>
  </si>
  <si>
    <t xml:space="preserve">ООО "НПО "АГАТ"</t>
  </si>
  <si>
    <t xml:space="preserve">С-ДШФ/13-06-2023/255358286</t>
  </si>
  <si>
    <t xml:space="preserve">PZISA-222051</t>
  </si>
  <si>
    <t xml:space="preserve">001492</t>
  </si>
  <si>
    <t xml:space="preserve">С-ДШФ/13-06-2023/255358285</t>
  </si>
  <si>
    <t xml:space="preserve">Уровень в Р6</t>
  </si>
  <si>
    <t xml:space="preserve">LISA–222081</t>
  </si>
  <si>
    <t xml:space="preserve">60662-15</t>
  </si>
  <si>
    <t xml:space="preserve">ГОСТ 8.321-2013</t>
  </si>
  <si>
    <t xml:space="preserve">OPTIFLEX</t>
  </si>
  <si>
    <t xml:space="preserve">KROHNE OPTIFLEX 1300C</t>
  </si>
  <si>
    <t xml:space="preserve">R160000000002279</t>
  </si>
  <si>
    <t xml:space="preserve">ООО "Кроне-Автоматика"</t>
  </si>
  <si>
    <t xml:space="preserve">±0,03</t>
  </si>
  <si>
    <t xml:space="preserve">2039791/4074/6</t>
  </si>
  <si>
    <t xml:space="preserve">1Ex ia IIC T6…T2 GbX</t>
  </si>
  <si>
    <t xml:space="preserve">2972</t>
  </si>
  <si>
    <t xml:space="preserve">Межфазный уровень в Р6</t>
  </si>
  <si>
    <t xml:space="preserve">LISA–222091</t>
  </si>
  <si>
    <t xml:space="preserve">R160000000002278</t>
  </si>
  <si>
    <t xml:space="preserve">2039791/4074/5</t>
  </si>
  <si>
    <t xml:space="preserve">2973</t>
  </si>
  <si>
    <t xml:space="preserve">4-TIT1</t>
  </si>
  <si>
    <t xml:space="preserve">ТСПУ Метран 276</t>
  </si>
  <si>
    <t xml:space="preserve">2235848</t>
  </si>
  <si>
    <t xml:space="preserve">С-ДШФ/18-04-2023/242519872</t>
  </si>
  <si>
    <t xml:space="preserve">4-TIT2</t>
  </si>
  <si>
    <t xml:space="preserve">2235845</t>
  </si>
  <si>
    <t xml:space="preserve">С-ДШФ/18-04-2023/242519871</t>
  </si>
  <si>
    <t xml:space="preserve">Хозяйство реагентное: блок дозирования ингибитора парафиноотложения БИП 1</t>
  </si>
  <si>
    <t xml:space="preserve">Давление в линии № 2</t>
  </si>
  <si>
    <t xml:space="preserve">PT-23542 (4-PIT2)</t>
  </si>
  <si>
    <t xml:space="preserve">НКГЖ.406233.052МП</t>
  </si>
  <si>
    <t xml:space="preserve">АИР-10SH</t>
  </si>
  <si>
    <t xml:space="preserve">АИР-10ExdSH-ДИ/1160</t>
  </si>
  <si>
    <t xml:space="preserve">02151434</t>
  </si>
  <si>
    <t xml:space="preserve">НПП "ЭЛЕМЕР"</t>
  </si>
  <si>
    <t xml:space="preserve">С-ВСП/11-02-2021/37576820</t>
  </si>
  <si>
    <t xml:space="preserve">1Ex d IICT6 Gb X</t>
  </si>
  <si>
    <t xml:space="preserve">11.02.2023</t>
  </si>
  <si>
    <t xml:space="preserve">10.02.2023</t>
  </si>
  <si>
    <t xml:space="preserve">Давление в линии № 3</t>
  </si>
  <si>
    <t xml:space="preserve">PT-23543 (4-PIT3)</t>
  </si>
  <si>
    <t xml:space="preserve">02151433</t>
  </si>
  <si>
    <t xml:space="preserve">С-ВСП/11-02-2021/37576822</t>
  </si>
  <si>
    <t xml:space="preserve">Давление в линии №1</t>
  </si>
  <si>
    <t xml:space="preserve">PT-23541 (4-PIT1)</t>
  </si>
  <si>
    <t xml:space="preserve">02151436</t>
  </si>
  <si>
    <t xml:space="preserve">С-ВСП/11-02-2021/37576816</t>
  </si>
  <si>
    <t xml:space="preserve">4-PDT1</t>
  </si>
  <si>
    <t xml:space="preserve">3051S2TG2A2A11A1BB4D4I1M5QG</t>
  </si>
  <si>
    <t xml:space="preserve">9659982</t>
  </si>
  <si>
    <t xml:space="preserve">С -ДШФ/11-11-2023/297800259</t>
  </si>
  <si>
    <t xml:space="preserve">4-PDT2</t>
  </si>
  <si>
    <t xml:space="preserve">9659983</t>
  </si>
  <si>
    <t xml:space="preserve">С -ДШФ/11-11-2023/297800256</t>
  </si>
  <si>
    <t xml:space="preserve">4-PDT3</t>
  </si>
  <si>
    <t xml:space="preserve">9659984</t>
  </si>
  <si>
    <t xml:space="preserve">С -ДШФ/11-11-2023/297800255</t>
  </si>
  <si>
    <t xml:space="preserve">Уровень реагента</t>
  </si>
  <si>
    <t xml:space="preserve">4-LIT1</t>
  </si>
  <si>
    <t xml:space="preserve">5302HA2S1E4AM00150IAI1M1QGP3R3013</t>
  </si>
  <si>
    <t xml:space="preserve">61186</t>
  </si>
  <si>
    <t xml:space="preserve">12.01.2015</t>
  </si>
  <si>
    <t xml:space="preserve">С-ДШФ/18-04-2023/242519870</t>
  </si>
  <si>
    <t xml:space="preserve">FT-23541 </t>
  </si>
  <si>
    <t xml:space="preserve">KROHNE Н250</t>
  </si>
  <si>
    <t xml:space="preserve">D140000000523219</t>
  </si>
  <si>
    <t xml:space="preserve">28</t>
  </si>
  <si>
    <t xml:space="preserve">С-ВН/14-07-2021/78722361</t>
  </si>
  <si>
    <t xml:space="preserve">Ex ia IIC T6 Gd</t>
  </si>
  <si>
    <t xml:space="preserve">IP66/68</t>
  </si>
  <si>
    <t xml:space="preserve">FT-23542 </t>
  </si>
  <si>
    <t xml:space="preserve">D140000000523220</t>
  </si>
  <si>
    <t xml:space="preserve">С-ВН/08-11-2021/107094553</t>
  </si>
  <si>
    <t xml:space="preserve">FT-23543 </t>
  </si>
  <si>
    <t xml:space="preserve">D140000000523221</t>
  </si>
  <si>
    <t xml:space="preserve">С-ВН/08-11-2021/107094554</t>
  </si>
  <si>
    <t xml:space="preserve">235.5-TIT1</t>
  </si>
  <si>
    <t xml:space="preserve">2235849</t>
  </si>
  <si>
    <t xml:space="preserve">С-ДШФ/18-04-2023/242519869</t>
  </si>
  <si>
    <t xml:space="preserve">235.5-TIT2</t>
  </si>
  <si>
    <t xml:space="preserve">2230272</t>
  </si>
  <si>
    <t xml:space="preserve">С-ДШФ/18-04-2023/242519868</t>
  </si>
  <si>
    <t xml:space="preserve">235.5-LIT1</t>
  </si>
  <si>
    <t xml:space="preserve">61442</t>
  </si>
  <si>
    <t xml:space="preserve">21.01.2015</t>
  </si>
  <si>
    <t xml:space="preserve">С-ДШФ/18-04-2023/242519867</t>
  </si>
  <si>
    <t xml:space="preserve">235.5-PIT1</t>
  </si>
  <si>
    <t xml:space="preserve">9690755</t>
  </si>
  <si>
    <t xml:space="preserve">С -ДШФ/11-11-2023/297800253</t>
  </si>
  <si>
    <t xml:space="preserve">235.5-PIT2</t>
  </si>
  <si>
    <t xml:space="preserve">9690756</t>
  </si>
  <si>
    <t xml:space="preserve">С -ДШФ/11-11-2023/297800251</t>
  </si>
  <si>
    <t xml:space="preserve">Давление на выходе насоса дозатора №4</t>
  </si>
  <si>
    <t xml:space="preserve">235.5-PIT3</t>
  </si>
  <si>
    <t xml:space="preserve">9690757</t>
  </si>
  <si>
    <t xml:space="preserve">С -ДШФ/11-11-2023/297800247</t>
  </si>
  <si>
    <t xml:space="preserve">235.5-PIT4</t>
  </si>
  <si>
    <t xml:space="preserve">9690758</t>
  </si>
  <si>
    <t xml:space="preserve">С -ДШФ/11-11-2023/297800245</t>
  </si>
  <si>
    <t xml:space="preserve">235.5-PDT1</t>
  </si>
  <si>
    <t xml:space="preserve">9690759</t>
  </si>
  <si>
    <t xml:space="preserve">С -ДШФ/11-11-2023/297800241</t>
  </si>
  <si>
    <t xml:space="preserve">235.5-PDT2</t>
  </si>
  <si>
    <t xml:space="preserve">9690760</t>
  </si>
  <si>
    <t xml:space="preserve">С -ДШФ/11-11-2023/297800240</t>
  </si>
  <si>
    <t xml:space="preserve">235.5-PDT3</t>
  </si>
  <si>
    <t xml:space="preserve">9690761</t>
  </si>
  <si>
    <t xml:space="preserve">С -ДШФ/11-11-2023/297800238</t>
  </si>
  <si>
    <t xml:space="preserve">Перепад давления на фильтре №6</t>
  </si>
  <si>
    <t xml:space="preserve">235.5-PDT4</t>
  </si>
  <si>
    <t xml:space="preserve">9690762</t>
  </si>
  <si>
    <t xml:space="preserve">С -ДШФ/11-11-2023/297800237</t>
  </si>
  <si>
    <t xml:space="preserve">FT-23551</t>
  </si>
  <si>
    <t xml:space="preserve">KROHNE DK37/M8E</t>
  </si>
  <si>
    <t xml:space="preserve">D150000000539391</t>
  </si>
  <si>
    <t xml:space="preserve">С-ВЯ/05-11-2020/51722764</t>
  </si>
  <si>
    <t xml:space="preserve">Ex ia IIC T6 Gb</t>
  </si>
  <si>
    <t xml:space="preserve">Ui ≤ 30 В, Ii ≤ 100 mA</t>
  </si>
  <si>
    <t xml:space="preserve">IP6</t>
  </si>
  <si>
    <t xml:space="preserve">FT-23552</t>
  </si>
  <si>
    <t xml:space="preserve">D150000000554552</t>
  </si>
  <si>
    <t xml:space="preserve">С-ВЯ/15-01-2021/33014241</t>
  </si>
  <si>
    <t xml:space="preserve">FT-23553</t>
  </si>
  <si>
    <t xml:space="preserve">D150000000539390</t>
  </si>
  <si>
    <t xml:space="preserve">С-ВЯ/15-01-2021/33014242</t>
  </si>
  <si>
    <t xml:space="preserve">FT-23554</t>
  </si>
  <si>
    <t xml:space="preserve">D150000000539392</t>
  </si>
  <si>
    <t xml:space="preserve">09.01.2015</t>
  </si>
  <si>
    <t xml:space="preserve">С-ВЯ/05-11-2020/51722763</t>
  </si>
  <si>
    <t xml:space="preserve">Хозяйство реагентное</t>
  </si>
  <si>
    <t xml:space="preserve">ВК-1</t>
  </si>
  <si>
    <t xml:space="preserve">МИ 280.01.00-2013 с изм.№1</t>
  </si>
  <si>
    <t xml:space="preserve">Метран-281-05</t>
  </si>
  <si>
    <t xml:space="preserve"> ±0,4</t>
  </si>
  <si>
    <t xml:space="preserve">С-ДШФ/14-07-2022/172906471</t>
  </si>
  <si>
    <t xml:space="preserve">0 Ex ia ll CT5 X</t>
  </si>
  <si>
    <t xml:space="preserve">ВР-3</t>
  </si>
  <si>
    <t xml:space="preserve">Мпа</t>
  </si>
  <si>
    <t xml:space="preserve"> ±0,075</t>
  </si>
  <si>
    <t xml:space="preserve">С-ДШФ/21-07-2023/264683286</t>
  </si>
  <si>
    <t xml:space="preserve">ВР-2</t>
  </si>
  <si>
    <t xml:space="preserve">С-ДШФ/21-07-2023/264683285</t>
  </si>
  <si>
    <t xml:space="preserve">ВР-1</t>
  </si>
  <si>
    <t xml:space="preserve">С-ДШФ/21-07-2023/264683284</t>
  </si>
  <si>
    <t xml:space="preserve">Температура в баке</t>
  </si>
  <si>
    <t xml:space="preserve">ВК-2</t>
  </si>
  <si>
    <t xml:space="preserve">С-ДШФ/14-07-2022/172906472</t>
  </si>
  <si>
    <t xml:space="preserve">Хозяйство реагентное БИС-2 </t>
  </si>
  <si>
    <t xml:space="preserve">Уровень в баке</t>
  </si>
  <si>
    <t xml:space="preserve">SL-1</t>
  </si>
  <si>
    <t xml:space="preserve">5301HS1S1E5AM00125HBEM</t>
  </si>
  <si>
    <t xml:space="preserve">АО "ПГ "Метран"</t>
  </si>
  <si>
    <t xml:space="preserve">380</t>
  </si>
  <si>
    <t xml:space="preserve"> ±3</t>
  </si>
  <si>
    <t xml:space="preserve">С-ДШФ/14-07-2022/172906466</t>
  </si>
  <si>
    <t xml:space="preserve">Ga/Gb Ex db ia llC T4…T1 X</t>
  </si>
  <si>
    <t xml:space="preserve">Расход</t>
  </si>
  <si>
    <t xml:space="preserve">А17</t>
  </si>
  <si>
    <t xml:space="preserve">ДАРКОНТ серии ЕМ и ОМ</t>
  </si>
  <si>
    <t xml:space="preserve">OM004N513 211SB</t>
  </si>
  <si>
    <t xml:space="preserve">A1821074</t>
  </si>
  <si>
    <t xml:space="preserve">0,0005</t>
  </si>
  <si>
    <t xml:space="preserve">м3/ч</t>
  </si>
  <si>
    <t xml:space="preserve">И-ДДГ/01-06-2022/160573701</t>
  </si>
  <si>
    <t xml:space="preserve">Нет</t>
  </si>
  <si>
    <t xml:space="preserve">Непригодно</t>
  </si>
  <si>
    <t xml:space="preserve">СИ непригодно https://fgis.gost.ru/fundmetrology/cm/results/1-160573701</t>
  </si>
  <si>
    <t xml:space="preserve">А18</t>
  </si>
  <si>
    <t xml:space="preserve">A1821071</t>
  </si>
  <si>
    <t xml:space="preserve">И-ДДГ/30-05-2022/160573705</t>
  </si>
  <si>
    <t xml:space="preserve">СИ не пригодно https://fgis.gost.ru/fundmetrology/cm/results/1-160573705</t>
  </si>
  <si>
    <t xml:space="preserve">А19</t>
  </si>
  <si>
    <t xml:space="preserve">A1821070</t>
  </si>
  <si>
    <t xml:space="preserve">И-ДДГ/31-05-2022/160573703</t>
  </si>
  <si>
    <t xml:space="preserve">СИ непригодно https://fgis.gost.ru/fundmetrology/cm/results/1-160573703</t>
  </si>
  <si>
    <t xml:space="preserve">МП 0013-2-2012 с изм.№1</t>
  </si>
  <si>
    <t xml:space="preserve">A1821073</t>
  </si>
  <si>
    <t xml:space="preserve">И-ДДГ/01-06-2022/160573700</t>
  </si>
  <si>
    <t xml:space="preserve">СИ непригодно https://fgis.gost.ru/fundmetrology/cm/results/1-160573700</t>
  </si>
  <si>
    <t xml:space="preserve">A1821075</t>
  </si>
  <si>
    <t xml:space="preserve">И-ДДГ/31-05-2022/160573704</t>
  </si>
  <si>
    <t xml:space="preserve">СИ непригодно https://fgis.gost.ru/fundmetrology/cm/results/1-160573704</t>
  </si>
  <si>
    <t xml:space="preserve">A1821072</t>
  </si>
  <si>
    <t xml:space="preserve">И-ДДГ/01-06-2022/160573702</t>
  </si>
  <si>
    <t xml:space="preserve">СИ непригодно https://fgis.gost.ru/fundmetrology/cm/results/1-160573702</t>
  </si>
  <si>
    <t xml:space="preserve">А27</t>
  </si>
  <si>
    <t xml:space="preserve">A1821076</t>
  </si>
  <si>
    <t xml:space="preserve">м³/ч</t>
  </si>
  <si>
    <t xml:space="preserve">И-ДДГ/30-05-2022/160573706</t>
  </si>
  <si>
    <t xml:space="preserve">СИ непригодно https://fgis.gost.ru/fundmetrology/cm/results/1-160573706</t>
  </si>
  <si>
    <t xml:space="preserve">С-ДШФ/14-07-2022/172906474</t>
  </si>
  <si>
    <t xml:space="preserve">0,075</t>
  </si>
  <si>
    <t xml:space="preserve"> С-ДШФ/21-07-2023/264683283</t>
  </si>
  <si>
    <t xml:space="preserve">0,076</t>
  </si>
  <si>
    <t xml:space="preserve">С-ДШФ/21-07-2023/264683282</t>
  </si>
  <si>
    <t xml:space="preserve">С-ДШФ/21-07-2023/264683281</t>
  </si>
  <si>
    <t xml:space="preserve">С-ДШФ/14-07-2022/172906475</t>
  </si>
  <si>
    <t xml:space="preserve">Хозяйство реагентное БИК-2</t>
  </si>
  <si>
    <t xml:space="preserve">С-ДШФ/14-07-2022/172906467</t>
  </si>
  <si>
    <t xml:space="preserve">Температура реагента. Ёмкость №1</t>
  </si>
  <si>
    <t xml:space="preserve">ВК1</t>
  </si>
  <si>
    <t xml:space="preserve">Наклейка № 19012067569</t>
  </si>
  <si>
    <t xml:space="preserve">0Ex ia IIC T6 Ga Х</t>
  </si>
  <si>
    <t xml:space="preserve">18.02.2023</t>
  </si>
  <si>
    <t xml:space="preserve">-20…+40 °C</t>
  </si>
  <si>
    <t xml:space="preserve">Температура реагента. Ёмкость №2</t>
  </si>
  <si>
    <t xml:space="preserve">ВК2</t>
  </si>
  <si>
    <t xml:space="preserve">Наклейка № 19012067570</t>
  </si>
  <si>
    <t xml:space="preserve">Температура в блоке</t>
  </si>
  <si>
    <t xml:space="preserve">ВК3</t>
  </si>
  <si>
    <t xml:space="preserve">Наклейка № 19011821949</t>
  </si>
  <si>
    <t xml:space="preserve">Уровень. Ёмкость №1</t>
  </si>
  <si>
    <t xml:space="preserve">SL1</t>
  </si>
  <si>
    <t xml:space="preserve">ДУУ10-02-1-1,98-0-0-00-1-0-1-0-000-1</t>
  </si>
  <si>
    <t xml:space="preserve">0/+5°</t>
  </si>
  <si>
    <t xml:space="preserve">1,5/+10°</t>
  </si>
  <si>
    <t xml:space="preserve">С-ДШФ/04-10-2023/291285386</t>
  </si>
  <si>
    <t xml:space="preserve">0 Ex ia IIB T6 Ga X / Ex ia IIIB T100 °C Da</t>
  </si>
  <si>
    <t xml:space="preserve">акт октябрь 2023</t>
  </si>
  <si>
    <t xml:space="preserve">Уровень. Ёмкость №2</t>
  </si>
  <si>
    <t xml:space="preserve">SL2</t>
  </si>
  <si>
    <t xml:space="preserve">С-ДШФ/04-10-2023/291285385</t>
  </si>
  <si>
    <t xml:space="preserve">На выходе НД1</t>
  </si>
  <si>
    <t xml:space="preserve">ВР1</t>
  </si>
  <si>
    <t xml:space="preserve">Метран 150TG4 (0…16мПа)  2G 2 1 A M5 IM </t>
  </si>
  <si>
    <t xml:space="preserve">наклейка №19012065967</t>
  </si>
  <si>
    <t xml:space="preserve">0 Ex ia IIC T5 Ga X </t>
  </si>
  <si>
    <t xml:space="preserve">IP66</t>
  </si>
  <si>
    <t xml:space="preserve">На выходе НД2</t>
  </si>
  <si>
    <t xml:space="preserve">ВР2</t>
  </si>
  <si>
    <t xml:space="preserve">наклейка №19012065968</t>
  </si>
  <si>
    <t xml:space="preserve">На выходе НД3</t>
  </si>
  <si>
    <t xml:space="preserve">ВР3</t>
  </si>
  <si>
    <t xml:space="preserve">наклейка №19012065969</t>
  </si>
  <si>
    <t xml:space="preserve">На выходе НД4</t>
  </si>
  <si>
    <t xml:space="preserve">ВР4</t>
  </si>
  <si>
    <t xml:space="preserve">наклейка №19012065971</t>
  </si>
  <si>
    <t xml:space="preserve">Линия 1, после НД1</t>
  </si>
  <si>
    <t xml:space="preserve">В1</t>
  </si>
  <si>
    <t xml:space="preserve">47266-11</t>
  </si>
  <si>
    <t xml:space="preserve">3124.0000.00-01 МП</t>
  </si>
  <si>
    <t xml:space="preserve">Счётчик-расходомер массовый</t>
  </si>
  <si>
    <t xml:space="preserve">ЭлМетро Фломак</t>
  </si>
  <si>
    <t xml:space="preserve">ЭлМетро Фломак ExB S002-EAU-001-S-OUH</t>
  </si>
  <si>
    <t xml:space="preserve">2599</t>
  </si>
  <si>
    <t xml:space="preserve">ООО "ЭлМетро Групп", г. Челябинск</t>
  </si>
  <si>
    <t xml:space="preserve">т/</t>
  </si>
  <si>
    <t xml:space="preserve">ч</t>
  </si>
  <si>
    <t xml:space="preserve">1 Ex db [ia Ga] IIB T6 Gb X </t>
  </si>
  <si>
    <t xml:space="preserve">В составе: датчик ЭлМетро Фломак ExB S002-EAU-001-S-OUH № 2599</t>
  </si>
  <si>
    <t xml:space="preserve">Линия 1, после НД2</t>
  </si>
  <si>
    <t xml:space="preserve">В2</t>
  </si>
  <si>
    <t xml:space="preserve">2174</t>
  </si>
  <si>
    <t xml:space="preserve">В составе: датчик ЭлМетро Фломак ExB S002-EAU-001-S-OUH № 2174</t>
  </si>
  <si>
    <t xml:space="preserve">Линия 2, после НД3</t>
  </si>
  <si>
    <t xml:space="preserve">В3</t>
  </si>
  <si>
    <t xml:space="preserve">2658</t>
  </si>
  <si>
    <t xml:space="preserve">На офромлении </t>
  </si>
  <si>
    <t xml:space="preserve">В составе: датчик ЭлМетро Фломак ExB S002-EAU-001-S-OUH № 2658</t>
  </si>
  <si>
    <t xml:space="preserve">Демонтированно (вторичка) на поверку 28.02.2024.
Монтаж произвести согласно проекту и что бы заводские номера  вторички и первички соответствовали друг другу. Изначально было всё перепутанно.</t>
  </si>
  <si>
    <t xml:space="preserve">Линия 2, после НД4</t>
  </si>
  <si>
    <t xml:space="preserve">В4</t>
  </si>
  <si>
    <t xml:space="preserve">2661</t>
  </si>
  <si>
    <t xml:space="preserve">В составе: датчик ЭлМетро Фломак ExB S002-EAU-001-S-OUH № 2661</t>
  </si>
  <si>
    <t xml:space="preserve">Демонтированно (вторичка) на поверку 28.02.2024. 
Монтаж произвести согласно проекту и что бы заводские номера  вторички и первички соответствовали друг другу. Изначально было всё перепутанно.</t>
  </si>
  <si>
    <t xml:space="preserve">Единицы_величин</t>
  </si>
  <si>
    <t xml:space="preserve">Приставки</t>
  </si>
  <si>
    <t xml:space="preserve">Категория_использования</t>
  </si>
  <si>
    <t xml:space="preserve">Область_измерений </t>
  </si>
  <si>
    <t xml:space="preserve">Состояние_эксплуатации</t>
  </si>
  <si>
    <t xml:space="preserve">Техническое_состояние</t>
  </si>
  <si>
    <t xml:space="preserve">Система_автоматизации</t>
  </si>
  <si>
    <t xml:space="preserve">Наличие_формуляра</t>
  </si>
  <si>
    <t xml:space="preserve">И</t>
  </si>
  <si>
    <t xml:space="preserve">27</t>
  </si>
  <si>
    <t xml:space="preserve">СИКН</t>
  </si>
  <si>
    <t xml:space="preserve">г</t>
  </si>
  <si>
    <t xml:space="preserve">З</t>
  </si>
  <si>
    <t xml:space="preserve">СДК</t>
  </si>
  <si>
    <t xml:space="preserve">АИИС КУЭ</t>
  </si>
  <si>
    <t xml:space="preserve">ППКиПГ</t>
  </si>
  <si>
    <t xml:space="preserve">с</t>
  </si>
  <si>
    <t xml:space="preserve">Э</t>
  </si>
  <si>
    <t xml:space="preserve">ПКА</t>
  </si>
  <si>
    <t xml:space="preserve">АСТУЭ</t>
  </si>
  <si>
    <t xml:space="preserve">ЦДНГ</t>
  </si>
  <si>
    <t xml:space="preserve">Требует редакции</t>
  </si>
  <si>
    <t xml:space="preserve">П</t>
  </si>
  <si>
    <t xml:space="preserve">ИО</t>
  </si>
  <si>
    <t xml:space="preserve">Ремонт</t>
  </si>
  <si>
    <t xml:space="preserve">АСТМ ЛЧ</t>
  </si>
  <si>
    <t xml:space="preserve">ЦТОиРТ</t>
  </si>
  <si>
    <t xml:space="preserve">Моль</t>
  </si>
  <si>
    <t xml:space="preserve">Т</t>
  </si>
  <si>
    <t xml:space="preserve">СО</t>
  </si>
  <si>
    <t xml:space="preserve">ТО</t>
  </si>
  <si>
    <t xml:space="preserve">СОУ</t>
  </si>
  <si>
    <t xml:space="preserve">К</t>
  </si>
  <si>
    <t xml:space="preserve">Г</t>
  </si>
  <si>
    <t xml:space="preserve">Требуется ПКА</t>
  </si>
  <si>
    <t xml:space="preserve">не входит в АС</t>
  </si>
  <si>
    <t xml:space="preserve">Кд</t>
  </si>
  <si>
    <t xml:space="preserve">33</t>
  </si>
  <si>
    <t xml:space="preserve">Требуется ремонт</t>
  </si>
  <si>
    <t xml:space="preserve">УИРГ</t>
  </si>
  <si>
    <t xml:space="preserve">рад</t>
  </si>
  <si>
    <t xml:space="preserve">Требуется списание</t>
  </si>
  <si>
    <t xml:space="preserve">узел учета тепла</t>
  </si>
  <si>
    <t xml:space="preserve">ср</t>
  </si>
  <si>
    <t xml:space="preserve">35</t>
  </si>
  <si>
    <t xml:space="preserve">узел учета воды</t>
  </si>
  <si>
    <t xml:space="preserve">м^(2)</t>
  </si>
  <si>
    <t xml:space="preserve">система автоматизации НПС</t>
  </si>
  <si>
    <t xml:space="preserve">м^(3)</t>
  </si>
  <si>
    <t xml:space="preserve">д</t>
  </si>
  <si>
    <t xml:space="preserve">37</t>
  </si>
  <si>
    <t xml:space="preserve">САУиР</t>
  </si>
  <si>
    <t xml:space="preserve">38</t>
  </si>
  <si>
    <t xml:space="preserve">АСТМ ГРС</t>
  </si>
  <si>
    <t xml:space="preserve">м/c^(2)</t>
  </si>
  <si>
    <t xml:space="preserve">39</t>
  </si>
  <si>
    <t xml:space="preserve">АСУТП РГ</t>
  </si>
  <si>
    <t xml:space="preserve">Гц</t>
  </si>
  <si>
    <t xml:space="preserve">мк</t>
  </si>
  <si>
    <t xml:space="preserve">НО</t>
  </si>
  <si>
    <t xml:space="preserve">АСКУГ</t>
  </si>
  <si>
    <t xml:space="preserve">кг/м^(3)</t>
  </si>
  <si>
    <t xml:space="preserve">н</t>
  </si>
  <si>
    <t xml:space="preserve">АСУТП ГРО</t>
  </si>
  <si>
    <t xml:space="preserve">п</t>
  </si>
  <si>
    <t xml:space="preserve">Дж</t>
  </si>
  <si>
    <t xml:space="preserve">ф</t>
  </si>
  <si>
    <t xml:space="preserve">Дж/К</t>
  </si>
  <si>
    <t xml:space="preserve">а</t>
  </si>
  <si>
    <t xml:space="preserve">Вт</t>
  </si>
  <si>
    <t xml:space="preserve">з</t>
  </si>
  <si>
    <t xml:space="preserve">Кл</t>
  </si>
  <si>
    <t xml:space="preserve">Ф</t>
  </si>
  <si>
    <t xml:space="preserve">Ом</t>
  </si>
  <si>
    <t xml:space="preserve">См</t>
  </si>
  <si>
    <t xml:space="preserve">Вб</t>
  </si>
  <si>
    <t xml:space="preserve">См/м</t>
  </si>
  <si>
    <t xml:space="preserve">А/м</t>
  </si>
  <si>
    <t xml:space="preserve">Тл</t>
  </si>
  <si>
    <t xml:space="preserve">Гн</t>
  </si>
  <si>
    <t xml:space="preserve">лм</t>
  </si>
  <si>
    <t xml:space="preserve">лк</t>
  </si>
  <si>
    <t xml:space="preserve">Бк</t>
  </si>
  <si>
    <t xml:space="preserve">Гр</t>
  </si>
  <si>
    <t xml:space="preserve">Зв</t>
  </si>
  <si>
    <t xml:space="preserve">кат</t>
  </si>
  <si>
    <t xml:space="preserve">Н·м</t>
  </si>
  <si>
    <t xml:space="preserve">В/м</t>
  </si>
  <si>
    <t xml:space="preserve">т</t>
  </si>
  <si>
    <t xml:space="preserve">а.е.м.</t>
  </si>
  <si>
    <t xml:space="preserve">кар</t>
  </si>
  <si>
    <t xml:space="preserve">мин</t>
  </si>
  <si>
    <t xml:space="preserve">л</t>
  </si>
  <si>
    <t xml:space="preserve">°</t>
  </si>
  <si>
    <t xml:space="preserve">'</t>
  </si>
  <si>
    <t xml:space="preserve">гон</t>
  </si>
  <si>
    <t xml:space="preserve">\'\'</t>
  </si>
  <si>
    <t xml:space="preserve">а.е.</t>
  </si>
  <si>
    <t xml:space="preserve">св.год</t>
  </si>
  <si>
    <t xml:space="preserve">пк</t>
  </si>
  <si>
    <t xml:space="preserve">Å</t>
  </si>
  <si>
    <t xml:space="preserve">миля</t>
  </si>
  <si>
    <t xml:space="preserve">фут</t>
  </si>
  <si>
    <t xml:space="preserve">дюйм</t>
  </si>
  <si>
    <t xml:space="preserve">га</t>
  </si>
  <si>
    <t xml:space="preserve">гс</t>
  </si>
  <si>
    <t xml:space="preserve">кгс</t>
  </si>
  <si>
    <t xml:space="preserve">тс</t>
  </si>
  <si>
    <t xml:space="preserve">бар</t>
  </si>
  <si>
    <t xml:space="preserve">кгс/см^(2)</t>
  </si>
  <si>
    <t xml:space="preserve">мм вод.ст.</t>
  </si>
  <si>
    <t xml:space="preserve">м вод.ст.</t>
  </si>
  <si>
    <t xml:space="preserve">ат</t>
  </si>
  <si>
    <t xml:space="preserve">мм рт.ст.</t>
  </si>
  <si>
    <t xml:space="preserve">дптр</t>
  </si>
  <si>
    <t xml:space="preserve">текс</t>
  </si>
  <si>
    <t xml:space="preserve">уз</t>
  </si>
  <si>
    <t xml:space="preserve">Гал</t>
  </si>
  <si>
    <t xml:space="preserve">об/с</t>
  </si>
  <si>
    <t xml:space="preserve">эВ</t>
  </si>
  <si>
    <t xml:space="preserve">кВт·ч</t>
  </si>
  <si>
    <t xml:space="preserve">В·А</t>
  </si>
  <si>
    <t xml:space="preserve">вар</t>
  </si>
  <si>
    <t xml:space="preserve">А·ч</t>
  </si>
  <si>
    <t xml:space="preserve">бит</t>
  </si>
  <si>
    <t xml:space="preserve">байт</t>
  </si>
  <si>
    <t xml:space="preserve">бит/с</t>
  </si>
  <si>
    <t xml:space="preserve">байт/с</t>
  </si>
  <si>
    <t xml:space="preserve">Р</t>
  </si>
  <si>
    <t xml:space="preserve">бэр</t>
  </si>
  <si>
    <t xml:space="preserve">Р/с</t>
  </si>
  <si>
    <t xml:space="preserve">Ки</t>
  </si>
  <si>
    <t xml:space="preserve">Ст</t>
  </si>
  <si>
    <t xml:space="preserve">кал</t>
  </si>
  <si>
    <t xml:space="preserve">кал/с</t>
  </si>
  <si>
    <t xml:space="preserve">ккал/ч</t>
  </si>
  <si>
    <t xml:space="preserve">Гкал/ч</t>
  </si>
  <si>
    <t xml:space="preserve">%о</t>
  </si>
  <si>
    <t xml:space="preserve">млн^(-1)</t>
  </si>
  <si>
    <t xml:space="preserve">Б</t>
  </si>
  <si>
    <t xml:space="preserve">дБ</t>
  </si>
  <si>
    <t xml:space="preserve">фон</t>
  </si>
  <si>
    <t xml:space="preserve">окт</t>
  </si>
  <si>
    <t xml:space="preserve">дек</t>
  </si>
  <si>
    <t xml:space="preserve">Нп</t>
  </si>
  <si>
    <t xml:space="preserve">Н</t>
  </si>
  <si>
    <t xml:space="preserve">об/мин</t>
  </si>
  <si>
    <t xml:space="preserve">сутки</t>
  </si>
  <si>
    <t xml:space="preserve">кал_(тх)</t>
  </si>
  <si>
    <t xml:space="preserve">cal_(15)</t>
  </si>
  <si>
    <t xml:space="preserve">м^(3)/с</t>
  </si>
  <si>
    <t xml:space="preserve">кг/ч</t>
  </si>
  <si>
    <t xml:space="preserve">т/ч</t>
  </si>
  <si>
    <t xml:space="preserve">км/ч</t>
  </si>
  <si>
    <t xml:space="preserve">шт/100см^(3)</t>
  </si>
  <si>
    <t xml:space="preserve">мг/л</t>
  </si>
  <si>
    <t xml:space="preserve">Зв/с</t>
  </si>
  <si>
    <t xml:space="preserve">Зв/ч</t>
  </si>
  <si>
    <t xml:space="preserve">мин^(-1)</t>
  </si>
  <si>
    <t xml:space="preserve">мг/м^(3)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</si>
</sst>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dd\.mm\.yyyy"/>
    <numFmt numFmtId="167" formatCode="[$-419]mmmm\ yyyy;@"/>
    <numFmt numFmtId="168" formatCode="0"/>
    <numFmt numFmtId="169" formatCode="0%"/>
    <numFmt numFmtId="170" formatCode="m/d/yyyy"/>
    <numFmt numFmtId="171" formatCode="#,##0\ _₽"/>
    <numFmt numFmtId="172" formatCode="dd/mm/yyyy"/>
    <numFmt numFmtId="173" formatCode="mmm\.yy"/>
    <numFmt numFmtId="174" formatCode="dd/mm/yy;@"/>
    <numFmt numFmtId="175" formatCode="yyyy\-mm\-dd"/>
  </numFmts>
  <fonts count="3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1"/>
    </font>
    <font>
      <sz val="11"/>
      <color rgb="FF006100"/>
      <name val="Times New Roman"/>
      <family val="0"/>
      <charset val="1"/>
    </font>
    <font>
      <sz val="8"/>
      <color theme="1"/>
      <name val="Arial"/>
      <family val="0"/>
      <charset val="1"/>
    </font>
    <font>
      <sz val="8"/>
      <name val="Arial"/>
      <family val="0"/>
      <charset val="1"/>
    </font>
    <font>
      <sz val="10"/>
      <name val="Arial"/>
      <family val="0"/>
      <charset val="1"/>
    </font>
    <font>
      <b val="true"/>
      <sz val="8"/>
      <color theme="1"/>
      <name val="Arial"/>
      <family val="0"/>
      <charset val="1"/>
    </font>
    <font>
      <b val="true"/>
      <sz val="8"/>
      <name val="Arial"/>
      <family val="0"/>
      <charset val="1"/>
    </font>
    <font>
      <b val="true"/>
      <i val="true"/>
      <sz val="8"/>
      <name val="Arial"/>
      <family val="0"/>
      <charset val="1"/>
    </font>
    <font>
      <sz val="11"/>
      <color rgb="FF006100"/>
      <name val="Calibri"/>
      <family val="0"/>
      <charset val="1"/>
    </font>
    <font>
      <sz val="11"/>
      <color theme="1"/>
      <name val="Arial"/>
      <family val="0"/>
      <charset val="1"/>
    </font>
    <font>
      <sz val="11"/>
      <name val="Arial"/>
      <family val="0"/>
      <charset val="1"/>
    </font>
    <font>
      <sz val="10"/>
      <color theme="1"/>
      <name val="Arial"/>
      <family val="0"/>
      <charset val="1"/>
    </font>
    <font>
      <sz val="6"/>
      <name val="Arial"/>
      <family val="0"/>
      <charset val="1"/>
    </font>
    <font>
      <sz val="8"/>
      <color rgb="FFFF0000"/>
      <name val="Arial"/>
      <family val="0"/>
      <charset val="1"/>
    </font>
    <font>
      <sz val="9"/>
      <color theme="1"/>
      <name val="Arial"/>
      <family val="0"/>
      <charset val="1"/>
    </font>
    <font>
      <sz val="8"/>
      <color rgb="FF212529"/>
      <name val="Arial"/>
      <family val="0"/>
      <charset val="1"/>
    </font>
    <font>
      <sz val="12"/>
      <color rgb="FF212529"/>
      <name val="Circe"/>
      <family val="0"/>
      <charset val="1"/>
    </font>
    <font>
      <sz val="8"/>
      <name val="Calibri"/>
      <family val="0"/>
      <charset val="1"/>
    </font>
    <font>
      <sz val="12"/>
      <color theme="1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sz val="12"/>
      <name val="Times New Roman"/>
      <family val="0"/>
      <charset val="1"/>
    </font>
    <font>
      <i val="true"/>
      <sz val="12"/>
      <color theme="1"/>
      <name val="Times New Roman"/>
      <family val="0"/>
      <charset val="1"/>
    </font>
    <font>
      <sz val="11"/>
      <color theme="1"/>
      <name val="Times New Roman"/>
      <family val="0"/>
      <charset val="1"/>
    </font>
    <font>
      <sz val="8"/>
      <color theme="1"/>
      <name val="Times New Roman"/>
      <family val="0"/>
      <charset val="1"/>
    </font>
    <font>
      <sz val="11"/>
      <color rgb="FFFF0000"/>
      <name val="Arial"/>
      <family val="0"/>
      <charset val="1"/>
    </font>
    <font>
      <b val="true"/>
      <sz val="10"/>
      <name val="Arial Cyr"/>
      <family val="0"/>
      <charset val="1"/>
    </font>
    <font>
      <b val="true"/>
      <sz val="10"/>
      <name val="Tahoma"/>
      <family val="0"/>
      <charset val="1"/>
    </font>
    <font>
      <b val="true"/>
      <sz val="8"/>
      <name val="Tahoma"/>
      <family val="0"/>
      <charset val="1"/>
    </font>
    <font>
      <b val="true"/>
      <sz val="8"/>
      <name val="Calibri"/>
      <family val="0"/>
      <charset val="1"/>
    </font>
    <font>
      <sz val="9"/>
      <name val="Arial"/>
      <family val="0"/>
      <charset val="1"/>
    </font>
    <font>
      <sz val="11"/>
      <name val="Calibri"/>
      <family val="0"/>
      <charset val="1"/>
    </font>
    <font>
      <b val="true"/>
      <sz val="11"/>
      <color theme="1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BFBFBF"/>
      </patternFill>
    </fill>
    <fill>
      <patternFill patternType="solid">
        <fgColor theme="5" tint="0.5999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theme="0" tint="-0.25"/>
        <bgColor rgb="FFD0CECE"/>
      </patternFill>
    </fill>
    <fill>
      <patternFill patternType="solid">
        <fgColor theme="2" tint="-0.1"/>
        <bgColor rgb="FFBFBFBF"/>
      </patternFill>
    </fill>
    <fill>
      <patternFill patternType="solid">
        <fgColor rgb="FFFF0000"/>
        <bgColor rgb="FF99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theme="1"/>
      </top>
      <bottom style="thin">
        <color theme="1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5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0" fillId="6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0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4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6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5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1" xfId="19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0" xfId="5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7" fillId="7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7" fillId="7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19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13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7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7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0" xfId="58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70" fontId="7" fillId="7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7" fillId="7" borderId="0" xfId="5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7" fillId="7" borderId="2" xfId="5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7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1" fontId="7" fillId="7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5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5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5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2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2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8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5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9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4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6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7" fillId="5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10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7" fillId="5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0" xfId="5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7" fillId="5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2" fontId="7" fillId="5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2" fontId="7" fillId="5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2" fontId="7" fillId="5" borderId="1" xfId="5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1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7" fillId="5" borderId="1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2" fontId="7" fillId="5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4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13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7" fillId="5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70" fontId="7" fillId="5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7" fillId="5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7" fillId="5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5" borderId="1" xfId="5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5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7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7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7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7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5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7" fillId="5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7" fillId="5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1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1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7" fillId="5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3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5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5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1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8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8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8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7" fillId="8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6" fontId="7" fillId="8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0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9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9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9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9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8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8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8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7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2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2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2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2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center" textRotation="9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18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8" fontId="22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74" fontId="22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22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center" textRotation="9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22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89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89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89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89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89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89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89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top" textRotation="18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5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0" fillId="6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0" fillId="5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4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6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6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0" fillId="4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19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1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0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0" borderId="1" xfId="5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7" fillId="1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4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4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5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5" fontId="7" fillId="4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5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4" borderId="1" xfId="5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0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7" fillId="0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3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7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2" fontId="6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2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58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2" fontId="6" fillId="3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7" fillId="3" borderId="1" xfId="5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7" fillId="0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7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7" borderId="6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6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7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4" borderId="1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3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7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2 2" xfId="22"/>
    <cellStyle name="Normal 2 2 2 2" xfId="23"/>
    <cellStyle name="Normal 2 2 3" xfId="24"/>
    <cellStyle name="Normal 2 2 3 2" xfId="25"/>
    <cellStyle name="Normal 2 2 4" xfId="26"/>
    <cellStyle name="Normal 2 3" xfId="27"/>
    <cellStyle name="Normal 2 3 2" xfId="28"/>
    <cellStyle name="Normal 2 4" xfId="29"/>
    <cellStyle name="Normal 2 4 2" xfId="30"/>
    <cellStyle name="Normal 2 5" xfId="31"/>
    <cellStyle name="Обычный 2" xfId="32"/>
    <cellStyle name="Обычный 2 2" xfId="33"/>
    <cellStyle name="Обычный 2 3" xfId="34"/>
    <cellStyle name="Обычный 2 3 2" xfId="35"/>
    <cellStyle name="Обычный 2 3 2 2" xfId="36"/>
    <cellStyle name="Обычный 2 3 3" xfId="37"/>
    <cellStyle name="Обычный 2 3 3 2" xfId="38"/>
    <cellStyle name="Обычный 2 3 4" xfId="39"/>
    <cellStyle name="Обычный 2 4" xfId="40"/>
    <cellStyle name="Обычный 2 4 2" xfId="41"/>
    <cellStyle name="Обычный 2 4 2 2" xfId="42"/>
    <cellStyle name="Обычный 2 4 3" xfId="43"/>
    <cellStyle name="Обычный 2 4 3 2" xfId="44"/>
    <cellStyle name="Обычный 2 4 4" xfId="45"/>
    <cellStyle name="Обычный 2 5" xfId="46"/>
    <cellStyle name="Обычный 2 5 2" xfId="47"/>
    <cellStyle name="Обычный 2 6" xfId="48"/>
    <cellStyle name="Обычный 2 6 2" xfId="49"/>
    <cellStyle name="Обычный 2 7" xfId="50"/>
    <cellStyle name="Обычный 3" xfId="51"/>
    <cellStyle name="Обычный 3 2" xfId="52"/>
    <cellStyle name="Обычный 3 2 2" xfId="53"/>
    <cellStyle name="Обычный 3 3" xfId="54"/>
    <cellStyle name="Обычный 3 3 2" xfId="55"/>
    <cellStyle name="Обычный 3 4" xfId="56"/>
    <cellStyle name="Хороший 2" xfId="57"/>
    <cellStyle name="Excel Built-in Good" xfId="58"/>
  </cellStyles>
  <dxfs count="10">
    <dxf>
      <fill>
        <patternFill patternType="solid">
          <fgColor rgb="FF00B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212529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FBFB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192.168.5.2/Public/&#1056;&#1077;&#1077;&#1089;&#1090;&#1088;%20&#1057;&#1048;%20&#1087;&#1086;%20&#1091;&#1095;&#1105;&#1090;&#1091;%20(&#1059;&#1050;&#1055;&#1043;,&#1043;&#1058;&#1069;&#1057;)%20v.0.9.4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Y:/Users/&#1048;&#1085;&#1078;&#1077;&#1085;&#1077;&#1088;_&#1053;&#1080;&#1048;/Desktop/&#1053;&#1086;&#1074;&#1072;&#1103;%20&#1087;&#1072;&#1087;&#1082;&#1072;%20(4)/&#1053;&#1086;&#1074;&#1072;&#1103;%20&#1087;&#1072;&#1087;&#1082;&#1072;/EXD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Y:/Users/&#1048;&#1085;&#1078;&#1077;&#1085;&#1077;&#1088;_&#1053;&#1080;&#1048;/Desktop/&#1053;&#1086;&#1074;&#1072;&#1103;%20&#1087;&#1072;&#1087;&#1082;&#1072;%20(4)/&#1053;&#1086;&#1074;&#1072;&#1103;%20&#1087;&#1072;&#1087;&#1082;&#1072;/&#1056;&#1077;&#1077;&#1089;&#1090;&#1088;%20&#1057;&#1048;%20&#1050;&#1055;%20v4.7%20&#1086;&#1090;%20%2008.07.2022.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Перечень"/>
      <sheetName val="График поверки"/>
      <sheetName val="Содержание"/>
      <sheetName val="Паспорта, формуляры"/>
      <sheetName val="Вып. списки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Перечень"/>
      <sheetName val="Заявка1"/>
      <sheetName val="Просрочки"/>
      <sheetName val="График поверки"/>
      <sheetName val="Содержание"/>
      <sheetName val="Паспорта, формуляры"/>
      <sheetName val="Вып. списки"/>
      <sheetName val="списанное оборудовани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Перечень"/>
      <sheetName val="УВП"/>
      <sheetName val="Контроллеры АГЗУ"/>
      <sheetName val="Контроллеры ОКСУ"/>
      <sheetName val="АГЗУ"/>
      <sheetName val="График поверки"/>
      <sheetName val="Содержание"/>
      <sheetName val="Контроллеры БДИК"/>
      <sheetName val="ИБП АГЗУ"/>
      <sheetName val="ИБП ОКСУ"/>
      <sheetName val="Привода"/>
      <sheetName val="ИБП УПОУ"/>
      <sheetName val="Вып. спис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true"/>
  </sheetPr>
  <dimension ref="A1:IE1048576"/>
  <sheetViews>
    <sheetView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pane xSplit="0" ySplit="1" topLeftCell="A2" activePane="bottomLeft" state="frozen"/>
      <selection pane="topLeft" activeCell="H1" activeCellId="0" sqref="H1"/>
      <selection pane="bottomLeft" activeCell="I5" activeCellId="0" sqref="I5"/>
    </sheetView>
  </sheetViews>
  <sheetFormatPr defaultColWidth="10.00390625" defaultRowHeight="60" customHeight="true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42"/>
    <col collapsed="false" customWidth="true" hidden="false" outlineLevel="0" max="3" min="3" style="1" width="10.85"/>
    <col collapsed="false" customWidth="true" hidden="false" outlineLevel="0" max="4" min="4" style="2" width="10.57"/>
    <col collapsed="false" customWidth="true" hidden="false" outlineLevel="0" max="5" min="5" style="3" width="8"/>
    <col collapsed="false" customWidth="true" hidden="false" outlineLevel="0" max="6" min="6" style="4" width="18.57"/>
    <col collapsed="false" customWidth="true" hidden="false" outlineLevel="0" max="7" min="7" style="4" width="17.85"/>
    <col collapsed="false" customWidth="true" hidden="false" outlineLevel="0" max="8" min="8" style="3" width="14.71"/>
    <col collapsed="false" customWidth="false" hidden="false" outlineLevel="0" max="9" min="9" style="3" width="10"/>
    <col collapsed="false" customWidth="true" hidden="false" outlineLevel="0" max="10" min="10" style="3" width="21.14"/>
    <col collapsed="false" customWidth="true" hidden="false" outlineLevel="0" max="11" min="11" style="3" width="20.43"/>
    <col collapsed="false" customWidth="true" hidden="false" outlineLevel="0" max="12" min="12" style="3" width="14.71"/>
    <col collapsed="false" customWidth="true" hidden="false" outlineLevel="0" max="13" min="13" style="3" width="21.29"/>
    <col collapsed="false" customWidth="true" hidden="false" outlineLevel="0" max="14" min="14" style="5" width="15.85"/>
    <col collapsed="false" customWidth="true" hidden="false" outlineLevel="0" max="15" min="15" style="3" width="14"/>
    <col collapsed="false" customWidth="false" hidden="false" outlineLevel="0" max="16" min="16" style="3" width="10"/>
    <col collapsed="false" customWidth="false" hidden="false" outlineLevel="0" max="17" min="17" style="2" width="10"/>
    <col collapsed="false" customWidth="false" hidden="false" outlineLevel="0" max="18" min="18" style="6" width="10"/>
    <col collapsed="false" customWidth="false" hidden="false" outlineLevel="0" max="19" min="19" style="2" width="10"/>
    <col collapsed="false" customWidth="false" hidden="false" outlineLevel="0" max="20" min="20" style="6" width="10"/>
    <col collapsed="false" customWidth="false" hidden="false" outlineLevel="0" max="21" min="21" style="3" width="10"/>
    <col collapsed="false" customWidth="true" hidden="false" outlineLevel="0" max="22" min="22" style="2" width="13.85"/>
    <col collapsed="false" customWidth="false" hidden="false" outlineLevel="0" max="26" min="23" style="2" width="10"/>
    <col collapsed="false" customWidth="true" hidden="false" outlineLevel="0" max="27" min="27" style="3" width="11.29"/>
    <col collapsed="false" customWidth="true" hidden="false" outlineLevel="0" max="28" min="28" style="2" width="11.29"/>
    <col collapsed="false" customWidth="true" hidden="false" outlineLevel="0" max="29" min="29" style="2" width="13.57"/>
    <col collapsed="false" customWidth="false" hidden="false" outlineLevel="0" max="30" min="30" style="3" width="10"/>
    <col collapsed="false" customWidth="true" hidden="false" outlineLevel="0" max="31" min="31" style="7" width="16.29"/>
    <col collapsed="false" customWidth="false" hidden="false" outlineLevel="0" max="33" min="32" style="7" width="10"/>
    <col collapsed="false" customWidth="true" hidden="false" outlineLevel="0" max="34" min="34" style="7" width="12"/>
    <col collapsed="false" customWidth="true" hidden="false" outlineLevel="0" max="35" min="35" style="8" width="27.43"/>
    <col collapsed="false" customWidth="true" hidden="false" outlineLevel="0" max="36" min="36" style="7" width="15.29"/>
    <col collapsed="false" customWidth="true" hidden="false" outlineLevel="0" max="37" min="37" style="7" width="11.58"/>
    <col collapsed="false" customWidth="false" hidden="false" outlineLevel="0" max="39" min="38" style="2" width="10"/>
    <col collapsed="false" customWidth="true" hidden="false" outlineLevel="0" max="40" min="40" style="2" width="12.14"/>
    <col collapsed="false" customWidth="true" hidden="false" outlineLevel="0" max="41" min="41" style="2" width="12.29"/>
    <col collapsed="false" customWidth="true" hidden="false" outlineLevel="0" max="42" min="42" style="9" width="14.71"/>
    <col collapsed="false" customWidth="false" hidden="false" outlineLevel="0" max="43" min="43" style="10" width="10"/>
    <col collapsed="false" customWidth="false" hidden="false" outlineLevel="0" max="44" min="44" style="5" width="10"/>
    <col collapsed="false" customWidth="false" hidden="false" outlineLevel="0" max="45" min="45" style="2" width="10"/>
    <col collapsed="false" customWidth="false" hidden="false" outlineLevel="0" max="47" min="46" style="3" width="10"/>
    <col collapsed="false" customWidth="false" hidden="false" outlineLevel="0" max="48" min="48" style="4" width="10"/>
    <col collapsed="false" customWidth="true" hidden="false" outlineLevel="0" max="49" min="49" style="4" width="17.57"/>
    <col collapsed="false" customWidth="false" hidden="false" outlineLevel="0" max="52" min="50" style="3" width="10"/>
    <col collapsed="false" customWidth="false" hidden="false" outlineLevel="0" max="53" min="53" style="4" width="10"/>
    <col collapsed="false" customWidth="true" hidden="false" outlineLevel="0" max="54" min="54" style="4" width="14"/>
    <col collapsed="false" customWidth="true" hidden="false" outlineLevel="0" max="55" min="55" style="4" width="16.58"/>
    <col collapsed="false" customWidth="false" hidden="false" outlineLevel="0" max="58" min="56" style="4" width="10"/>
    <col collapsed="false" customWidth="true" hidden="false" outlineLevel="0" max="59" min="59" style="3" width="20.57"/>
    <col collapsed="false" customWidth="false" hidden="false" outlineLevel="0" max="60" min="60" style="3" width="10"/>
    <col collapsed="false" customWidth="true" hidden="false" outlineLevel="0" max="61" min="61" style="3" width="15.71"/>
    <col collapsed="false" customWidth="true" hidden="false" outlineLevel="0" max="62" min="62" style="3" width="17.85"/>
    <col collapsed="false" customWidth="true" hidden="false" outlineLevel="0" max="63" min="63" style="3" width="26.43"/>
    <col collapsed="false" customWidth="false" hidden="false" outlineLevel="0" max="16384" min="64" style="2" width="10"/>
  </cols>
  <sheetData>
    <row r="1" s="35" customFormat="true" ht="73.5" hidden="false" customHeight="true" outlineLevel="0" collapsed="false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9" t="s">
        <v>12</v>
      </c>
      <c r="N1" s="20" t="s">
        <v>13</v>
      </c>
      <c r="O1" s="16" t="s">
        <v>14</v>
      </c>
      <c r="P1" s="14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13" t="s">
        <v>20</v>
      </c>
      <c r="V1" s="21" t="s">
        <v>21</v>
      </c>
      <c r="W1" s="25" t="s">
        <v>22</v>
      </c>
      <c r="X1" s="26" t="s">
        <v>23</v>
      </c>
      <c r="Y1" s="21" t="s">
        <v>24</v>
      </c>
      <c r="Z1" s="18" t="s">
        <v>25</v>
      </c>
      <c r="AA1" s="13" t="s">
        <v>26</v>
      </c>
      <c r="AB1" s="21" t="s">
        <v>27</v>
      </c>
      <c r="AC1" s="18" t="s">
        <v>28</v>
      </c>
      <c r="AD1" s="13" t="s">
        <v>29</v>
      </c>
      <c r="AE1" s="27" t="s">
        <v>30</v>
      </c>
      <c r="AF1" s="28" t="s">
        <v>31</v>
      </c>
      <c r="AG1" s="28" t="s">
        <v>32</v>
      </c>
      <c r="AH1" s="28" t="s">
        <v>33</v>
      </c>
      <c r="AI1" s="14" t="s">
        <v>34</v>
      </c>
      <c r="AJ1" s="28" t="s">
        <v>35</v>
      </c>
      <c r="AK1" s="2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6" t="s">
        <v>41</v>
      </c>
      <c r="AQ1" s="16" t="s">
        <v>42</v>
      </c>
      <c r="AR1" s="14" t="s">
        <v>43</v>
      </c>
      <c r="AS1" s="18" t="s">
        <v>44</v>
      </c>
      <c r="AT1" s="14" t="s">
        <v>45</v>
      </c>
      <c r="AU1" s="16" t="s">
        <v>46</v>
      </c>
      <c r="AV1" s="29" t="s">
        <v>47</v>
      </c>
      <c r="AW1" s="29" t="s">
        <v>48</v>
      </c>
      <c r="AX1" s="30" t="s">
        <v>49</v>
      </c>
      <c r="AY1" s="30" t="s">
        <v>50</v>
      </c>
      <c r="AZ1" s="30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31" t="s">
        <v>57</v>
      </c>
      <c r="BG1" s="29" t="s">
        <v>58</v>
      </c>
      <c r="BH1" s="32"/>
      <c r="BI1" s="33" t="s">
        <v>59</v>
      </c>
      <c r="BJ1" s="34" t="s">
        <v>60</v>
      </c>
      <c r="BK1" s="33" t="s">
        <v>61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</row>
    <row r="2" s="53" customFormat="true" ht="60" hidden="false" customHeight="true" outlineLevel="0" collapsed="false">
      <c r="A2" s="36"/>
      <c r="B2" s="36" t="s">
        <v>62</v>
      </c>
      <c r="C2" s="36" t="s">
        <v>63</v>
      </c>
      <c r="D2" s="37" t="s">
        <v>64</v>
      </c>
      <c r="E2" s="37" t="s">
        <v>65</v>
      </c>
      <c r="F2" s="38" t="s">
        <v>66</v>
      </c>
      <c r="G2" s="38" t="s">
        <v>67</v>
      </c>
      <c r="H2" s="37" t="s">
        <v>68</v>
      </c>
      <c r="I2" s="39" t="s">
        <v>69</v>
      </c>
      <c r="J2" s="38" t="s">
        <v>70</v>
      </c>
      <c r="K2" s="40" t="s">
        <v>71</v>
      </c>
      <c r="L2" s="40" t="s">
        <v>72</v>
      </c>
      <c r="M2" s="40" t="s">
        <v>73</v>
      </c>
      <c r="N2" s="40" t="s">
        <v>74</v>
      </c>
      <c r="O2" s="36" t="s">
        <v>75</v>
      </c>
      <c r="P2" s="36" t="s">
        <v>76</v>
      </c>
      <c r="Q2" s="41" t="s">
        <v>77</v>
      </c>
      <c r="R2" s="42" t="n">
        <v>42590</v>
      </c>
      <c r="S2" s="39" t="n">
        <v>15</v>
      </c>
      <c r="T2" s="43" t="n">
        <f aca="false">R2+S2*365.2</f>
        <v>48068</v>
      </c>
      <c r="U2" s="37" t="s">
        <v>78</v>
      </c>
      <c r="V2" s="36" t="str">
        <f aca="false">IF(#REF!="","",#REF!)</f>
        <v/>
      </c>
      <c r="W2" s="36" t="str">
        <f aca="false">IF(Z2="","",Z2)</f>
        <v>%НКПР</v>
      </c>
      <c r="X2" s="39" t="n">
        <v>100</v>
      </c>
      <c r="Y2" s="39"/>
      <c r="Z2" s="41" t="s">
        <v>79</v>
      </c>
      <c r="AA2" s="37" t="s">
        <v>80</v>
      </c>
      <c r="AB2" s="39"/>
      <c r="AC2" s="41" t="s">
        <v>79</v>
      </c>
      <c r="AD2" s="40" t="n">
        <v>24</v>
      </c>
      <c r="AE2" s="44" t="n">
        <v>45001</v>
      </c>
      <c r="AF2" s="45" t="n">
        <f aca="false">IF(AD2=0,0,IF(AE2="","",EDATE(AE2,AD2)-DAY(1)))</f>
        <v>45701</v>
      </c>
      <c r="AG2" s="38" t="s">
        <v>81</v>
      </c>
      <c r="AH2" s="38" t="s">
        <v>82</v>
      </c>
      <c r="AI2" s="36" t="s">
        <v>83</v>
      </c>
      <c r="AJ2" s="38" t="s">
        <v>84</v>
      </c>
      <c r="AK2" s="45" t="str">
        <f aca="true">IF(AE2=0,"нет данных",IF(TODAY()&lt;AF2-30,"поверен",IF(TODAY()&gt;AF2,"ЗАМЕНИТЬ","ПРОСРОЧЕН")))</f>
        <v>ЗАМЕНИТЬ</v>
      </c>
      <c r="AL2" s="41"/>
      <c r="AM2" s="41" t="s">
        <v>85</v>
      </c>
      <c r="AN2" s="41" t="s">
        <v>86</v>
      </c>
      <c r="AO2" s="41" t="s">
        <v>87</v>
      </c>
      <c r="AP2" s="39" t="s">
        <v>88</v>
      </c>
      <c r="AQ2" s="46" t="s">
        <v>89</v>
      </c>
      <c r="AR2" s="45"/>
      <c r="AS2" s="41" t="s">
        <v>90</v>
      </c>
      <c r="AT2" s="36" t="s">
        <v>91</v>
      </c>
      <c r="AU2" s="36"/>
      <c r="AV2" s="46" t="s">
        <v>89</v>
      </c>
      <c r="AW2" s="38"/>
      <c r="AX2" s="36"/>
      <c r="AY2" s="36"/>
      <c r="AZ2" s="36"/>
      <c r="BA2" s="38" t="s">
        <v>92</v>
      </c>
      <c r="BB2" s="38" t="s">
        <v>93</v>
      </c>
      <c r="BC2" s="38" t="s">
        <v>94</v>
      </c>
      <c r="BD2" s="41" t="n">
        <v>3160</v>
      </c>
      <c r="BE2" s="38"/>
      <c r="BF2" s="47"/>
      <c r="BG2" s="48"/>
      <c r="BH2" s="49"/>
      <c r="BI2" s="50" t="s">
        <v>95</v>
      </c>
      <c r="BJ2" s="50" t="s">
        <v>96</v>
      </c>
      <c r="BK2" s="51" t="s">
        <v>97</v>
      </c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</row>
    <row r="3" s="52" customFormat="true" ht="60" hidden="false" customHeight="true" outlineLevel="0" collapsed="false">
      <c r="A3" s="54"/>
      <c r="B3" s="54" t="s">
        <v>62</v>
      </c>
      <c r="C3" s="54" t="s">
        <v>63</v>
      </c>
      <c r="D3" s="55" t="s">
        <v>64</v>
      </c>
      <c r="E3" s="55" t="n">
        <v>294</v>
      </c>
      <c r="F3" s="56" t="s">
        <v>98</v>
      </c>
      <c r="G3" s="56" t="s">
        <v>99</v>
      </c>
      <c r="H3" s="55" t="s">
        <v>100</v>
      </c>
      <c r="I3" s="57" t="s">
        <v>101</v>
      </c>
      <c r="J3" s="56" t="s">
        <v>102</v>
      </c>
      <c r="K3" s="58" t="s">
        <v>103</v>
      </c>
      <c r="L3" s="58" t="s">
        <v>104</v>
      </c>
      <c r="M3" s="56" t="s">
        <v>105</v>
      </c>
      <c r="N3" s="58" t="s">
        <v>106</v>
      </c>
      <c r="O3" s="54" t="s">
        <v>107</v>
      </c>
      <c r="P3" s="54" t="s">
        <v>76</v>
      </c>
      <c r="Q3" s="59" t="s">
        <v>108</v>
      </c>
      <c r="R3" s="60" t="n">
        <v>41944</v>
      </c>
      <c r="S3" s="57" t="n">
        <v>10</v>
      </c>
      <c r="T3" s="61" t="n">
        <f aca="false">R3+S3*365.2</f>
        <v>45596</v>
      </c>
      <c r="U3" s="55" t="n">
        <v>-50</v>
      </c>
      <c r="V3" s="62" t="str">
        <f aca="false">IF(#REF!="","",#REF!)</f>
        <v/>
      </c>
      <c r="W3" s="62" t="str">
        <f aca="false">IF(Z3="","",Z3)</f>
        <v>°С</v>
      </c>
      <c r="X3" s="57" t="n">
        <v>50</v>
      </c>
      <c r="Y3" s="57"/>
      <c r="Z3" s="59" t="s">
        <v>109</v>
      </c>
      <c r="AA3" s="55" t="s">
        <v>110</v>
      </c>
      <c r="AB3" s="57"/>
      <c r="AC3" s="59" t="s">
        <v>111</v>
      </c>
      <c r="AD3" s="58" t="n">
        <v>48</v>
      </c>
      <c r="AE3" s="63" t="n">
        <v>45154</v>
      </c>
      <c r="AF3" s="64" t="n">
        <f aca="false">IF(AD3=0,0,IF(AE3="","",EDATE(AE3,AD3)-DAY(1)))</f>
        <v>46584</v>
      </c>
      <c r="AG3" s="56" t="s">
        <v>81</v>
      </c>
      <c r="AH3" s="56" t="s">
        <v>82</v>
      </c>
      <c r="AI3" s="59" t="s">
        <v>112</v>
      </c>
      <c r="AJ3" s="56" t="s">
        <v>113</v>
      </c>
      <c r="AK3" s="64" t="str">
        <f aca="true">IF(AE3=0,"нет данных",IF(TODAY()&lt;AF3-30,"поверен",IF(TODAY()&gt;AF3,"ЗАМЕНИТЬ","ПРОСРОЧЕН")))</f>
        <v>поверен</v>
      </c>
      <c r="AL3" s="59"/>
      <c r="AM3" s="59" t="s">
        <v>85</v>
      </c>
      <c r="AN3" s="59" t="s">
        <v>86</v>
      </c>
      <c r="AO3" s="59" t="s">
        <v>87</v>
      </c>
      <c r="AP3" s="57" t="s">
        <v>114</v>
      </c>
      <c r="AQ3" s="65" t="s">
        <v>115</v>
      </c>
      <c r="AR3" s="64"/>
      <c r="AS3" s="59" t="s">
        <v>90</v>
      </c>
      <c r="AT3" s="54" t="s">
        <v>91</v>
      </c>
      <c r="AU3" s="54"/>
      <c r="AV3" s="56" t="n">
        <v>44955</v>
      </c>
      <c r="AW3" s="56"/>
      <c r="AX3" s="54"/>
      <c r="AY3" s="54"/>
      <c r="AZ3" s="54"/>
      <c r="BA3" s="56"/>
      <c r="BB3" s="56" t="s">
        <v>116</v>
      </c>
      <c r="BC3" s="56" t="s">
        <v>117</v>
      </c>
      <c r="BD3" s="59" t="n">
        <v>3201</v>
      </c>
      <c r="BE3" s="56"/>
      <c r="BF3" s="66"/>
      <c r="BG3" s="67" t="s">
        <v>118</v>
      </c>
      <c r="BH3" s="68"/>
      <c r="BI3" s="62"/>
      <c r="BJ3" s="62"/>
      <c r="BK3" s="62"/>
    </row>
    <row r="4" s="72" customFormat="true" ht="60" hidden="false" customHeight="true" outlineLevel="0" collapsed="false">
      <c r="A4" s="54"/>
      <c r="B4" s="54" t="s">
        <v>62</v>
      </c>
      <c r="C4" s="54" t="s">
        <v>63</v>
      </c>
      <c r="D4" s="55" t="s">
        <v>64</v>
      </c>
      <c r="E4" s="55" t="n">
        <v>294</v>
      </c>
      <c r="F4" s="56" t="s">
        <v>98</v>
      </c>
      <c r="G4" s="56" t="s">
        <v>119</v>
      </c>
      <c r="H4" s="55" t="s">
        <v>120</v>
      </c>
      <c r="I4" s="57" t="s">
        <v>101</v>
      </c>
      <c r="J4" s="56" t="s">
        <v>102</v>
      </c>
      <c r="K4" s="58" t="s">
        <v>103</v>
      </c>
      <c r="L4" s="58" t="s">
        <v>104</v>
      </c>
      <c r="M4" s="56" t="s">
        <v>121</v>
      </c>
      <c r="N4" s="58" t="s">
        <v>122</v>
      </c>
      <c r="O4" s="54" t="s">
        <v>107</v>
      </c>
      <c r="P4" s="54" t="s">
        <v>76</v>
      </c>
      <c r="Q4" s="59" t="s">
        <v>108</v>
      </c>
      <c r="R4" s="69" t="n">
        <v>41944</v>
      </c>
      <c r="S4" s="57" t="n">
        <v>10</v>
      </c>
      <c r="T4" s="61" t="n">
        <f aca="false">R4+S4*365.2</f>
        <v>45596</v>
      </c>
      <c r="U4" s="55" t="n">
        <v>-50</v>
      </c>
      <c r="V4" s="54" t="str">
        <f aca="false">IF(#REF!="","",#REF!)</f>
        <v/>
      </c>
      <c r="W4" s="54" t="str">
        <f aca="false">IF(Z4="","",Z4)</f>
        <v>°С</v>
      </c>
      <c r="X4" s="57" t="n">
        <v>50</v>
      </c>
      <c r="Y4" s="57"/>
      <c r="Z4" s="59" t="s">
        <v>109</v>
      </c>
      <c r="AA4" s="55" t="s">
        <v>110</v>
      </c>
      <c r="AB4" s="57"/>
      <c r="AC4" s="59" t="s">
        <v>111</v>
      </c>
      <c r="AD4" s="58" t="n">
        <v>48</v>
      </c>
      <c r="AE4" s="63" t="n">
        <v>45034</v>
      </c>
      <c r="AF4" s="64" t="n">
        <f aca="false">IF(AD4=0,0,IF(AE4="","",EDATE(AE4,AD4)-DAY(1)))</f>
        <v>46464</v>
      </c>
      <c r="AG4" s="56" t="s">
        <v>81</v>
      </c>
      <c r="AH4" s="56" t="s">
        <v>82</v>
      </c>
      <c r="AI4" s="59" t="s">
        <v>123</v>
      </c>
      <c r="AJ4" s="56" t="s">
        <v>113</v>
      </c>
      <c r="AK4" s="64" t="str">
        <f aca="true">IF(AE4=0,"нет данных",IF(TODAY()&lt;AF4-30,"поверен",IF(TODAY()&gt;AF4,"ЗАМЕНИТЬ","ПРОСРОЧЕН")))</f>
        <v>поверен</v>
      </c>
      <c r="AL4" s="59"/>
      <c r="AM4" s="59" t="s">
        <v>85</v>
      </c>
      <c r="AN4" s="59" t="s">
        <v>86</v>
      </c>
      <c r="AO4" s="59" t="s">
        <v>87</v>
      </c>
      <c r="AP4" s="57" t="s">
        <v>114</v>
      </c>
      <c r="AQ4" s="65" t="s">
        <v>115</v>
      </c>
      <c r="AR4" s="64"/>
      <c r="AS4" s="59" t="s">
        <v>90</v>
      </c>
      <c r="AT4" s="54" t="s">
        <v>91</v>
      </c>
      <c r="AU4" s="54"/>
      <c r="AV4" s="56" t="n">
        <v>44955</v>
      </c>
      <c r="AW4" s="56"/>
      <c r="AX4" s="54"/>
      <c r="AY4" s="54"/>
      <c r="AZ4" s="54"/>
      <c r="BA4" s="56"/>
      <c r="BB4" s="56" t="s">
        <v>116</v>
      </c>
      <c r="BC4" s="56" t="s">
        <v>117</v>
      </c>
      <c r="BD4" s="59" t="n">
        <v>3201</v>
      </c>
      <c r="BE4" s="56"/>
      <c r="BF4" s="66"/>
      <c r="BG4" s="70" t="s">
        <v>124</v>
      </c>
      <c r="BH4" s="71"/>
      <c r="BI4" s="54"/>
      <c r="BJ4" s="54"/>
      <c r="BK4" s="54"/>
    </row>
    <row r="5" s="52" customFormat="true" ht="60" hidden="false" customHeight="true" outlineLevel="0" collapsed="false">
      <c r="A5" s="54"/>
      <c r="B5" s="54" t="s">
        <v>62</v>
      </c>
      <c r="C5" s="54" t="s">
        <v>63</v>
      </c>
      <c r="D5" s="55" t="s">
        <v>64</v>
      </c>
      <c r="E5" s="55" t="n">
        <v>294</v>
      </c>
      <c r="F5" s="56" t="s">
        <v>98</v>
      </c>
      <c r="G5" s="56" t="s">
        <v>125</v>
      </c>
      <c r="H5" s="55" t="s">
        <v>126</v>
      </c>
      <c r="I5" s="57" t="s">
        <v>127</v>
      </c>
      <c r="J5" s="56" t="s">
        <v>128</v>
      </c>
      <c r="K5" s="58" t="s">
        <v>129</v>
      </c>
      <c r="L5" s="58" t="s">
        <v>130</v>
      </c>
      <c r="M5" s="58" t="s">
        <v>131</v>
      </c>
      <c r="N5" s="58" t="s">
        <v>132</v>
      </c>
      <c r="O5" s="54" t="s">
        <v>133</v>
      </c>
      <c r="P5" s="54" t="s">
        <v>134</v>
      </c>
      <c r="Q5" s="59" t="s">
        <v>135</v>
      </c>
      <c r="R5" s="60" t="s">
        <v>136</v>
      </c>
      <c r="S5" s="73" t="n">
        <v>12</v>
      </c>
      <c r="T5" s="61" t="n">
        <f aca="false">R5+S5*365.2</f>
        <v>4393.6014</v>
      </c>
      <c r="U5" s="55" t="s">
        <v>78</v>
      </c>
      <c r="V5" s="62" t="str">
        <f aca="false">IF(#REF!="","",#REF!)</f>
        <v>М</v>
      </c>
      <c r="W5" s="62" t="str">
        <f aca="false">IF(Z5="","",Z5)</f>
        <v>Па</v>
      </c>
      <c r="X5" s="57" t="n">
        <v>1.6</v>
      </c>
      <c r="Y5" s="57" t="s">
        <v>137</v>
      </c>
      <c r="Z5" s="59" t="s">
        <v>138</v>
      </c>
      <c r="AA5" s="55" t="s">
        <v>139</v>
      </c>
      <c r="AB5" s="57"/>
      <c r="AC5" s="59" t="s">
        <v>111</v>
      </c>
      <c r="AD5" s="58" t="n">
        <v>60</v>
      </c>
      <c r="AE5" s="63" t="n">
        <v>44722</v>
      </c>
      <c r="AF5" s="64" t="n">
        <f aca="false">IF(AD5=0,0,IF(AE5="","",EDATE(AE5,AD5)-DAY(1)))</f>
        <v>46517</v>
      </c>
      <c r="AG5" s="56" t="s">
        <v>81</v>
      </c>
      <c r="AH5" s="56" t="s">
        <v>82</v>
      </c>
      <c r="AI5" s="59" t="s">
        <v>140</v>
      </c>
      <c r="AJ5" s="56" t="s">
        <v>113</v>
      </c>
      <c r="AK5" s="64" t="str">
        <f aca="true">IF(AE5=0,"нет данных",IF(TODAY()&lt;AF5-30,"поверен",IF(TODAY()&gt;AF5,"ЗАМЕНИТЬ","ПРОСРОЧЕН")))</f>
        <v>поверен</v>
      </c>
      <c r="AL5" s="59"/>
      <c r="AM5" s="59" t="s">
        <v>85</v>
      </c>
      <c r="AN5" s="59" t="s">
        <v>86</v>
      </c>
      <c r="AO5" s="59" t="s">
        <v>87</v>
      </c>
      <c r="AP5" s="57" t="s">
        <v>114</v>
      </c>
      <c r="AQ5" s="65" t="s">
        <v>115</v>
      </c>
      <c r="AR5" s="64"/>
      <c r="AS5" s="59" t="s">
        <v>90</v>
      </c>
      <c r="AT5" s="54" t="s">
        <v>91</v>
      </c>
      <c r="AU5" s="54"/>
      <c r="AV5" s="56" t="n">
        <v>44955</v>
      </c>
      <c r="AW5" s="56"/>
      <c r="AX5" s="54"/>
      <c r="AY5" s="54"/>
      <c r="AZ5" s="54"/>
      <c r="BA5" s="56"/>
      <c r="BB5" s="56" t="s">
        <v>141</v>
      </c>
      <c r="BC5" s="56" t="s">
        <v>142</v>
      </c>
      <c r="BD5" s="59" t="s">
        <v>143</v>
      </c>
      <c r="BE5" s="56"/>
      <c r="BF5" s="66"/>
      <c r="BG5" s="56" t="s">
        <v>144</v>
      </c>
      <c r="BH5" s="68"/>
      <c r="BI5" s="62"/>
      <c r="BJ5" s="62"/>
      <c r="BK5" s="62"/>
    </row>
    <row r="6" s="52" customFormat="true" ht="60" hidden="false" customHeight="true" outlineLevel="0" collapsed="false">
      <c r="A6" s="54"/>
      <c r="B6" s="54" t="s">
        <v>62</v>
      </c>
      <c r="C6" s="54" t="s">
        <v>63</v>
      </c>
      <c r="D6" s="55" t="s">
        <v>64</v>
      </c>
      <c r="E6" s="55" t="n">
        <v>294</v>
      </c>
      <c r="F6" s="56" t="s">
        <v>98</v>
      </c>
      <c r="G6" s="56" t="s">
        <v>145</v>
      </c>
      <c r="H6" s="55" t="s">
        <v>146</v>
      </c>
      <c r="I6" s="57" t="s">
        <v>127</v>
      </c>
      <c r="J6" s="56" t="s">
        <v>128</v>
      </c>
      <c r="K6" s="58" t="s">
        <v>129</v>
      </c>
      <c r="L6" s="58" t="s">
        <v>130</v>
      </c>
      <c r="M6" s="58" t="s">
        <v>131</v>
      </c>
      <c r="N6" s="58" t="s">
        <v>147</v>
      </c>
      <c r="O6" s="54" t="s">
        <v>133</v>
      </c>
      <c r="P6" s="54" t="s">
        <v>134</v>
      </c>
      <c r="Q6" s="59" t="s">
        <v>135</v>
      </c>
      <c r="R6" s="60" t="s">
        <v>136</v>
      </c>
      <c r="S6" s="73" t="n">
        <v>12</v>
      </c>
      <c r="T6" s="61" t="n">
        <f aca="false">R6+S6*365.2</f>
        <v>4393.6014</v>
      </c>
      <c r="U6" s="55" t="s">
        <v>78</v>
      </c>
      <c r="V6" s="62" t="str">
        <f aca="false">IF(#REF!="","",#REF!)</f>
        <v>М</v>
      </c>
      <c r="W6" s="62" t="str">
        <f aca="false">IF(Z6="","",Z6)</f>
        <v>Па</v>
      </c>
      <c r="X6" s="57" t="n">
        <v>1.6</v>
      </c>
      <c r="Y6" s="57" t="s">
        <v>137</v>
      </c>
      <c r="Z6" s="59" t="s">
        <v>138</v>
      </c>
      <c r="AA6" s="55" t="s">
        <v>139</v>
      </c>
      <c r="AB6" s="57"/>
      <c r="AC6" s="59" t="s">
        <v>111</v>
      </c>
      <c r="AD6" s="58" t="n">
        <v>60</v>
      </c>
      <c r="AE6" s="63" t="n">
        <v>44722</v>
      </c>
      <c r="AF6" s="64" t="n">
        <f aca="false">IF(AD6=0,0,IF(AE6="","",EDATE(AE6,AD6)-DAY(1)))</f>
        <v>46517</v>
      </c>
      <c r="AG6" s="56" t="s">
        <v>81</v>
      </c>
      <c r="AH6" s="56" t="s">
        <v>82</v>
      </c>
      <c r="AI6" s="59" t="s">
        <v>148</v>
      </c>
      <c r="AJ6" s="56" t="s">
        <v>113</v>
      </c>
      <c r="AK6" s="64" t="str">
        <f aca="true">IF(AE6=0,"нет данных",IF(TODAY()&lt;AF6-30,"поверен",IF(TODAY()&gt;AF6,"ЗАМЕНИТЬ","ПРОСРОЧЕН")))</f>
        <v>поверен</v>
      </c>
      <c r="AL6" s="59"/>
      <c r="AM6" s="59" t="s">
        <v>85</v>
      </c>
      <c r="AN6" s="59" t="s">
        <v>86</v>
      </c>
      <c r="AO6" s="59" t="s">
        <v>87</v>
      </c>
      <c r="AP6" s="57" t="s">
        <v>114</v>
      </c>
      <c r="AQ6" s="65" t="s">
        <v>115</v>
      </c>
      <c r="AR6" s="64"/>
      <c r="AS6" s="59" t="s">
        <v>90</v>
      </c>
      <c r="AT6" s="54" t="s">
        <v>91</v>
      </c>
      <c r="AU6" s="54"/>
      <c r="AV6" s="56" t="n">
        <v>44955</v>
      </c>
      <c r="AW6" s="56"/>
      <c r="AX6" s="54"/>
      <c r="AY6" s="54"/>
      <c r="AZ6" s="54"/>
      <c r="BA6" s="56"/>
      <c r="BB6" s="56" t="s">
        <v>141</v>
      </c>
      <c r="BC6" s="56" t="s">
        <v>142</v>
      </c>
      <c r="BD6" s="59" t="s">
        <v>143</v>
      </c>
      <c r="BE6" s="56"/>
      <c r="BF6" s="66"/>
      <c r="BG6" s="56" t="s">
        <v>144</v>
      </c>
      <c r="BH6" s="68"/>
      <c r="BI6" s="62"/>
      <c r="BJ6" s="62"/>
      <c r="BK6" s="62"/>
    </row>
    <row r="7" s="52" customFormat="true" ht="60" hidden="false" customHeight="true" outlineLevel="0" collapsed="false">
      <c r="A7" s="54"/>
      <c r="B7" s="54" t="s">
        <v>62</v>
      </c>
      <c r="C7" s="54" t="s">
        <v>63</v>
      </c>
      <c r="D7" s="55" t="s">
        <v>64</v>
      </c>
      <c r="E7" s="55" t="n">
        <v>294</v>
      </c>
      <c r="F7" s="56" t="s">
        <v>98</v>
      </c>
      <c r="G7" s="56" t="s">
        <v>149</v>
      </c>
      <c r="H7" s="55" t="s">
        <v>150</v>
      </c>
      <c r="I7" s="57" t="s">
        <v>127</v>
      </c>
      <c r="J7" s="56" t="s">
        <v>128</v>
      </c>
      <c r="K7" s="58" t="s">
        <v>129</v>
      </c>
      <c r="L7" s="58" t="s">
        <v>130</v>
      </c>
      <c r="M7" s="58" t="s">
        <v>131</v>
      </c>
      <c r="N7" s="58" t="s">
        <v>151</v>
      </c>
      <c r="O7" s="54" t="s">
        <v>133</v>
      </c>
      <c r="P7" s="54" t="s">
        <v>134</v>
      </c>
      <c r="Q7" s="59" t="s">
        <v>135</v>
      </c>
      <c r="R7" s="60" t="s">
        <v>136</v>
      </c>
      <c r="S7" s="73" t="n">
        <v>12</v>
      </c>
      <c r="T7" s="61" t="n">
        <f aca="false">R7+S7*365.2</f>
        <v>4393.6014</v>
      </c>
      <c r="U7" s="55" t="s">
        <v>78</v>
      </c>
      <c r="V7" s="62" t="str">
        <f aca="false">IF(#REF!="","",#REF!)</f>
        <v>М</v>
      </c>
      <c r="W7" s="62" t="str">
        <f aca="false">IF(Z7="","",Z7)</f>
        <v>Па</v>
      </c>
      <c r="X7" s="57" t="n">
        <v>1.6</v>
      </c>
      <c r="Y7" s="57" t="s">
        <v>137</v>
      </c>
      <c r="Z7" s="59" t="s">
        <v>138</v>
      </c>
      <c r="AA7" s="55" t="s">
        <v>139</v>
      </c>
      <c r="AB7" s="57"/>
      <c r="AC7" s="59" t="s">
        <v>111</v>
      </c>
      <c r="AD7" s="58" t="n">
        <v>60</v>
      </c>
      <c r="AE7" s="63" t="n">
        <v>44722</v>
      </c>
      <c r="AF7" s="64" t="n">
        <f aca="false">IF(AD7=0,0,IF(AE7="","",EDATE(AE7,AD7)-DAY(1)))</f>
        <v>46517</v>
      </c>
      <c r="AG7" s="56" t="s">
        <v>81</v>
      </c>
      <c r="AH7" s="56" t="s">
        <v>82</v>
      </c>
      <c r="AI7" s="59" t="s">
        <v>152</v>
      </c>
      <c r="AJ7" s="56" t="s">
        <v>113</v>
      </c>
      <c r="AK7" s="64" t="str">
        <f aca="true">IF(AE7=0,"нет данных",IF(TODAY()&lt;AF7-30,"поверен",IF(TODAY()&gt;AF7,"ЗАМЕНИТЬ","ПРОСРОЧЕН")))</f>
        <v>поверен</v>
      </c>
      <c r="AL7" s="59"/>
      <c r="AM7" s="59" t="s">
        <v>85</v>
      </c>
      <c r="AN7" s="59" t="s">
        <v>86</v>
      </c>
      <c r="AO7" s="59" t="s">
        <v>87</v>
      </c>
      <c r="AP7" s="57" t="s">
        <v>114</v>
      </c>
      <c r="AQ7" s="65" t="s">
        <v>115</v>
      </c>
      <c r="AR7" s="64"/>
      <c r="AS7" s="59" t="s">
        <v>90</v>
      </c>
      <c r="AT7" s="54" t="s">
        <v>91</v>
      </c>
      <c r="AU7" s="54"/>
      <c r="AV7" s="56" t="n">
        <v>44955</v>
      </c>
      <c r="AW7" s="56"/>
      <c r="AX7" s="54"/>
      <c r="AY7" s="54"/>
      <c r="AZ7" s="54"/>
      <c r="BA7" s="56"/>
      <c r="BB7" s="56" t="s">
        <v>141</v>
      </c>
      <c r="BC7" s="56" t="s">
        <v>142</v>
      </c>
      <c r="BD7" s="59" t="s">
        <v>143</v>
      </c>
      <c r="BE7" s="56"/>
      <c r="BF7" s="66"/>
      <c r="BG7" s="56" t="s">
        <v>144</v>
      </c>
      <c r="BH7" s="68"/>
      <c r="BI7" s="62"/>
      <c r="BJ7" s="62"/>
      <c r="BK7" s="62"/>
    </row>
    <row r="8" s="52" customFormat="true" ht="60" hidden="false" customHeight="true" outlineLevel="0" collapsed="false">
      <c r="A8" s="54"/>
      <c r="B8" s="54" t="s">
        <v>62</v>
      </c>
      <c r="C8" s="54" t="s">
        <v>63</v>
      </c>
      <c r="D8" s="55" t="s">
        <v>64</v>
      </c>
      <c r="E8" s="55" t="n">
        <v>294</v>
      </c>
      <c r="F8" s="56" t="s">
        <v>98</v>
      </c>
      <c r="G8" s="56" t="s">
        <v>153</v>
      </c>
      <c r="H8" s="55" t="s">
        <v>154</v>
      </c>
      <c r="I8" s="57" t="s">
        <v>127</v>
      </c>
      <c r="J8" s="56" t="s">
        <v>128</v>
      </c>
      <c r="K8" s="58" t="s">
        <v>129</v>
      </c>
      <c r="L8" s="58" t="s">
        <v>130</v>
      </c>
      <c r="M8" s="58" t="s">
        <v>131</v>
      </c>
      <c r="N8" s="58" t="s">
        <v>155</v>
      </c>
      <c r="O8" s="54" t="s">
        <v>133</v>
      </c>
      <c r="P8" s="54" t="s">
        <v>134</v>
      </c>
      <c r="Q8" s="59" t="s">
        <v>135</v>
      </c>
      <c r="R8" s="60" t="s">
        <v>156</v>
      </c>
      <c r="S8" s="73" t="n">
        <v>12</v>
      </c>
      <c r="T8" s="61" t="n">
        <f aca="false">R8+S8*365.2</f>
        <v>4392.6014</v>
      </c>
      <c r="U8" s="55" t="s">
        <v>78</v>
      </c>
      <c r="V8" s="62" t="str">
        <f aca="false">IF(#REF!="","",#REF!)</f>
        <v>М</v>
      </c>
      <c r="W8" s="62" t="str">
        <f aca="false">IF(Z8="","",Z8)</f>
        <v>Па</v>
      </c>
      <c r="X8" s="57" t="n">
        <v>1.6</v>
      </c>
      <c r="Y8" s="57" t="s">
        <v>137</v>
      </c>
      <c r="Z8" s="59" t="s">
        <v>138</v>
      </c>
      <c r="AA8" s="55" t="s">
        <v>139</v>
      </c>
      <c r="AB8" s="57"/>
      <c r="AC8" s="59" t="s">
        <v>111</v>
      </c>
      <c r="AD8" s="58" t="n">
        <v>60</v>
      </c>
      <c r="AE8" s="63" t="n">
        <v>44722</v>
      </c>
      <c r="AF8" s="64" t="n">
        <f aca="false">IF(AD8=0,0,IF(AE8="","",EDATE(AE8,AD8)-DAY(1)))</f>
        <v>46517</v>
      </c>
      <c r="AG8" s="56" t="s">
        <v>81</v>
      </c>
      <c r="AH8" s="56" t="s">
        <v>82</v>
      </c>
      <c r="AI8" s="59" t="s">
        <v>157</v>
      </c>
      <c r="AJ8" s="56" t="s">
        <v>113</v>
      </c>
      <c r="AK8" s="64" t="str">
        <f aca="true">IF(AE8=0,"нет данных",IF(TODAY()&lt;AF8-30,"поверен",IF(TODAY()&gt;AF8,"ЗАМЕНИТЬ","ПРОСРОЧЕН")))</f>
        <v>поверен</v>
      </c>
      <c r="AL8" s="59"/>
      <c r="AM8" s="59" t="s">
        <v>85</v>
      </c>
      <c r="AN8" s="59" t="s">
        <v>86</v>
      </c>
      <c r="AO8" s="59" t="s">
        <v>87</v>
      </c>
      <c r="AP8" s="57" t="s">
        <v>114</v>
      </c>
      <c r="AQ8" s="65" t="s">
        <v>115</v>
      </c>
      <c r="AR8" s="64"/>
      <c r="AS8" s="59" t="s">
        <v>90</v>
      </c>
      <c r="AT8" s="54" t="s">
        <v>91</v>
      </c>
      <c r="AU8" s="54"/>
      <c r="AV8" s="56" t="n">
        <v>44955</v>
      </c>
      <c r="AW8" s="56"/>
      <c r="AX8" s="54"/>
      <c r="AY8" s="54"/>
      <c r="AZ8" s="54"/>
      <c r="BA8" s="56"/>
      <c r="BB8" s="56" t="s">
        <v>141</v>
      </c>
      <c r="BC8" s="56" t="s">
        <v>142</v>
      </c>
      <c r="BD8" s="59" t="s">
        <v>143</v>
      </c>
      <c r="BE8" s="56"/>
      <c r="BF8" s="66"/>
      <c r="BG8" s="56" t="s">
        <v>144</v>
      </c>
      <c r="BH8" s="68"/>
      <c r="BI8" s="62"/>
      <c r="BJ8" s="62"/>
      <c r="BK8" s="62"/>
    </row>
    <row r="9" s="52" customFormat="true" ht="60" hidden="false" customHeight="true" outlineLevel="0" collapsed="false">
      <c r="A9" s="54"/>
      <c r="B9" s="54" t="s">
        <v>62</v>
      </c>
      <c r="C9" s="54" t="s">
        <v>63</v>
      </c>
      <c r="D9" s="55" t="s">
        <v>64</v>
      </c>
      <c r="E9" s="55" t="n">
        <v>294</v>
      </c>
      <c r="F9" s="56" t="s">
        <v>98</v>
      </c>
      <c r="G9" s="56" t="s">
        <v>158</v>
      </c>
      <c r="H9" s="55" t="s">
        <v>159</v>
      </c>
      <c r="I9" s="57" t="s">
        <v>127</v>
      </c>
      <c r="J9" s="56" t="s">
        <v>128</v>
      </c>
      <c r="K9" s="58" t="s">
        <v>129</v>
      </c>
      <c r="L9" s="58" t="s">
        <v>130</v>
      </c>
      <c r="M9" s="58" t="s">
        <v>131</v>
      </c>
      <c r="N9" s="58" t="s">
        <v>160</v>
      </c>
      <c r="O9" s="54" t="s">
        <v>133</v>
      </c>
      <c r="P9" s="54" t="s">
        <v>134</v>
      </c>
      <c r="Q9" s="59" t="s">
        <v>135</v>
      </c>
      <c r="R9" s="60" t="s">
        <v>136</v>
      </c>
      <c r="S9" s="73" t="n">
        <v>12</v>
      </c>
      <c r="T9" s="61" t="n">
        <f aca="false">R9+S9*365.2</f>
        <v>4393.6014</v>
      </c>
      <c r="U9" s="55" t="s">
        <v>78</v>
      </c>
      <c r="V9" s="62" t="str">
        <f aca="false">IF(#REF!="","",#REF!)</f>
        <v>М</v>
      </c>
      <c r="W9" s="62" t="str">
        <f aca="false">IF(Z9="","",Z9)</f>
        <v>Па</v>
      </c>
      <c r="X9" s="57" t="n">
        <v>1.6</v>
      </c>
      <c r="Y9" s="57" t="s">
        <v>137</v>
      </c>
      <c r="Z9" s="59" t="s">
        <v>138</v>
      </c>
      <c r="AA9" s="55" t="s">
        <v>139</v>
      </c>
      <c r="AB9" s="57"/>
      <c r="AC9" s="59" t="s">
        <v>111</v>
      </c>
      <c r="AD9" s="58" t="n">
        <v>60</v>
      </c>
      <c r="AE9" s="63" t="n">
        <v>44722</v>
      </c>
      <c r="AF9" s="64" t="n">
        <f aca="false">IF(AD9=0,0,IF(AE9="","",EDATE(AE9,AD9)-DAY(1)))</f>
        <v>46517</v>
      </c>
      <c r="AG9" s="56" t="s">
        <v>81</v>
      </c>
      <c r="AH9" s="56" t="s">
        <v>82</v>
      </c>
      <c r="AI9" s="59" t="s">
        <v>161</v>
      </c>
      <c r="AJ9" s="56" t="s">
        <v>113</v>
      </c>
      <c r="AK9" s="64" t="str">
        <f aca="true">IF(AE9=0,"нет данных",IF(TODAY()&lt;AF9-30,"поверен",IF(TODAY()&gt;AF9,"ЗАМЕНИТЬ","ПРОСРОЧЕН")))</f>
        <v>поверен</v>
      </c>
      <c r="AL9" s="59"/>
      <c r="AM9" s="59" t="s">
        <v>85</v>
      </c>
      <c r="AN9" s="59" t="s">
        <v>86</v>
      </c>
      <c r="AO9" s="59" t="s">
        <v>87</v>
      </c>
      <c r="AP9" s="57" t="s">
        <v>114</v>
      </c>
      <c r="AQ9" s="65" t="s">
        <v>115</v>
      </c>
      <c r="AR9" s="64"/>
      <c r="AS9" s="59" t="s">
        <v>90</v>
      </c>
      <c r="AT9" s="54" t="s">
        <v>91</v>
      </c>
      <c r="AU9" s="54"/>
      <c r="AV9" s="56" t="n">
        <v>44955</v>
      </c>
      <c r="AW9" s="56"/>
      <c r="AX9" s="54"/>
      <c r="AY9" s="54"/>
      <c r="AZ9" s="54"/>
      <c r="BA9" s="56"/>
      <c r="BB9" s="56" t="s">
        <v>141</v>
      </c>
      <c r="BC9" s="56" t="s">
        <v>142</v>
      </c>
      <c r="BD9" s="59" t="s">
        <v>143</v>
      </c>
      <c r="BE9" s="56"/>
      <c r="BF9" s="66"/>
      <c r="BG9" s="56" t="s">
        <v>144</v>
      </c>
      <c r="BH9" s="68"/>
      <c r="BI9" s="62"/>
      <c r="BJ9" s="62"/>
      <c r="BK9" s="62"/>
    </row>
    <row r="10" s="52" customFormat="true" ht="60" hidden="false" customHeight="true" outlineLevel="0" collapsed="false">
      <c r="A10" s="54"/>
      <c r="B10" s="54" t="s">
        <v>62</v>
      </c>
      <c r="C10" s="54" t="s">
        <v>63</v>
      </c>
      <c r="D10" s="55" t="s">
        <v>64</v>
      </c>
      <c r="E10" s="55" t="n">
        <v>294</v>
      </c>
      <c r="F10" s="56" t="s">
        <v>98</v>
      </c>
      <c r="G10" s="56" t="s">
        <v>162</v>
      </c>
      <c r="H10" s="55" t="s">
        <v>163</v>
      </c>
      <c r="I10" s="57" t="s">
        <v>127</v>
      </c>
      <c r="J10" s="56" t="s">
        <v>128</v>
      </c>
      <c r="K10" s="58" t="s">
        <v>129</v>
      </c>
      <c r="L10" s="58" t="s">
        <v>130</v>
      </c>
      <c r="M10" s="58" t="s">
        <v>131</v>
      </c>
      <c r="N10" s="58" t="s">
        <v>164</v>
      </c>
      <c r="O10" s="54" t="s">
        <v>133</v>
      </c>
      <c r="P10" s="54" t="s">
        <v>134</v>
      </c>
      <c r="Q10" s="59" t="s">
        <v>135</v>
      </c>
      <c r="R10" s="60" t="s">
        <v>136</v>
      </c>
      <c r="S10" s="73" t="n">
        <v>12</v>
      </c>
      <c r="T10" s="61" t="n">
        <f aca="false">R10+S10*365.2</f>
        <v>4393.6014</v>
      </c>
      <c r="U10" s="55" t="s">
        <v>78</v>
      </c>
      <c r="V10" s="62" t="str">
        <f aca="false">IF(#REF!="","",#REF!)</f>
        <v>М</v>
      </c>
      <c r="W10" s="62" t="str">
        <f aca="false">IF(Z10="","",Z10)</f>
        <v>Па</v>
      </c>
      <c r="X10" s="57" t="n">
        <v>1.6</v>
      </c>
      <c r="Y10" s="57" t="s">
        <v>137</v>
      </c>
      <c r="Z10" s="59" t="s">
        <v>138</v>
      </c>
      <c r="AA10" s="55" t="s">
        <v>139</v>
      </c>
      <c r="AB10" s="57"/>
      <c r="AC10" s="59" t="s">
        <v>111</v>
      </c>
      <c r="AD10" s="58" t="n">
        <v>60</v>
      </c>
      <c r="AE10" s="63" t="n">
        <v>44722</v>
      </c>
      <c r="AF10" s="64" t="n">
        <f aca="false">IF(AD10=0,0,IF(AE10="","",EDATE(AE10,AD10)-DAY(1)))</f>
        <v>46517</v>
      </c>
      <c r="AG10" s="56" t="s">
        <v>81</v>
      </c>
      <c r="AH10" s="56" t="s">
        <v>82</v>
      </c>
      <c r="AI10" s="59" t="s">
        <v>165</v>
      </c>
      <c r="AJ10" s="56" t="s">
        <v>113</v>
      </c>
      <c r="AK10" s="64" t="str">
        <f aca="true">IF(AE10=0,"нет данных",IF(TODAY()&lt;AF10-30,"поверен",IF(TODAY()&gt;AF10,"ЗАМЕНИТЬ","ПРОСРОЧЕН")))</f>
        <v>поверен</v>
      </c>
      <c r="AL10" s="59"/>
      <c r="AM10" s="59" t="s">
        <v>85</v>
      </c>
      <c r="AN10" s="59" t="s">
        <v>86</v>
      </c>
      <c r="AO10" s="59" t="s">
        <v>87</v>
      </c>
      <c r="AP10" s="57" t="s">
        <v>114</v>
      </c>
      <c r="AQ10" s="65" t="s">
        <v>115</v>
      </c>
      <c r="AR10" s="64"/>
      <c r="AS10" s="59" t="s">
        <v>90</v>
      </c>
      <c r="AT10" s="54" t="s">
        <v>91</v>
      </c>
      <c r="AU10" s="54"/>
      <c r="AV10" s="56" t="n">
        <v>44955</v>
      </c>
      <c r="AW10" s="56"/>
      <c r="AX10" s="54"/>
      <c r="AY10" s="54"/>
      <c r="AZ10" s="54"/>
      <c r="BA10" s="56"/>
      <c r="BB10" s="56" t="s">
        <v>141</v>
      </c>
      <c r="BC10" s="56" t="s">
        <v>142</v>
      </c>
      <c r="BD10" s="59" t="s">
        <v>143</v>
      </c>
      <c r="BE10" s="56"/>
      <c r="BF10" s="66"/>
      <c r="BG10" s="56" t="s">
        <v>144</v>
      </c>
      <c r="BH10" s="68"/>
      <c r="BI10" s="62"/>
      <c r="BJ10" s="62"/>
      <c r="BK10" s="62"/>
    </row>
    <row r="11" s="52" customFormat="true" ht="60" hidden="false" customHeight="true" outlineLevel="0" collapsed="false">
      <c r="A11" s="54"/>
      <c r="B11" s="54" t="s">
        <v>62</v>
      </c>
      <c r="C11" s="54" t="s">
        <v>63</v>
      </c>
      <c r="D11" s="55" t="s">
        <v>64</v>
      </c>
      <c r="E11" s="55" t="n">
        <v>294</v>
      </c>
      <c r="F11" s="56" t="s">
        <v>98</v>
      </c>
      <c r="G11" s="56" t="s">
        <v>166</v>
      </c>
      <c r="H11" s="55" t="s">
        <v>167</v>
      </c>
      <c r="I11" s="57" t="s">
        <v>127</v>
      </c>
      <c r="J11" s="56" t="s">
        <v>128</v>
      </c>
      <c r="K11" s="58" t="s">
        <v>129</v>
      </c>
      <c r="L11" s="58" t="s">
        <v>130</v>
      </c>
      <c r="M11" s="58" t="s">
        <v>131</v>
      </c>
      <c r="N11" s="58" t="s">
        <v>168</v>
      </c>
      <c r="O11" s="54" t="s">
        <v>133</v>
      </c>
      <c r="P11" s="54" t="s">
        <v>134</v>
      </c>
      <c r="Q11" s="59" t="s">
        <v>135</v>
      </c>
      <c r="R11" s="60" t="s">
        <v>156</v>
      </c>
      <c r="S11" s="73" t="n">
        <v>12</v>
      </c>
      <c r="T11" s="61" t="n">
        <f aca="false">R11+S11*365.2</f>
        <v>4392.6014</v>
      </c>
      <c r="U11" s="55" t="s">
        <v>78</v>
      </c>
      <c r="V11" s="62" t="str">
        <f aca="false">IF(#REF!="","",#REF!)</f>
        <v>М</v>
      </c>
      <c r="W11" s="62" t="str">
        <f aca="false">IF(Z11="","",Z11)</f>
        <v>Па</v>
      </c>
      <c r="X11" s="57" t="n">
        <v>1.6</v>
      </c>
      <c r="Y11" s="57" t="s">
        <v>137</v>
      </c>
      <c r="Z11" s="59" t="s">
        <v>138</v>
      </c>
      <c r="AA11" s="55" t="s">
        <v>139</v>
      </c>
      <c r="AB11" s="57"/>
      <c r="AC11" s="59" t="s">
        <v>111</v>
      </c>
      <c r="AD11" s="58" t="n">
        <v>60</v>
      </c>
      <c r="AE11" s="63" t="n">
        <v>44722</v>
      </c>
      <c r="AF11" s="64" t="n">
        <f aca="false">IF(AD11=0,0,IF(AE11="","",EDATE(AE11,AD11)-DAY(1)))</f>
        <v>46517</v>
      </c>
      <c r="AG11" s="56" t="s">
        <v>81</v>
      </c>
      <c r="AH11" s="56" t="s">
        <v>82</v>
      </c>
      <c r="AI11" s="59" t="s">
        <v>169</v>
      </c>
      <c r="AJ11" s="56" t="s">
        <v>113</v>
      </c>
      <c r="AK11" s="64" t="str">
        <f aca="true">IF(AE11=0,"нет данных",IF(TODAY()&lt;AF11-30,"поверен",IF(TODAY()&gt;AF11,"ЗАМЕНИТЬ","ПРОСРОЧЕН")))</f>
        <v>поверен</v>
      </c>
      <c r="AL11" s="59"/>
      <c r="AM11" s="59" t="s">
        <v>85</v>
      </c>
      <c r="AN11" s="59" t="s">
        <v>86</v>
      </c>
      <c r="AO11" s="59" t="s">
        <v>87</v>
      </c>
      <c r="AP11" s="57" t="s">
        <v>114</v>
      </c>
      <c r="AQ11" s="65" t="s">
        <v>115</v>
      </c>
      <c r="AR11" s="64"/>
      <c r="AS11" s="59" t="s">
        <v>90</v>
      </c>
      <c r="AT11" s="54" t="s">
        <v>91</v>
      </c>
      <c r="AU11" s="54"/>
      <c r="AV11" s="56" t="n">
        <v>44955</v>
      </c>
      <c r="AW11" s="56"/>
      <c r="AX11" s="54"/>
      <c r="AY11" s="54"/>
      <c r="AZ11" s="54"/>
      <c r="BA11" s="56"/>
      <c r="BB11" s="56" t="s">
        <v>141</v>
      </c>
      <c r="BC11" s="56" t="s">
        <v>142</v>
      </c>
      <c r="BD11" s="59" t="s">
        <v>143</v>
      </c>
      <c r="BE11" s="56"/>
      <c r="BF11" s="66"/>
      <c r="BG11" s="56" t="s">
        <v>144</v>
      </c>
      <c r="BH11" s="68"/>
      <c r="BI11" s="62"/>
      <c r="BJ11" s="62"/>
      <c r="BK11" s="62"/>
    </row>
    <row r="12" s="52" customFormat="true" ht="60" hidden="false" customHeight="true" outlineLevel="0" collapsed="false">
      <c r="A12" s="54"/>
      <c r="B12" s="54" t="s">
        <v>62</v>
      </c>
      <c r="C12" s="54" t="s">
        <v>63</v>
      </c>
      <c r="D12" s="55" t="s">
        <v>64</v>
      </c>
      <c r="E12" s="55" t="n">
        <v>294</v>
      </c>
      <c r="F12" s="56" t="s">
        <v>98</v>
      </c>
      <c r="G12" s="56" t="s">
        <v>170</v>
      </c>
      <c r="H12" s="55" t="s">
        <v>171</v>
      </c>
      <c r="I12" s="57" t="s">
        <v>127</v>
      </c>
      <c r="J12" s="56" t="s">
        <v>128</v>
      </c>
      <c r="K12" s="58" t="s">
        <v>129</v>
      </c>
      <c r="L12" s="58" t="s">
        <v>130</v>
      </c>
      <c r="M12" s="58" t="s">
        <v>131</v>
      </c>
      <c r="N12" s="58" t="n">
        <v>9664721</v>
      </c>
      <c r="O12" s="54" t="s">
        <v>133</v>
      </c>
      <c r="P12" s="54" t="s">
        <v>134</v>
      </c>
      <c r="Q12" s="59" t="s">
        <v>135</v>
      </c>
      <c r="R12" s="60" t="s">
        <v>136</v>
      </c>
      <c r="S12" s="73" t="n">
        <v>12</v>
      </c>
      <c r="T12" s="61" t="n">
        <f aca="false">R12+S12*365.2</f>
        <v>4393.6014</v>
      </c>
      <c r="U12" s="55" t="s">
        <v>78</v>
      </c>
      <c r="V12" s="62" t="str">
        <f aca="false">IF(#REF!="","",#REF!)</f>
        <v>М</v>
      </c>
      <c r="W12" s="62" t="str">
        <f aca="false">IF(Z12="","",Z12)</f>
        <v>Па</v>
      </c>
      <c r="X12" s="57" t="n">
        <v>1.6</v>
      </c>
      <c r="Y12" s="57" t="s">
        <v>137</v>
      </c>
      <c r="Z12" s="59" t="s">
        <v>138</v>
      </c>
      <c r="AA12" s="55" t="s">
        <v>139</v>
      </c>
      <c r="AB12" s="57"/>
      <c r="AC12" s="59" t="s">
        <v>111</v>
      </c>
      <c r="AD12" s="58" t="n">
        <v>60</v>
      </c>
      <c r="AE12" s="63" t="n">
        <v>44722</v>
      </c>
      <c r="AF12" s="64" t="n">
        <f aca="false">IF(AD12=0,0,IF(AE12="","",EDATE(AE12,AD12)-DAY(1)))</f>
        <v>46517</v>
      </c>
      <c r="AG12" s="56" t="s">
        <v>81</v>
      </c>
      <c r="AH12" s="56" t="s">
        <v>82</v>
      </c>
      <c r="AI12" s="59" t="s">
        <v>172</v>
      </c>
      <c r="AJ12" s="56" t="s">
        <v>113</v>
      </c>
      <c r="AK12" s="64" t="str">
        <f aca="true">IF(AE12=0,"нет данных",IF(TODAY()&lt;AF12-30,"поверен",IF(TODAY()&gt;AF12,"ЗАМЕНИТЬ","ПРОСРОЧЕН")))</f>
        <v>поверен</v>
      </c>
      <c r="AL12" s="59"/>
      <c r="AM12" s="59" t="s">
        <v>85</v>
      </c>
      <c r="AN12" s="59" t="s">
        <v>86</v>
      </c>
      <c r="AO12" s="59" t="s">
        <v>87</v>
      </c>
      <c r="AP12" s="57" t="s">
        <v>173</v>
      </c>
      <c r="AQ12" s="65" t="s">
        <v>115</v>
      </c>
      <c r="AR12" s="64"/>
      <c r="AS12" s="59" t="s">
        <v>90</v>
      </c>
      <c r="AT12" s="54" t="s">
        <v>91</v>
      </c>
      <c r="AU12" s="54"/>
      <c r="AV12" s="56" t="n">
        <v>44955</v>
      </c>
      <c r="AW12" s="56"/>
      <c r="AX12" s="54"/>
      <c r="AY12" s="54"/>
      <c r="AZ12" s="54"/>
      <c r="BA12" s="56"/>
      <c r="BB12" s="56" t="s">
        <v>141</v>
      </c>
      <c r="BC12" s="56" t="s">
        <v>142</v>
      </c>
      <c r="BD12" s="59" t="s">
        <v>143</v>
      </c>
      <c r="BE12" s="56"/>
      <c r="BF12" s="66"/>
      <c r="BG12" s="56" t="s">
        <v>144</v>
      </c>
      <c r="BH12" s="68"/>
      <c r="BI12" s="62"/>
      <c r="BJ12" s="62"/>
      <c r="BK12" s="62"/>
    </row>
    <row r="13" s="52" customFormat="true" ht="60" hidden="false" customHeight="true" outlineLevel="0" collapsed="false">
      <c r="A13" s="54"/>
      <c r="B13" s="54" t="s">
        <v>62</v>
      </c>
      <c r="C13" s="54" t="s">
        <v>63</v>
      </c>
      <c r="D13" s="55" t="s">
        <v>64</v>
      </c>
      <c r="E13" s="55" t="n">
        <v>294</v>
      </c>
      <c r="F13" s="56" t="s">
        <v>98</v>
      </c>
      <c r="G13" s="56" t="s">
        <v>174</v>
      </c>
      <c r="H13" s="55" t="s">
        <v>175</v>
      </c>
      <c r="I13" s="57" t="s">
        <v>127</v>
      </c>
      <c r="J13" s="56" t="s">
        <v>128</v>
      </c>
      <c r="K13" s="58" t="s">
        <v>129</v>
      </c>
      <c r="L13" s="58" t="s">
        <v>130</v>
      </c>
      <c r="M13" s="58" t="s">
        <v>131</v>
      </c>
      <c r="N13" s="58" t="s">
        <v>176</v>
      </c>
      <c r="O13" s="54" t="s">
        <v>133</v>
      </c>
      <c r="P13" s="54" t="s">
        <v>134</v>
      </c>
      <c r="Q13" s="59" t="s">
        <v>135</v>
      </c>
      <c r="R13" s="60" t="s">
        <v>136</v>
      </c>
      <c r="S13" s="73" t="n">
        <v>12</v>
      </c>
      <c r="T13" s="61" t="n">
        <f aca="false">R13+S13*365.2</f>
        <v>4393.6014</v>
      </c>
      <c r="U13" s="55" t="s">
        <v>78</v>
      </c>
      <c r="V13" s="62" t="str">
        <f aca="false">IF(#REF!="","",#REF!)</f>
        <v>М</v>
      </c>
      <c r="W13" s="62" t="str">
        <f aca="false">IF(Z13="","",Z13)</f>
        <v>Па</v>
      </c>
      <c r="X13" s="57" t="n">
        <v>1.6</v>
      </c>
      <c r="Y13" s="57" t="s">
        <v>137</v>
      </c>
      <c r="Z13" s="59" t="s">
        <v>138</v>
      </c>
      <c r="AA13" s="55" t="s">
        <v>139</v>
      </c>
      <c r="AB13" s="57"/>
      <c r="AC13" s="59" t="s">
        <v>111</v>
      </c>
      <c r="AD13" s="58" t="n">
        <v>60</v>
      </c>
      <c r="AE13" s="63" t="n">
        <v>44722</v>
      </c>
      <c r="AF13" s="64" t="n">
        <f aca="false">IF(AD13=0,0,IF(AE13="","",EDATE(AE13,AD13)-DAY(1)))</f>
        <v>46517</v>
      </c>
      <c r="AG13" s="56" t="s">
        <v>81</v>
      </c>
      <c r="AH13" s="56" t="s">
        <v>82</v>
      </c>
      <c r="AI13" s="59" t="s">
        <v>177</v>
      </c>
      <c r="AJ13" s="56" t="s">
        <v>113</v>
      </c>
      <c r="AK13" s="64" t="str">
        <f aca="true">IF(AE13=0,"нет данных",IF(TODAY()&lt;AF13-30,"поверен",IF(TODAY()&gt;AF13,"ЗАМЕНИТЬ","ПРОСРОЧЕН")))</f>
        <v>поверен</v>
      </c>
      <c r="AL13" s="59"/>
      <c r="AM13" s="59" t="s">
        <v>85</v>
      </c>
      <c r="AN13" s="59" t="s">
        <v>86</v>
      </c>
      <c r="AO13" s="59" t="s">
        <v>87</v>
      </c>
      <c r="AP13" s="57" t="s">
        <v>173</v>
      </c>
      <c r="AQ13" s="65" t="s">
        <v>115</v>
      </c>
      <c r="AR13" s="64"/>
      <c r="AS13" s="59" t="s">
        <v>90</v>
      </c>
      <c r="AT13" s="54" t="s">
        <v>91</v>
      </c>
      <c r="AU13" s="54"/>
      <c r="AV13" s="56" t="n">
        <v>44955</v>
      </c>
      <c r="AW13" s="56"/>
      <c r="AX13" s="54"/>
      <c r="AY13" s="54"/>
      <c r="AZ13" s="54"/>
      <c r="BA13" s="56"/>
      <c r="BB13" s="56" t="s">
        <v>141</v>
      </c>
      <c r="BC13" s="56" t="s">
        <v>142</v>
      </c>
      <c r="BD13" s="59" t="s">
        <v>143</v>
      </c>
      <c r="BE13" s="56"/>
      <c r="BF13" s="66"/>
      <c r="BG13" s="56" t="s">
        <v>144</v>
      </c>
      <c r="BH13" s="68"/>
      <c r="BI13" s="62"/>
      <c r="BJ13" s="62"/>
      <c r="BK13" s="62"/>
    </row>
    <row r="14" s="52" customFormat="true" ht="60" hidden="false" customHeight="true" outlineLevel="0" collapsed="false">
      <c r="A14" s="54"/>
      <c r="B14" s="54" t="s">
        <v>62</v>
      </c>
      <c r="C14" s="54" t="s">
        <v>63</v>
      </c>
      <c r="D14" s="55" t="s">
        <v>64</v>
      </c>
      <c r="E14" s="55" t="n">
        <v>294</v>
      </c>
      <c r="F14" s="56" t="s">
        <v>98</v>
      </c>
      <c r="G14" s="56" t="s">
        <v>178</v>
      </c>
      <c r="H14" s="55" t="s">
        <v>179</v>
      </c>
      <c r="I14" s="57" t="s">
        <v>127</v>
      </c>
      <c r="J14" s="56" t="s">
        <v>128</v>
      </c>
      <c r="K14" s="58" t="s">
        <v>129</v>
      </c>
      <c r="L14" s="58" t="s">
        <v>130</v>
      </c>
      <c r="M14" s="58" t="s">
        <v>131</v>
      </c>
      <c r="N14" s="58" t="s">
        <v>180</v>
      </c>
      <c r="O14" s="54" t="s">
        <v>133</v>
      </c>
      <c r="P14" s="54" t="s">
        <v>134</v>
      </c>
      <c r="Q14" s="59" t="s">
        <v>135</v>
      </c>
      <c r="R14" s="60" t="s">
        <v>136</v>
      </c>
      <c r="S14" s="73" t="n">
        <v>12</v>
      </c>
      <c r="T14" s="61" t="n">
        <f aca="false">R14+S14*365.2</f>
        <v>4393.6014</v>
      </c>
      <c r="U14" s="55" t="s">
        <v>78</v>
      </c>
      <c r="V14" s="62" t="str">
        <f aca="false">IF(#REF!="","",#REF!)</f>
        <v>М</v>
      </c>
      <c r="W14" s="62" t="str">
        <f aca="false">IF(Z14="","",Z14)</f>
        <v>Па</v>
      </c>
      <c r="X14" s="57" t="n">
        <v>1.6</v>
      </c>
      <c r="Y14" s="57" t="s">
        <v>137</v>
      </c>
      <c r="Z14" s="59" t="s">
        <v>138</v>
      </c>
      <c r="AA14" s="55" t="s">
        <v>139</v>
      </c>
      <c r="AB14" s="57"/>
      <c r="AC14" s="59" t="s">
        <v>111</v>
      </c>
      <c r="AD14" s="58" t="n">
        <v>60</v>
      </c>
      <c r="AE14" s="63" t="n">
        <v>44722</v>
      </c>
      <c r="AF14" s="64" t="n">
        <f aca="false">IF(AD14=0,0,IF(AE14="","",EDATE(AE14,AD14)-DAY(1)))</f>
        <v>46517</v>
      </c>
      <c r="AG14" s="56" t="s">
        <v>81</v>
      </c>
      <c r="AH14" s="56" t="s">
        <v>82</v>
      </c>
      <c r="AI14" s="59" t="s">
        <v>181</v>
      </c>
      <c r="AJ14" s="56" t="s">
        <v>113</v>
      </c>
      <c r="AK14" s="64" t="str">
        <f aca="true">IF(AE14=0,"нет данных",IF(TODAY()&lt;AF14-30,"поверен",IF(TODAY()&gt;AF14,"ЗАМЕНИТЬ","ПРОСРОЧЕН")))</f>
        <v>поверен</v>
      </c>
      <c r="AL14" s="59"/>
      <c r="AM14" s="59" t="s">
        <v>85</v>
      </c>
      <c r="AN14" s="59" t="s">
        <v>86</v>
      </c>
      <c r="AO14" s="59" t="s">
        <v>87</v>
      </c>
      <c r="AP14" s="57" t="s">
        <v>173</v>
      </c>
      <c r="AQ14" s="65" t="s">
        <v>115</v>
      </c>
      <c r="AR14" s="64"/>
      <c r="AS14" s="59" t="s">
        <v>90</v>
      </c>
      <c r="AT14" s="54" t="s">
        <v>91</v>
      </c>
      <c r="AU14" s="54"/>
      <c r="AV14" s="56" t="n">
        <v>44955</v>
      </c>
      <c r="AW14" s="56"/>
      <c r="AX14" s="54"/>
      <c r="AY14" s="54"/>
      <c r="AZ14" s="54"/>
      <c r="BA14" s="56"/>
      <c r="BB14" s="56" t="s">
        <v>141</v>
      </c>
      <c r="BC14" s="56" t="s">
        <v>142</v>
      </c>
      <c r="BD14" s="59" t="s">
        <v>143</v>
      </c>
      <c r="BE14" s="56"/>
      <c r="BF14" s="66"/>
      <c r="BG14" s="56" t="s">
        <v>144</v>
      </c>
      <c r="BH14" s="68"/>
      <c r="BI14" s="62"/>
      <c r="BJ14" s="62"/>
      <c r="BK14" s="62"/>
    </row>
    <row r="15" s="72" customFormat="true" ht="60" hidden="false" customHeight="true" outlineLevel="0" collapsed="false">
      <c r="A15" s="54"/>
      <c r="B15" s="54" t="s">
        <v>62</v>
      </c>
      <c r="C15" s="54" t="s">
        <v>63</v>
      </c>
      <c r="D15" s="55" t="s">
        <v>64</v>
      </c>
      <c r="E15" s="55" t="n">
        <v>295</v>
      </c>
      <c r="F15" s="56" t="s">
        <v>98</v>
      </c>
      <c r="G15" s="56" t="s">
        <v>99</v>
      </c>
      <c r="H15" s="55" t="s">
        <v>100</v>
      </c>
      <c r="I15" s="57" t="s">
        <v>101</v>
      </c>
      <c r="J15" s="56" t="s">
        <v>102</v>
      </c>
      <c r="K15" s="58" t="s">
        <v>103</v>
      </c>
      <c r="L15" s="58" t="s">
        <v>104</v>
      </c>
      <c r="M15" s="56" t="s">
        <v>182</v>
      </c>
      <c r="N15" s="58" t="n">
        <v>2277575</v>
      </c>
      <c r="O15" s="54" t="s">
        <v>107</v>
      </c>
      <c r="P15" s="54" t="s">
        <v>76</v>
      </c>
      <c r="Q15" s="59" t="s">
        <v>108</v>
      </c>
      <c r="R15" s="69" t="n">
        <v>42248</v>
      </c>
      <c r="S15" s="57" t="n">
        <v>10</v>
      </c>
      <c r="T15" s="61" t="n">
        <f aca="false">R15+S15*365.2</f>
        <v>45900</v>
      </c>
      <c r="U15" s="55" t="n">
        <v>-50</v>
      </c>
      <c r="V15" s="54" t="str">
        <f aca="false">IF(#REF!="","",#REF!)</f>
        <v/>
      </c>
      <c r="W15" s="54" t="str">
        <f aca="false">IF(Z15="","",Z15)</f>
        <v>°С</v>
      </c>
      <c r="X15" s="57" t="n">
        <v>100</v>
      </c>
      <c r="Y15" s="57"/>
      <c r="Z15" s="59" t="s">
        <v>109</v>
      </c>
      <c r="AA15" s="55" t="s">
        <v>110</v>
      </c>
      <c r="AB15" s="57"/>
      <c r="AC15" s="59" t="s">
        <v>111</v>
      </c>
      <c r="AD15" s="58" t="n">
        <v>48</v>
      </c>
      <c r="AE15" s="63" t="n">
        <v>45034</v>
      </c>
      <c r="AF15" s="64" t="n">
        <f aca="false">IF(AD15=0,0,IF(AE15="","",EDATE(AE15,AD15)-DAY(1)))</f>
        <v>46464</v>
      </c>
      <c r="AG15" s="56" t="s">
        <v>81</v>
      </c>
      <c r="AH15" s="56" t="s">
        <v>82</v>
      </c>
      <c r="AI15" s="59" t="s">
        <v>183</v>
      </c>
      <c r="AJ15" s="56" t="s">
        <v>113</v>
      </c>
      <c r="AK15" s="64" t="str">
        <f aca="true">IF(AE15=0,"нет данных",IF(TODAY()&lt;AF15-30,"поверен",IF(TODAY()&gt;AF15,"ЗАМЕНИТЬ","ПРОСРОЧЕН")))</f>
        <v>поверен</v>
      </c>
      <c r="AL15" s="59"/>
      <c r="AM15" s="59" t="s">
        <v>85</v>
      </c>
      <c r="AN15" s="59" t="s">
        <v>86</v>
      </c>
      <c r="AO15" s="59" t="s">
        <v>87</v>
      </c>
      <c r="AP15" s="57"/>
      <c r="AQ15" s="65"/>
      <c r="AR15" s="64"/>
      <c r="AS15" s="59" t="s">
        <v>90</v>
      </c>
      <c r="AT15" s="54" t="s">
        <v>91</v>
      </c>
      <c r="AU15" s="54"/>
      <c r="AV15" s="56"/>
      <c r="AW15" s="56"/>
      <c r="AX15" s="54"/>
      <c r="AY15" s="54"/>
      <c r="AZ15" s="54"/>
      <c r="BA15" s="56"/>
      <c r="BB15" s="56" t="s">
        <v>116</v>
      </c>
      <c r="BC15" s="56" t="s">
        <v>117</v>
      </c>
      <c r="BD15" s="59" t="n">
        <v>3201</v>
      </c>
      <c r="BE15" s="56"/>
      <c r="BF15" s="66"/>
      <c r="BG15" s="70" t="s">
        <v>124</v>
      </c>
      <c r="BH15" s="71"/>
      <c r="BI15" s="54"/>
      <c r="BJ15" s="54"/>
      <c r="BK15" s="54"/>
    </row>
    <row r="16" s="72" customFormat="true" ht="60" hidden="false" customHeight="true" outlineLevel="0" collapsed="false">
      <c r="A16" s="54"/>
      <c r="B16" s="54" t="s">
        <v>62</v>
      </c>
      <c r="C16" s="54" t="s">
        <v>63</v>
      </c>
      <c r="D16" s="55" t="s">
        <v>64</v>
      </c>
      <c r="E16" s="55" t="n">
        <v>295</v>
      </c>
      <c r="F16" s="56" t="s">
        <v>98</v>
      </c>
      <c r="G16" s="56" t="s">
        <v>119</v>
      </c>
      <c r="H16" s="55" t="s">
        <v>120</v>
      </c>
      <c r="I16" s="57" t="s">
        <v>101</v>
      </c>
      <c r="J16" s="56" t="s">
        <v>102</v>
      </c>
      <c r="K16" s="58" t="s">
        <v>103</v>
      </c>
      <c r="L16" s="58" t="s">
        <v>104</v>
      </c>
      <c r="M16" s="56" t="s">
        <v>182</v>
      </c>
      <c r="N16" s="58" t="s">
        <v>184</v>
      </c>
      <c r="O16" s="54" t="s">
        <v>107</v>
      </c>
      <c r="P16" s="54" t="s">
        <v>76</v>
      </c>
      <c r="Q16" s="59" t="s">
        <v>108</v>
      </c>
      <c r="R16" s="69" t="n">
        <v>42248</v>
      </c>
      <c r="S16" s="57" t="n">
        <v>10</v>
      </c>
      <c r="T16" s="61" t="n">
        <f aca="false">R16+S16*365.2</f>
        <v>45900</v>
      </c>
      <c r="U16" s="55" t="n">
        <v>-50</v>
      </c>
      <c r="V16" s="54" t="str">
        <f aca="false">IF(#REF!="","",#REF!)</f>
        <v/>
      </c>
      <c r="W16" s="54" t="str">
        <f aca="false">IF(Z16="","",Z16)</f>
        <v>°С</v>
      </c>
      <c r="X16" s="57" t="n">
        <v>100</v>
      </c>
      <c r="Y16" s="57"/>
      <c r="Z16" s="59" t="s">
        <v>109</v>
      </c>
      <c r="AA16" s="55" t="s">
        <v>110</v>
      </c>
      <c r="AB16" s="57"/>
      <c r="AC16" s="59" t="s">
        <v>111</v>
      </c>
      <c r="AD16" s="58" t="n">
        <v>48</v>
      </c>
      <c r="AE16" s="63" t="n">
        <v>45034</v>
      </c>
      <c r="AF16" s="64" t="n">
        <f aca="false">IF(AD16=0,0,IF(AE16="","",EDATE(AE16,AD16)-DAY(1)))</f>
        <v>46464</v>
      </c>
      <c r="AG16" s="56" t="s">
        <v>81</v>
      </c>
      <c r="AH16" s="56" t="s">
        <v>82</v>
      </c>
      <c r="AI16" s="59" t="s">
        <v>185</v>
      </c>
      <c r="AJ16" s="56" t="s">
        <v>113</v>
      </c>
      <c r="AK16" s="64" t="str">
        <f aca="true">IF(AE16=0,"нет данных",IF(TODAY()&lt;AF16-30,"поверен",IF(TODAY()&gt;AF16,"ЗАМЕНИТЬ","ПРОСРОЧЕН")))</f>
        <v>поверен</v>
      </c>
      <c r="AL16" s="59"/>
      <c r="AM16" s="59" t="s">
        <v>85</v>
      </c>
      <c r="AN16" s="59" t="s">
        <v>86</v>
      </c>
      <c r="AO16" s="59" t="s">
        <v>87</v>
      </c>
      <c r="AP16" s="57"/>
      <c r="AQ16" s="65"/>
      <c r="AR16" s="64"/>
      <c r="AS16" s="59" t="s">
        <v>90</v>
      </c>
      <c r="AT16" s="54" t="s">
        <v>91</v>
      </c>
      <c r="AU16" s="54"/>
      <c r="AV16" s="56"/>
      <c r="AW16" s="56"/>
      <c r="AX16" s="54"/>
      <c r="AY16" s="54"/>
      <c r="AZ16" s="54"/>
      <c r="BA16" s="56"/>
      <c r="BB16" s="56" t="s">
        <v>116</v>
      </c>
      <c r="BC16" s="56" t="s">
        <v>117</v>
      </c>
      <c r="BD16" s="59" t="n">
        <v>3201</v>
      </c>
      <c r="BE16" s="56"/>
      <c r="BF16" s="66"/>
      <c r="BG16" s="70" t="s">
        <v>124</v>
      </c>
      <c r="BH16" s="71"/>
      <c r="BI16" s="54"/>
      <c r="BJ16" s="54"/>
      <c r="BK16" s="54"/>
    </row>
    <row r="17" s="52" customFormat="true" ht="60" hidden="false" customHeight="true" outlineLevel="0" collapsed="false">
      <c r="A17" s="54"/>
      <c r="B17" s="54" t="s">
        <v>62</v>
      </c>
      <c r="C17" s="54" t="s">
        <v>63</v>
      </c>
      <c r="D17" s="55" t="s">
        <v>64</v>
      </c>
      <c r="E17" s="55" t="n">
        <v>295</v>
      </c>
      <c r="F17" s="56" t="s">
        <v>98</v>
      </c>
      <c r="G17" s="56" t="s">
        <v>125</v>
      </c>
      <c r="H17" s="55" t="s">
        <v>126</v>
      </c>
      <c r="I17" s="57" t="s">
        <v>127</v>
      </c>
      <c r="J17" s="56" t="s">
        <v>128</v>
      </c>
      <c r="K17" s="58" t="s">
        <v>129</v>
      </c>
      <c r="L17" s="58" t="s">
        <v>130</v>
      </c>
      <c r="M17" s="56" t="s">
        <v>186</v>
      </c>
      <c r="N17" s="58" t="s">
        <v>187</v>
      </c>
      <c r="O17" s="54" t="s">
        <v>188</v>
      </c>
      <c r="P17" s="54" t="s">
        <v>189</v>
      </c>
      <c r="Q17" s="59" t="s">
        <v>135</v>
      </c>
      <c r="R17" s="60" t="s">
        <v>190</v>
      </c>
      <c r="S17" s="73" t="n">
        <v>12</v>
      </c>
      <c r="T17" s="61" t="n">
        <f aca="false">R17+S17*365.2</f>
        <v>4394.6014</v>
      </c>
      <c r="U17" s="55" t="s">
        <v>78</v>
      </c>
      <c r="V17" s="62" t="str">
        <f aca="false">IF(#REF!="","",#REF!)</f>
        <v>М</v>
      </c>
      <c r="W17" s="62" t="str">
        <f aca="false">IF(Z17="","",Z17)</f>
        <v>Па</v>
      </c>
      <c r="X17" s="57" t="n">
        <v>1.6</v>
      </c>
      <c r="Y17" s="57" t="s">
        <v>137</v>
      </c>
      <c r="Z17" s="59" t="s">
        <v>138</v>
      </c>
      <c r="AA17" s="55" t="s">
        <v>191</v>
      </c>
      <c r="AB17" s="57"/>
      <c r="AC17" s="59" t="s">
        <v>111</v>
      </c>
      <c r="AD17" s="58" t="n">
        <v>60</v>
      </c>
      <c r="AE17" s="63" t="n">
        <v>44722</v>
      </c>
      <c r="AF17" s="64" t="n">
        <f aca="false">IF(AD17=0,0,IF(AE17="","",EDATE(AE17,AD17)-DAY(1)))</f>
        <v>46517</v>
      </c>
      <c r="AG17" s="56" t="s">
        <v>81</v>
      </c>
      <c r="AH17" s="56" t="s">
        <v>82</v>
      </c>
      <c r="AI17" s="59" t="s">
        <v>192</v>
      </c>
      <c r="AJ17" s="56" t="s">
        <v>113</v>
      </c>
      <c r="AK17" s="64" t="str">
        <f aca="true">IF(AE17=0,"нет данных",IF(TODAY()&lt;AF17-30,"поверен",IF(TODAY()&gt;AF17,"ЗАМЕНИТЬ","ПРОСРОЧЕН")))</f>
        <v>поверен</v>
      </c>
      <c r="AL17" s="59"/>
      <c r="AM17" s="59" t="s">
        <v>85</v>
      </c>
      <c r="AN17" s="59" t="s">
        <v>86</v>
      </c>
      <c r="AO17" s="59" t="s">
        <v>87</v>
      </c>
      <c r="AP17" s="57"/>
      <c r="AQ17" s="65"/>
      <c r="AR17" s="64"/>
      <c r="AS17" s="59" t="s">
        <v>90</v>
      </c>
      <c r="AT17" s="54" t="s">
        <v>91</v>
      </c>
      <c r="AU17" s="54"/>
      <c r="AV17" s="56"/>
      <c r="AW17" s="56"/>
      <c r="AX17" s="54"/>
      <c r="AY17" s="54"/>
      <c r="AZ17" s="54"/>
      <c r="BA17" s="56"/>
      <c r="BB17" s="56" t="s">
        <v>141</v>
      </c>
      <c r="BC17" s="56" t="s">
        <v>142</v>
      </c>
      <c r="BD17" s="59" t="s">
        <v>143</v>
      </c>
      <c r="BE17" s="56"/>
      <c r="BF17" s="66"/>
      <c r="BG17" s="56" t="s">
        <v>144</v>
      </c>
      <c r="BH17" s="68"/>
      <c r="BI17" s="62"/>
      <c r="BJ17" s="62"/>
      <c r="BK17" s="62"/>
    </row>
    <row r="18" s="52" customFormat="true" ht="60" hidden="false" customHeight="true" outlineLevel="0" collapsed="false">
      <c r="A18" s="54"/>
      <c r="B18" s="54" t="s">
        <v>62</v>
      </c>
      <c r="C18" s="54" t="s">
        <v>63</v>
      </c>
      <c r="D18" s="55" t="s">
        <v>64</v>
      </c>
      <c r="E18" s="55" t="n">
        <v>295</v>
      </c>
      <c r="F18" s="56" t="s">
        <v>98</v>
      </c>
      <c r="G18" s="56" t="s">
        <v>145</v>
      </c>
      <c r="H18" s="55" t="s">
        <v>146</v>
      </c>
      <c r="I18" s="57" t="s">
        <v>127</v>
      </c>
      <c r="J18" s="56" t="s">
        <v>128</v>
      </c>
      <c r="K18" s="58" t="s">
        <v>129</v>
      </c>
      <c r="L18" s="58" t="s">
        <v>130</v>
      </c>
      <c r="M18" s="56" t="s">
        <v>186</v>
      </c>
      <c r="N18" s="58" t="s">
        <v>193</v>
      </c>
      <c r="O18" s="54" t="s">
        <v>188</v>
      </c>
      <c r="P18" s="54" t="s">
        <v>189</v>
      </c>
      <c r="Q18" s="59" t="s">
        <v>135</v>
      </c>
      <c r="R18" s="60" t="s">
        <v>194</v>
      </c>
      <c r="S18" s="73" t="n">
        <v>12</v>
      </c>
      <c r="T18" s="61" t="n">
        <f aca="false">R18+S18*365.2</f>
        <v>4386.6015</v>
      </c>
      <c r="U18" s="55" t="s">
        <v>78</v>
      </c>
      <c r="V18" s="62" t="str">
        <f aca="false">IF(#REF!="","",#REF!)</f>
        <v>М</v>
      </c>
      <c r="W18" s="62" t="str">
        <f aca="false">IF(Z18="","",Z18)</f>
        <v>Па</v>
      </c>
      <c r="X18" s="57" t="n">
        <v>1.6</v>
      </c>
      <c r="Y18" s="57" t="s">
        <v>137</v>
      </c>
      <c r="Z18" s="59" t="s">
        <v>138</v>
      </c>
      <c r="AA18" s="55" t="s">
        <v>191</v>
      </c>
      <c r="AB18" s="57"/>
      <c r="AC18" s="59" t="s">
        <v>111</v>
      </c>
      <c r="AD18" s="58" t="n">
        <v>60</v>
      </c>
      <c r="AE18" s="63" t="n">
        <v>44722</v>
      </c>
      <c r="AF18" s="64" t="n">
        <f aca="false">IF(AD18=0,0,IF(AE18="","",EDATE(AE18,AD18)-DAY(1)))</f>
        <v>46517</v>
      </c>
      <c r="AG18" s="56" t="s">
        <v>81</v>
      </c>
      <c r="AH18" s="56" t="s">
        <v>82</v>
      </c>
      <c r="AI18" s="59" t="s">
        <v>195</v>
      </c>
      <c r="AJ18" s="56" t="s">
        <v>113</v>
      </c>
      <c r="AK18" s="64" t="str">
        <f aca="true">IF(AE18=0,"нет данных",IF(TODAY()&lt;AF18-30,"поверен",IF(TODAY()&gt;AF18,"ЗАМЕНИТЬ","ПРОСРОЧЕН")))</f>
        <v>поверен</v>
      </c>
      <c r="AL18" s="59"/>
      <c r="AM18" s="59" t="s">
        <v>85</v>
      </c>
      <c r="AN18" s="59" t="s">
        <v>86</v>
      </c>
      <c r="AO18" s="59" t="s">
        <v>87</v>
      </c>
      <c r="AP18" s="57"/>
      <c r="AQ18" s="65"/>
      <c r="AR18" s="64"/>
      <c r="AS18" s="59" t="s">
        <v>90</v>
      </c>
      <c r="AT18" s="54" t="s">
        <v>91</v>
      </c>
      <c r="AU18" s="54"/>
      <c r="AV18" s="56"/>
      <c r="AW18" s="56"/>
      <c r="AX18" s="54"/>
      <c r="AY18" s="54"/>
      <c r="AZ18" s="54"/>
      <c r="BA18" s="56"/>
      <c r="BB18" s="56" t="s">
        <v>141</v>
      </c>
      <c r="BC18" s="56" t="s">
        <v>142</v>
      </c>
      <c r="BD18" s="59" t="s">
        <v>143</v>
      </c>
      <c r="BE18" s="56"/>
      <c r="BF18" s="66"/>
      <c r="BG18" s="56" t="s">
        <v>144</v>
      </c>
      <c r="BH18" s="68"/>
      <c r="BI18" s="62"/>
      <c r="BJ18" s="62"/>
      <c r="BK18" s="62"/>
    </row>
    <row r="19" s="52" customFormat="true" ht="60" hidden="false" customHeight="true" outlineLevel="0" collapsed="false">
      <c r="A19" s="54"/>
      <c r="B19" s="54" t="s">
        <v>62</v>
      </c>
      <c r="C19" s="54" t="s">
        <v>63</v>
      </c>
      <c r="D19" s="55" t="s">
        <v>64</v>
      </c>
      <c r="E19" s="55" t="n">
        <v>295</v>
      </c>
      <c r="F19" s="56" t="s">
        <v>98</v>
      </c>
      <c r="G19" s="56" t="s">
        <v>149</v>
      </c>
      <c r="H19" s="55" t="s">
        <v>150</v>
      </c>
      <c r="I19" s="57" t="s">
        <v>127</v>
      </c>
      <c r="J19" s="56" t="s">
        <v>128</v>
      </c>
      <c r="K19" s="58" t="s">
        <v>129</v>
      </c>
      <c r="L19" s="58" t="s">
        <v>130</v>
      </c>
      <c r="M19" s="56" t="s">
        <v>186</v>
      </c>
      <c r="N19" s="58" t="s">
        <v>196</v>
      </c>
      <c r="O19" s="54" t="s">
        <v>197</v>
      </c>
      <c r="P19" s="54" t="s">
        <v>189</v>
      </c>
      <c r="Q19" s="59" t="s">
        <v>135</v>
      </c>
      <c r="R19" s="60" t="s">
        <v>194</v>
      </c>
      <c r="S19" s="73" t="n">
        <v>12</v>
      </c>
      <c r="T19" s="61" t="n">
        <f aca="false">R19+S19*365.2</f>
        <v>4386.6015</v>
      </c>
      <c r="U19" s="55" t="s">
        <v>78</v>
      </c>
      <c r="V19" s="62" t="str">
        <f aca="false">IF(#REF!="","",#REF!)</f>
        <v>М</v>
      </c>
      <c r="W19" s="62" t="str">
        <f aca="false">IF(Z19="","",Z19)</f>
        <v>Па</v>
      </c>
      <c r="X19" s="57" t="n">
        <v>1.6</v>
      </c>
      <c r="Y19" s="57" t="s">
        <v>137</v>
      </c>
      <c r="Z19" s="59" t="s">
        <v>138</v>
      </c>
      <c r="AA19" s="55" t="s">
        <v>191</v>
      </c>
      <c r="AB19" s="57"/>
      <c r="AC19" s="59" t="s">
        <v>111</v>
      </c>
      <c r="AD19" s="58" t="n">
        <v>60</v>
      </c>
      <c r="AE19" s="63" t="n">
        <v>44722</v>
      </c>
      <c r="AF19" s="64" t="n">
        <f aca="false">IF(AD19=0,0,IF(AE19="","",EDATE(AE19,AD19)-DAY(1)))</f>
        <v>46517</v>
      </c>
      <c r="AG19" s="56" t="s">
        <v>81</v>
      </c>
      <c r="AH19" s="56" t="s">
        <v>82</v>
      </c>
      <c r="AI19" s="59" t="s">
        <v>198</v>
      </c>
      <c r="AJ19" s="56" t="s">
        <v>113</v>
      </c>
      <c r="AK19" s="64" t="str">
        <f aca="true">IF(AE19=0,"нет данных",IF(TODAY()&lt;AF19-30,"поверен",IF(TODAY()&gt;AF19,"ЗАМЕНИТЬ","ПРОСРОЧЕН")))</f>
        <v>поверен</v>
      </c>
      <c r="AL19" s="59"/>
      <c r="AM19" s="59" t="s">
        <v>85</v>
      </c>
      <c r="AN19" s="59" t="s">
        <v>86</v>
      </c>
      <c r="AO19" s="59" t="s">
        <v>87</v>
      </c>
      <c r="AP19" s="57"/>
      <c r="AQ19" s="65"/>
      <c r="AR19" s="64"/>
      <c r="AS19" s="59" t="s">
        <v>90</v>
      </c>
      <c r="AT19" s="54" t="s">
        <v>91</v>
      </c>
      <c r="AU19" s="54"/>
      <c r="AV19" s="56"/>
      <c r="AW19" s="56"/>
      <c r="AX19" s="54"/>
      <c r="AY19" s="54"/>
      <c r="AZ19" s="54"/>
      <c r="BA19" s="56"/>
      <c r="BB19" s="56" t="s">
        <v>141</v>
      </c>
      <c r="BC19" s="56" t="s">
        <v>142</v>
      </c>
      <c r="BD19" s="59" t="s">
        <v>143</v>
      </c>
      <c r="BE19" s="56"/>
      <c r="BF19" s="66"/>
      <c r="BG19" s="56" t="s">
        <v>144</v>
      </c>
      <c r="BH19" s="68"/>
      <c r="BI19" s="62"/>
      <c r="BJ19" s="62"/>
      <c r="BK19" s="62"/>
    </row>
    <row r="20" s="52" customFormat="true" ht="60" hidden="false" customHeight="true" outlineLevel="0" collapsed="false">
      <c r="A20" s="54"/>
      <c r="B20" s="54" t="s">
        <v>62</v>
      </c>
      <c r="C20" s="54" t="s">
        <v>63</v>
      </c>
      <c r="D20" s="55" t="s">
        <v>64</v>
      </c>
      <c r="E20" s="55" t="n">
        <v>295</v>
      </c>
      <c r="F20" s="56" t="s">
        <v>98</v>
      </c>
      <c r="G20" s="56" t="s">
        <v>153</v>
      </c>
      <c r="H20" s="55" t="s">
        <v>154</v>
      </c>
      <c r="I20" s="57" t="s">
        <v>127</v>
      </c>
      <c r="J20" s="56" t="s">
        <v>128</v>
      </c>
      <c r="K20" s="58" t="s">
        <v>129</v>
      </c>
      <c r="L20" s="58" t="s">
        <v>130</v>
      </c>
      <c r="M20" s="56" t="s">
        <v>186</v>
      </c>
      <c r="N20" s="58" t="s">
        <v>199</v>
      </c>
      <c r="O20" s="54" t="s">
        <v>197</v>
      </c>
      <c r="P20" s="54" t="s">
        <v>189</v>
      </c>
      <c r="Q20" s="59" t="s">
        <v>135</v>
      </c>
      <c r="R20" s="60" t="s">
        <v>190</v>
      </c>
      <c r="S20" s="73" t="n">
        <v>12</v>
      </c>
      <c r="T20" s="61" t="n">
        <f aca="false">R20+S20*365.2</f>
        <v>4394.6014</v>
      </c>
      <c r="U20" s="55" t="s">
        <v>78</v>
      </c>
      <c r="V20" s="62" t="str">
        <f aca="false">IF(#REF!="","",#REF!)</f>
        <v>М</v>
      </c>
      <c r="W20" s="62" t="str">
        <f aca="false">IF(Z20="","",Z20)</f>
        <v>Па</v>
      </c>
      <c r="X20" s="57" t="n">
        <v>1.6</v>
      </c>
      <c r="Y20" s="57" t="s">
        <v>137</v>
      </c>
      <c r="Z20" s="59" t="s">
        <v>138</v>
      </c>
      <c r="AA20" s="55" t="s">
        <v>191</v>
      </c>
      <c r="AB20" s="57"/>
      <c r="AC20" s="59" t="s">
        <v>111</v>
      </c>
      <c r="AD20" s="58" t="n">
        <v>60</v>
      </c>
      <c r="AE20" s="63" t="n">
        <v>44722</v>
      </c>
      <c r="AF20" s="64" t="n">
        <f aca="false">IF(AD20=0,0,IF(AE20="","",EDATE(AE20,AD20)-DAY(1)))</f>
        <v>46517</v>
      </c>
      <c r="AG20" s="56" t="s">
        <v>81</v>
      </c>
      <c r="AH20" s="56" t="s">
        <v>82</v>
      </c>
      <c r="AI20" s="59" t="s">
        <v>200</v>
      </c>
      <c r="AJ20" s="56" t="s">
        <v>113</v>
      </c>
      <c r="AK20" s="64" t="str">
        <f aca="true">IF(AE20=0,"нет данных",IF(TODAY()&lt;AF20-30,"поверен",IF(TODAY()&gt;AF20,"ЗАМЕНИТЬ","ПРОСРОЧЕН")))</f>
        <v>поверен</v>
      </c>
      <c r="AL20" s="59"/>
      <c r="AM20" s="59" t="s">
        <v>85</v>
      </c>
      <c r="AN20" s="59" t="s">
        <v>86</v>
      </c>
      <c r="AO20" s="59" t="s">
        <v>87</v>
      </c>
      <c r="AP20" s="57"/>
      <c r="AQ20" s="65"/>
      <c r="AR20" s="64"/>
      <c r="AS20" s="59" t="s">
        <v>90</v>
      </c>
      <c r="AT20" s="54" t="s">
        <v>91</v>
      </c>
      <c r="AU20" s="54"/>
      <c r="AV20" s="56"/>
      <c r="AW20" s="56"/>
      <c r="AX20" s="54"/>
      <c r="AY20" s="54"/>
      <c r="AZ20" s="54"/>
      <c r="BA20" s="56"/>
      <c r="BB20" s="56" t="s">
        <v>141</v>
      </c>
      <c r="BC20" s="56" t="s">
        <v>142</v>
      </c>
      <c r="BD20" s="59" t="s">
        <v>143</v>
      </c>
      <c r="BE20" s="56"/>
      <c r="BF20" s="66"/>
      <c r="BG20" s="56" t="s">
        <v>144</v>
      </c>
      <c r="BH20" s="68"/>
      <c r="BI20" s="62"/>
      <c r="BJ20" s="62"/>
      <c r="BK20" s="62"/>
    </row>
    <row r="21" s="52" customFormat="true" ht="60" hidden="false" customHeight="true" outlineLevel="0" collapsed="false">
      <c r="A21" s="54"/>
      <c r="B21" s="54" t="s">
        <v>62</v>
      </c>
      <c r="C21" s="54" t="s">
        <v>63</v>
      </c>
      <c r="D21" s="55" t="s">
        <v>64</v>
      </c>
      <c r="E21" s="55" t="n">
        <v>295</v>
      </c>
      <c r="F21" s="56" t="s">
        <v>98</v>
      </c>
      <c r="G21" s="56" t="s">
        <v>158</v>
      </c>
      <c r="H21" s="55" t="s">
        <v>159</v>
      </c>
      <c r="I21" s="57" t="s">
        <v>127</v>
      </c>
      <c r="J21" s="56" t="s">
        <v>128</v>
      </c>
      <c r="K21" s="58" t="s">
        <v>129</v>
      </c>
      <c r="L21" s="58" t="s">
        <v>130</v>
      </c>
      <c r="M21" s="56" t="s">
        <v>186</v>
      </c>
      <c r="N21" s="58" t="s">
        <v>201</v>
      </c>
      <c r="O21" s="54" t="s">
        <v>197</v>
      </c>
      <c r="P21" s="54" t="s">
        <v>189</v>
      </c>
      <c r="Q21" s="59" t="s">
        <v>135</v>
      </c>
      <c r="R21" s="60" t="s">
        <v>190</v>
      </c>
      <c r="S21" s="73" t="n">
        <v>12</v>
      </c>
      <c r="T21" s="61" t="n">
        <f aca="false">R21+S21*365.2</f>
        <v>4394.6014</v>
      </c>
      <c r="U21" s="55" t="s">
        <v>78</v>
      </c>
      <c r="V21" s="62" t="str">
        <f aca="false">IF(#REF!="","",#REF!)</f>
        <v>М</v>
      </c>
      <c r="W21" s="62" t="str">
        <f aca="false">IF(Z21="","",Z21)</f>
        <v>Па</v>
      </c>
      <c r="X21" s="57" t="n">
        <v>1.6</v>
      </c>
      <c r="Y21" s="57" t="s">
        <v>137</v>
      </c>
      <c r="Z21" s="59" t="s">
        <v>138</v>
      </c>
      <c r="AA21" s="55" t="s">
        <v>191</v>
      </c>
      <c r="AB21" s="57"/>
      <c r="AC21" s="59" t="s">
        <v>111</v>
      </c>
      <c r="AD21" s="58" t="n">
        <v>60</v>
      </c>
      <c r="AE21" s="63" t="n">
        <v>44722</v>
      </c>
      <c r="AF21" s="64" t="n">
        <f aca="false">IF(AD21=0,0,IF(AE21="","",EDATE(AE21,AD21)-DAY(1)))</f>
        <v>46517</v>
      </c>
      <c r="AG21" s="56" t="s">
        <v>81</v>
      </c>
      <c r="AH21" s="56" t="s">
        <v>82</v>
      </c>
      <c r="AI21" s="59" t="s">
        <v>202</v>
      </c>
      <c r="AJ21" s="56" t="s">
        <v>113</v>
      </c>
      <c r="AK21" s="64" t="str">
        <f aca="true">IF(AE21=0,"нет данных",IF(TODAY()&lt;AF21-30,"поверен",IF(TODAY()&gt;AF21,"ЗАМЕНИТЬ","ПРОСРОЧЕН")))</f>
        <v>поверен</v>
      </c>
      <c r="AL21" s="59"/>
      <c r="AM21" s="59" t="s">
        <v>85</v>
      </c>
      <c r="AN21" s="59" t="s">
        <v>86</v>
      </c>
      <c r="AO21" s="59" t="s">
        <v>87</v>
      </c>
      <c r="AP21" s="57"/>
      <c r="AQ21" s="65"/>
      <c r="AR21" s="64"/>
      <c r="AS21" s="59" t="s">
        <v>90</v>
      </c>
      <c r="AT21" s="54" t="s">
        <v>91</v>
      </c>
      <c r="AU21" s="54"/>
      <c r="AV21" s="56"/>
      <c r="AW21" s="56"/>
      <c r="AX21" s="54"/>
      <c r="AY21" s="54"/>
      <c r="AZ21" s="54"/>
      <c r="BA21" s="56"/>
      <c r="BB21" s="56" t="s">
        <v>141</v>
      </c>
      <c r="BC21" s="56" t="s">
        <v>142</v>
      </c>
      <c r="BD21" s="59" t="s">
        <v>143</v>
      </c>
      <c r="BE21" s="56"/>
      <c r="BF21" s="66"/>
      <c r="BG21" s="56" t="s">
        <v>144</v>
      </c>
      <c r="BH21" s="68"/>
      <c r="BI21" s="62"/>
      <c r="BJ21" s="62"/>
      <c r="BK21" s="62"/>
    </row>
    <row r="22" s="52" customFormat="true" ht="60" hidden="false" customHeight="true" outlineLevel="0" collapsed="false">
      <c r="A22" s="54"/>
      <c r="B22" s="54" t="s">
        <v>62</v>
      </c>
      <c r="C22" s="54" t="s">
        <v>63</v>
      </c>
      <c r="D22" s="55" t="s">
        <v>64</v>
      </c>
      <c r="E22" s="55" t="n">
        <v>295</v>
      </c>
      <c r="F22" s="56" t="s">
        <v>98</v>
      </c>
      <c r="G22" s="56" t="s">
        <v>162</v>
      </c>
      <c r="H22" s="55" t="s">
        <v>163</v>
      </c>
      <c r="I22" s="57" t="s">
        <v>127</v>
      </c>
      <c r="J22" s="56" t="s">
        <v>128</v>
      </c>
      <c r="K22" s="58" t="s">
        <v>129</v>
      </c>
      <c r="L22" s="58" t="s">
        <v>130</v>
      </c>
      <c r="M22" s="56" t="s">
        <v>186</v>
      </c>
      <c r="N22" s="58" t="s">
        <v>203</v>
      </c>
      <c r="O22" s="54" t="s">
        <v>197</v>
      </c>
      <c r="P22" s="54" t="s">
        <v>189</v>
      </c>
      <c r="Q22" s="59" t="s">
        <v>135</v>
      </c>
      <c r="R22" s="60" t="s">
        <v>190</v>
      </c>
      <c r="S22" s="73" t="n">
        <v>12</v>
      </c>
      <c r="T22" s="61" t="n">
        <f aca="false">R22+S22*365.2</f>
        <v>4394.6014</v>
      </c>
      <c r="U22" s="55" t="s">
        <v>78</v>
      </c>
      <c r="V22" s="62" t="str">
        <f aca="false">IF(#REF!="","",#REF!)</f>
        <v>М</v>
      </c>
      <c r="W22" s="62" t="str">
        <f aca="false">IF(Z22="","",Z22)</f>
        <v>Па</v>
      </c>
      <c r="X22" s="57" t="n">
        <v>1.6</v>
      </c>
      <c r="Y22" s="57" t="s">
        <v>137</v>
      </c>
      <c r="Z22" s="59" t="s">
        <v>138</v>
      </c>
      <c r="AA22" s="55" t="s">
        <v>191</v>
      </c>
      <c r="AB22" s="57"/>
      <c r="AC22" s="59" t="s">
        <v>111</v>
      </c>
      <c r="AD22" s="58" t="n">
        <v>60</v>
      </c>
      <c r="AE22" s="63" t="n">
        <v>44722</v>
      </c>
      <c r="AF22" s="64" t="n">
        <f aca="false">IF(AD22=0,0,IF(AE22="","",EDATE(AE22,AD22)-DAY(1)))</f>
        <v>46517</v>
      </c>
      <c r="AG22" s="56" t="s">
        <v>81</v>
      </c>
      <c r="AH22" s="56" t="s">
        <v>82</v>
      </c>
      <c r="AI22" s="59" t="s">
        <v>204</v>
      </c>
      <c r="AJ22" s="56" t="s">
        <v>113</v>
      </c>
      <c r="AK22" s="64" t="str">
        <f aca="true">IF(AE22=0,"нет данных",IF(TODAY()&lt;AF22-30,"поверен",IF(TODAY()&gt;AF22,"ЗАМЕНИТЬ","ПРОСРОЧЕН")))</f>
        <v>поверен</v>
      </c>
      <c r="AL22" s="59"/>
      <c r="AM22" s="59" t="s">
        <v>85</v>
      </c>
      <c r="AN22" s="59" t="s">
        <v>86</v>
      </c>
      <c r="AO22" s="59" t="s">
        <v>87</v>
      </c>
      <c r="AP22" s="57"/>
      <c r="AQ22" s="65"/>
      <c r="AR22" s="64"/>
      <c r="AS22" s="59" t="s">
        <v>90</v>
      </c>
      <c r="AT22" s="54" t="s">
        <v>91</v>
      </c>
      <c r="AU22" s="54"/>
      <c r="AV22" s="56"/>
      <c r="AW22" s="56"/>
      <c r="AX22" s="54"/>
      <c r="AY22" s="54"/>
      <c r="AZ22" s="54"/>
      <c r="BA22" s="56"/>
      <c r="BB22" s="56" t="s">
        <v>141</v>
      </c>
      <c r="BC22" s="56" t="s">
        <v>142</v>
      </c>
      <c r="BD22" s="59" t="s">
        <v>143</v>
      </c>
      <c r="BE22" s="56"/>
      <c r="BF22" s="66"/>
      <c r="BG22" s="56" t="s">
        <v>144</v>
      </c>
      <c r="BH22" s="68"/>
      <c r="BI22" s="62"/>
      <c r="BJ22" s="62"/>
      <c r="BK22" s="62"/>
    </row>
    <row r="23" s="52" customFormat="true" ht="60" hidden="false" customHeight="true" outlineLevel="0" collapsed="false">
      <c r="A23" s="54"/>
      <c r="B23" s="54" t="s">
        <v>62</v>
      </c>
      <c r="C23" s="54" t="s">
        <v>63</v>
      </c>
      <c r="D23" s="55" t="s">
        <v>64</v>
      </c>
      <c r="E23" s="55" t="n">
        <v>295</v>
      </c>
      <c r="F23" s="56" t="s">
        <v>98</v>
      </c>
      <c r="G23" s="56" t="s">
        <v>166</v>
      </c>
      <c r="H23" s="55" t="s">
        <v>167</v>
      </c>
      <c r="I23" s="57" t="s">
        <v>127</v>
      </c>
      <c r="J23" s="56" t="s">
        <v>128</v>
      </c>
      <c r="K23" s="58" t="s">
        <v>129</v>
      </c>
      <c r="L23" s="58" t="s">
        <v>130</v>
      </c>
      <c r="M23" s="56" t="s">
        <v>186</v>
      </c>
      <c r="N23" s="58" t="s">
        <v>205</v>
      </c>
      <c r="O23" s="54" t="s">
        <v>197</v>
      </c>
      <c r="P23" s="54" t="s">
        <v>189</v>
      </c>
      <c r="Q23" s="59" t="s">
        <v>135</v>
      </c>
      <c r="R23" s="60" t="s">
        <v>194</v>
      </c>
      <c r="S23" s="73" t="n">
        <v>12</v>
      </c>
      <c r="T23" s="61" t="n">
        <f aca="false">R23+S23*365.2</f>
        <v>4386.6015</v>
      </c>
      <c r="U23" s="55" t="s">
        <v>78</v>
      </c>
      <c r="V23" s="62" t="str">
        <f aca="false">IF(#REF!="","",#REF!)</f>
        <v>М</v>
      </c>
      <c r="W23" s="62" t="str">
        <f aca="false">IF(Z23="","",Z23)</f>
        <v>Па</v>
      </c>
      <c r="X23" s="57" t="n">
        <v>1.6</v>
      </c>
      <c r="Y23" s="57" t="s">
        <v>137</v>
      </c>
      <c r="Z23" s="59" t="s">
        <v>138</v>
      </c>
      <c r="AA23" s="55" t="s">
        <v>191</v>
      </c>
      <c r="AB23" s="57"/>
      <c r="AC23" s="59" t="s">
        <v>111</v>
      </c>
      <c r="AD23" s="58" t="n">
        <v>60</v>
      </c>
      <c r="AE23" s="63" t="n">
        <v>44722</v>
      </c>
      <c r="AF23" s="64" t="n">
        <f aca="false">IF(AD23=0,0,IF(AE23="","",EDATE(AE23,AD23)-DAY(1)))</f>
        <v>46517</v>
      </c>
      <c r="AG23" s="56" t="s">
        <v>81</v>
      </c>
      <c r="AH23" s="56" t="s">
        <v>82</v>
      </c>
      <c r="AI23" s="59" t="s">
        <v>206</v>
      </c>
      <c r="AJ23" s="56" t="s">
        <v>113</v>
      </c>
      <c r="AK23" s="64" t="str">
        <f aca="true">IF(AE23=0,"нет данных",IF(TODAY()&lt;AF23-30,"поверен",IF(TODAY()&gt;AF23,"ЗАМЕНИТЬ","ПРОСРОЧЕН")))</f>
        <v>поверен</v>
      </c>
      <c r="AL23" s="59"/>
      <c r="AM23" s="59" t="s">
        <v>85</v>
      </c>
      <c r="AN23" s="59" t="s">
        <v>86</v>
      </c>
      <c r="AO23" s="59" t="s">
        <v>87</v>
      </c>
      <c r="AP23" s="57"/>
      <c r="AQ23" s="65"/>
      <c r="AR23" s="64"/>
      <c r="AS23" s="59" t="s">
        <v>90</v>
      </c>
      <c r="AT23" s="54" t="s">
        <v>91</v>
      </c>
      <c r="AU23" s="54"/>
      <c r="AV23" s="56"/>
      <c r="AW23" s="56"/>
      <c r="AX23" s="54"/>
      <c r="AY23" s="54"/>
      <c r="AZ23" s="54"/>
      <c r="BA23" s="56"/>
      <c r="BB23" s="56" t="s">
        <v>141</v>
      </c>
      <c r="BC23" s="56" t="s">
        <v>142</v>
      </c>
      <c r="BD23" s="59" t="s">
        <v>143</v>
      </c>
      <c r="BE23" s="56"/>
      <c r="BF23" s="66"/>
      <c r="BG23" s="56" t="s">
        <v>144</v>
      </c>
      <c r="BH23" s="68"/>
      <c r="BI23" s="62"/>
      <c r="BJ23" s="62"/>
      <c r="BK23" s="62"/>
    </row>
    <row r="24" s="52" customFormat="true" ht="60" hidden="false" customHeight="true" outlineLevel="0" collapsed="false">
      <c r="A24" s="54"/>
      <c r="B24" s="54" t="s">
        <v>62</v>
      </c>
      <c r="C24" s="54" t="s">
        <v>63</v>
      </c>
      <c r="D24" s="55" t="s">
        <v>64</v>
      </c>
      <c r="E24" s="55" t="n">
        <v>295</v>
      </c>
      <c r="F24" s="56" t="s">
        <v>98</v>
      </c>
      <c r="G24" s="56" t="s">
        <v>170</v>
      </c>
      <c r="H24" s="55" t="s">
        <v>171</v>
      </c>
      <c r="I24" s="57" t="s">
        <v>127</v>
      </c>
      <c r="J24" s="56" t="s">
        <v>128</v>
      </c>
      <c r="K24" s="58" t="s">
        <v>129</v>
      </c>
      <c r="L24" s="58" t="s">
        <v>130</v>
      </c>
      <c r="M24" s="56" t="s">
        <v>186</v>
      </c>
      <c r="N24" s="58" t="s">
        <v>207</v>
      </c>
      <c r="O24" s="54" t="s">
        <v>197</v>
      </c>
      <c r="P24" s="54" t="s">
        <v>189</v>
      </c>
      <c r="Q24" s="59" t="s">
        <v>135</v>
      </c>
      <c r="R24" s="60" t="s">
        <v>194</v>
      </c>
      <c r="S24" s="73" t="n">
        <v>12</v>
      </c>
      <c r="T24" s="61" t="n">
        <f aca="false">R24+S24*365.2</f>
        <v>4386.6015</v>
      </c>
      <c r="U24" s="55" t="s">
        <v>78</v>
      </c>
      <c r="V24" s="62" t="str">
        <f aca="false">IF(#REF!="","",#REF!)</f>
        <v>М</v>
      </c>
      <c r="W24" s="62" t="str">
        <f aca="false">IF(Z24="","",Z24)</f>
        <v>Па</v>
      </c>
      <c r="X24" s="57" t="n">
        <v>1.6</v>
      </c>
      <c r="Y24" s="57" t="s">
        <v>137</v>
      </c>
      <c r="Z24" s="59" t="s">
        <v>138</v>
      </c>
      <c r="AA24" s="55" t="s">
        <v>191</v>
      </c>
      <c r="AB24" s="57"/>
      <c r="AC24" s="59" t="s">
        <v>111</v>
      </c>
      <c r="AD24" s="58" t="n">
        <v>60</v>
      </c>
      <c r="AE24" s="63" t="n">
        <v>44722</v>
      </c>
      <c r="AF24" s="64" t="n">
        <f aca="false">IF(AD24=0,0,IF(AE24="","",EDATE(AE24,AD24)-DAY(1)))</f>
        <v>46517</v>
      </c>
      <c r="AG24" s="56" t="s">
        <v>81</v>
      </c>
      <c r="AH24" s="56" t="s">
        <v>82</v>
      </c>
      <c r="AI24" s="59" t="s">
        <v>208</v>
      </c>
      <c r="AJ24" s="56" t="s">
        <v>113</v>
      </c>
      <c r="AK24" s="64" t="str">
        <f aca="true">IF(AE24=0,"нет данных",IF(TODAY()&lt;AF24-30,"поверен",IF(TODAY()&gt;AF24,"ЗАМЕНИТЬ","ПРОСРОЧЕН")))</f>
        <v>поверен</v>
      </c>
      <c r="AL24" s="59"/>
      <c r="AM24" s="59" t="s">
        <v>85</v>
      </c>
      <c r="AN24" s="59" t="s">
        <v>86</v>
      </c>
      <c r="AO24" s="59" t="s">
        <v>87</v>
      </c>
      <c r="AP24" s="57"/>
      <c r="AQ24" s="65"/>
      <c r="AR24" s="64"/>
      <c r="AS24" s="59" t="s">
        <v>90</v>
      </c>
      <c r="AT24" s="54" t="s">
        <v>91</v>
      </c>
      <c r="AU24" s="54"/>
      <c r="AV24" s="56"/>
      <c r="AW24" s="56"/>
      <c r="AX24" s="54"/>
      <c r="AY24" s="54"/>
      <c r="AZ24" s="54"/>
      <c r="BA24" s="56"/>
      <c r="BB24" s="56" t="s">
        <v>141</v>
      </c>
      <c r="BC24" s="56" t="s">
        <v>142</v>
      </c>
      <c r="BD24" s="59" t="s">
        <v>143</v>
      </c>
      <c r="BE24" s="56"/>
      <c r="BF24" s="66"/>
      <c r="BG24" s="56" t="s">
        <v>144</v>
      </c>
      <c r="BH24" s="68"/>
      <c r="BI24" s="62"/>
      <c r="BJ24" s="62"/>
      <c r="BK24" s="62"/>
    </row>
    <row r="25" s="52" customFormat="true" ht="60" hidden="false" customHeight="true" outlineLevel="0" collapsed="false">
      <c r="A25" s="54"/>
      <c r="B25" s="54" t="s">
        <v>62</v>
      </c>
      <c r="C25" s="54" t="s">
        <v>63</v>
      </c>
      <c r="D25" s="55" t="s">
        <v>64</v>
      </c>
      <c r="E25" s="55" t="n">
        <v>295</v>
      </c>
      <c r="F25" s="56" t="s">
        <v>98</v>
      </c>
      <c r="G25" s="56" t="s">
        <v>174</v>
      </c>
      <c r="H25" s="55" t="s">
        <v>175</v>
      </c>
      <c r="I25" s="57" t="s">
        <v>127</v>
      </c>
      <c r="J25" s="56" t="s">
        <v>128</v>
      </c>
      <c r="K25" s="58" t="s">
        <v>129</v>
      </c>
      <c r="L25" s="58" t="s">
        <v>130</v>
      </c>
      <c r="M25" s="56" t="s">
        <v>186</v>
      </c>
      <c r="N25" s="58" t="s">
        <v>209</v>
      </c>
      <c r="O25" s="54" t="s">
        <v>197</v>
      </c>
      <c r="P25" s="54" t="s">
        <v>189</v>
      </c>
      <c r="Q25" s="59" t="s">
        <v>135</v>
      </c>
      <c r="R25" s="60" t="s">
        <v>190</v>
      </c>
      <c r="S25" s="73" t="n">
        <v>12</v>
      </c>
      <c r="T25" s="61" t="n">
        <f aca="false">R25+S25*365.2</f>
        <v>4394.6014</v>
      </c>
      <c r="U25" s="55" t="s">
        <v>78</v>
      </c>
      <c r="V25" s="62" t="str">
        <f aca="false">IF(#REF!="","",#REF!)</f>
        <v>М</v>
      </c>
      <c r="W25" s="62" t="str">
        <f aca="false">IF(Z25="","",Z25)</f>
        <v>Па</v>
      </c>
      <c r="X25" s="57" t="n">
        <v>1.6</v>
      </c>
      <c r="Y25" s="57" t="s">
        <v>137</v>
      </c>
      <c r="Z25" s="59" t="s">
        <v>138</v>
      </c>
      <c r="AA25" s="55" t="s">
        <v>191</v>
      </c>
      <c r="AB25" s="57"/>
      <c r="AC25" s="59" t="s">
        <v>111</v>
      </c>
      <c r="AD25" s="58" t="n">
        <v>60</v>
      </c>
      <c r="AE25" s="63" t="n">
        <v>44722</v>
      </c>
      <c r="AF25" s="64" t="n">
        <f aca="false">IF(AD25=0,0,IF(AE25="","",EDATE(AE25,AD25)-DAY(1)))</f>
        <v>46517</v>
      </c>
      <c r="AG25" s="56" t="s">
        <v>81</v>
      </c>
      <c r="AH25" s="56" t="s">
        <v>82</v>
      </c>
      <c r="AI25" s="59" t="s">
        <v>210</v>
      </c>
      <c r="AJ25" s="56" t="s">
        <v>113</v>
      </c>
      <c r="AK25" s="64" t="str">
        <f aca="true">IF(AE25=0,"нет данных",IF(TODAY()&lt;AF25-30,"поверен",IF(TODAY()&gt;AF25,"ЗАМЕНИТЬ","ПРОСРОЧЕН")))</f>
        <v>поверен</v>
      </c>
      <c r="AL25" s="59"/>
      <c r="AM25" s="59" t="s">
        <v>85</v>
      </c>
      <c r="AN25" s="59" t="s">
        <v>86</v>
      </c>
      <c r="AO25" s="59" t="s">
        <v>87</v>
      </c>
      <c r="AP25" s="57"/>
      <c r="AQ25" s="65"/>
      <c r="AR25" s="64"/>
      <c r="AS25" s="59" t="s">
        <v>90</v>
      </c>
      <c r="AT25" s="54" t="s">
        <v>91</v>
      </c>
      <c r="AU25" s="54"/>
      <c r="AV25" s="56"/>
      <c r="AW25" s="56"/>
      <c r="AX25" s="54"/>
      <c r="AY25" s="54"/>
      <c r="AZ25" s="54"/>
      <c r="BA25" s="56"/>
      <c r="BB25" s="56" t="s">
        <v>141</v>
      </c>
      <c r="BC25" s="56" t="s">
        <v>142</v>
      </c>
      <c r="BD25" s="59" t="s">
        <v>143</v>
      </c>
      <c r="BE25" s="56"/>
      <c r="BF25" s="66"/>
      <c r="BG25" s="56" t="s">
        <v>144</v>
      </c>
      <c r="BH25" s="68"/>
      <c r="BI25" s="62"/>
      <c r="BJ25" s="62"/>
      <c r="BK25" s="62"/>
    </row>
    <row r="26" s="52" customFormat="true" ht="60" hidden="false" customHeight="true" outlineLevel="0" collapsed="false">
      <c r="A26" s="54"/>
      <c r="B26" s="54" t="s">
        <v>62</v>
      </c>
      <c r="C26" s="54" t="s">
        <v>63</v>
      </c>
      <c r="D26" s="55" t="s">
        <v>64</v>
      </c>
      <c r="E26" s="55" t="n">
        <v>295</v>
      </c>
      <c r="F26" s="56" t="s">
        <v>98</v>
      </c>
      <c r="G26" s="56" t="s">
        <v>178</v>
      </c>
      <c r="H26" s="55" t="s">
        <v>179</v>
      </c>
      <c r="I26" s="57" t="s">
        <v>127</v>
      </c>
      <c r="J26" s="56" t="s">
        <v>128</v>
      </c>
      <c r="K26" s="58" t="s">
        <v>129</v>
      </c>
      <c r="L26" s="58" t="s">
        <v>130</v>
      </c>
      <c r="M26" s="56" t="s">
        <v>186</v>
      </c>
      <c r="N26" s="58" t="s">
        <v>211</v>
      </c>
      <c r="O26" s="54" t="s">
        <v>197</v>
      </c>
      <c r="P26" s="54" t="s">
        <v>189</v>
      </c>
      <c r="Q26" s="59" t="s">
        <v>135</v>
      </c>
      <c r="R26" s="60" t="s">
        <v>136</v>
      </c>
      <c r="S26" s="73" t="n">
        <v>12</v>
      </c>
      <c r="T26" s="61" t="n">
        <f aca="false">R26+S26*365.2</f>
        <v>4393.6014</v>
      </c>
      <c r="U26" s="55" t="s">
        <v>78</v>
      </c>
      <c r="V26" s="62" t="str">
        <f aca="false">IF(#REF!="","",#REF!)</f>
        <v>М</v>
      </c>
      <c r="W26" s="62" t="str">
        <f aca="false">IF(Z26="","",Z26)</f>
        <v>Па</v>
      </c>
      <c r="X26" s="57" t="n">
        <v>1.6</v>
      </c>
      <c r="Y26" s="57" t="s">
        <v>137</v>
      </c>
      <c r="Z26" s="59" t="s">
        <v>138</v>
      </c>
      <c r="AA26" s="55" t="s">
        <v>191</v>
      </c>
      <c r="AB26" s="57"/>
      <c r="AC26" s="59" t="s">
        <v>111</v>
      </c>
      <c r="AD26" s="58" t="n">
        <v>60</v>
      </c>
      <c r="AE26" s="63" t="n">
        <v>44722</v>
      </c>
      <c r="AF26" s="64" t="n">
        <f aca="false">IF(AD26=0,0,IF(AE26="","",EDATE(AE26,AD26)-DAY(1)))</f>
        <v>46517</v>
      </c>
      <c r="AG26" s="56" t="s">
        <v>81</v>
      </c>
      <c r="AH26" s="56" t="s">
        <v>82</v>
      </c>
      <c r="AI26" s="59" t="s">
        <v>212</v>
      </c>
      <c r="AJ26" s="56" t="s">
        <v>113</v>
      </c>
      <c r="AK26" s="64" t="str">
        <f aca="true">IF(AE26=0,"нет данных",IF(TODAY()&lt;AF26-30,"поверен",IF(TODAY()&gt;AF26,"ЗАМЕНИТЬ","ПРОСРОЧЕН")))</f>
        <v>поверен</v>
      </c>
      <c r="AL26" s="59"/>
      <c r="AM26" s="59" t="s">
        <v>85</v>
      </c>
      <c r="AN26" s="59" t="s">
        <v>86</v>
      </c>
      <c r="AO26" s="59" t="s">
        <v>87</v>
      </c>
      <c r="AP26" s="57"/>
      <c r="AQ26" s="65"/>
      <c r="AR26" s="64"/>
      <c r="AS26" s="59" t="s">
        <v>90</v>
      </c>
      <c r="AT26" s="54" t="s">
        <v>91</v>
      </c>
      <c r="AU26" s="54"/>
      <c r="AV26" s="56"/>
      <c r="AW26" s="56"/>
      <c r="AX26" s="54"/>
      <c r="AY26" s="54"/>
      <c r="AZ26" s="54"/>
      <c r="BA26" s="56"/>
      <c r="BB26" s="56" t="s">
        <v>141</v>
      </c>
      <c r="BC26" s="56" t="s">
        <v>142</v>
      </c>
      <c r="BD26" s="59" t="s">
        <v>143</v>
      </c>
      <c r="BE26" s="56"/>
      <c r="BF26" s="66"/>
      <c r="BG26" s="56" t="s">
        <v>144</v>
      </c>
      <c r="BH26" s="68"/>
      <c r="BI26" s="62"/>
      <c r="BJ26" s="62"/>
      <c r="BK26" s="62"/>
    </row>
    <row r="27" s="53" customFormat="true" ht="60" hidden="false" customHeight="true" outlineLevel="0" collapsed="false">
      <c r="A27" s="36"/>
      <c r="B27" s="36" t="s">
        <v>62</v>
      </c>
      <c r="C27" s="36" t="s">
        <v>63</v>
      </c>
      <c r="D27" s="37" t="s">
        <v>64</v>
      </c>
      <c r="E27" s="37" t="n">
        <v>296</v>
      </c>
      <c r="F27" s="38" t="s">
        <v>213</v>
      </c>
      <c r="G27" s="38" t="s">
        <v>214</v>
      </c>
      <c r="H27" s="37" t="s">
        <v>100</v>
      </c>
      <c r="I27" s="39" t="s">
        <v>101</v>
      </c>
      <c r="J27" s="38" t="s">
        <v>102</v>
      </c>
      <c r="K27" s="40" t="s">
        <v>103</v>
      </c>
      <c r="L27" s="40" t="s">
        <v>104</v>
      </c>
      <c r="M27" s="38" t="s">
        <v>215</v>
      </c>
      <c r="N27" s="40" t="n">
        <v>2235851</v>
      </c>
      <c r="O27" s="36" t="s">
        <v>107</v>
      </c>
      <c r="P27" s="36" t="s">
        <v>76</v>
      </c>
      <c r="Q27" s="41" t="s">
        <v>108</v>
      </c>
      <c r="R27" s="74" t="n">
        <v>41974</v>
      </c>
      <c r="S27" s="39" t="n">
        <v>10</v>
      </c>
      <c r="T27" s="43" t="n">
        <f aca="false">R27+S27*365.2</f>
        <v>45626</v>
      </c>
      <c r="U27" s="37" t="n">
        <v>-50</v>
      </c>
      <c r="V27" s="51" t="str">
        <f aca="false">IF(#REF!="","",#REF!)</f>
        <v/>
      </c>
      <c r="W27" s="51" t="str">
        <f aca="false">IF(Z27="","",Z27)</f>
        <v>°С</v>
      </c>
      <c r="X27" s="39" t="n">
        <v>50</v>
      </c>
      <c r="Y27" s="39"/>
      <c r="Z27" s="41" t="s">
        <v>109</v>
      </c>
      <c r="AA27" s="37" t="s">
        <v>110</v>
      </c>
      <c r="AB27" s="39"/>
      <c r="AC27" s="41" t="s">
        <v>111</v>
      </c>
      <c r="AD27" s="40" t="n">
        <v>48</v>
      </c>
      <c r="AE27" s="44" t="n">
        <v>45034</v>
      </c>
      <c r="AF27" s="45" t="n">
        <f aca="false">IF(AD27=0,0,IF(AE27="","",EDATE(AE27,AD27)-DAY(1)))</f>
        <v>46464</v>
      </c>
      <c r="AG27" s="38" t="s">
        <v>81</v>
      </c>
      <c r="AH27" s="38" t="s">
        <v>82</v>
      </c>
      <c r="AI27" s="41" t="s">
        <v>216</v>
      </c>
      <c r="AJ27" s="38" t="s">
        <v>113</v>
      </c>
      <c r="AK27" s="45" t="str">
        <f aca="true">IF(AE27=0,"нет данных",IF(TODAY()&lt;AF27-30,"поверен",IF(TODAY()&gt;AF27,"ЗАМЕНИТЬ","ПРОСРОЧЕН")))</f>
        <v>поверен</v>
      </c>
      <c r="AL27" s="41"/>
      <c r="AM27" s="41" t="s">
        <v>85</v>
      </c>
      <c r="AN27" s="41" t="s">
        <v>86</v>
      </c>
      <c r="AO27" s="41" t="s">
        <v>87</v>
      </c>
      <c r="AP27" s="39"/>
      <c r="AQ27" s="46"/>
      <c r="AR27" s="45"/>
      <c r="AS27" s="41" t="s">
        <v>90</v>
      </c>
      <c r="AT27" s="36" t="s">
        <v>91</v>
      </c>
      <c r="AU27" s="36"/>
      <c r="AV27" s="38"/>
      <c r="AW27" s="38"/>
      <c r="AX27" s="36"/>
      <c r="AY27" s="36"/>
      <c r="AZ27" s="36"/>
      <c r="BA27" s="38"/>
      <c r="BB27" s="38" t="s">
        <v>116</v>
      </c>
      <c r="BC27" s="38" t="s">
        <v>117</v>
      </c>
      <c r="BD27" s="41" t="n">
        <v>3201</v>
      </c>
      <c r="BE27" s="38"/>
      <c r="BF27" s="47"/>
      <c r="BG27" s="38" t="s">
        <v>124</v>
      </c>
      <c r="BH27" s="49"/>
      <c r="BI27" s="51"/>
      <c r="BJ27" s="51"/>
      <c r="BK27" s="51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</row>
    <row r="28" s="72" customFormat="true" ht="60" hidden="false" customHeight="true" outlineLevel="0" collapsed="false">
      <c r="A28" s="54"/>
      <c r="B28" s="54" t="s">
        <v>62</v>
      </c>
      <c r="C28" s="54" t="s">
        <v>63</v>
      </c>
      <c r="D28" s="55" t="s">
        <v>64</v>
      </c>
      <c r="E28" s="55" t="n">
        <v>296</v>
      </c>
      <c r="F28" s="56" t="s">
        <v>213</v>
      </c>
      <c r="G28" s="56" t="s">
        <v>214</v>
      </c>
      <c r="H28" s="55" t="s">
        <v>120</v>
      </c>
      <c r="I28" s="57" t="s">
        <v>101</v>
      </c>
      <c r="J28" s="56" t="s">
        <v>102</v>
      </c>
      <c r="K28" s="58" t="s">
        <v>103</v>
      </c>
      <c r="L28" s="58" t="s">
        <v>104</v>
      </c>
      <c r="M28" s="56" t="s">
        <v>105</v>
      </c>
      <c r="N28" s="58" t="n">
        <v>22335847</v>
      </c>
      <c r="O28" s="54" t="s">
        <v>107</v>
      </c>
      <c r="P28" s="54" t="s">
        <v>76</v>
      </c>
      <c r="Q28" s="59" t="s">
        <v>108</v>
      </c>
      <c r="R28" s="69" t="n">
        <v>41974</v>
      </c>
      <c r="S28" s="57" t="n">
        <v>10</v>
      </c>
      <c r="T28" s="61" t="n">
        <f aca="false">R28+S28*365.2</f>
        <v>45626</v>
      </c>
      <c r="U28" s="55" t="n">
        <v>-50</v>
      </c>
      <c r="V28" s="54" t="str">
        <f aca="false">IF(#REF!="","",#REF!)</f>
        <v/>
      </c>
      <c r="W28" s="54" t="str">
        <f aca="false">IF(Z28="","",Z28)</f>
        <v>°С</v>
      </c>
      <c r="X28" s="57" t="n">
        <v>50</v>
      </c>
      <c r="Y28" s="57"/>
      <c r="Z28" s="59" t="s">
        <v>109</v>
      </c>
      <c r="AA28" s="55" t="s">
        <v>110</v>
      </c>
      <c r="AB28" s="57"/>
      <c r="AC28" s="59" t="s">
        <v>111</v>
      </c>
      <c r="AD28" s="58" t="n">
        <v>48</v>
      </c>
      <c r="AE28" s="63" t="n">
        <v>45444</v>
      </c>
      <c r="AF28" s="64" t="n">
        <f aca="false">IF(AD28=0,0,IF(AE28="","",EDATE(AE28,AD28)-DAY(1)))</f>
        <v>46874</v>
      </c>
      <c r="AG28" s="56" t="s">
        <v>81</v>
      </c>
      <c r="AH28" s="56" t="s">
        <v>82</v>
      </c>
      <c r="AI28" s="59" t="s">
        <v>217</v>
      </c>
      <c r="AJ28" s="56" t="s">
        <v>113</v>
      </c>
      <c r="AK28" s="64" t="str">
        <f aca="true">IF(AE28=0,"нет данных",IF(TODAY()&lt;AF28-30,"поверен",IF(TODAY()&gt;AF28,"ЗАМЕНИТЬ","ПРОСРОЧЕН")))</f>
        <v>поверен</v>
      </c>
      <c r="AL28" s="59"/>
      <c r="AM28" s="59" t="s">
        <v>85</v>
      </c>
      <c r="AN28" s="59" t="s">
        <v>86</v>
      </c>
      <c r="AO28" s="59" t="s">
        <v>87</v>
      </c>
      <c r="AP28" s="57"/>
      <c r="AQ28" s="65"/>
      <c r="AR28" s="64"/>
      <c r="AS28" s="59" t="s">
        <v>90</v>
      </c>
      <c r="AT28" s="54" t="s">
        <v>91</v>
      </c>
      <c r="AU28" s="54"/>
      <c r="AV28" s="56"/>
      <c r="AW28" s="56"/>
      <c r="AX28" s="54"/>
      <c r="AY28" s="54"/>
      <c r="AZ28" s="54"/>
      <c r="BA28" s="56"/>
      <c r="BB28" s="56" t="s">
        <v>116</v>
      </c>
      <c r="BC28" s="56" t="s">
        <v>117</v>
      </c>
      <c r="BD28" s="59" t="n">
        <v>3201</v>
      </c>
      <c r="BE28" s="56"/>
      <c r="BF28" s="66"/>
      <c r="BG28" s="70"/>
      <c r="BH28" s="71"/>
      <c r="BI28" s="54"/>
      <c r="BJ28" s="54"/>
      <c r="BK28" s="54"/>
    </row>
    <row r="29" s="53" customFormat="true" ht="60" hidden="false" customHeight="true" outlineLevel="0" collapsed="false">
      <c r="A29" s="36"/>
      <c r="B29" s="36" t="s">
        <v>62</v>
      </c>
      <c r="C29" s="36" t="s">
        <v>63</v>
      </c>
      <c r="D29" s="37" t="s">
        <v>64</v>
      </c>
      <c r="E29" s="37" t="n">
        <v>296</v>
      </c>
      <c r="F29" s="38" t="s">
        <v>213</v>
      </c>
      <c r="G29" s="38" t="s">
        <v>218</v>
      </c>
      <c r="H29" s="37" t="s">
        <v>126</v>
      </c>
      <c r="I29" s="39" t="s">
        <v>127</v>
      </c>
      <c r="J29" s="38" t="s">
        <v>128</v>
      </c>
      <c r="K29" s="40" t="s">
        <v>129</v>
      </c>
      <c r="L29" s="40" t="s">
        <v>130</v>
      </c>
      <c r="M29" s="38" t="s">
        <v>219</v>
      </c>
      <c r="N29" s="40" t="n">
        <v>9664725</v>
      </c>
      <c r="O29" s="36" t="s">
        <v>197</v>
      </c>
      <c r="P29" s="36" t="s">
        <v>189</v>
      </c>
      <c r="Q29" s="41" t="s">
        <v>135</v>
      </c>
      <c r="R29" s="74" t="s">
        <v>156</v>
      </c>
      <c r="S29" s="75" t="n">
        <v>12</v>
      </c>
      <c r="T29" s="43" t="n">
        <f aca="false">R29+S29*365.2</f>
        <v>4392.6014</v>
      </c>
      <c r="U29" s="37" t="s">
        <v>78</v>
      </c>
      <c r="V29" s="51" t="str">
        <f aca="false">IF(#REF!="","",#REF!)</f>
        <v>М</v>
      </c>
      <c r="W29" s="51" t="str">
        <f aca="false">IF(Z29="","",Z29)</f>
        <v>Па</v>
      </c>
      <c r="X29" s="39" t="n">
        <v>1.6</v>
      </c>
      <c r="Y29" s="39" t="s">
        <v>137</v>
      </c>
      <c r="Z29" s="41" t="s">
        <v>138</v>
      </c>
      <c r="AA29" s="37" t="s">
        <v>191</v>
      </c>
      <c r="AB29" s="39"/>
      <c r="AC29" s="41" t="s">
        <v>111</v>
      </c>
      <c r="AD29" s="40" t="n">
        <v>60</v>
      </c>
      <c r="AE29" s="44" t="n">
        <v>44722</v>
      </c>
      <c r="AF29" s="45" t="n">
        <f aca="false">IF(AD29=0,0,IF(AE29="","",EDATE(AE29,AD29)-DAY(1)))</f>
        <v>46517</v>
      </c>
      <c r="AG29" s="38" t="s">
        <v>81</v>
      </c>
      <c r="AH29" s="38" t="s">
        <v>82</v>
      </c>
      <c r="AI29" s="41" t="s">
        <v>220</v>
      </c>
      <c r="AJ29" s="38" t="s">
        <v>113</v>
      </c>
      <c r="AK29" s="45" t="str">
        <f aca="true">IF(AE29=0,"нет данных",IF(TODAY()&lt;AF29-30,"поверен",IF(TODAY()&gt;AF29,"ЗАМЕНИТЬ","ПРОСРОЧЕН")))</f>
        <v>поверен</v>
      </c>
      <c r="AL29" s="41"/>
      <c r="AM29" s="41" t="s">
        <v>85</v>
      </c>
      <c r="AN29" s="41" t="s">
        <v>86</v>
      </c>
      <c r="AO29" s="41" t="s">
        <v>87</v>
      </c>
      <c r="AP29" s="39"/>
      <c r="AQ29" s="46"/>
      <c r="AR29" s="45"/>
      <c r="AS29" s="41" t="s">
        <v>90</v>
      </c>
      <c r="AT29" s="36" t="s">
        <v>91</v>
      </c>
      <c r="AU29" s="36"/>
      <c r="AV29" s="38"/>
      <c r="AW29" s="38"/>
      <c r="AX29" s="36"/>
      <c r="AY29" s="36"/>
      <c r="AZ29" s="36"/>
      <c r="BA29" s="38"/>
      <c r="BB29" s="38" t="s">
        <v>141</v>
      </c>
      <c r="BC29" s="38" t="s">
        <v>142</v>
      </c>
      <c r="BD29" s="41" t="s">
        <v>143</v>
      </c>
      <c r="BE29" s="38"/>
      <c r="BF29" s="47"/>
      <c r="BG29" s="51" t="s">
        <v>144</v>
      </c>
      <c r="BH29" s="49"/>
      <c r="BI29" s="51"/>
      <c r="BJ29" s="51"/>
      <c r="BK29" s="51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</row>
    <row r="30" s="53" customFormat="true" ht="60" hidden="false" customHeight="true" outlineLevel="0" collapsed="false">
      <c r="A30" s="36"/>
      <c r="B30" s="36" t="s">
        <v>62</v>
      </c>
      <c r="C30" s="36" t="s">
        <v>63</v>
      </c>
      <c r="D30" s="37" t="s">
        <v>64</v>
      </c>
      <c r="E30" s="37" t="n">
        <v>296</v>
      </c>
      <c r="F30" s="38" t="s">
        <v>213</v>
      </c>
      <c r="G30" s="38" t="s">
        <v>218</v>
      </c>
      <c r="H30" s="37" t="s">
        <v>146</v>
      </c>
      <c r="I30" s="39" t="s">
        <v>127</v>
      </c>
      <c r="J30" s="38" t="s">
        <v>128</v>
      </c>
      <c r="K30" s="40" t="s">
        <v>129</v>
      </c>
      <c r="L30" s="40" t="s">
        <v>130</v>
      </c>
      <c r="M30" s="38" t="s">
        <v>219</v>
      </c>
      <c r="N30" s="40" t="n">
        <v>9664728</v>
      </c>
      <c r="O30" s="36" t="s">
        <v>188</v>
      </c>
      <c r="P30" s="36" t="s">
        <v>189</v>
      </c>
      <c r="Q30" s="41" t="s">
        <v>135</v>
      </c>
      <c r="R30" s="74" t="s">
        <v>136</v>
      </c>
      <c r="S30" s="75" t="n">
        <v>12</v>
      </c>
      <c r="T30" s="43" t="n">
        <f aca="false">R30+S30*365.2</f>
        <v>4393.6014</v>
      </c>
      <c r="U30" s="37" t="s">
        <v>78</v>
      </c>
      <c r="V30" s="51" t="str">
        <f aca="false">IF(#REF!="","",#REF!)</f>
        <v>М</v>
      </c>
      <c r="W30" s="51" t="str">
        <f aca="false">IF(Z30="","",Z30)</f>
        <v>Па</v>
      </c>
      <c r="X30" s="39" t="n">
        <v>1.6</v>
      </c>
      <c r="Y30" s="39" t="s">
        <v>137</v>
      </c>
      <c r="Z30" s="41" t="s">
        <v>138</v>
      </c>
      <c r="AA30" s="37" t="s">
        <v>191</v>
      </c>
      <c r="AB30" s="39"/>
      <c r="AC30" s="41" t="s">
        <v>111</v>
      </c>
      <c r="AD30" s="40" t="n">
        <v>60</v>
      </c>
      <c r="AE30" s="44" t="n">
        <v>44722</v>
      </c>
      <c r="AF30" s="45" t="n">
        <f aca="false">IF(AD30=0,0,IF(AE30="","",EDATE(AE30,AD30)-DAY(1)))</f>
        <v>46517</v>
      </c>
      <c r="AG30" s="38" t="s">
        <v>81</v>
      </c>
      <c r="AH30" s="38" t="s">
        <v>82</v>
      </c>
      <c r="AI30" s="41" t="s">
        <v>221</v>
      </c>
      <c r="AJ30" s="38" t="s">
        <v>113</v>
      </c>
      <c r="AK30" s="45" t="str">
        <f aca="true">IF(AE30=0,"нет данных",IF(TODAY()&lt;AF30-30,"поверен",IF(TODAY()&gt;AF30,"ЗАМЕНИТЬ","ПРОСРОЧЕН")))</f>
        <v>поверен</v>
      </c>
      <c r="AL30" s="41"/>
      <c r="AM30" s="41" t="s">
        <v>85</v>
      </c>
      <c r="AN30" s="41" t="s">
        <v>86</v>
      </c>
      <c r="AO30" s="41" t="s">
        <v>87</v>
      </c>
      <c r="AP30" s="39"/>
      <c r="AQ30" s="46"/>
      <c r="AR30" s="45"/>
      <c r="AS30" s="41" t="s">
        <v>90</v>
      </c>
      <c r="AT30" s="36" t="s">
        <v>91</v>
      </c>
      <c r="AU30" s="36"/>
      <c r="AV30" s="38"/>
      <c r="AW30" s="38"/>
      <c r="AX30" s="36"/>
      <c r="AY30" s="36"/>
      <c r="AZ30" s="36"/>
      <c r="BA30" s="38"/>
      <c r="BB30" s="38" t="s">
        <v>141</v>
      </c>
      <c r="BC30" s="38" t="s">
        <v>142</v>
      </c>
      <c r="BD30" s="41" t="s">
        <v>143</v>
      </c>
      <c r="BE30" s="38"/>
      <c r="BF30" s="47"/>
      <c r="BG30" s="51" t="s">
        <v>144</v>
      </c>
      <c r="BH30" s="49"/>
      <c r="BI30" s="51"/>
      <c r="BJ30" s="51"/>
      <c r="BK30" s="51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</row>
    <row r="31" s="53" customFormat="true" ht="60" hidden="false" customHeight="true" outlineLevel="0" collapsed="false">
      <c r="A31" s="36"/>
      <c r="B31" s="36" t="s">
        <v>62</v>
      </c>
      <c r="C31" s="36" t="s">
        <v>63</v>
      </c>
      <c r="D31" s="37" t="s">
        <v>64</v>
      </c>
      <c r="E31" s="37" t="n">
        <v>296</v>
      </c>
      <c r="F31" s="38" t="s">
        <v>213</v>
      </c>
      <c r="G31" s="38" t="s">
        <v>218</v>
      </c>
      <c r="H31" s="37" t="s">
        <v>150</v>
      </c>
      <c r="I31" s="39" t="s">
        <v>127</v>
      </c>
      <c r="J31" s="38" t="s">
        <v>128</v>
      </c>
      <c r="K31" s="40" t="s">
        <v>129</v>
      </c>
      <c r="L31" s="40" t="s">
        <v>130</v>
      </c>
      <c r="M31" s="38" t="s">
        <v>219</v>
      </c>
      <c r="N31" s="40" t="n">
        <v>9664729</v>
      </c>
      <c r="O31" s="36" t="s">
        <v>197</v>
      </c>
      <c r="P31" s="36" t="s">
        <v>189</v>
      </c>
      <c r="Q31" s="41" t="s">
        <v>135</v>
      </c>
      <c r="R31" s="74" t="s">
        <v>136</v>
      </c>
      <c r="S31" s="75" t="n">
        <v>12</v>
      </c>
      <c r="T31" s="43" t="n">
        <f aca="false">R31+S31*365.2</f>
        <v>4393.6014</v>
      </c>
      <c r="U31" s="37" t="s">
        <v>78</v>
      </c>
      <c r="V31" s="51" t="str">
        <f aca="false">IF(#REF!="","",#REF!)</f>
        <v>М</v>
      </c>
      <c r="W31" s="51" t="str">
        <f aca="false">IF(Z31="","",Z31)</f>
        <v>Па</v>
      </c>
      <c r="X31" s="39" t="n">
        <v>1.6</v>
      </c>
      <c r="Y31" s="39" t="s">
        <v>137</v>
      </c>
      <c r="Z31" s="41" t="s">
        <v>138</v>
      </c>
      <c r="AA31" s="37" t="s">
        <v>191</v>
      </c>
      <c r="AB31" s="39"/>
      <c r="AC31" s="41" t="s">
        <v>111</v>
      </c>
      <c r="AD31" s="40" t="n">
        <v>60</v>
      </c>
      <c r="AE31" s="44" t="n">
        <v>44722</v>
      </c>
      <c r="AF31" s="45" t="n">
        <f aca="false">IF(AD31=0,0,IF(AE31="","",EDATE(AE31,AD31)-DAY(1)))</f>
        <v>46517</v>
      </c>
      <c r="AG31" s="38" t="s">
        <v>81</v>
      </c>
      <c r="AH31" s="38" t="s">
        <v>82</v>
      </c>
      <c r="AI31" s="41" t="s">
        <v>222</v>
      </c>
      <c r="AJ31" s="38" t="s">
        <v>113</v>
      </c>
      <c r="AK31" s="45" t="str">
        <f aca="true">IF(AE31=0,"нет данных",IF(TODAY()&lt;AF31-30,"поверен",IF(TODAY()&gt;AF31,"ЗАМЕНИТЬ","ПРОСРОЧЕН")))</f>
        <v>поверен</v>
      </c>
      <c r="AL31" s="41"/>
      <c r="AM31" s="41" t="s">
        <v>85</v>
      </c>
      <c r="AN31" s="41" t="s">
        <v>86</v>
      </c>
      <c r="AO31" s="41" t="s">
        <v>87</v>
      </c>
      <c r="AP31" s="39"/>
      <c r="AQ31" s="46"/>
      <c r="AR31" s="45"/>
      <c r="AS31" s="41" t="s">
        <v>90</v>
      </c>
      <c r="AT31" s="36" t="s">
        <v>91</v>
      </c>
      <c r="AU31" s="36"/>
      <c r="AV31" s="38"/>
      <c r="AW31" s="38"/>
      <c r="AX31" s="36"/>
      <c r="AY31" s="36"/>
      <c r="AZ31" s="36"/>
      <c r="BA31" s="38"/>
      <c r="BB31" s="38" t="s">
        <v>141</v>
      </c>
      <c r="BC31" s="38" t="s">
        <v>142</v>
      </c>
      <c r="BD31" s="41" t="s">
        <v>143</v>
      </c>
      <c r="BE31" s="38"/>
      <c r="BF31" s="47"/>
      <c r="BG31" s="51" t="s">
        <v>144</v>
      </c>
      <c r="BH31" s="49"/>
      <c r="BI31" s="51"/>
      <c r="BJ31" s="51"/>
      <c r="BK31" s="51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</row>
    <row r="32" s="53" customFormat="true" ht="60" hidden="false" customHeight="true" outlineLevel="0" collapsed="false">
      <c r="A32" s="36"/>
      <c r="B32" s="36" t="s">
        <v>62</v>
      </c>
      <c r="C32" s="36" t="s">
        <v>63</v>
      </c>
      <c r="D32" s="37" t="s">
        <v>64</v>
      </c>
      <c r="E32" s="37" t="n">
        <v>296</v>
      </c>
      <c r="F32" s="38" t="s">
        <v>213</v>
      </c>
      <c r="G32" s="38" t="s">
        <v>218</v>
      </c>
      <c r="H32" s="37" t="s">
        <v>154</v>
      </c>
      <c r="I32" s="39" t="s">
        <v>127</v>
      </c>
      <c r="J32" s="38" t="s">
        <v>128</v>
      </c>
      <c r="K32" s="40" t="s">
        <v>129</v>
      </c>
      <c r="L32" s="40" t="s">
        <v>130</v>
      </c>
      <c r="M32" s="38" t="s">
        <v>219</v>
      </c>
      <c r="N32" s="40" t="n">
        <v>9664731</v>
      </c>
      <c r="O32" s="36" t="s">
        <v>197</v>
      </c>
      <c r="P32" s="36" t="s">
        <v>189</v>
      </c>
      <c r="Q32" s="41" t="s">
        <v>135</v>
      </c>
      <c r="R32" s="74" t="s">
        <v>136</v>
      </c>
      <c r="S32" s="75" t="n">
        <v>12</v>
      </c>
      <c r="T32" s="43" t="n">
        <f aca="false">R32+S32*365.2</f>
        <v>4393.6014</v>
      </c>
      <c r="U32" s="37" t="s">
        <v>78</v>
      </c>
      <c r="V32" s="51" t="str">
        <f aca="false">IF(#REF!="","",#REF!)</f>
        <v>М</v>
      </c>
      <c r="W32" s="51" t="str">
        <f aca="false">IF(Z32="","",Z32)</f>
        <v>Па</v>
      </c>
      <c r="X32" s="39" t="n">
        <v>1.6</v>
      </c>
      <c r="Y32" s="39" t="s">
        <v>137</v>
      </c>
      <c r="Z32" s="41" t="s">
        <v>138</v>
      </c>
      <c r="AA32" s="37" t="s">
        <v>191</v>
      </c>
      <c r="AB32" s="39"/>
      <c r="AC32" s="41" t="s">
        <v>111</v>
      </c>
      <c r="AD32" s="40" t="n">
        <v>60</v>
      </c>
      <c r="AE32" s="44" t="n">
        <v>44722</v>
      </c>
      <c r="AF32" s="45" t="n">
        <f aca="false">IF(AD32=0,0,IF(AE32="","",EDATE(AE32,AD32)-DAY(1)))</f>
        <v>46517</v>
      </c>
      <c r="AG32" s="38" t="s">
        <v>81</v>
      </c>
      <c r="AH32" s="38" t="s">
        <v>82</v>
      </c>
      <c r="AI32" s="41" t="s">
        <v>223</v>
      </c>
      <c r="AJ32" s="38" t="s">
        <v>113</v>
      </c>
      <c r="AK32" s="45" t="str">
        <f aca="true">IF(AE32=0,"нет данных",IF(TODAY()&lt;AF32-30,"поверен",IF(TODAY()&gt;AF32,"ЗАМЕНИТЬ","ПРОСРОЧЕН")))</f>
        <v>поверен</v>
      </c>
      <c r="AL32" s="41"/>
      <c r="AM32" s="41" t="s">
        <v>85</v>
      </c>
      <c r="AN32" s="41" t="s">
        <v>86</v>
      </c>
      <c r="AO32" s="41" t="s">
        <v>87</v>
      </c>
      <c r="AP32" s="39"/>
      <c r="AQ32" s="46"/>
      <c r="AR32" s="45"/>
      <c r="AS32" s="41" t="s">
        <v>90</v>
      </c>
      <c r="AT32" s="36" t="s">
        <v>91</v>
      </c>
      <c r="AU32" s="36"/>
      <c r="AV32" s="38"/>
      <c r="AW32" s="38"/>
      <c r="AX32" s="36"/>
      <c r="AY32" s="36"/>
      <c r="AZ32" s="36"/>
      <c r="BA32" s="38"/>
      <c r="BB32" s="38" t="s">
        <v>141</v>
      </c>
      <c r="BC32" s="38" t="s">
        <v>142</v>
      </c>
      <c r="BD32" s="41" t="s">
        <v>143</v>
      </c>
      <c r="BE32" s="38"/>
      <c r="BF32" s="47"/>
      <c r="BG32" s="51" t="s">
        <v>144</v>
      </c>
      <c r="BH32" s="49"/>
      <c r="BI32" s="51"/>
      <c r="BJ32" s="51"/>
      <c r="BK32" s="51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</row>
    <row r="33" s="53" customFormat="true" ht="60" hidden="false" customHeight="true" outlineLevel="0" collapsed="false">
      <c r="A33" s="36"/>
      <c r="B33" s="36" t="s">
        <v>62</v>
      </c>
      <c r="C33" s="36" t="s">
        <v>63</v>
      </c>
      <c r="D33" s="37" t="s">
        <v>64</v>
      </c>
      <c r="E33" s="37" t="n">
        <v>296</v>
      </c>
      <c r="F33" s="38" t="s">
        <v>213</v>
      </c>
      <c r="G33" s="38" t="s">
        <v>218</v>
      </c>
      <c r="H33" s="37" t="s">
        <v>159</v>
      </c>
      <c r="I33" s="39" t="s">
        <v>127</v>
      </c>
      <c r="J33" s="38" t="s">
        <v>128</v>
      </c>
      <c r="K33" s="40" t="s">
        <v>129</v>
      </c>
      <c r="L33" s="40" t="s">
        <v>130</v>
      </c>
      <c r="M33" s="38" t="s">
        <v>219</v>
      </c>
      <c r="N33" s="40" t="n">
        <v>9664730</v>
      </c>
      <c r="O33" s="36" t="s">
        <v>197</v>
      </c>
      <c r="P33" s="36" t="s">
        <v>189</v>
      </c>
      <c r="Q33" s="41" t="s">
        <v>135</v>
      </c>
      <c r="R33" s="74" t="s">
        <v>136</v>
      </c>
      <c r="S33" s="75" t="n">
        <v>12</v>
      </c>
      <c r="T33" s="43" t="n">
        <f aca="false">R33+S33*365.2</f>
        <v>4393.6014</v>
      </c>
      <c r="U33" s="37" t="s">
        <v>78</v>
      </c>
      <c r="V33" s="51" t="str">
        <f aca="false">IF(#REF!="","",#REF!)</f>
        <v>М</v>
      </c>
      <c r="W33" s="51" t="str">
        <f aca="false">IF(Z33="","",Z33)</f>
        <v>Па</v>
      </c>
      <c r="X33" s="39" t="n">
        <v>1.6</v>
      </c>
      <c r="Y33" s="39" t="s">
        <v>137</v>
      </c>
      <c r="Z33" s="41" t="s">
        <v>138</v>
      </c>
      <c r="AA33" s="37" t="s">
        <v>191</v>
      </c>
      <c r="AB33" s="39"/>
      <c r="AC33" s="41" t="s">
        <v>111</v>
      </c>
      <c r="AD33" s="40" t="n">
        <v>60</v>
      </c>
      <c r="AE33" s="44" t="n">
        <v>44722</v>
      </c>
      <c r="AF33" s="45" t="n">
        <f aca="false">IF(AD33=0,0,IF(AE33="","",EDATE(AE33,AD33)-DAY(1)))</f>
        <v>46517</v>
      </c>
      <c r="AG33" s="38" t="s">
        <v>81</v>
      </c>
      <c r="AH33" s="38" t="s">
        <v>82</v>
      </c>
      <c r="AI33" s="41" t="s">
        <v>224</v>
      </c>
      <c r="AJ33" s="38" t="s">
        <v>113</v>
      </c>
      <c r="AK33" s="45" t="str">
        <f aca="true">IF(AE33=0,"нет данных",IF(TODAY()&lt;AF33-30,"поверен",IF(TODAY()&gt;AF33,"ЗАМЕНИТЬ","ПРОСРОЧЕН")))</f>
        <v>поверен</v>
      </c>
      <c r="AL33" s="41"/>
      <c r="AM33" s="41" t="s">
        <v>85</v>
      </c>
      <c r="AN33" s="41" t="s">
        <v>86</v>
      </c>
      <c r="AO33" s="41" t="s">
        <v>87</v>
      </c>
      <c r="AP33" s="39"/>
      <c r="AQ33" s="46"/>
      <c r="AR33" s="45"/>
      <c r="AS33" s="41" t="s">
        <v>90</v>
      </c>
      <c r="AT33" s="36" t="s">
        <v>91</v>
      </c>
      <c r="AU33" s="36"/>
      <c r="AV33" s="38"/>
      <c r="AW33" s="38"/>
      <c r="AX33" s="36"/>
      <c r="AY33" s="36"/>
      <c r="AZ33" s="36"/>
      <c r="BA33" s="38"/>
      <c r="BB33" s="38" t="s">
        <v>141</v>
      </c>
      <c r="BC33" s="38" t="s">
        <v>142</v>
      </c>
      <c r="BD33" s="41" t="s">
        <v>143</v>
      </c>
      <c r="BE33" s="38"/>
      <c r="BF33" s="47"/>
      <c r="BG33" s="51" t="s">
        <v>144</v>
      </c>
      <c r="BH33" s="49"/>
      <c r="BI33" s="51"/>
      <c r="BJ33" s="51"/>
      <c r="BK33" s="51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</row>
    <row r="34" s="53" customFormat="true" ht="60" hidden="false" customHeight="true" outlineLevel="0" collapsed="false">
      <c r="A34" s="36"/>
      <c r="B34" s="36" t="s">
        <v>62</v>
      </c>
      <c r="C34" s="36" t="s">
        <v>63</v>
      </c>
      <c r="D34" s="37" t="s">
        <v>64</v>
      </c>
      <c r="E34" s="37" t="n">
        <v>296</v>
      </c>
      <c r="F34" s="38" t="s">
        <v>213</v>
      </c>
      <c r="G34" s="38" t="s">
        <v>218</v>
      </c>
      <c r="H34" s="37" t="s">
        <v>163</v>
      </c>
      <c r="I34" s="39" t="s">
        <v>127</v>
      </c>
      <c r="J34" s="38" t="s">
        <v>128</v>
      </c>
      <c r="K34" s="40" t="s">
        <v>129</v>
      </c>
      <c r="L34" s="40" t="s">
        <v>130</v>
      </c>
      <c r="M34" s="38" t="s">
        <v>219</v>
      </c>
      <c r="N34" s="40" t="n">
        <v>9664733</v>
      </c>
      <c r="O34" s="36" t="s">
        <v>197</v>
      </c>
      <c r="P34" s="36" t="s">
        <v>189</v>
      </c>
      <c r="Q34" s="41" t="s">
        <v>135</v>
      </c>
      <c r="R34" s="74" t="s">
        <v>136</v>
      </c>
      <c r="S34" s="75" t="n">
        <v>12</v>
      </c>
      <c r="T34" s="43" t="n">
        <f aca="false">R34+S34*365.2</f>
        <v>4393.6014</v>
      </c>
      <c r="U34" s="37" t="s">
        <v>78</v>
      </c>
      <c r="V34" s="51" t="str">
        <f aca="false">IF(#REF!="","",#REF!)</f>
        <v>М</v>
      </c>
      <c r="W34" s="51" t="str">
        <f aca="false">IF(Z34="","",Z34)</f>
        <v>Па</v>
      </c>
      <c r="X34" s="39" t="n">
        <v>1.6</v>
      </c>
      <c r="Y34" s="39" t="s">
        <v>137</v>
      </c>
      <c r="Z34" s="41" t="s">
        <v>138</v>
      </c>
      <c r="AA34" s="37" t="s">
        <v>191</v>
      </c>
      <c r="AB34" s="39"/>
      <c r="AC34" s="41" t="s">
        <v>111</v>
      </c>
      <c r="AD34" s="40" t="n">
        <v>60</v>
      </c>
      <c r="AE34" s="44" t="n">
        <v>44722</v>
      </c>
      <c r="AF34" s="45" t="n">
        <f aca="false">IF(AD34=0,0,IF(AE34="","",EDATE(AE34,AD34)-DAY(1)))</f>
        <v>46517</v>
      </c>
      <c r="AG34" s="38" t="s">
        <v>81</v>
      </c>
      <c r="AH34" s="38" t="s">
        <v>82</v>
      </c>
      <c r="AI34" s="41" t="s">
        <v>225</v>
      </c>
      <c r="AJ34" s="38" t="s">
        <v>113</v>
      </c>
      <c r="AK34" s="45" t="str">
        <f aca="true">IF(AE34=0,"нет данных",IF(TODAY()&lt;AF34-30,"поверен",IF(TODAY()&gt;AF34,"ЗАМЕНИТЬ","ПРОСРОЧЕН")))</f>
        <v>поверен</v>
      </c>
      <c r="AL34" s="41"/>
      <c r="AM34" s="41" t="s">
        <v>85</v>
      </c>
      <c r="AN34" s="41" t="s">
        <v>86</v>
      </c>
      <c r="AO34" s="41" t="s">
        <v>87</v>
      </c>
      <c r="AP34" s="39"/>
      <c r="AQ34" s="46"/>
      <c r="AR34" s="45"/>
      <c r="AS34" s="41" t="s">
        <v>90</v>
      </c>
      <c r="AT34" s="36" t="s">
        <v>91</v>
      </c>
      <c r="AU34" s="36"/>
      <c r="AV34" s="38"/>
      <c r="AW34" s="38"/>
      <c r="AX34" s="36"/>
      <c r="AY34" s="36"/>
      <c r="AZ34" s="36"/>
      <c r="BA34" s="38"/>
      <c r="BB34" s="38" t="s">
        <v>141</v>
      </c>
      <c r="BC34" s="38" t="s">
        <v>142</v>
      </c>
      <c r="BD34" s="41" t="s">
        <v>143</v>
      </c>
      <c r="BE34" s="38"/>
      <c r="BF34" s="47"/>
      <c r="BG34" s="51" t="s">
        <v>144</v>
      </c>
      <c r="BH34" s="49"/>
      <c r="BI34" s="51"/>
      <c r="BJ34" s="51"/>
      <c r="BK34" s="51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</row>
    <row r="35" s="53" customFormat="true" ht="60" hidden="false" customHeight="true" outlineLevel="0" collapsed="false">
      <c r="A35" s="36"/>
      <c r="B35" s="36" t="s">
        <v>62</v>
      </c>
      <c r="C35" s="36" t="s">
        <v>63</v>
      </c>
      <c r="D35" s="37" t="s">
        <v>64</v>
      </c>
      <c r="E35" s="37" t="n">
        <v>296</v>
      </c>
      <c r="F35" s="38" t="s">
        <v>213</v>
      </c>
      <c r="G35" s="38" t="s">
        <v>218</v>
      </c>
      <c r="H35" s="37" t="s">
        <v>167</v>
      </c>
      <c r="I35" s="39" t="s">
        <v>127</v>
      </c>
      <c r="J35" s="38" t="s">
        <v>128</v>
      </c>
      <c r="K35" s="40" t="s">
        <v>129</v>
      </c>
      <c r="L35" s="40" t="s">
        <v>130</v>
      </c>
      <c r="M35" s="38" t="s">
        <v>219</v>
      </c>
      <c r="N35" s="40" t="n">
        <v>9664726</v>
      </c>
      <c r="O35" s="36" t="s">
        <v>197</v>
      </c>
      <c r="P35" s="36" t="s">
        <v>189</v>
      </c>
      <c r="Q35" s="41" t="s">
        <v>135</v>
      </c>
      <c r="R35" s="74" t="s">
        <v>156</v>
      </c>
      <c r="S35" s="75" t="n">
        <v>12</v>
      </c>
      <c r="T35" s="43" t="n">
        <f aca="false">R35+S35*365.2</f>
        <v>4392.6014</v>
      </c>
      <c r="U35" s="37" t="s">
        <v>78</v>
      </c>
      <c r="V35" s="51" t="str">
        <f aca="false">IF(#REF!="","",#REF!)</f>
        <v>М</v>
      </c>
      <c r="W35" s="51" t="str">
        <f aca="false">IF(Z35="","",Z35)</f>
        <v>Па</v>
      </c>
      <c r="X35" s="39" t="n">
        <v>1.6</v>
      </c>
      <c r="Y35" s="39" t="s">
        <v>137</v>
      </c>
      <c r="Z35" s="41" t="s">
        <v>138</v>
      </c>
      <c r="AA35" s="37" t="s">
        <v>191</v>
      </c>
      <c r="AB35" s="39"/>
      <c r="AC35" s="41" t="s">
        <v>111</v>
      </c>
      <c r="AD35" s="40" t="n">
        <v>60</v>
      </c>
      <c r="AE35" s="44" t="n">
        <v>44722</v>
      </c>
      <c r="AF35" s="45" t="n">
        <f aca="false">IF(AD35=0,0,IF(AE35="","",EDATE(AE35,AD35)-DAY(1)))</f>
        <v>46517</v>
      </c>
      <c r="AG35" s="38" t="s">
        <v>81</v>
      </c>
      <c r="AH35" s="38" t="s">
        <v>82</v>
      </c>
      <c r="AI35" s="41" t="s">
        <v>226</v>
      </c>
      <c r="AJ35" s="38" t="s">
        <v>113</v>
      </c>
      <c r="AK35" s="45" t="str">
        <f aca="true">IF(AE35=0,"нет данных",IF(TODAY()&lt;AF35-30,"поверен",IF(TODAY()&gt;AF35,"ЗАМЕНИТЬ","ПРОСРОЧЕН")))</f>
        <v>поверен</v>
      </c>
      <c r="AL35" s="41"/>
      <c r="AM35" s="41" t="s">
        <v>85</v>
      </c>
      <c r="AN35" s="41" t="s">
        <v>86</v>
      </c>
      <c r="AO35" s="41" t="s">
        <v>87</v>
      </c>
      <c r="AP35" s="39"/>
      <c r="AQ35" s="46"/>
      <c r="AR35" s="45"/>
      <c r="AS35" s="41" t="s">
        <v>90</v>
      </c>
      <c r="AT35" s="36" t="s">
        <v>91</v>
      </c>
      <c r="AU35" s="36"/>
      <c r="AV35" s="38"/>
      <c r="AW35" s="38"/>
      <c r="AX35" s="36"/>
      <c r="AY35" s="36"/>
      <c r="AZ35" s="36"/>
      <c r="BA35" s="38"/>
      <c r="BB35" s="38" t="s">
        <v>141</v>
      </c>
      <c r="BC35" s="38" t="s">
        <v>142</v>
      </c>
      <c r="BD35" s="41" t="s">
        <v>143</v>
      </c>
      <c r="BE35" s="38"/>
      <c r="BF35" s="47"/>
      <c r="BG35" s="51" t="s">
        <v>144</v>
      </c>
      <c r="BH35" s="49"/>
      <c r="BI35" s="51"/>
      <c r="BJ35" s="51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</row>
    <row r="36" s="53" customFormat="true" ht="60" hidden="false" customHeight="true" outlineLevel="0" collapsed="false">
      <c r="A36" s="36"/>
      <c r="B36" s="36" t="s">
        <v>62</v>
      </c>
      <c r="C36" s="36" t="s">
        <v>63</v>
      </c>
      <c r="D36" s="37" t="s">
        <v>64</v>
      </c>
      <c r="E36" s="37" t="n">
        <v>296</v>
      </c>
      <c r="F36" s="38" t="s">
        <v>213</v>
      </c>
      <c r="G36" s="38" t="s">
        <v>218</v>
      </c>
      <c r="H36" s="37" t="s">
        <v>171</v>
      </c>
      <c r="I36" s="39" t="s">
        <v>127</v>
      </c>
      <c r="J36" s="38" t="s">
        <v>128</v>
      </c>
      <c r="K36" s="40" t="s">
        <v>129</v>
      </c>
      <c r="L36" s="40" t="s">
        <v>130</v>
      </c>
      <c r="M36" s="38" t="s">
        <v>219</v>
      </c>
      <c r="N36" s="40" t="n">
        <v>9664724</v>
      </c>
      <c r="O36" s="36" t="s">
        <v>197</v>
      </c>
      <c r="P36" s="36" t="s">
        <v>189</v>
      </c>
      <c r="Q36" s="41" t="s">
        <v>135</v>
      </c>
      <c r="R36" s="74" t="s">
        <v>156</v>
      </c>
      <c r="S36" s="75" t="n">
        <v>12</v>
      </c>
      <c r="T36" s="43" t="n">
        <f aca="false">R36+S36*365.2</f>
        <v>4392.6014</v>
      </c>
      <c r="U36" s="37" t="s">
        <v>78</v>
      </c>
      <c r="V36" s="51" t="str">
        <f aca="false">IF(#REF!="","",#REF!)</f>
        <v>М</v>
      </c>
      <c r="W36" s="51" t="str">
        <f aca="false">IF(Z36="","",Z36)</f>
        <v>Па</v>
      </c>
      <c r="X36" s="39" t="n">
        <v>1.6</v>
      </c>
      <c r="Y36" s="39" t="s">
        <v>137</v>
      </c>
      <c r="Z36" s="41" t="s">
        <v>138</v>
      </c>
      <c r="AA36" s="37" t="s">
        <v>191</v>
      </c>
      <c r="AB36" s="39"/>
      <c r="AC36" s="41" t="s">
        <v>111</v>
      </c>
      <c r="AD36" s="40" t="n">
        <v>60</v>
      </c>
      <c r="AE36" s="44" t="n">
        <v>44722</v>
      </c>
      <c r="AF36" s="45" t="n">
        <f aca="false">IF(AD36=0,0,IF(AE36="","",EDATE(AE36,AD36)-DAY(1)))</f>
        <v>46517</v>
      </c>
      <c r="AG36" s="38" t="s">
        <v>81</v>
      </c>
      <c r="AH36" s="38" t="s">
        <v>82</v>
      </c>
      <c r="AI36" s="41" t="s">
        <v>227</v>
      </c>
      <c r="AJ36" s="38" t="s">
        <v>113</v>
      </c>
      <c r="AK36" s="45" t="str">
        <f aca="true">IF(AE36=0,"нет данных",IF(TODAY()&lt;AF36-30,"поверен",IF(TODAY()&gt;AF36,"ЗАМЕНИТЬ","ПРОСРОЧЕН")))</f>
        <v>поверен</v>
      </c>
      <c r="AL36" s="41"/>
      <c r="AM36" s="41" t="s">
        <v>85</v>
      </c>
      <c r="AN36" s="41" t="s">
        <v>86</v>
      </c>
      <c r="AO36" s="41" t="s">
        <v>87</v>
      </c>
      <c r="AP36" s="39"/>
      <c r="AQ36" s="46"/>
      <c r="AR36" s="45"/>
      <c r="AS36" s="41" t="s">
        <v>90</v>
      </c>
      <c r="AT36" s="36" t="s">
        <v>91</v>
      </c>
      <c r="AU36" s="36"/>
      <c r="AV36" s="38"/>
      <c r="AW36" s="38"/>
      <c r="AX36" s="36"/>
      <c r="AY36" s="36"/>
      <c r="AZ36" s="36"/>
      <c r="BA36" s="38"/>
      <c r="BB36" s="38" t="s">
        <v>141</v>
      </c>
      <c r="BC36" s="38" t="s">
        <v>142</v>
      </c>
      <c r="BD36" s="41" t="s">
        <v>143</v>
      </c>
      <c r="BE36" s="38"/>
      <c r="BF36" s="47"/>
      <c r="BG36" s="51" t="s">
        <v>144</v>
      </c>
      <c r="BH36" s="49"/>
      <c r="BI36" s="51"/>
      <c r="BJ36" s="51"/>
      <c r="BK36" s="51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</row>
    <row r="37" s="53" customFormat="true" ht="60" hidden="false" customHeight="true" outlineLevel="0" collapsed="false">
      <c r="A37" s="36"/>
      <c r="B37" s="36" t="s">
        <v>62</v>
      </c>
      <c r="C37" s="36" t="s">
        <v>63</v>
      </c>
      <c r="D37" s="37" t="s">
        <v>64</v>
      </c>
      <c r="E37" s="37" t="s">
        <v>228</v>
      </c>
      <c r="F37" s="38" t="s">
        <v>229</v>
      </c>
      <c r="G37" s="38" t="s">
        <v>230</v>
      </c>
      <c r="H37" s="37" t="s">
        <v>231</v>
      </c>
      <c r="I37" s="39" t="s">
        <v>232</v>
      </c>
      <c r="J37" s="38" t="s">
        <v>233</v>
      </c>
      <c r="K37" s="40" t="s">
        <v>234</v>
      </c>
      <c r="L37" s="40" t="s">
        <v>235</v>
      </c>
      <c r="M37" s="38" t="s">
        <v>236</v>
      </c>
      <c r="N37" s="40" t="s">
        <v>237</v>
      </c>
      <c r="O37" s="36" t="s">
        <v>238</v>
      </c>
      <c r="P37" s="36" t="s">
        <v>76</v>
      </c>
      <c r="Q37" s="41" t="s">
        <v>239</v>
      </c>
      <c r="R37" s="50" t="s">
        <v>240</v>
      </c>
      <c r="S37" s="76" t="n">
        <v>14</v>
      </c>
      <c r="T37" s="43" t="e">
        <f aca="false">R37+S37*365.2</f>
        <v>#VALUE!</v>
      </c>
      <c r="U37" s="37" t="s">
        <v>241</v>
      </c>
      <c r="V37" s="51" t="s">
        <v>242</v>
      </c>
      <c r="W37" s="51" t="s">
        <v>242</v>
      </c>
      <c r="X37" s="39" t="n">
        <v>12310</v>
      </c>
      <c r="Y37" s="39" t="s">
        <v>242</v>
      </c>
      <c r="Z37" s="41" t="s">
        <v>242</v>
      </c>
      <c r="AA37" s="37" t="s">
        <v>243</v>
      </c>
      <c r="AB37" s="39" t="s">
        <v>242</v>
      </c>
      <c r="AC37" s="41" t="s">
        <v>242</v>
      </c>
      <c r="AD37" s="40" t="n">
        <v>24</v>
      </c>
      <c r="AE37" s="44" t="n">
        <v>45541</v>
      </c>
      <c r="AF37" s="45" t="n">
        <f aca="false">IF(AD37=0,0,IF(AE37="","",EDATE(AE37,AD37)-DAY(1)))</f>
        <v>46240</v>
      </c>
      <c r="AG37" s="38" t="s">
        <v>81</v>
      </c>
      <c r="AH37" s="38" t="s">
        <v>82</v>
      </c>
      <c r="AI37" s="41" t="s">
        <v>244</v>
      </c>
      <c r="AJ37" s="38" t="s">
        <v>113</v>
      </c>
      <c r="AK37" s="45" t="str">
        <f aca="true">IF(AE37=0,"нет данных",IF(TODAY()&lt;AF37-30,"поверен",IF(TODAY()&gt;AF37,"ЗАМЕНИТЬ","ПРОСРОЧЕН")))</f>
        <v>поверен</v>
      </c>
      <c r="AL37" s="41"/>
      <c r="AM37" s="41" t="s">
        <v>85</v>
      </c>
      <c r="AN37" s="41" t="s">
        <v>86</v>
      </c>
      <c r="AO37" s="41" t="s">
        <v>87</v>
      </c>
      <c r="AP37" s="39" t="s">
        <v>245</v>
      </c>
      <c r="AQ37" s="46" t="s">
        <v>246</v>
      </c>
      <c r="AR37" s="45"/>
      <c r="AS37" s="41" t="s">
        <v>90</v>
      </c>
      <c r="AT37" s="36" t="s">
        <v>91</v>
      </c>
      <c r="AU37" s="36"/>
      <c r="AV37" s="38" t="n">
        <v>45117</v>
      </c>
      <c r="AW37" s="38"/>
      <c r="AX37" s="36"/>
      <c r="AY37" s="36"/>
      <c r="AZ37" s="36"/>
      <c r="BA37" s="38"/>
      <c r="BB37" s="38"/>
      <c r="BC37" s="38"/>
      <c r="BD37" s="41"/>
      <c r="BE37" s="38"/>
      <c r="BF37" s="47"/>
      <c r="BG37" s="51" t="s">
        <v>247</v>
      </c>
      <c r="BH37" s="49"/>
      <c r="BI37" s="51"/>
      <c r="BJ37" s="51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</row>
    <row r="38" s="93" customFormat="true" ht="60" hidden="false" customHeight="true" outlineLevel="0" collapsed="false">
      <c r="A38" s="77"/>
      <c r="B38" s="77" t="s">
        <v>62</v>
      </c>
      <c r="C38" s="78" t="s">
        <v>63</v>
      </c>
      <c r="D38" s="79" t="s">
        <v>64</v>
      </c>
      <c r="E38" s="80" t="s">
        <v>228</v>
      </c>
      <c r="F38" s="81" t="s">
        <v>248</v>
      </c>
      <c r="G38" s="82" t="s">
        <v>230</v>
      </c>
      <c r="H38" s="79" t="s">
        <v>249</v>
      </c>
      <c r="I38" s="83" t="s">
        <v>232</v>
      </c>
      <c r="J38" s="82" t="s">
        <v>233</v>
      </c>
      <c r="K38" s="84" t="s">
        <v>234</v>
      </c>
      <c r="L38" s="85" t="s">
        <v>235</v>
      </c>
      <c r="M38" s="82" t="s">
        <v>236</v>
      </c>
      <c r="N38" s="85" t="s">
        <v>250</v>
      </c>
      <c r="O38" s="78" t="s">
        <v>238</v>
      </c>
      <c r="P38" s="86" t="s">
        <v>76</v>
      </c>
      <c r="Q38" s="87" t="s">
        <v>239</v>
      </c>
      <c r="R38" s="88" t="s">
        <v>240</v>
      </c>
      <c r="S38" s="89" t="n">
        <v>14</v>
      </c>
      <c r="T38" s="82" t="e">
        <f aca="false">R38+S38*365.2</f>
        <v>#VALUE!</v>
      </c>
      <c r="U38" s="79" t="s">
        <v>251</v>
      </c>
      <c r="V38" s="90" t="s">
        <v>242</v>
      </c>
      <c r="W38" s="91" t="s">
        <v>242</v>
      </c>
      <c r="X38" s="92" t="s">
        <v>252</v>
      </c>
      <c r="Z38" s="87" t="s">
        <v>242</v>
      </c>
      <c r="AA38" s="94" t="s">
        <v>253</v>
      </c>
      <c r="AC38" s="95" t="s">
        <v>242</v>
      </c>
      <c r="AD38" s="96" t="n">
        <v>24</v>
      </c>
      <c r="AE38" s="97" t="n">
        <v>44848</v>
      </c>
      <c r="AF38" s="98" t="n">
        <f aca="false">IF(AD38=0,0,IF(AE38="","",EDATE(AE38,AD38)-DAY(1)))</f>
        <v>45548</v>
      </c>
      <c r="AG38" s="81" t="s">
        <v>81</v>
      </c>
      <c r="AH38" s="82" t="s">
        <v>82</v>
      </c>
      <c r="AI38" s="95" t="s">
        <v>254</v>
      </c>
      <c r="AJ38" s="82" t="s">
        <v>255</v>
      </c>
      <c r="AK38" s="99" t="str">
        <f aca="true">IF(AE38=0,"нет данных",IF(TODAY()&lt;AF38-30,"поверен",IF(TODAY()&gt;AF38,"ЗАМЕНИТЬ","ПРОСРОЧЕН")))</f>
        <v>ЗАМЕНИТЬ</v>
      </c>
      <c r="AL38" s="99" t="e">
        <f aca="true">IF(AF38=0,"нет данных",IF(TODAY()&lt;AG38-30,"поверен",IF(TODAY()&gt;AG38,"ЗАМЕНИТЬ","ПРОСРОЧЕН")))</f>
        <v>#VALUE!</v>
      </c>
      <c r="AM38" s="95" t="s">
        <v>85</v>
      </c>
      <c r="AN38" s="87" t="s">
        <v>86</v>
      </c>
      <c r="AO38" s="95" t="s">
        <v>87</v>
      </c>
      <c r="AP38" s="83" t="s">
        <v>245</v>
      </c>
      <c r="AQ38" s="87" t="s">
        <v>256</v>
      </c>
      <c r="AS38" s="87" t="s">
        <v>90</v>
      </c>
      <c r="AT38" s="77" t="s">
        <v>91</v>
      </c>
      <c r="AU38" s="92"/>
      <c r="AV38" s="100" t="s">
        <v>256</v>
      </c>
      <c r="AW38" s="92"/>
      <c r="AX38" s="77"/>
      <c r="AY38" s="82"/>
      <c r="AZ38" s="81"/>
      <c r="BA38" s="82"/>
      <c r="BB38" s="95"/>
      <c r="BC38" s="82"/>
      <c r="BD38" s="81"/>
      <c r="BG38" s="82" t="s">
        <v>257</v>
      </c>
      <c r="BH38" s="101"/>
      <c r="BI38" s="102" t="s">
        <v>258</v>
      </c>
      <c r="BJ38" s="103" t="s">
        <v>259</v>
      </c>
      <c r="BK38" s="102" t="s">
        <v>97</v>
      </c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</row>
    <row r="39" s="106" customFormat="true" ht="60" hidden="false" customHeight="true" outlineLevel="0" collapsed="false">
      <c r="A39" s="36"/>
      <c r="B39" s="36" t="s">
        <v>62</v>
      </c>
      <c r="C39" s="36" t="s">
        <v>63</v>
      </c>
      <c r="D39" s="37" t="s">
        <v>64</v>
      </c>
      <c r="E39" s="37" t="n">
        <v>299</v>
      </c>
      <c r="F39" s="38" t="s">
        <v>260</v>
      </c>
      <c r="G39" s="38" t="s">
        <v>99</v>
      </c>
      <c r="H39" s="37" t="s">
        <v>100</v>
      </c>
      <c r="I39" s="39" t="s">
        <v>101</v>
      </c>
      <c r="J39" s="38" t="s">
        <v>102</v>
      </c>
      <c r="K39" s="40" t="s">
        <v>103</v>
      </c>
      <c r="L39" s="40" t="s">
        <v>104</v>
      </c>
      <c r="M39" s="38" t="s">
        <v>121</v>
      </c>
      <c r="N39" s="40" t="s">
        <v>261</v>
      </c>
      <c r="O39" s="36" t="s">
        <v>107</v>
      </c>
      <c r="P39" s="36" t="s">
        <v>76</v>
      </c>
      <c r="Q39" s="41" t="s">
        <v>108</v>
      </c>
      <c r="R39" s="42" t="n">
        <v>41944</v>
      </c>
      <c r="S39" s="39" t="n">
        <v>10</v>
      </c>
      <c r="T39" s="43" t="n">
        <f aca="false">R39+S39*365.2</f>
        <v>45596</v>
      </c>
      <c r="U39" s="37" t="n">
        <v>-50</v>
      </c>
      <c r="V39" s="36" t="str">
        <f aca="false">IF(Y39="","",Y39)</f>
        <v/>
      </c>
      <c r="W39" s="36" t="str">
        <f aca="false">IF(Z39="","",Z39)</f>
        <v>°С</v>
      </c>
      <c r="X39" s="39" t="n">
        <v>50</v>
      </c>
      <c r="Y39" s="39"/>
      <c r="Z39" s="41" t="s">
        <v>109</v>
      </c>
      <c r="AA39" s="37" t="s">
        <v>110</v>
      </c>
      <c r="AB39" s="39"/>
      <c r="AC39" s="41" t="s">
        <v>111</v>
      </c>
      <c r="AD39" s="40" t="n">
        <v>48</v>
      </c>
      <c r="AE39" s="44" t="n">
        <v>45034</v>
      </c>
      <c r="AF39" s="45" t="n">
        <f aca="false">IF(AD39=0,0,IF(AE39="","",EDATE(AE39,AD39)-DAY(1)))</f>
        <v>46464</v>
      </c>
      <c r="AG39" s="38" t="s">
        <v>81</v>
      </c>
      <c r="AH39" s="38" t="s">
        <v>82</v>
      </c>
      <c r="AI39" s="41" t="s">
        <v>262</v>
      </c>
      <c r="AJ39" s="38" t="s">
        <v>113</v>
      </c>
      <c r="AK39" s="45" t="str">
        <f aca="true">IF(AE39=0,"нет данных",IF(TODAY()&lt;AF39-30,"поверен",IF(TODAY()&gt;AF39,"ЗАМЕНИТЬ","ПРОСРОЧЕН")))</f>
        <v>поверен</v>
      </c>
      <c r="AL39" s="41"/>
      <c r="AM39" s="41" t="s">
        <v>85</v>
      </c>
      <c r="AN39" s="41" t="s">
        <v>86</v>
      </c>
      <c r="AO39" s="41" t="s">
        <v>87</v>
      </c>
      <c r="AP39" s="39" t="s">
        <v>173</v>
      </c>
      <c r="AQ39" s="46" t="s">
        <v>263</v>
      </c>
      <c r="AR39" s="45"/>
      <c r="AS39" s="41" t="s">
        <v>90</v>
      </c>
      <c r="AT39" s="36" t="s">
        <v>91</v>
      </c>
      <c r="AU39" s="36"/>
      <c r="AV39" s="38" t="n">
        <v>43191</v>
      </c>
      <c r="AW39" s="38"/>
      <c r="AX39" s="36"/>
      <c r="AY39" s="36"/>
      <c r="AZ39" s="36"/>
      <c r="BA39" s="38"/>
      <c r="BB39" s="38" t="s">
        <v>116</v>
      </c>
      <c r="BC39" s="38" t="s">
        <v>117</v>
      </c>
      <c r="BD39" s="41" t="n">
        <v>3201</v>
      </c>
      <c r="BE39" s="38"/>
      <c r="BF39" s="47"/>
      <c r="BG39" s="104" t="s">
        <v>124</v>
      </c>
      <c r="BH39" s="105"/>
      <c r="BI39" s="36"/>
      <c r="BJ39" s="36"/>
      <c r="BK39" s="36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</row>
    <row r="40" s="106" customFormat="true" ht="60" hidden="false" customHeight="true" outlineLevel="0" collapsed="false">
      <c r="A40" s="36"/>
      <c r="B40" s="36" t="s">
        <v>62</v>
      </c>
      <c r="C40" s="36" t="s">
        <v>63</v>
      </c>
      <c r="D40" s="37" t="s">
        <v>64</v>
      </c>
      <c r="E40" s="37" t="n">
        <v>299</v>
      </c>
      <c r="F40" s="38" t="s">
        <v>260</v>
      </c>
      <c r="G40" s="38" t="s">
        <v>119</v>
      </c>
      <c r="H40" s="37" t="s">
        <v>120</v>
      </c>
      <c r="I40" s="39" t="s">
        <v>101</v>
      </c>
      <c r="J40" s="38" t="s">
        <v>102</v>
      </c>
      <c r="K40" s="40" t="s">
        <v>103</v>
      </c>
      <c r="L40" s="40" t="s">
        <v>104</v>
      </c>
      <c r="M40" s="38" t="s">
        <v>215</v>
      </c>
      <c r="N40" s="40" t="n">
        <v>2269688</v>
      </c>
      <c r="O40" s="36" t="s">
        <v>107</v>
      </c>
      <c r="P40" s="36" t="s">
        <v>76</v>
      </c>
      <c r="Q40" s="41" t="s">
        <v>108</v>
      </c>
      <c r="R40" s="42" t="n">
        <v>42217</v>
      </c>
      <c r="S40" s="39" t="n">
        <v>10</v>
      </c>
      <c r="T40" s="43" t="n">
        <f aca="false">R40+S40*365.2</f>
        <v>45869</v>
      </c>
      <c r="U40" s="37" t="n">
        <v>-50</v>
      </c>
      <c r="V40" s="36" t="str">
        <f aca="false">IF(Y40="","",Y40)</f>
        <v/>
      </c>
      <c r="W40" s="36" t="str">
        <f aca="false">IF(Z40="","",Z40)</f>
        <v>°С</v>
      </c>
      <c r="X40" s="39" t="n">
        <v>100</v>
      </c>
      <c r="Y40" s="39"/>
      <c r="Z40" s="41" t="s">
        <v>109</v>
      </c>
      <c r="AA40" s="37" t="s">
        <v>110</v>
      </c>
      <c r="AB40" s="39"/>
      <c r="AC40" s="41" t="s">
        <v>111</v>
      </c>
      <c r="AD40" s="40" t="n">
        <v>48</v>
      </c>
      <c r="AE40" s="44" t="n">
        <v>45034</v>
      </c>
      <c r="AF40" s="45" t="n">
        <f aca="false">IF(AD40=0,0,IF(AE40="","",EDATE(AE40,AD40)-DAY(1)))</f>
        <v>46464</v>
      </c>
      <c r="AG40" s="38" t="s">
        <v>81</v>
      </c>
      <c r="AH40" s="38" t="s">
        <v>82</v>
      </c>
      <c r="AI40" s="41" t="s">
        <v>264</v>
      </c>
      <c r="AJ40" s="38" t="s">
        <v>113</v>
      </c>
      <c r="AK40" s="45" t="str">
        <f aca="true">IF(AE40=0,"нет данных",IF(TODAY()&lt;AF40-30,"поверен",IF(TODAY()&gt;AF40,"ЗАМЕНИТЬ","ПРОСРОЧЕН")))</f>
        <v>поверен</v>
      </c>
      <c r="AL40" s="41"/>
      <c r="AM40" s="41" t="s">
        <v>85</v>
      </c>
      <c r="AN40" s="41" t="s">
        <v>86</v>
      </c>
      <c r="AO40" s="41" t="s">
        <v>87</v>
      </c>
      <c r="AP40" s="39" t="s">
        <v>265</v>
      </c>
      <c r="AQ40" s="46" t="s">
        <v>266</v>
      </c>
      <c r="AR40" s="45"/>
      <c r="AS40" s="41" t="s">
        <v>90</v>
      </c>
      <c r="AT40" s="36" t="s">
        <v>91</v>
      </c>
      <c r="AU40" s="36"/>
      <c r="AV40" s="38" t="n">
        <v>43745</v>
      </c>
      <c r="AW40" s="38"/>
      <c r="AX40" s="36"/>
      <c r="AY40" s="36"/>
      <c r="AZ40" s="36"/>
      <c r="BA40" s="38"/>
      <c r="BB40" s="38" t="s">
        <v>116</v>
      </c>
      <c r="BC40" s="38" t="s">
        <v>117</v>
      </c>
      <c r="BD40" s="41" t="n">
        <v>3201</v>
      </c>
      <c r="BE40" s="38"/>
      <c r="BF40" s="47"/>
      <c r="BG40" s="104" t="s">
        <v>124</v>
      </c>
      <c r="BH40" s="105"/>
      <c r="BI40" s="36"/>
      <c r="BJ40" s="36"/>
      <c r="BK40" s="36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</row>
    <row r="41" s="53" customFormat="true" ht="60" hidden="false" customHeight="true" outlineLevel="0" collapsed="false">
      <c r="A41" s="36"/>
      <c r="B41" s="36" t="s">
        <v>62</v>
      </c>
      <c r="C41" s="36" t="s">
        <v>63</v>
      </c>
      <c r="D41" s="37" t="s">
        <v>64</v>
      </c>
      <c r="E41" s="37" t="n">
        <v>299</v>
      </c>
      <c r="F41" s="38" t="s">
        <v>260</v>
      </c>
      <c r="G41" s="38" t="s">
        <v>125</v>
      </c>
      <c r="H41" s="37" t="s">
        <v>126</v>
      </c>
      <c r="I41" s="39" t="s">
        <v>127</v>
      </c>
      <c r="J41" s="38" t="s">
        <v>128</v>
      </c>
      <c r="K41" s="40" t="s">
        <v>129</v>
      </c>
      <c r="L41" s="40" t="s">
        <v>130</v>
      </c>
      <c r="M41" s="38" t="s">
        <v>219</v>
      </c>
      <c r="N41" s="40" t="s">
        <v>267</v>
      </c>
      <c r="O41" s="36" t="s">
        <v>188</v>
      </c>
      <c r="P41" s="36" t="s">
        <v>189</v>
      </c>
      <c r="Q41" s="41" t="s">
        <v>135</v>
      </c>
      <c r="R41" s="74" t="s">
        <v>156</v>
      </c>
      <c r="S41" s="75" t="n">
        <v>12</v>
      </c>
      <c r="T41" s="43" t="n">
        <f aca="false">R41+S41*365.2</f>
        <v>4392.6014</v>
      </c>
      <c r="U41" s="37" t="s">
        <v>78</v>
      </c>
      <c r="V41" s="51" t="str">
        <f aca="false">IF(Y41="","",Y41)</f>
        <v>М</v>
      </c>
      <c r="W41" s="51" t="str">
        <f aca="false">IF(Z41="","",Z41)</f>
        <v>Па</v>
      </c>
      <c r="X41" s="39" t="n">
        <v>1.6</v>
      </c>
      <c r="Y41" s="39" t="s">
        <v>137</v>
      </c>
      <c r="Z41" s="41" t="s">
        <v>138</v>
      </c>
      <c r="AA41" s="37" t="s">
        <v>191</v>
      </c>
      <c r="AB41" s="39"/>
      <c r="AC41" s="41" t="s">
        <v>111</v>
      </c>
      <c r="AD41" s="40" t="n">
        <v>60</v>
      </c>
      <c r="AE41" s="44" t="n">
        <v>44722</v>
      </c>
      <c r="AF41" s="45" t="n">
        <f aca="false">IF(AD41=0,0,IF(AE41="","",EDATE(AE41,AD41)-DAY(1)))</f>
        <v>46517</v>
      </c>
      <c r="AG41" s="38" t="s">
        <v>81</v>
      </c>
      <c r="AH41" s="38" t="s">
        <v>82</v>
      </c>
      <c r="AI41" s="41" t="s">
        <v>268</v>
      </c>
      <c r="AJ41" s="38" t="s">
        <v>113</v>
      </c>
      <c r="AK41" s="45" t="str">
        <f aca="true">IF(AE41=0,"нет данных",IF(TODAY()&lt;AF41-30,"поверен",IF(TODAY()&gt;AF41,"ЗАМЕНИТЬ","ПРОСРОЧЕН")))</f>
        <v>поверен</v>
      </c>
      <c r="AL41" s="41"/>
      <c r="AM41" s="41" t="s">
        <v>85</v>
      </c>
      <c r="AN41" s="41" t="s">
        <v>86</v>
      </c>
      <c r="AO41" s="41" t="s">
        <v>87</v>
      </c>
      <c r="AP41" s="39" t="s">
        <v>269</v>
      </c>
      <c r="AQ41" s="46" t="s">
        <v>270</v>
      </c>
      <c r="AR41" s="45"/>
      <c r="AS41" s="41" t="s">
        <v>90</v>
      </c>
      <c r="AT41" s="36" t="s">
        <v>91</v>
      </c>
      <c r="AU41" s="36"/>
      <c r="AV41" s="38" t="n">
        <v>43101</v>
      </c>
      <c r="AW41" s="38"/>
      <c r="AX41" s="36"/>
      <c r="AY41" s="36"/>
      <c r="AZ41" s="36"/>
      <c r="BA41" s="38"/>
      <c r="BB41" s="38" t="s">
        <v>141</v>
      </c>
      <c r="BC41" s="38" t="s">
        <v>142</v>
      </c>
      <c r="BD41" s="41" t="s">
        <v>143</v>
      </c>
      <c r="BE41" s="38"/>
      <c r="BF41" s="47"/>
      <c r="BG41" s="51" t="s">
        <v>144</v>
      </c>
      <c r="BH41" s="49"/>
      <c r="BI41" s="51"/>
      <c r="BJ41" s="51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</row>
    <row r="42" s="53" customFormat="true" ht="60" hidden="false" customHeight="true" outlineLevel="0" collapsed="false">
      <c r="A42" s="36"/>
      <c r="B42" s="36" t="s">
        <v>62</v>
      </c>
      <c r="C42" s="36" t="s">
        <v>63</v>
      </c>
      <c r="D42" s="37" t="s">
        <v>64</v>
      </c>
      <c r="E42" s="37" t="n">
        <v>299</v>
      </c>
      <c r="F42" s="38" t="s">
        <v>260</v>
      </c>
      <c r="G42" s="38" t="s">
        <v>145</v>
      </c>
      <c r="H42" s="37" t="s">
        <v>146</v>
      </c>
      <c r="I42" s="39" t="s">
        <v>127</v>
      </c>
      <c r="J42" s="38" t="s">
        <v>128</v>
      </c>
      <c r="K42" s="40" t="s">
        <v>129</v>
      </c>
      <c r="L42" s="40" t="s">
        <v>130</v>
      </c>
      <c r="M42" s="38" t="s">
        <v>219</v>
      </c>
      <c r="N42" s="40" t="s">
        <v>271</v>
      </c>
      <c r="O42" s="36" t="s">
        <v>188</v>
      </c>
      <c r="P42" s="36" t="s">
        <v>189</v>
      </c>
      <c r="Q42" s="41" t="s">
        <v>135</v>
      </c>
      <c r="R42" s="74" t="s">
        <v>156</v>
      </c>
      <c r="S42" s="75" t="n">
        <v>12</v>
      </c>
      <c r="T42" s="43" t="n">
        <f aca="false">R42+S42*365.2</f>
        <v>4392.6014</v>
      </c>
      <c r="U42" s="37" t="s">
        <v>78</v>
      </c>
      <c r="V42" s="51" t="str">
        <f aca="false">IF(Y42="","",Y42)</f>
        <v>М</v>
      </c>
      <c r="W42" s="51" t="str">
        <f aca="false">IF(Z42="","",Z42)</f>
        <v>Па</v>
      </c>
      <c r="X42" s="39" t="n">
        <v>1.6</v>
      </c>
      <c r="Y42" s="39" t="s">
        <v>137</v>
      </c>
      <c r="Z42" s="41" t="s">
        <v>138</v>
      </c>
      <c r="AA42" s="37" t="s">
        <v>191</v>
      </c>
      <c r="AB42" s="39"/>
      <c r="AC42" s="41" t="s">
        <v>111</v>
      </c>
      <c r="AD42" s="40" t="n">
        <v>60</v>
      </c>
      <c r="AE42" s="44" t="n">
        <v>44722</v>
      </c>
      <c r="AF42" s="45" t="n">
        <f aca="false">IF(AD42=0,0,IF(AE42="","",EDATE(AE42,AD42)-DAY(1)))</f>
        <v>46517</v>
      </c>
      <c r="AG42" s="38" t="s">
        <v>81</v>
      </c>
      <c r="AH42" s="38" t="s">
        <v>82</v>
      </c>
      <c r="AI42" s="41" t="s">
        <v>272</v>
      </c>
      <c r="AJ42" s="38" t="s">
        <v>113</v>
      </c>
      <c r="AK42" s="45" t="str">
        <f aca="true">IF(AE42=0,"нет данных",IF(TODAY()&lt;AF42-30,"поверен",IF(TODAY()&gt;AF42,"ЗАМЕНИТЬ","ПРОСРОЧЕН")))</f>
        <v>поверен</v>
      </c>
      <c r="AL42" s="41"/>
      <c r="AM42" s="41" t="s">
        <v>85</v>
      </c>
      <c r="AN42" s="41" t="s">
        <v>86</v>
      </c>
      <c r="AO42" s="41" t="s">
        <v>87</v>
      </c>
      <c r="AP42" s="39" t="s">
        <v>269</v>
      </c>
      <c r="AQ42" s="46" t="s">
        <v>273</v>
      </c>
      <c r="AR42" s="45"/>
      <c r="AS42" s="41" t="s">
        <v>90</v>
      </c>
      <c r="AT42" s="36" t="s">
        <v>91</v>
      </c>
      <c r="AU42" s="36"/>
      <c r="AV42" s="38" t="n">
        <v>43101</v>
      </c>
      <c r="AW42" s="38"/>
      <c r="AX42" s="36"/>
      <c r="AY42" s="36"/>
      <c r="AZ42" s="36"/>
      <c r="BA42" s="38"/>
      <c r="BB42" s="38" t="s">
        <v>141</v>
      </c>
      <c r="BC42" s="38" t="s">
        <v>142</v>
      </c>
      <c r="BD42" s="41" t="s">
        <v>143</v>
      </c>
      <c r="BE42" s="38"/>
      <c r="BF42" s="47"/>
      <c r="BG42" s="51" t="s">
        <v>144</v>
      </c>
      <c r="BH42" s="49"/>
      <c r="BI42" s="51"/>
      <c r="BJ42" s="51"/>
      <c r="BK42" s="51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</row>
    <row r="43" s="53" customFormat="true" ht="60" hidden="false" customHeight="true" outlineLevel="0" collapsed="false">
      <c r="A43" s="36"/>
      <c r="B43" s="36" t="s">
        <v>62</v>
      </c>
      <c r="C43" s="36" t="s">
        <v>63</v>
      </c>
      <c r="D43" s="37" t="s">
        <v>64</v>
      </c>
      <c r="E43" s="37" t="n">
        <v>299</v>
      </c>
      <c r="F43" s="38" t="s">
        <v>260</v>
      </c>
      <c r="G43" s="38" t="s">
        <v>174</v>
      </c>
      <c r="H43" s="37" t="s">
        <v>150</v>
      </c>
      <c r="I43" s="39" t="s">
        <v>127</v>
      </c>
      <c r="J43" s="38" t="s">
        <v>128</v>
      </c>
      <c r="K43" s="40" t="s">
        <v>129</v>
      </c>
      <c r="L43" s="40" t="s">
        <v>130</v>
      </c>
      <c r="M43" s="38" t="s">
        <v>219</v>
      </c>
      <c r="N43" s="40" t="s">
        <v>274</v>
      </c>
      <c r="O43" s="36" t="s">
        <v>197</v>
      </c>
      <c r="P43" s="36" t="s">
        <v>189</v>
      </c>
      <c r="Q43" s="41" t="s">
        <v>135</v>
      </c>
      <c r="R43" s="74" t="s">
        <v>136</v>
      </c>
      <c r="S43" s="75" t="n">
        <v>12</v>
      </c>
      <c r="T43" s="43" t="n">
        <f aca="false">R43+S43*365.2</f>
        <v>4393.6014</v>
      </c>
      <c r="U43" s="37" t="s">
        <v>78</v>
      </c>
      <c r="V43" s="51" t="str">
        <f aca="false">IF(Y43="","",Y43)</f>
        <v>М</v>
      </c>
      <c r="W43" s="51" t="str">
        <f aca="false">IF(Z43="","",Z43)</f>
        <v>Па</v>
      </c>
      <c r="X43" s="39" t="n">
        <v>1.6</v>
      </c>
      <c r="Y43" s="39" t="s">
        <v>137</v>
      </c>
      <c r="Z43" s="41" t="s">
        <v>138</v>
      </c>
      <c r="AA43" s="37" t="s">
        <v>191</v>
      </c>
      <c r="AB43" s="39"/>
      <c r="AC43" s="41" t="s">
        <v>111</v>
      </c>
      <c r="AD43" s="40" t="n">
        <v>60</v>
      </c>
      <c r="AE43" s="44" t="n">
        <v>44722</v>
      </c>
      <c r="AF43" s="45" t="n">
        <f aca="false">IF(AD43=0,0,IF(AE43="","",EDATE(AE43,AD43)-DAY(1)))</f>
        <v>46517</v>
      </c>
      <c r="AG43" s="38" t="s">
        <v>81</v>
      </c>
      <c r="AH43" s="38" t="s">
        <v>82</v>
      </c>
      <c r="AI43" s="41" t="s">
        <v>275</v>
      </c>
      <c r="AJ43" s="38" t="s">
        <v>113</v>
      </c>
      <c r="AK43" s="45" t="str">
        <f aca="true">IF(AE43=0,"нет данных",IF(TODAY()&lt;AF43-30,"поверен",IF(TODAY()&gt;AF43,"ЗАМЕНИТЬ","ПРОСРОЧЕН")))</f>
        <v>поверен</v>
      </c>
      <c r="AL43" s="41"/>
      <c r="AM43" s="41" t="s">
        <v>85</v>
      </c>
      <c r="AN43" s="41" t="s">
        <v>86</v>
      </c>
      <c r="AO43" s="41" t="s">
        <v>87</v>
      </c>
      <c r="AP43" s="39" t="s">
        <v>269</v>
      </c>
      <c r="AQ43" s="46" t="s">
        <v>273</v>
      </c>
      <c r="AR43" s="45"/>
      <c r="AS43" s="41" t="s">
        <v>90</v>
      </c>
      <c r="AT43" s="36" t="s">
        <v>91</v>
      </c>
      <c r="AU43" s="36"/>
      <c r="AV43" s="38" t="n">
        <v>43101</v>
      </c>
      <c r="AW43" s="38"/>
      <c r="AX43" s="36"/>
      <c r="AY43" s="36"/>
      <c r="AZ43" s="36"/>
      <c r="BA43" s="38"/>
      <c r="BB43" s="38" t="s">
        <v>141</v>
      </c>
      <c r="BC43" s="38" t="s">
        <v>142</v>
      </c>
      <c r="BD43" s="41" t="s">
        <v>143</v>
      </c>
      <c r="BE43" s="38"/>
      <c r="BF43" s="47"/>
      <c r="BG43" s="51" t="s">
        <v>144</v>
      </c>
      <c r="BH43" s="49"/>
      <c r="BI43" s="51"/>
      <c r="BJ43" s="51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</row>
    <row r="44" s="53" customFormat="true" ht="60" hidden="false" customHeight="true" outlineLevel="0" collapsed="false">
      <c r="A44" s="36"/>
      <c r="B44" s="36" t="s">
        <v>62</v>
      </c>
      <c r="C44" s="36" t="s">
        <v>63</v>
      </c>
      <c r="D44" s="37" t="s">
        <v>64</v>
      </c>
      <c r="E44" s="37" t="n">
        <v>299</v>
      </c>
      <c r="F44" s="38" t="s">
        <v>260</v>
      </c>
      <c r="G44" s="38" t="s">
        <v>178</v>
      </c>
      <c r="H44" s="37" t="s">
        <v>154</v>
      </c>
      <c r="I44" s="39" t="s">
        <v>127</v>
      </c>
      <c r="J44" s="38" t="s">
        <v>128</v>
      </c>
      <c r="K44" s="40" t="s">
        <v>129</v>
      </c>
      <c r="L44" s="40" t="s">
        <v>130</v>
      </c>
      <c r="M44" s="38" t="s">
        <v>219</v>
      </c>
      <c r="N44" s="40" t="s">
        <v>276</v>
      </c>
      <c r="O44" s="36" t="s">
        <v>197</v>
      </c>
      <c r="P44" s="36" t="s">
        <v>189</v>
      </c>
      <c r="Q44" s="41" t="s">
        <v>135</v>
      </c>
      <c r="R44" s="74" t="s">
        <v>136</v>
      </c>
      <c r="S44" s="75" t="n">
        <v>12</v>
      </c>
      <c r="T44" s="43" t="n">
        <f aca="false">R44+S44*365.2</f>
        <v>4393.6014</v>
      </c>
      <c r="U44" s="37" t="s">
        <v>78</v>
      </c>
      <c r="V44" s="51" t="str">
        <f aca="false">IF(Y44="","",Y44)</f>
        <v>М</v>
      </c>
      <c r="W44" s="51" t="str">
        <f aca="false">IF(Z44="","",Z44)</f>
        <v>Па</v>
      </c>
      <c r="X44" s="39" t="n">
        <v>1.6</v>
      </c>
      <c r="Y44" s="39" t="s">
        <v>137</v>
      </c>
      <c r="Z44" s="41" t="s">
        <v>138</v>
      </c>
      <c r="AA44" s="37" t="s">
        <v>191</v>
      </c>
      <c r="AB44" s="39"/>
      <c r="AC44" s="41" t="s">
        <v>111</v>
      </c>
      <c r="AD44" s="40" t="n">
        <v>60</v>
      </c>
      <c r="AE44" s="44" t="n">
        <v>44722</v>
      </c>
      <c r="AF44" s="45" t="n">
        <f aca="false">IF(AD44=0,0,IF(AE44="","",EDATE(AE44,AD44)-DAY(1)))</f>
        <v>46517</v>
      </c>
      <c r="AG44" s="38" t="s">
        <v>81</v>
      </c>
      <c r="AH44" s="38" t="s">
        <v>82</v>
      </c>
      <c r="AI44" s="41" t="s">
        <v>277</v>
      </c>
      <c r="AJ44" s="38" t="s">
        <v>113</v>
      </c>
      <c r="AK44" s="45" t="str">
        <f aca="true">IF(AE44=0,"нет данных",IF(TODAY()&lt;AF44-30,"поверен",IF(TODAY()&gt;AF44,"ЗАМЕНИТЬ","ПРОСРОЧЕН")))</f>
        <v>поверен</v>
      </c>
      <c r="AL44" s="41"/>
      <c r="AM44" s="41" t="s">
        <v>85</v>
      </c>
      <c r="AN44" s="41" t="s">
        <v>86</v>
      </c>
      <c r="AO44" s="41" t="s">
        <v>87</v>
      </c>
      <c r="AP44" s="39" t="s">
        <v>269</v>
      </c>
      <c r="AQ44" s="46" t="s">
        <v>273</v>
      </c>
      <c r="AR44" s="45"/>
      <c r="AS44" s="41" t="s">
        <v>90</v>
      </c>
      <c r="AT44" s="36" t="s">
        <v>91</v>
      </c>
      <c r="AU44" s="36"/>
      <c r="AV44" s="38" t="n">
        <v>43101</v>
      </c>
      <c r="AW44" s="38"/>
      <c r="AX44" s="36"/>
      <c r="AY44" s="36"/>
      <c r="AZ44" s="36"/>
      <c r="BA44" s="38"/>
      <c r="BB44" s="38" t="s">
        <v>141</v>
      </c>
      <c r="BC44" s="38" t="s">
        <v>142</v>
      </c>
      <c r="BD44" s="41" t="s">
        <v>143</v>
      </c>
      <c r="BE44" s="38"/>
      <c r="BF44" s="47"/>
      <c r="BG44" s="51" t="s">
        <v>144</v>
      </c>
      <c r="BH44" s="49"/>
      <c r="BI44" s="51"/>
      <c r="BJ44" s="51"/>
      <c r="BK44" s="51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</row>
    <row r="45" s="53" customFormat="true" ht="60" hidden="false" customHeight="true" outlineLevel="0" collapsed="false">
      <c r="A45" s="36"/>
      <c r="B45" s="36" t="s">
        <v>62</v>
      </c>
      <c r="C45" s="36" t="s">
        <v>63</v>
      </c>
      <c r="D45" s="37" t="s">
        <v>64</v>
      </c>
      <c r="E45" s="37" t="n">
        <v>299</v>
      </c>
      <c r="F45" s="38" t="s">
        <v>260</v>
      </c>
      <c r="G45" s="38" t="s">
        <v>278</v>
      </c>
      <c r="H45" s="37" t="s">
        <v>159</v>
      </c>
      <c r="I45" s="39" t="s">
        <v>127</v>
      </c>
      <c r="J45" s="38" t="s">
        <v>128</v>
      </c>
      <c r="K45" s="40" t="s">
        <v>129</v>
      </c>
      <c r="L45" s="40" t="s">
        <v>130</v>
      </c>
      <c r="M45" s="38" t="s">
        <v>219</v>
      </c>
      <c r="N45" s="40" t="s">
        <v>279</v>
      </c>
      <c r="O45" s="36" t="s">
        <v>197</v>
      </c>
      <c r="P45" s="36" t="s">
        <v>189</v>
      </c>
      <c r="Q45" s="41" t="s">
        <v>135</v>
      </c>
      <c r="R45" s="74" t="s">
        <v>136</v>
      </c>
      <c r="S45" s="75" t="n">
        <v>12</v>
      </c>
      <c r="T45" s="43" t="n">
        <f aca="false">R45+S45*365.2</f>
        <v>4393.6014</v>
      </c>
      <c r="U45" s="37" t="s">
        <v>78</v>
      </c>
      <c r="V45" s="51" t="str">
        <f aca="false">IF(Y45="","",Y45)</f>
        <v>М</v>
      </c>
      <c r="W45" s="51" t="str">
        <f aca="false">IF(Z45="","",Z45)</f>
        <v>Па</v>
      </c>
      <c r="X45" s="39" t="n">
        <v>1.6</v>
      </c>
      <c r="Y45" s="39" t="s">
        <v>137</v>
      </c>
      <c r="Z45" s="41" t="s">
        <v>138</v>
      </c>
      <c r="AA45" s="37" t="s">
        <v>191</v>
      </c>
      <c r="AB45" s="39"/>
      <c r="AC45" s="41" t="s">
        <v>111</v>
      </c>
      <c r="AD45" s="40" t="n">
        <v>60</v>
      </c>
      <c r="AE45" s="44" t="n">
        <v>44722</v>
      </c>
      <c r="AF45" s="45" t="n">
        <f aca="false">IF(AD45=0,0,IF(AE45="","",EDATE(AE45,AD45)-DAY(1)))</f>
        <v>46517</v>
      </c>
      <c r="AG45" s="38" t="s">
        <v>81</v>
      </c>
      <c r="AH45" s="38" t="s">
        <v>82</v>
      </c>
      <c r="AI45" s="41" t="s">
        <v>280</v>
      </c>
      <c r="AJ45" s="38" t="s">
        <v>113</v>
      </c>
      <c r="AK45" s="45" t="str">
        <f aca="true">IF(AE45=0,"нет данных",IF(TODAY()&lt;AF45-30,"поверен",IF(TODAY()&gt;AF45,"ЗАМЕНИТЬ","ПРОСРОЧЕН")))</f>
        <v>поверен</v>
      </c>
      <c r="AL45" s="41"/>
      <c r="AM45" s="41" t="s">
        <v>85</v>
      </c>
      <c r="AN45" s="41" t="s">
        <v>86</v>
      </c>
      <c r="AO45" s="41" t="s">
        <v>87</v>
      </c>
      <c r="AP45" s="39" t="s">
        <v>269</v>
      </c>
      <c r="AQ45" s="46" t="s">
        <v>273</v>
      </c>
      <c r="AR45" s="45"/>
      <c r="AS45" s="41" t="s">
        <v>90</v>
      </c>
      <c r="AT45" s="36" t="s">
        <v>91</v>
      </c>
      <c r="AU45" s="36"/>
      <c r="AV45" s="38" t="n">
        <v>43101</v>
      </c>
      <c r="AW45" s="38"/>
      <c r="AX45" s="36"/>
      <c r="AY45" s="36"/>
      <c r="AZ45" s="36"/>
      <c r="BA45" s="38"/>
      <c r="BB45" s="38" t="s">
        <v>141</v>
      </c>
      <c r="BC45" s="38" t="s">
        <v>142</v>
      </c>
      <c r="BD45" s="41" t="s">
        <v>143</v>
      </c>
      <c r="BE45" s="38"/>
      <c r="BF45" s="47"/>
      <c r="BG45" s="51" t="s">
        <v>144</v>
      </c>
      <c r="BH45" s="49"/>
      <c r="BI45" s="51"/>
      <c r="BJ45" s="51"/>
      <c r="BK45" s="51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</row>
    <row r="46" s="53" customFormat="true" ht="60" hidden="false" customHeight="true" outlineLevel="0" collapsed="false">
      <c r="A46" s="36"/>
      <c r="B46" s="36" t="s">
        <v>62</v>
      </c>
      <c r="C46" s="36" t="s">
        <v>63</v>
      </c>
      <c r="D46" s="37" t="s">
        <v>64</v>
      </c>
      <c r="E46" s="37" t="n">
        <v>299</v>
      </c>
      <c r="F46" s="38" t="s">
        <v>260</v>
      </c>
      <c r="G46" s="38" t="s">
        <v>281</v>
      </c>
      <c r="H46" s="37" t="s">
        <v>163</v>
      </c>
      <c r="I46" s="39" t="s">
        <v>127</v>
      </c>
      <c r="J46" s="38" t="s">
        <v>128</v>
      </c>
      <c r="K46" s="40" t="s">
        <v>129</v>
      </c>
      <c r="L46" s="40" t="s">
        <v>130</v>
      </c>
      <c r="M46" s="38" t="s">
        <v>219</v>
      </c>
      <c r="N46" s="40" t="n">
        <v>9664705</v>
      </c>
      <c r="O46" s="36" t="s">
        <v>197</v>
      </c>
      <c r="P46" s="36" t="s">
        <v>189</v>
      </c>
      <c r="Q46" s="41" t="s">
        <v>135</v>
      </c>
      <c r="R46" s="74" t="s">
        <v>156</v>
      </c>
      <c r="S46" s="75" t="n">
        <v>12</v>
      </c>
      <c r="T46" s="43" t="n">
        <f aca="false">R46+S46*365.2</f>
        <v>4392.6014</v>
      </c>
      <c r="U46" s="37" t="s">
        <v>78</v>
      </c>
      <c r="V46" s="51" t="str">
        <f aca="false">IF(Y46="","",Y46)</f>
        <v>М</v>
      </c>
      <c r="W46" s="51" t="str">
        <f aca="false">IF(Z46="","",Z46)</f>
        <v>Па</v>
      </c>
      <c r="X46" s="39" t="n">
        <v>1.6</v>
      </c>
      <c r="Y46" s="39" t="s">
        <v>137</v>
      </c>
      <c r="Z46" s="41" t="s">
        <v>138</v>
      </c>
      <c r="AA46" s="37" t="s">
        <v>191</v>
      </c>
      <c r="AB46" s="39"/>
      <c r="AC46" s="41" t="s">
        <v>111</v>
      </c>
      <c r="AD46" s="40" t="n">
        <v>60</v>
      </c>
      <c r="AE46" s="44" t="n">
        <v>44722</v>
      </c>
      <c r="AF46" s="45" t="n">
        <f aca="false">IF(AD46=0,0,IF(AE46="","",EDATE(AE46,AD46)-DAY(1)))</f>
        <v>46517</v>
      </c>
      <c r="AG46" s="38" t="s">
        <v>81</v>
      </c>
      <c r="AH46" s="38" t="s">
        <v>82</v>
      </c>
      <c r="AI46" s="41" t="s">
        <v>169</v>
      </c>
      <c r="AJ46" s="38" t="s">
        <v>113</v>
      </c>
      <c r="AK46" s="45" t="str">
        <f aca="true">IF(AE46=0,"нет данных",IF(TODAY()&lt;AF46-30,"поверен",IF(TODAY()&gt;AF46,"ЗАМЕНИТЬ","ПРОСРОЧЕН")))</f>
        <v>поверен</v>
      </c>
      <c r="AL46" s="41"/>
      <c r="AM46" s="41" t="s">
        <v>85</v>
      </c>
      <c r="AN46" s="41" t="s">
        <v>86</v>
      </c>
      <c r="AO46" s="41" t="s">
        <v>87</v>
      </c>
      <c r="AP46" s="39" t="s">
        <v>269</v>
      </c>
      <c r="AQ46" s="46" t="s">
        <v>282</v>
      </c>
      <c r="AR46" s="45"/>
      <c r="AS46" s="41" t="s">
        <v>90</v>
      </c>
      <c r="AT46" s="36" t="s">
        <v>91</v>
      </c>
      <c r="AU46" s="36"/>
      <c r="AV46" s="38" t="n">
        <v>44690</v>
      </c>
      <c r="AW46" s="38"/>
      <c r="AX46" s="36"/>
      <c r="AY46" s="36"/>
      <c r="AZ46" s="36"/>
      <c r="BA46" s="38"/>
      <c r="BB46" s="38" t="s">
        <v>141</v>
      </c>
      <c r="BC46" s="38" t="s">
        <v>142</v>
      </c>
      <c r="BD46" s="41" t="s">
        <v>143</v>
      </c>
      <c r="BE46" s="38"/>
      <c r="BF46" s="47"/>
      <c r="BG46" s="51" t="s">
        <v>144</v>
      </c>
      <c r="BH46" s="49"/>
      <c r="BI46" s="51"/>
      <c r="BJ46" s="51"/>
      <c r="BK46" s="51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</row>
    <row r="47" s="52" customFormat="true" ht="60" hidden="false" customHeight="true" outlineLevel="0" collapsed="false">
      <c r="A47" s="54"/>
      <c r="B47" s="54" t="s">
        <v>62</v>
      </c>
      <c r="C47" s="54" t="s">
        <v>63</v>
      </c>
      <c r="D47" s="55" t="s">
        <v>64</v>
      </c>
      <c r="E47" s="55" t="n">
        <v>301</v>
      </c>
      <c r="F47" s="56" t="s">
        <v>283</v>
      </c>
      <c r="G47" s="56" t="s">
        <v>284</v>
      </c>
      <c r="H47" s="55" t="s">
        <v>285</v>
      </c>
      <c r="I47" s="57" t="s">
        <v>286</v>
      </c>
      <c r="J47" s="56" t="s">
        <v>287</v>
      </c>
      <c r="K47" s="58" t="s">
        <v>129</v>
      </c>
      <c r="L47" s="58" t="s">
        <v>130</v>
      </c>
      <c r="M47" s="56" t="s">
        <v>288</v>
      </c>
      <c r="N47" s="58" t="s">
        <v>289</v>
      </c>
      <c r="O47" s="54" t="s">
        <v>197</v>
      </c>
      <c r="P47" s="54" t="s">
        <v>290</v>
      </c>
      <c r="Q47" s="59" t="s">
        <v>135</v>
      </c>
      <c r="R47" s="60" t="n">
        <v>42705</v>
      </c>
      <c r="S47" s="73" t="n">
        <v>12</v>
      </c>
      <c r="T47" s="61" t="n">
        <f aca="false">R47+S47*365.2</f>
        <v>47087.4</v>
      </c>
      <c r="U47" s="55" t="s">
        <v>78</v>
      </c>
      <c r="V47" s="62" t="str">
        <f aca="false">IF(Y47="","",Y47)</f>
        <v>М</v>
      </c>
      <c r="W47" s="62" t="str">
        <f aca="false">IF(Z47="","",Z47)</f>
        <v>Па</v>
      </c>
      <c r="X47" s="57" t="n">
        <v>1.15</v>
      </c>
      <c r="Y47" s="57" t="s">
        <v>137</v>
      </c>
      <c r="Z47" s="59" t="s">
        <v>138</v>
      </c>
      <c r="AA47" s="55" t="s">
        <v>291</v>
      </c>
      <c r="AB47" s="57"/>
      <c r="AC47" s="59" t="s">
        <v>111</v>
      </c>
      <c r="AD47" s="58" t="n">
        <v>60</v>
      </c>
      <c r="AE47" s="63" t="n">
        <v>45495</v>
      </c>
      <c r="AF47" s="64" t="n">
        <f aca="false">IF(AD47=0,0,IF(AE47="","",EDATE(AE47,AD47)-DAY(1)))</f>
        <v>47290</v>
      </c>
      <c r="AG47" s="56" t="s">
        <v>81</v>
      </c>
      <c r="AH47" s="56" t="s">
        <v>82</v>
      </c>
      <c r="AI47" s="59" t="s">
        <v>292</v>
      </c>
      <c r="AJ47" s="56" t="s">
        <v>113</v>
      </c>
      <c r="AK47" s="64" t="str">
        <f aca="true">IF(AE47=0,"нет данных",IF(TODAY()&lt;AF47-30,"поверен",IF(TODAY()&gt;AF47,"ЗАМЕНИТЬ","ПРОСРОЧЕН")))</f>
        <v>поверен</v>
      </c>
      <c r="AL47" s="59"/>
      <c r="AM47" s="59" t="s">
        <v>85</v>
      </c>
      <c r="AN47" s="59" t="s">
        <v>86</v>
      </c>
      <c r="AO47" s="59" t="s">
        <v>87</v>
      </c>
      <c r="AP47" s="57" t="s">
        <v>293</v>
      </c>
      <c r="AQ47" s="65" t="s">
        <v>294</v>
      </c>
      <c r="AR47" s="64"/>
      <c r="AS47" s="59" t="s">
        <v>90</v>
      </c>
      <c r="AT47" s="54" t="s">
        <v>91</v>
      </c>
      <c r="AU47" s="54"/>
      <c r="AV47" s="56" t="n">
        <v>45047</v>
      </c>
      <c r="AW47" s="56"/>
      <c r="AX47" s="54"/>
      <c r="AY47" s="54"/>
      <c r="AZ47" s="54"/>
      <c r="BA47" s="56"/>
      <c r="BB47" s="56" t="s">
        <v>141</v>
      </c>
      <c r="BC47" s="56" t="s">
        <v>142</v>
      </c>
      <c r="BD47" s="59" t="n">
        <v>3001</v>
      </c>
      <c r="BE47" s="56"/>
      <c r="BF47" s="66"/>
      <c r="BG47" s="67"/>
      <c r="BH47" s="68"/>
      <c r="BI47" s="62" t="s">
        <v>295</v>
      </c>
      <c r="BJ47" s="107" t="s">
        <v>296</v>
      </c>
      <c r="BK47" s="62" t="s">
        <v>297</v>
      </c>
    </row>
    <row r="48" s="52" customFormat="true" ht="60" hidden="false" customHeight="true" outlineLevel="0" collapsed="false">
      <c r="A48" s="54"/>
      <c r="B48" s="54" t="s">
        <v>62</v>
      </c>
      <c r="C48" s="54" t="s">
        <v>63</v>
      </c>
      <c r="D48" s="55" t="s">
        <v>64</v>
      </c>
      <c r="E48" s="55" t="n">
        <v>301</v>
      </c>
      <c r="F48" s="56" t="s">
        <v>283</v>
      </c>
      <c r="G48" s="56" t="s">
        <v>298</v>
      </c>
      <c r="H48" s="55" t="s">
        <v>299</v>
      </c>
      <c r="I48" s="57" t="s">
        <v>286</v>
      </c>
      <c r="J48" s="56" t="s">
        <v>287</v>
      </c>
      <c r="K48" s="58" t="s">
        <v>129</v>
      </c>
      <c r="L48" s="58" t="s">
        <v>130</v>
      </c>
      <c r="M48" s="56" t="s">
        <v>288</v>
      </c>
      <c r="N48" s="58" t="s">
        <v>300</v>
      </c>
      <c r="O48" s="54" t="s">
        <v>197</v>
      </c>
      <c r="P48" s="54" t="s">
        <v>290</v>
      </c>
      <c r="Q48" s="59" t="s">
        <v>135</v>
      </c>
      <c r="R48" s="60" t="n">
        <v>42705</v>
      </c>
      <c r="S48" s="73" t="n">
        <v>12</v>
      </c>
      <c r="T48" s="61" t="n">
        <f aca="false">R48+S48*365.2</f>
        <v>47087.4</v>
      </c>
      <c r="U48" s="55" t="s">
        <v>78</v>
      </c>
      <c r="V48" s="62" t="str">
        <f aca="false">IF(Y48="","",Y48)</f>
        <v>М</v>
      </c>
      <c r="W48" s="62" t="str">
        <f aca="false">IF(Z48="","",Z48)</f>
        <v>Па</v>
      </c>
      <c r="X48" s="57" t="n">
        <v>1.15</v>
      </c>
      <c r="Y48" s="57" t="s">
        <v>137</v>
      </c>
      <c r="Z48" s="59" t="s">
        <v>138</v>
      </c>
      <c r="AA48" s="55" t="s">
        <v>291</v>
      </c>
      <c r="AB48" s="57"/>
      <c r="AC48" s="59" t="s">
        <v>111</v>
      </c>
      <c r="AD48" s="58" t="n">
        <v>60</v>
      </c>
      <c r="AE48" s="63" t="n">
        <v>45495</v>
      </c>
      <c r="AF48" s="64" t="n">
        <f aca="false">IF(AD48=0,0,IF(AE48="","",EDATE(AE48,AD48)-DAY(1)))</f>
        <v>47290</v>
      </c>
      <c r="AG48" s="56" t="s">
        <v>81</v>
      </c>
      <c r="AH48" s="56" t="s">
        <v>82</v>
      </c>
      <c r="AI48" s="59" t="s">
        <v>301</v>
      </c>
      <c r="AJ48" s="56" t="s">
        <v>113</v>
      </c>
      <c r="AK48" s="64" t="str">
        <f aca="true">IF(AE48=0,"нет данных",IF(TODAY()&lt;AF48-30,"поверен",IF(TODAY()&gt;AF48,"ЗАМЕНИТЬ","ПРОСРОЧЕН")))</f>
        <v>поверен</v>
      </c>
      <c r="AL48" s="59"/>
      <c r="AM48" s="59" t="s">
        <v>85</v>
      </c>
      <c r="AN48" s="59" t="s">
        <v>86</v>
      </c>
      <c r="AO48" s="59" t="s">
        <v>87</v>
      </c>
      <c r="AP48" s="57" t="s">
        <v>293</v>
      </c>
      <c r="AQ48" s="65" t="s">
        <v>294</v>
      </c>
      <c r="AR48" s="64"/>
      <c r="AS48" s="59" t="s">
        <v>90</v>
      </c>
      <c r="AT48" s="54" t="s">
        <v>91</v>
      </c>
      <c r="AU48" s="54"/>
      <c r="AV48" s="56" t="n">
        <v>45047</v>
      </c>
      <c r="AW48" s="56"/>
      <c r="AX48" s="54"/>
      <c r="AY48" s="54"/>
      <c r="AZ48" s="54"/>
      <c r="BA48" s="56"/>
      <c r="BB48" s="56" t="s">
        <v>141</v>
      </c>
      <c r="BC48" s="56" t="s">
        <v>142</v>
      </c>
      <c r="BD48" s="59" t="n">
        <v>3001</v>
      </c>
      <c r="BE48" s="56"/>
      <c r="BF48" s="66"/>
      <c r="BG48" s="67"/>
      <c r="BH48" s="68"/>
      <c r="BI48" s="62" t="s">
        <v>295</v>
      </c>
      <c r="BJ48" s="107" t="s">
        <v>296</v>
      </c>
      <c r="BK48" s="62" t="s">
        <v>297</v>
      </c>
    </row>
    <row r="49" s="52" customFormat="true" ht="60" hidden="false" customHeight="true" outlineLevel="0" collapsed="false">
      <c r="A49" s="54"/>
      <c r="B49" s="54" t="s">
        <v>62</v>
      </c>
      <c r="C49" s="54" t="s">
        <v>63</v>
      </c>
      <c r="D49" s="55" t="s">
        <v>64</v>
      </c>
      <c r="E49" s="55" t="n">
        <v>301</v>
      </c>
      <c r="F49" s="56" t="s">
        <v>283</v>
      </c>
      <c r="G49" s="56" t="s">
        <v>302</v>
      </c>
      <c r="H49" s="55" t="s">
        <v>303</v>
      </c>
      <c r="I49" s="57" t="s">
        <v>286</v>
      </c>
      <c r="J49" s="56" t="s">
        <v>287</v>
      </c>
      <c r="K49" s="58" t="s">
        <v>129</v>
      </c>
      <c r="L49" s="58" t="s">
        <v>130</v>
      </c>
      <c r="M49" s="56" t="s">
        <v>288</v>
      </c>
      <c r="N49" s="58" t="s">
        <v>304</v>
      </c>
      <c r="O49" s="54" t="s">
        <v>305</v>
      </c>
      <c r="P49" s="54" t="s">
        <v>76</v>
      </c>
      <c r="Q49" s="59" t="s">
        <v>135</v>
      </c>
      <c r="R49" s="60" t="n">
        <v>42705</v>
      </c>
      <c r="S49" s="73" t="n">
        <v>12</v>
      </c>
      <c r="T49" s="61" t="n">
        <f aca="false">R49+S49*365.2</f>
        <v>47087.4</v>
      </c>
      <c r="U49" s="55" t="s">
        <v>78</v>
      </c>
      <c r="V49" s="62" t="str">
        <f aca="false">IF(Y49="","",Y49)</f>
        <v>М</v>
      </c>
      <c r="W49" s="62" t="str">
        <f aca="false">IF(Z49="","",Z49)</f>
        <v>Па</v>
      </c>
      <c r="X49" s="57" t="n">
        <v>1.15</v>
      </c>
      <c r="Y49" s="57" t="s">
        <v>137</v>
      </c>
      <c r="Z49" s="59" t="s">
        <v>138</v>
      </c>
      <c r="AA49" s="55" t="s">
        <v>291</v>
      </c>
      <c r="AB49" s="57"/>
      <c r="AC49" s="59" t="s">
        <v>111</v>
      </c>
      <c r="AD49" s="58" t="n">
        <v>60</v>
      </c>
      <c r="AE49" s="63" t="n">
        <v>45495</v>
      </c>
      <c r="AF49" s="64" t="n">
        <f aca="false">IF(AD49=0,0,IF(AE49="","",EDATE(AE49,AD49)-DAY(1)))</f>
        <v>47290</v>
      </c>
      <c r="AG49" s="56" t="s">
        <v>81</v>
      </c>
      <c r="AH49" s="56" t="s">
        <v>82</v>
      </c>
      <c r="AI49" s="59" t="s">
        <v>306</v>
      </c>
      <c r="AJ49" s="56" t="s">
        <v>113</v>
      </c>
      <c r="AK49" s="64" t="str">
        <f aca="true">IF(AE49=0,"нет данных",IF(TODAY()&lt;AF49-30,"поверен",IF(TODAY()&gt;AF49,"ЗАМЕНИТЬ","ПРОСРОЧЕН")))</f>
        <v>поверен</v>
      </c>
      <c r="AL49" s="59"/>
      <c r="AM49" s="59" t="s">
        <v>85</v>
      </c>
      <c r="AN49" s="59" t="s">
        <v>86</v>
      </c>
      <c r="AO49" s="59" t="s">
        <v>87</v>
      </c>
      <c r="AP49" s="57" t="s">
        <v>293</v>
      </c>
      <c r="AQ49" s="65" t="s">
        <v>294</v>
      </c>
      <c r="AR49" s="64"/>
      <c r="AS49" s="59" t="s">
        <v>90</v>
      </c>
      <c r="AT49" s="54" t="s">
        <v>91</v>
      </c>
      <c r="AU49" s="54"/>
      <c r="AV49" s="56" t="n">
        <v>45047</v>
      </c>
      <c r="AW49" s="56"/>
      <c r="AX49" s="54"/>
      <c r="AY49" s="54"/>
      <c r="AZ49" s="54"/>
      <c r="BA49" s="56"/>
      <c r="BB49" s="56" t="s">
        <v>141</v>
      </c>
      <c r="BC49" s="56" t="s">
        <v>142</v>
      </c>
      <c r="BD49" s="59" t="n">
        <v>3001</v>
      </c>
      <c r="BE49" s="56"/>
      <c r="BF49" s="66"/>
      <c r="BG49" s="67"/>
      <c r="BH49" s="68"/>
      <c r="BI49" s="62" t="s">
        <v>295</v>
      </c>
      <c r="BJ49" s="107" t="s">
        <v>296</v>
      </c>
      <c r="BK49" s="62" t="s">
        <v>297</v>
      </c>
    </row>
    <row r="50" s="52" customFormat="true" ht="60" hidden="false" customHeight="true" outlineLevel="0" collapsed="false">
      <c r="A50" s="54"/>
      <c r="B50" s="54" t="s">
        <v>62</v>
      </c>
      <c r="C50" s="54" t="s">
        <v>63</v>
      </c>
      <c r="D50" s="55" t="s">
        <v>64</v>
      </c>
      <c r="E50" s="55" t="n">
        <v>301</v>
      </c>
      <c r="F50" s="56" t="s">
        <v>283</v>
      </c>
      <c r="G50" s="56" t="s">
        <v>307</v>
      </c>
      <c r="H50" s="55" t="s">
        <v>308</v>
      </c>
      <c r="I50" s="57" t="s">
        <v>286</v>
      </c>
      <c r="J50" s="56" t="s">
        <v>287</v>
      </c>
      <c r="K50" s="58" t="s">
        <v>129</v>
      </c>
      <c r="L50" s="58" t="s">
        <v>130</v>
      </c>
      <c r="M50" s="56" t="s">
        <v>288</v>
      </c>
      <c r="N50" s="58" t="s">
        <v>309</v>
      </c>
      <c r="O50" s="54" t="s">
        <v>305</v>
      </c>
      <c r="P50" s="54" t="s">
        <v>76</v>
      </c>
      <c r="Q50" s="59" t="s">
        <v>135</v>
      </c>
      <c r="R50" s="60" t="n">
        <v>42705</v>
      </c>
      <c r="S50" s="73" t="n">
        <v>12</v>
      </c>
      <c r="T50" s="61" t="n">
        <f aca="false">R50+S50*365.2</f>
        <v>47087.4</v>
      </c>
      <c r="U50" s="55" t="s">
        <v>78</v>
      </c>
      <c r="V50" s="62" t="str">
        <f aca="false">IF(Y50="","",Y50)</f>
        <v>М</v>
      </c>
      <c r="W50" s="62" t="str">
        <f aca="false">IF(Z50="","",Z50)</f>
        <v>Па</v>
      </c>
      <c r="X50" s="57" t="n">
        <v>1.15</v>
      </c>
      <c r="Y50" s="57" t="s">
        <v>137</v>
      </c>
      <c r="Z50" s="59" t="s">
        <v>138</v>
      </c>
      <c r="AA50" s="55" t="s">
        <v>291</v>
      </c>
      <c r="AB50" s="57"/>
      <c r="AC50" s="59" t="s">
        <v>111</v>
      </c>
      <c r="AD50" s="58" t="n">
        <v>60</v>
      </c>
      <c r="AE50" s="63" t="n">
        <v>45495</v>
      </c>
      <c r="AF50" s="64" t="n">
        <f aca="false">IF(AD50=0,0,IF(AE50="","",EDATE(AE50,AD50)-DAY(1)))</f>
        <v>47290</v>
      </c>
      <c r="AG50" s="56" t="s">
        <v>81</v>
      </c>
      <c r="AH50" s="56" t="s">
        <v>82</v>
      </c>
      <c r="AI50" s="59" t="s">
        <v>310</v>
      </c>
      <c r="AJ50" s="56" t="s">
        <v>113</v>
      </c>
      <c r="AK50" s="64" t="str">
        <f aca="true">IF(AE50=0,"нет данных",IF(TODAY()&lt;AF50-30,"поверен",IF(TODAY()&gt;AF50,"ЗАМЕНИТЬ","ПРОСРОЧЕН")))</f>
        <v>поверен</v>
      </c>
      <c r="AL50" s="59"/>
      <c r="AM50" s="59" t="s">
        <v>85</v>
      </c>
      <c r="AN50" s="59" t="s">
        <v>86</v>
      </c>
      <c r="AO50" s="59" t="s">
        <v>87</v>
      </c>
      <c r="AP50" s="57" t="s">
        <v>293</v>
      </c>
      <c r="AQ50" s="65" t="s">
        <v>294</v>
      </c>
      <c r="AR50" s="64"/>
      <c r="AS50" s="59" t="s">
        <v>90</v>
      </c>
      <c r="AT50" s="54" t="s">
        <v>91</v>
      </c>
      <c r="AU50" s="54"/>
      <c r="AV50" s="56" t="n">
        <v>45047</v>
      </c>
      <c r="AW50" s="56"/>
      <c r="AX50" s="54"/>
      <c r="AY50" s="54"/>
      <c r="AZ50" s="54"/>
      <c r="BA50" s="56"/>
      <c r="BB50" s="56" t="s">
        <v>141</v>
      </c>
      <c r="BC50" s="56" t="s">
        <v>142</v>
      </c>
      <c r="BD50" s="59" t="n">
        <v>3001</v>
      </c>
      <c r="BE50" s="56"/>
      <c r="BF50" s="66"/>
      <c r="BG50" s="67"/>
      <c r="BH50" s="68"/>
      <c r="BI50" s="62" t="s">
        <v>295</v>
      </c>
      <c r="BJ50" s="107" t="s">
        <v>296</v>
      </c>
      <c r="BK50" s="62" t="s">
        <v>297</v>
      </c>
    </row>
    <row r="51" s="52" customFormat="true" ht="60" hidden="false" customHeight="true" outlineLevel="0" collapsed="false">
      <c r="A51" s="54"/>
      <c r="B51" s="54" t="s">
        <v>62</v>
      </c>
      <c r="C51" s="54" t="s">
        <v>63</v>
      </c>
      <c r="D51" s="55" t="s">
        <v>64</v>
      </c>
      <c r="E51" s="55" t="n">
        <v>310</v>
      </c>
      <c r="F51" s="56" t="s">
        <v>311</v>
      </c>
      <c r="G51" s="56"/>
      <c r="H51" s="55" t="s">
        <v>312</v>
      </c>
      <c r="I51" s="57" t="s">
        <v>286</v>
      </c>
      <c r="J51" s="56" t="s">
        <v>287</v>
      </c>
      <c r="K51" s="58" t="s">
        <v>129</v>
      </c>
      <c r="L51" s="58" t="s">
        <v>130</v>
      </c>
      <c r="M51" s="56" t="s">
        <v>288</v>
      </c>
      <c r="N51" s="58" t="n">
        <v>4028546</v>
      </c>
      <c r="O51" s="54" t="s">
        <v>305</v>
      </c>
      <c r="P51" s="54" t="s">
        <v>76</v>
      </c>
      <c r="Q51" s="59" t="s">
        <v>135</v>
      </c>
      <c r="R51" s="69" t="n">
        <v>42401</v>
      </c>
      <c r="S51" s="73" t="n">
        <v>12</v>
      </c>
      <c r="T51" s="61" t="n">
        <f aca="false">R51+S51*365.2</f>
        <v>46783.4</v>
      </c>
      <c r="U51" s="55" t="s">
        <v>78</v>
      </c>
      <c r="V51" s="62" t="s">
        <v>137</v>
      </c>
      <c r="W51" s="62"/>
      <c r="X51" s="59" t="s">
        <v>313</v>
      </c>
      <c r="Y51" s="57" t="s">
        <v>137</v>
      </c>
      <c r="Z51" s="59" t="s">
        <v>138</v>
      </c>
      <c r="AA51" s="55" t="s">
        <v>291</v>
      </c>
      <c r="AB51" s="57"/>
      <c r="AC51" s="59" t="s">
        <v>111</v>
      </c>
      <c r="AD51" s="58" t="n">
        <v>60</v>
      </c>
      <c r="AE51" s="63" t="n">
        <v>44641</v>
      </c>
      <c r="AF51" s="64" t="n">
        <f aca="false">IF(AD51=0,0,IF(AE51="","",EDATE(AE51,AD51)-DAY(1)))</f>
        <v>46436</v>
      </c>
      <c r="AG51" s="64" t="s">
        <v>314</v>
      </c>
      <c r="AH51" s="64" t="s">
        <v>82</v>
      </c>
      <c r="AI51" s="59" t="s">
        <v>315</v>
      </c>
      <c r="AJ51" s="56" t="s">
        <v>316</v>
      </c>
      <c r="AK51" s="64" t="str">
        <f aca="true">IF(AE51=0,"нет данных",IF(TODAY()&lt;AF51-30,"поверен",IF(TODAY()&gt;AF51,"ЗАМЕНИТЬ","ПРОСРОЧЕН")))</f>
        <v>поверен</v>
      </c>
      <c r="AL51" s="59"/>
      <c r="AM51" s="59" t="s">
        <v>85</v>
      </c>
      <c r="AN51" s="59" t="s">
        <v>86</v>
      </c>
      <c r="AO51" s="59" t="s">
        <v>87</v>
      </c>
      <c r="AP51" s="57"/>
      <c r="AQ51" s="65"/>
      <c r="AR51" s="64"/>
      <c r="AS51" s="59" t="s">
        <v>90</v>
      </c>
      <c r="AT51" s="54" t="s">
        <v>91</v>
      </c>
      <c r="AU51" s="54"/>
      <c r="AV51" s="56"/>
      <c r="AW51" s="56"/>
      <c r="AX51" s="54"/>
      <c r="AY51" s="54"/>
      <c r="AZ51" s="54"/>
      <c r="BA51" s="56"/>
      <c r="BB51" s="56" t="s">
        <v>141</v>
      </c>
      <c r="BC51" s="56" t="s">
        <v>142</v>
      </c>
      <c r="BD51" s="59" t="s">
        <v>143</v>
      </c>
      <c r="BE51" s="56"/>
      <c r="BF51" s="66"/>
      <c r="BG51" s="67" t="s">
        <v>317</v>
      </c>
      <c r="BH51" s="68"/>
      <c r="BI51" s="62"/>
      <c r="BJ51" s="62"/>
      <c r="BK51" s="62"/>
    </row>
    <row r="52" s="52" customFormat="true" ht="60" hidden="false" customHeight="true" outlineLevel="0" collapsed="false">
      <c r="A52" s="54"/>
      <c r="B52" s="54" t="s">
        <v>62</v>
      </c>
      <c r="C52" s="54" t="s">
        <v>63</v>
      </c>
      <c r="D52" s="55" t="s">
        <v>64</v>
      </c>
      <c r="E52" s="55" t="n">
        <v>310</v>
      </c>
      <c r="F52" s="56" t="s">
        <v>311</v>
      </c>
      <c r="G52" s="56"/>
      <c r="H52" s="55" t="s">
        <v>318</v>
      </c>
      <c r="I52" s="57" t="s">
        <v>286</v>
      </c>
      <c r="J52" s="56" t="s">
        <v>287</v>
      </c>
      <c r="K52" s="58" t="s">
        <v>129</v>
      </c>
      <c r="L52" s="58" t="s">
        <v>130</v>
      </c>
      <c r="M52" s="56" t="s">
        <v>288</v>
      </c>
      <c r="N52" s="58" t="n">
        <v>4028545</v>
      </c>
      <c r="O52" s="54" t="s">
        <v>305</v>
      </c>
      <c r="P52" s="54" t="s">
        <v>76</v>
      </c>
      <c r="Q52" s="59" t="s">
        <v>135</v>
      </c>
      <c r="R52" s="69" t="n">
        <v>42401</v>
      </c>
      <c r="S52" s="73" t="n">
        <v>12</v>
      </c>
      <c r="T52" s="61" t="n">
        <f aca="false">R52+S52*365.2</f>
        <v>46783.4</v>
      </c>
      <c r="U52" s="55" t="s">
        <v>78</v>
      </c>
      <c r="V52" s="62" t="s">
        <v>137</v>
      </c>
      <c r="W52" s="62"/>
      <c r="X52" s="59" t="s">
        <v>313</v>
      </c>
      <c r="Y52" s="57" t="s">
        <v>137</v>
      </c>
      <c r="Z52" s="59" t="s">
        <v>138</v>
      </c>
      <c r="AA52" s="55" t="s">
        <v>291</v>
      </c>
      <c r="AB52" s="57"/>
      <c r="AC52" s="59" t="s">
        <v>111</v>
      </c>
      <c r="AD52" s="58" t="n">
        <v>60</v>
      </c>
      <c r="AE52" s="63" t="n">
        <v>44641</v>
      </c>
      <c r="AF52" s="64" t="n">
        <f aca="false">IF(AD52=0,0,IF(AE52="","",EDATE(AE52,AD52)-DAY(1)))</f>
        <v>46436</v>
      </c>
      <c r="AG52" s="64" t="s">
        <v>314</v>
      </c>
      <c r="AH52" s="64" t="s">
        <v>82</v>
      </c>
      <c r="AI52" s="59" t="s">
        <v>319</v>
      </c>
      <c r="AJ52" s="56" t="s">
        <v>316</v>
      </c>
      <c r="AK52" s="64" t="str">
        <f aca="true">IF(AE52=0,"нет данных",IF(TODAY()&lt;AF52-30,"поверен",IF(TODAY()&gt;AF52,"ЗАМЕНИТЬ","ПРОСРОЧЕН")))</f>
        <v>поверен</v>
      </c>
      <c r="AL52" s="59"/>
      <c r="AM52" s="59" t="s">
        <v>85</v>
      </c>
      <c r="AN52" s="59" t="s">
        <v>86</v>
      </c>
      <c r="AO52" s="59" t="s">
        <v>87</v>
      </c>
      <c r="AP52" s="57"/>
      <c r="AQ52" s="65"/>
      <c r="AR52" s="64"/>
      <c r="AS52" s="59" t="s">
        <v>90</v>
      </c>
      <c r="AT52" s="54" t="s">
        <v>91</v>
      </c>
      <c r="AU52" s="54"/>
      <c r="AV52" s="56"/>
      <c r="AW52" s="56"/>
      <c r="AX52" s="54"/>
      <c r="AY52" s="54"/>
      <c r="AZ52" s="54"/>
      <c r="BA52" s="56"/>
      <c r="BB52" s="56" t="s">
        <v>141</v>
      </c>
      <c r="BC52" s="56" t="s">
        <v>142</v>
      </c>
      <c r="BD52" s="59" t="s">
        <v>143</v>
      </c>
      <c r="BE52" s="56"/>
      <c r="BF52" s="66"/>
      <c r="BG52" s="67" t="s">
        <v>317</v>
      </c>
      <c r="BH52" s="68"/>
      <c r="BI52" s="62"/>
      <c r="BJ52" s="62"/>
      <c r="BK52" s="62"/>
    </row>
    <row r="53" s="52" customFormat="true" ht="60" hidden="false" customHeight="true" outlineLevel="0" collapsed="false">
      <c r="A53" s="54"/>
      <c r="B53" s="54" t="s">
        <v>62</v>
      </c>
      <c r="C53" s="54" t="s">
        <v>63</v>
      </c>
      <c r="D53" s="55" t="s">
        <v>64</v>
      </c>
      <c r="E53" s="55" t="n">
        <v>310</v>
      </c>
      <c r="F53" s="56" t="s">
        <v>311</v>
      </c>
      <c r="G53" s="56"/>
      <c r="H53" s="55" t="s">
        <v>320</v>
      </c>
      <c r="I53" s="57" t="s">
        <v>321</v>
      </c>
      <c r="J53" s="56" t="s">
        <v>322</v>
      </c>
      <c r="K53" s="54" t="s">
        <v>323</v>
      </c>
      <c r="L53" s="54" t="s">
        <v>324</v>
      </c>
      <c r="M53" s="58" t="s">
        <v>325</v>
      </c>
      <c r="N53" s="58" t="n">
        <v>2349149</v>
      </c>
      <c r="O53" s="54" t="s">
        <v>305</v>
      </c>
      <c r="P53" s="54" t="s">
        <v>76</v>
      </c>
      <c r="Q53" s="59" t="s">
        <v>108</v>
      </c>
      <c r="R53" s="69" t="n">
        <v>42705</v>
      </c>
      <c r="S53" s="57" t="n">
        <v>15</v>
      </c>
      <c r="T53" s="61" t="n">
        <f aca="false">R53+S53*365.2</f>
        <v>48183</v>
      </c>
      <c r="U53" s="55" t="s">
        <v>78</v>
      </c>
      <c r="V53" s="62"/>
      <c r="W53" s="62" t="s">
        <v>109</v>
      </c>
      <c r="X53" s="59" t="s">
        <v>326</v>
      </c>
      <c r="Y53" s="57"/>
      <c r="Z53" s="59" t="s">
        <v>109</v>
      </c>
      <c r="AA53" s="55" t="s">
        <v>327</v>
      </c>
      <c r="AB53" s="57"/>
      <c r="AC53" s="59"/>
      <c r="AD53" s="58" t="n">
        <v>60</v>
      </c>
      <c r="AE53" s="63" t="n">
        <v>44641</v>
      </c>
      <c r="AF53" s="64" t="n">
        <f aca="false">IF(AD53=0,0,IF(AE53="","",EDATE(AE53,AD53)-DAY(1)))</f>
        <v>46436</v>
      </c>
      <c r="AG53" s="64" t="s">
        <v>314</v>
      </c>
      <c r="AH53" s="64" t="s">
        <v>82</v>
      </c>
      <c r="AI53" s="59" t="s">
        <v>328</v>
      </c>
      <c r="AJ53" s="56" t="s">
        <v>316</v>
      </c>
      <c r="AK53" s="64" t="str">
        <f aca="true">IF(AE53=0,"нет данных",IF(TODAY()&lt;AF53-30,"поверен",IF(TODAY()&gt;AF53,"ЗАМЕНИТЬ","ПРОСРОЧЕН")))</f>
        <v>поверен</v>
      </c>
      <c r="AL53" s="59"/>
      <c r="AM53" s="59" t="s">
        <v>85</v>
      </c>
      <c r="AN53" s="59" t="s">
        <v>86</v>
      </c>
      <c r="AO53" s="59" t="s">
        <v>87</v>
      </c>
      <c r="AP53" s="57"/>
      <c r="AQ53" s="65"/>
      <c r="AR53" s="64"/>
      <c r="AS53" s="59" t="s">
        <v>90</v>
      </c>
      <c r="AT53" s="54" t="s">
        <v>91</v>
      </c>
      <c r="AU53" s="54"/>
      <c r="AV53" s="56"/>
      <c r="AW53" s="56"/>
      <c r="AX53" s="54"/>
      <c r="AY53" s="54"/>
      <c r="AZ53" s="54"/>
      <c r="BA53" s="56"/>
      <c r="BB53" s="56" t="s">
        <v>116</v>
      </c>
      <c r="BC53" s="56" t="s">
        <v>117</v>
      </c>
      <c r="BD53" s="59"/>
      <c r="BE53" s="56"/>
      <c r="BF53" s="66"/>
      <c r="BG53" s="67" t="s">
        <v>317</v>
      </c>
      <c r="BH53" s="68"/>
      <c r="BI53" s="62"/>
      <c r="BJ53" s="62"/>
      <c r="BK53" s="62"/>
    </row>
    <row r="54" s="52" customFormat="true" ht="60" hidden="false" customHeight="true" outlineLevel="0" collapsed="false">
      <c r="A54" s="54"/>
      <c r="B54" s="54" t="s">
        <v>62</v>
      </c>
      <c r="C54" s="54" t="s">
        <v>63</v>
      </c>
      <c r="D54" s="55" t="s">
        <v>64</v>
      </c>
      <c r="E54" s="55" t="n">
        <v>310</v>
      </c>
      <c r="F54" s="56" t="s">
        <v>311</v>
      </c>
      <c r="G54" s="56"/>
      <c r="H54" s="55" t="s">
        <v>320</v>
      </c>
      <c r="I54" s="57" t="s">
        <v>329</v>
      </c>
      <c r="J54" s="56" t="s">
        <v>330</v>
      </c>
      <c r="K54" s="58" t="s">
        <v>331</v>
      </c>
      <c r="L54" s="58" t="s">
        <v>332</v>
      </c>
      <c r="M54" s="58" t="s">
        <v>332</v>
      </c>
      <c r="N54" s="58" t="s">
        <v>333</v>
      </c>
      <c r="O54" s="54" t="s">
        <v>107</v>
      </c>
      <c r="P54" s="54" t="s">
        <v>76</v>
      </c>
      <c r="Q54" s="59" t="s">
        <v>108</v>
      </c>
      <c r="R54" s="69" t="n">
        <v>42705</v>
      </c>
      <c r="S54" s="73" t="n">
        <v>15</v>
      </c>
      <c r="T54" s="61"/>
      <c r="U54" s="55" t="s">
        <v>334</v>
      </c>
      <c r="V54" s="62"/>
      <c r="W54" s="62" t="s">
        <v>109</v>
      </c>
      <c r="X54" s="59" t="s">
        <v>335</v>
      </c>
      <c r="Y54" s="57"/>
      <c r="Z54" s="59" t="s">
        <v>109</v>
      </c>
      <c r="AA54" s="55" t="s">
        <v>327</v>
      </c>
      <c r="AB54" s="57"/>
      <c r="AC54" s="59"/>
      <c r="AD54" s="58" t="n">
        <v>48</v>
      </c>
      <c r="AE54" s="63" t="n">
        <v>44641</v>
      </c>
      <c r="AF54" s="64" t="n">
        <f aca="false">IF(AD54=0,0,IF(AE54="","",EDATE(AE54,AD54)-DAY(1)))</f>
        <v>46071</v>
      </c>
      <c r="AG54" s="64" t="s">
        <v>314</v>
      </c>
      <c r="AH54" s="64" t="s">
        <v>82</v>
      </c>
      <c r="AI54" s="59" t="s">
        <v>336</v>
      </c>
      <c r="AJ54" s="56" t="s">
        <v>316</v>
      </c>
      <c r="AK54" s="64" t="str">
        <f aca="true">IF(AE54=0,"нет данных",IF(TODAY()&lt;AF54-30,"поверен",IF(TODAY()&gt;AF54,"ЗАМЕНИТЬ","ПРОСРОЧЕН")))</f>
        <v>поверен</v>
      </c>
      <c r="AL54" s="59"/>
      <c r="AM54" s="59" t="s">
        <v>85</v>
      </c>
      <c r="AN54" s="59" t="s">
        <v>86</v>
      </c>
      <c r="AO54" s="59" t="s">
        <v>87</v>
      </c>
      <c r="AP54" s="57"/>
      <c r="AQ54" s="65"/>
      <c r="AR54" s="64"/>
      <c r="AS54" s="59"/>
      <c r="AT54" s="54"/>
      <c r="AU54" s="54"/>
      <c r="AV54" s="56"/>
      <c r="AW54" s="56"/>
      <c r="AX54" s="54"/>
      <c r="AY54" s="54"/>
      <c r="AZ54" s="54"/>
      <c r="BA54" s="56"/>
      <c r="BB54" s="56" t="s">
        <v>116</v>
      </c>
      <c r="BC54" s="56" t="s">
        <v>117</v>
      </c>
      <c r="BD54" s="59"/>
      <c r="BE54" s="56"/>
      <c r="BF54" s="66" t="s">
        <v>337</v>
      </c>
      <c r="BG54" s="67" t="s">
        <v>317</v>
      </c>
      <c r="BH54" s="68"/>
      <c r="BI54" s="62"/>
      <c r="BJ54" s="62"/>
      <c r="BK54" s="62"/>
    </row>
    <row r="55" s="52" customFormat="true" ht="60" hidden="false" customHeight="true" outlineLevel="0" collapsed="false">
      <c r="A55" s="54"/>
      <c r="B55" s="54" t="s">
        <v>62</v>
      </c>
      <c r="C55" s="54" t="s">
        <v>63</v>
      </c>
      <c r="D55" s="55" t="s">
        <v>64</v>
      </c>
      <c r="E55" s="55" t="n">
        <v>310</v>
      </c>
      <c r="F55" s="56" t="s">
        <v>311</v>
      </c>
      <c r="G55" s="56"/>
      <c r="H55" s="55" t="s">
        <v>338</v>
      </c>
      <c r="I55" s="57" t="s">
        <v>321</v>
      </c>
      <c r="J55" s="56" t="s">
        <v>322</v>
      </c>
      <c r="K55" s="54" t="s">
        <v>323</v>
      </c>
      <c r="L55" s="54" t="s">
        <v>324</v>
      </c>
      <c r="M55" s="58" t="s">
        <v>325</v>
      </c>
      <c r="N55" s="58" t="n">
        <v>2349148</v>
      </c>
      <c r="O55" s="54" t="s">
        <v>305</v>
      </c>
      <c r="P55" s="54" t="s">
        <v>76</v>
      </c>
      <c r="Q55" s="59" t="s">
        <v>108</v>
      </c>
      <c r="R55" s="69" t="n">
        <v>42705</v>
      </c>
      <c r="S55" s="57" t="n">
        <v>15</v>
      </c>
      <c r="T55" s="61" t="n">
        <f aca="false">R55+S55*365.2</f>
        <v>48183</v>
      </c>
      <c r="U55" s="55" t="s">
        <v>78</v>
      </c>
      <c r="V55" s="62"/>
      <c r="W55" s="62" t="s">
        <v>109</v>
      </c>
      <c r="X55" s="59" t="s">
        <v>326</v>
      </c>
      <c r="Y55" s="57"/>
      <c r="Z55" s="59" t="s">
        <v>109</v>
      </c>
      <c r="AA55" s="55" t="s">
        <v>327</v>
      </c>
      <c r="AB55" s="57"/>
      <c r="AC55" s="59"/>
      <c r="AD55" s="58" t="n">
        <v>60</v>
      </c>
      <c r="AE55" s="63" t="n">
        <v>44641</v>
      </c>
      <c r="AF55" s="64" t="n">
        <f aca="false">IF(AD55=0,0,IF(AE55="","",EDATE(AE55,AD55)-DAY(1)))</f>
        <v>46436</v>
      </c>
      <c r="AG55" s="64" t="s">
        <v>314</v>
      </c>
      <c r="AH55" s="64" t="s">
        <v>82</v>
      </c>
      <c r="AI55" s="59" t="s">
        <v>339</v>
      </c>
      <c r="AJ55" s="56" t="s">
        <v>316</v>
      </c>
      <c r="AK55" s="64" t="str">
        <f aca="true">IF(AE55=0,"нет данных",IF(TODAY()&lt;AF55-30,"поверен",IF(TODAY()&gt;AF55,"ЗАМЕНИТЬ","ПРОСРОЧЕН")))</f>
        <v>поверен</v>
      </c>
      <c r="AL55" s="59"/>
      <c r="AM55" s="59" t="s">
        <v>85</v>
      </c>
      <c r="AN55" s="59" t="s">
        <v>86</v>
      </c>
      <c r="AO55" s="59" t="s">
        <v>87</v>
      </c>
      <c r="AP55" s="57"/>
      <c r="AQ55" s="65"/>
      <c r="AR55" s="64"/>
      <c r="AS55" s="59" t="s">
        <v>90</v>
      </c>
      <c r="AT55" s="54" t="s">
        <v>91</v>
      </c>
      <c r="AU55" s="54"/>
      <c r="AV55" s="56"/>
      <c r="AW55" s="56"/>
      <c r="AX55" s="54"/>
      <c r="AY55" s="54"/>
      <c r="AZ55" s="54"/>
      <c r="BA55" s="56"/>
      <c r="BB55" s="56" t="s">
        <v>116</v>
      </c>
      <c r="BC55" s="56" t="s">
        <v>117</v>
      </c>
      <c r="BD55" s="59"/>
      <c r="BE55" s="56"/>
      <c r="BF55" s="66"/>
      <c r="BG55" s="67" t="s">
        <v>317</v>
      </c>
      <c r="BH55" s="68"/>
      <c r="BI55" s="62"/>
      <c r="BJ55" s="62"/>
      <c r="BK55" s="62"/>
    </row>
    <row r="56" s="52" customFormat="true" ht="60" hidden="false" customHeight="true" outlineLevel="0" collapsed="false">
      <c r="A56" s="54"/>
      <c r="B56" s="54" t="s">
        <v>62</v>
      </c>
      <c r="C56" s="54" t="s">
        <v>63</v>
      </c>
      <c r="D56" s="55" t="s">
        <v>64</v>
      </c>
      <c r="E56" s="55" t="n">
        <v>310</v>
      </c>
      <c r="F56" s="56" t="s">
        <v>311</v>
      </c>
      <c r="G56" s="56"/>
      <c r="H56" s="55" t="s">
        <v>338</v>
      </c>
      <c r="I56" s="57" t="s">
        <v>329</v>
      </c>
      <c r="J56" s="56" t="s">
        <v>330</v>
      </c>
      <c r="K56" s="58" t="s">
        <v>331</v>
      </c>
      <c r="L56" s="58" t="s">
        <v>332</v>
      </c>
      <c r="M56" s="58" t="s">
        <v>332</v>
      </c>
      <c r="N56" s="107" t="s">
        <v>340</v>
      </c>
      <c r="O56" s="54" t="s">
        <v>107</v>
      </c>
      <c r="P56" s="54" t="s">
        <v>76</v>
      </c>
      <c r="Q56" s="59" t="s">
        <v>108</v>
      </c>
      <c r="R56" s="69" t="n">
        <v>42705</v>
      </c>
      <c r="S56" s="73" t="n">
        <v>15</v>
      </c>
      <c r="T56" s="61"/>
      <c r="U56" s="55" t="s">
        <v>334</v>
      </c>
      <c r="V56" s="62"/>
      <c r="W56" s="62" t="s">
        <v>109</v>
      </c>
      <c r="X56" s="59" t="s">
        <v>335</v>
      </c>
      <c r="Y56" s="57"/>
      <c r="Z56" s="59" t="s">
        <v>109</v>
      </c>
      <c r="AA56" s="55" t="s">
        <v>327</v>
      </c>
      <c r="AB56" s="57"/>
      <c r="AC56" s="59"/>
      <c r="AD56" s="58" t="n">
        <v>48</v>
      </c>
      <c r="AE56" s="63" t="n">
        <v>44641</v>
      </c>
      <c r="AF56" s="64" t="n">
        <f aca="false">IF(AD56=0,0,IF(AE56="","",EDATE(AE56,AD56)-DAY(1)))</f>
        <v>46071</v>
      </c>
      <c r="AG56" s="64" t="s">
        <v>314</v>
      </c>
      <c r="AH56" s="64" t="s">
        <v>82</v>
      </c>
      <c r="AI56" s="59" t="s">
        <v>341</v>
      </c>
      <c r="AJ56" s="56" t="s">
        <v>316</v>
      </c>
      <c r="AK56" s="64" t="str">
        <f aca="true">IF(AE56=0,"нет данных",IF(TODAY()&lt;AF56-30,"поверен",IF(TODAY()&gt;AF56,"ЗАМЕНИТЬ","ПРОСРОЧЕН")))</f>
        <v>поверен</v>
      </c>
      <c r="AL56" s="59"/>
      <c r="AM56" s="59" t="s">
        <v>85</v>
      </c>
      <c r="AN56" s="59" t="s">
        <v>86</v>
      </c>
      <c r="AO56" s="59" t="s">
        <v>87</v>
      </c>
      <c r="AP56" s="57"/>
      <c r="AQ56" s="65"/>
      <c r="AR56" s="64"/>
      <c r="AS56" s="59"/>
      <c r="AT56" s="54"/>
      <c r="AU56" s="54"/>
      <c r="AV56" s="56"/>
      <c r="AW56" s="56"/>
      <c r="AX56" s="54"/>
      <c r="AY56" s="54"/>
      <c r="AZ56" s="54"/>
      <c r="BA56" s="56"/>
      <c r="BB56" s="56" t="s">
        <v>116</v>
      </c>
      <c r="BC56" s="56" t="s">
        <v>117</v>
      </c>
      <c r="BD56" s="59"/>
      <c r="BE56" s="56"/>
      <c r="BF56" s="66" t="s">
        <v>337</v>
      </c>
      <c r="BG56" s="67" t="s">
        <v>317</v>
      </c>
      <c r="BH56" s="68"/>
      <c r="BI56" s="62"/>
      <c r="BJ56" s="62"/>
      <c r="BK56" s="62"/>
    </row>
    <row r="57" s="93" customFormat="true" ht="60" hidden="false" customHeight="true" outlineLevel="0" collapsed="false">
      <c r="A57" s="77"/>
      <c r="B57" s="77" t="s">
        <v>62</v>
      </c>
      <c r="C57" s="77" t="s">
        <v>63</v>
      </c>
      <c r="D57" s="79" t="s">
        <v>64</v>
      </c>
      <c r="E57" s="79" t="n">
        <v>310</v>
      </c>
      <c r="F57" s="108" t="s">
        <v>311</v>
      </c>
      <c r="G57" s="108" t="s">
        <v>342</v>
      </c>
      <c r="H57" s="79" t="s">
        <v>343</v>
      </c>
      <c r="I57" s="109" t="s">
        <v>344</v>
      </c>
      <c r="J57" s="108" t="s">
        <v>345</v>
      </c>
      <c r="K57" s="84" t="s">
        <v>346</v>
      </c>
      <c r="L57" s="84" t="s">
        <v>347</v>
      </c>
      <c r="M57" s="84" t="s">
        <v>348</v>
      </c>
      <c r="N57" s="84" t="s">
        <v>349</v>
      </c>
      <c r="O57" s="77" t="s">
        <v>75</v>
      </c>
      <c r="P57" s="77" t="s">
        <v>76</v>
      </c>
      <c r="Q57" s="95" t="s">
        <v>77</v>
      </c>
      <c r="R57" s="110" t="n">
        <v>43544</v>
      </c>
      <c r="S57" s="109" t="n">
        <v>12</v>
      </c>
      <c r="T57" s="111" t="n">
        <v>47926</v>
      </c>
      <c r="U57" s="79" t="s">
        <v>78</v>
      </c>
      <c r="V57" s="91" t="str">
        <f aca="false">IF(Y57="","",Y57)</f>
        <v/>
      </c>
      <c r="W57" s="95" t="s">
        <v>79</v>
      </c>
      <c r="X57" s="109" t="n">
        <v>100</v>
      </c>
      <c r="Y57" s="109"/>
      <c r="Z57" s="95" t="s">
        <v>79</v>
      </c>
      <c r="AA57" s="79" t="s">
        <v>80</v>
      </c>
      <c r="AB57" s="109"/>
      <c r="AC57" s="95" t="s">
        <v>79</v>
      </c>
      <c r="AD57" s="112" t="n">
        <v>36</v>
      </c>
      <c r="AE57" s="113" t="n">
        <v>45735</v>
      </c>
      <c r="AF57" s="114" t="n">
        <f aca="false">IF(AD57=0,0,IF(AE57="","",EDATE(AE57,AD57)-DAY(1)))</f>
        <v>46800</v>
      </c>
      <c r="AG57" s="114" t="s">
        <v>314</v>
      </c>
      <c r="AH57" s="108" t="s">
        <v>82</v>
      </c>
      <c r="AI57" s="108" t="s">
        <v>350</v>
      </c>
      <c r="AJ57" s="95" t="s">
        <v>351</v>
      </c>
      <c r="AK57" s="114" t="str">
        <f aca="true">IF(AE57=0,"нет данных",IF(TODAY()&lt;AF57-30,"поверен",IF(TODAY()&gt;AF57,"ЗАМЕНИТЬ","ПРОСРОЧЕН")))</f>
        <v>поверен</v>
      </c>
      <c r="AL57" s="95"/>
      <c r="AM57" s="95" t="s">
        <v>85</v>
      </c>
      <c r="AN57" s="95" t="s">
        <v>86</v>
      </c>
      <c r="AO57" s="95" t="s">
        <v>87</v>
      </c>
      <c r="AP57" s="109" t="s">
        <v>352</v>
      </c>
      <c r="AQ57" s="103" t="s">
        <v>353</v>
      </c>
      <c r="AR57" s="114"/>
      <c r="AS57" s="114" t="s">
        <v>90</v>
      </c>
      <c r="AT57" s="77" t="s">
        <v>91</v>
      </c>
      <c r="AU57" s="77"/>
      <c r="AV57" s="108" t="n">
        <v>44862</v>
      </c>
      <c r="AW57" s="108"/>
      <c r="AX57" s="77"/>
      <c r="AY57" s="77"/>
      <c r="AZ57" s="77"/>
      <c r="BA57" s="108"/>
      <c r="BB57" s="108"/>
      <c r="BC57" s="108"/>
      <c r="BD57" s="95"/>
      <c r="BE57" s="108"/>
      <c r="BF57" s="115"/>
      <c r="BG57" s="116"/>
      <c r="BH57" s="117"/>
      <c r="BI57" s="91" t="s">
        <v>95</v>
      </c>
      <c r="BJ57" s="88" t="s">
        <v>96</v>
      </c>
      <c r="BK57" s="91" t="s">
        <v>354</v>
      </c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2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2"/>
      <c r="IE57" s="52"/>
    </row>
    <row r="58" s="52" customFormat="true" ht="60" hidden="false" customHeight="true" outlineLevel="0" collapsed="false">
      <c r="A58" s="54"/>
      <c r="B58" s="54" t="s">
        <v>62</v>
      </c>
      <c r="C58" s="54" t="s">
        <v>63</v>
      </c>
      <c r="D58" s="55" t="s">
        <v>64</v>
      </c>
      <c r="E58" s="55" t="n">
        <v>310</v>
      </c>
      <c r="F58" s="56" t="s">
        <v>311</v>
      </c>
      <c r="G58" s="56" t="s">
        <v>342</v>
      </c>
      <c r="H58" s="55" t="s">
        <v>355</v>
      </c>
      <c r="I58" s="57" t="s">
        <v>344</v>
      </c>
      <c r="J58" s="56" t="s">
        <v>356</v>
      </c>
      <c r="K58" s="58" t="s">
        <v>346</v>
      </c>
      <c r="L58" s="58" t="s">
        <v>347</v>
      </c>
      <c r="M58" s="58" t="s">
        <v>348</v>
      </c>
      <c r="N58" s="58" t="s">
        <v>357</v>
      </c>
      <c r="O58" s="54" t="s">
        <v>75</v>
      </c>
      <c r="P58" s="54" t="s">
        <v>76</v>
      </c>
      <c r="Q58" s="59" t="s">
        <v>77</v>
      </c>
      <c r="R58" s="60" t="n">
        <v>43544</v>
      </c>
      <c r="S58" s="57" t="n">
        <v>12</v>
      </c>
      <c r="T58" s="61" t="n">
        <v>47926</v>
      </c>
      <c r="U58" s="55" t="s">
        <v>78</v>
      </c>
      <c r="V58" s="62" t="str">
        <f aca="false">IF(Y58="","",Y58)</f>
        <v/>
      </c>
      <c r="W58" s="59" t="s">
        <v>79</v>
      </c>
      <c r="X58" s="57" t="n">
        <v>100</v>
      </c>
      <c r="Y58" s="57"/>
      <c r="Z58" s="59" t="s">
        <v>79</v>
      </c>
      <c r="AA58" s="55" t="s">
        <v>80</v>
      </c>
      <c r="AB58" s="57"/>
      <c r="AC58" s="59" t="s">
        <v>79</v>
      </c>
      <c r="AD58" s="118" t="n">
        <v>36</v>
      </c>
      <c r="AE58" s="63" t="n">
        <v>44846</v>
      </c>
      <c r="AF58" s="64" t="n">
        <f aca="false">IF(AD58=0,0,IF(AE58="","",EDATE(AE58,AD58)-DAY(1)))</f>
        <v>45911</v>
      </c>
      <c r="AG58" s="56" t="s">
        <v>81</v>
      </c>
      <c r="AH58" s="56" t="s">
        <v>82</v>
      </c>
      <c r="AI58" s="59" t="s">
        <v>358</v>
      </c>
      <c r="AJ58" s="56" t="s">
        <v>316</v>
      </c>
      <c r="AK58" s="64" t="str">
        <f aca="true">IF(AE58=0,"нет данных",IF(TODAY()&lt;AF58-30,"поверен",IF(TODAY()&gt;AF58,"ЗАМЕНИТЬ","ПРОСРОЧЕН")))</f>
        <v>ЗАМЕНИТЬ</v>
      </c>
      <c r="AL58" s="59"/>
      <c r="AM58" s="59" t="s">
        <v>85</v>
      </c>
      <c r="AN58" s="59" t="s">
        <v>86</v>
      </c>
      <c r="AO58" s="59" t="s">
        <v>87</v>
      </c>
      <c r="AP58" s="57" t="s">
        <v>352</v>
      </c>
      <c r="AQ58" s="65" t="s">
        <v>353</v>
      </c>
      <c r="AR58" s="64"/>
      <c r="AS58" s="64" t="s">
        <v>90</v>
      </c>
      <c r="AT58" s="54" t="s">
        <v>91</v>
      </c>
      <c r="AU58" s="54"/>
      <c r="AV58" s="56" t="n">
        <v>44862</v>
      </c>
      <c r="AW58" s="56"/>
      <c r="AX58" s="54"/>
      <c r="AY58" s="54"/>
      <c r="AZ58" s="54"/>
      <c r="BA58" s="56"/>
      <c r="BB58" s="56"/>
      <c r="BC58" s="56"/>
      <c r="BD58" s="59"/>
      <c r="BE58" s="56"/>
      <c r="BF58" s="66"/>
      <c r="BG58" s="67" t="s">
        <v>359</v>
      </c>
      <c r="BH58" s="68"/>
      <c r="BI58" s="62" t="s">
        <v>95</v>
      </c>
      <c r="BJ58" s="107" t="s">
        <v>96</v>
      </c>
      <c r="BK58" s="62" t="s">
        <v>354</v>
      </c>
    </row>
    <row r="59" s="90" customFormat="true" ht="60" hidden="false" customHeight="true" outlineLevel="0" collapsed="false">
      <c r="A59" s="77"/>
      <c r="B59" s="77" t="s">
        <v>62</v>
      </c>
      <c r="C59" s="77" t="s">
        <v>63</v>
      </c>
      <c r="D59" s="79" t="s">
        <v>64</v>
      </c>
      <c r="E59" s="79" t="n">
        <v>310</v>
      </c>
      <c r="F59" s="108" t="s">
        <v>311</v>
      </c>
      <c r="G59" s="108" t="s">
        <v>342</v>
      </c>
      <c r="H59" s="79" t="s">
        <v>360</v>
      </c>
      <c r="I59" s="109" t="s">
        <v>69</v>
      </c>
      <c r="J59" s="108" t="s">
        <v>361</v>
      </c>
      <c r="K59" s="84" t="s">
        <v>71</v>
      </c>
      <c r="L59" s="84" t="s">
        <v>362</v>
      </c>
      <c r="M59" s="84" t="s">
        <v>73</v>
      </c>
      <c r="N59" s="84" t="s">
        <v>363</v>
      </c>
      <c r="O59" s="77" t="s">
        <v>75</v>
      </c>
      <c r="P59" s="77" t="s">
        <v>76</v>
      </c>
      <c r="Q59" s="95" t="s">
        <v>77</v>
      </c>
      <c r="R59" s="110" t="n">
        <v>42592</v>
      </c>
      <c r="S59" s="109" t="n">
        <v>15</v>
      </c>
      <c r="T59" s="111" t="n">
        <f aca="false">R59+S59*365.2</f>
        <v>48070</v>
      </c>
      <c r="U59" s="79" t="s">
        <v>78</v>
      </c>
      <c r="V59" s="91" t="str">
        <f aca="false">IF(Y59="","",Y59)</f>
        <v/>
      </c>
      <c r="W59" s="95" t="s">
        <v>79</v>
      </c>
      <c r="X59" s="109" t="n">
        <v>100</v>
      </c>
      <c r="Y59" s="109"/>
      <c r="Z59" s="95" t="s">
        <v>79</v>
      </c>
      <c r="AA59" s="79" t="s">
        <v>80</v>
      </c>
      <c r="AB59" s="109"/>
      <c r="AC59" s="95" t="s">
        <v>79</v>
      </c>
      <c r="AD59" s="112" t="n">
        <v>24</v>
      </c>
      <c r="AE59" s="119" t="n">
        <v>45735</v>
      </c>
      <c r="AF59" s="114" t="n">
        <f aca="false">IF(AD59=0,0,IF(AE59="","",EDATE(AE59,AD59)-DAY(1)))</f>
        <v>46434</v>
      </c>
      <c r="AG59" s="108" t="s">
        <v>81</v>
      </c>
      <c r="AH59" s="108" t="s">
        <v>82</v>
      </c>
      <c r="AI59" s="108" t="s">
        <v>364</v>
      </c>
      <c r="AJ59" s="77" t="s">
        <v>351</v>
      </c>
      <c r="AK59" s="114" t="str">
        <f aca="true">IF(AE59=0,"нет данных",IF(TODAY()&lt;AF59-30,"поверен",IF(TODAY()&gt;AF59,"ЗАМЕНИТЬ","ПРОСРОЧЕН")))</f>
        <v>поверен</v>
      </c>
      <c r="AL59" s="95"/>
      <c r="AM59" s="95" t="s">
        <v>85</v>
      </c>
      <c r="AN59" s="95" t="s">
        <v>86</v>
      </c>
      <c r="AO59" s="95" t="s">
        <v>87</v>
      </c>
      <c r="AP59" s="109" t="s">
        <v>365</v>
      </c>
      <c r="AQ59" s="103" t="s">
        <v>366</v>
      </c>
      <c r="AR59" s="114"/>
      <c r="AS59" s="95" t="s">
        <v>90</v>
      </c>
      <c r="AT59" s="77" t="s">
        <v>91</v>
      </c>
      <c r="AU59" s="77"/>
      <c r="AV59" s="108"/>
      <c r="AW59" s="108"/>
      <c r="AX59" s="77"/>
      <c r="AY59" s="77"/>
      <c r="AZ59" s="77"/>
      <c r="BA59" s="108" t="s">
        <v>92</v>
      </c>
      <c r="BB59" s="108" t="s">
        <v>93</v>
      </c>
      <c r="BC59" s="108" t="s">
        <v>94</v>
      </c>
      <c r="BD59" s="95" t="n">
        <v>3160</v>
      </c>
      <c r="BE59" s="108"/>
      <c r="BF59" s="115"/>
      <c r="BG59" s="108" t="s">
        <v>367</v>
      </c>
      <c r="BH59" s="91"/>
      <c r="BI59" s="91"/>
      <c r="BJ59" s="88" t="s">
        <v>96</v>
      </c>
      <c r="BK59" s="91" t="s">
        <v>97</v>
      </c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  <c r="DU59" s="120"/>
      <c r="DV59" s="120"/>
      <c r="DW59" s="120"/>
      <c r="DX59" s="120"/>
      <c r="DY59" s="120"/>
      <c r="DZ59" s="120"/>
      <c r="EA59" s="120"/>
      <c r="EB59" s="120"/>
      <c r="EC59" s="120"/>
      <c r="ED59" s="120"/>
      <c r="EE59" s="120"/>
      <c r="EF59" s="120"/>
      <c r="EG59" s="120"/>
      <c r="EH59" s="120"/>
      <c r="EI59" s="120"/>
      <c r="EJ59" s="120"/>
      <c r="EK59" s="120"/>
      <c r="EL59" s="120"/>
      <c r="EM59" s="120"/>
      <c r="EN59" s="120"/>
      <c r="EO59" s="120"/>
      <c r="EP59" s="120"/>
      <c r="EQ59" s="120"/>
      <c r="ER59" s="120"/>
      <c r="ES59" s="120"/>
      <c r="ET59" s="120"/>
      <c r="EU59" s="120"/>
      <c r="EV59" s="120"/>
      <c r="EW59" s="120"/>
      <c r="EX59" s="120"/>
      <c r="EY59" s="120"/>
      <c r="EZ59" s="120"/>
      <c r="FA59" s="120"/>
      <c r="FB59" s="120"/>
      <c r="FC59" s="120"/>
      <c r="FD59" s="120"/>
      <c r="FE59" s="120"/>
      <c r="FF59" s="120"/>
      <c r="FG59" s="120"/>
      <c r="FH59" s="120"/>
      <c r="FI59" s="120"/>
      <c r="FJ59" s="120"/>
      <c r="FK59" s="120"/>
      <c r="FL59" s="120"/>
      <c r="FM59" s="120"/>
      <c r="FN59" s="120"/>
      <c r="FO59" s="120"/>
      <c r="FP59" s="120"/>
      <c r="FQ59" s="120"/>
      <c r="FR59" s="120"/>
      <c r="FS59" s="120"/>
      <c r="FT59" s="120"/>
      <c r="FU59" s="120"/>
      <c r="FV59" s="120"/>
      <c r="FW59" s="120"/>
      <c r="FX59" s="120"/>
      <c r="FY59" s="120"/>
      <c r="FZ59" s="120"/>
      <c r="GA59" s="120"/>
      <c r="GB59" s="120"/>
      <c r="GC59" s="120"/>
      <c r="GD59" s="120"/>
      <c r="GE59" s="120"/>
      <c r="GF59" s="120"/>
      <c r="GG59" s="120"/>
      <c r="GH59" s="120"/>
      <c r="GI59" s="120"/>
      <c r="GJ59" s="120"/>
      <c r="GK59" s="120"/>
      <c r="GL59" s="120"/>
      <c r="GM59" s="120"/>
      <c r="GN59" s="120"/>
      <c r="GO59" s="120"/>
      <c r="GP59" s="120"/>
      <c r="GQ59" s="120"/>
      <c r="GR59" s="120"/>
      <c r="GS59" s="120"/>
      <c r="GT59" s="120"/>
      <c r="GU59" s="120"/>
      <c r="GV59" s="120"/>
      <c r="GW59" s="120"/>
      <c r="GX59" s="120"/>
      <c r="GY59" s="120"/>
      <c r="GZ59" s="120"/>
      <c r="HA59" s="120"/>
      <c r="HB59" s="120"/>
      <c r="HC59" s="120"/>
      <c r="HD59" s="120"/>
      <c r="HE59" s="120"/>
      <c r="HF59" s="120"/>
      <c r="HG59" s="120"/>
      <c r="HH59" s="120"/>
      <c r="HI59" s="120"/>
      <c r="HJ59" s="120"/>
      <c r="HK59" s="120"/>
      <c r="HL59" s="120"/>
      <c r="HM59" s="120"/>
      <c r="HN59" s="120"/>
      <c r="HO59" s="120"/>
      <c r="HP59" s="120"/>
      <c r="HQ59" s="120"/>
      <c r="HR59" s="120"/>
      <c r="HS59" s="120"/>
      <c r="HT59" s="120"/>
      <c r="HU59" s="120"/>
      <c r="HV59" s="120"/>
      <c r="HW59" s="120"/>
      <c r="HX59" s="120"/>
      <c r="HY59" s="120"/>
      <c r="HZ59" s="120"/>
      <c r="IA59" s="120"/>
      <c r="IB59" s="120"/>
      <c r="IC59" s="120"/>
      <c r="ID59" s="120"/>
      <c r="IE59" s="120"/>
    </row>
    <row r="60" s="90" customFormat="true" ht="60" hidden="false" customHeight="true" outlineLevel="0" collapsed="false">
      <c r="A60" s="77"/>
      <c r="B60" s="77" t="s">
        <v>62</v>
      </c>
      <c r="C60" s="77" t="s">
        <v>63</v>
      </c>
      <c r="D60" s="79" t="s">
        <v>64</v>
      </c>
      <c r="E60" s="79" t="n">
        <v>310</v>
      </c>
      <c r="F60" s="108" t="s">
        <v>311</v>
      </c>
      <c r="G60" s="108" t="s">
        <v>342</v>
      </c>
      <c r="H60" s="79" t="s">
        <v>368</v>
      </c>
      <c r="I60" s="109" t="s">
        <v>69</v>
      </c>
      <c r="J60" s="108" t="s">
        <v>361</v>
      </c>
      <c r="K60" s="84" t="s">
        <v>71</v>
      </c>
      <c r="L60" s="84" t="s">
        <v>362</v>
      </c>
      <c r="M60" s="84" t="s">
        <v>73</v>
      </c>
      <c r="N60" s="84" t="s">
        <v>369</v>
      </c>
      <c r="O60" s="77" t="s">
        <v>75</v>
      </c>
      <c r="P60" s="77" t="s">
        <v>76</v>
      </c>
      <c r="Q60" s="95" t="s">
        <v>77</v>
      </c>
      <c r="R60" s="110" t="n">
        <v>42592</v>
      </c>
      <c r="S60" s="109" t="n">
        <v>15</v>
      </c>
      <c r="T60" s="111" t="n">
        <f aca="false">R60+S60*365.2</f>
        <v>48070</v>
      </c>
      <c r="U60" s="79" t="s">
        <v>78</v>
      </c>
      <c r="V60" s="91" t="str">
        <f aca="false">IF(Y60="","",Y60)</f>
        <v/>
      </c>
      <c r="W60" s="95" t="s">
        <v>79</v>
      </c>
      <c r="X60" s="109" t="n">
        <v>100</v>
      </c>
      <c r="Y60" s="109"/>
      <c r="Z60" s="95" t="s">
        <v>79</v>
      </c>
      <c r="AA60" s="79" t="s">
        <v>80</v>
      </c>
      <c r="AB60" s="109"/>
      <c r="AC60" s="95" t="s">
        <v>79</v>
      </c>
      <c r="AD60" s="112" t="n">
        <v>24</v>
      </c>
      <c r="AE60" s="119" t="n">
        <v>45735</v>
      </c>
      <c r="AF60" s="114" t="n">
        <f aca="false">IF(AD60=0,0,IF(AE60="","",EDATE(AE60,AD60)-DAY(1)))</f>
        <v>46434</v>
      </c>
      <c r="AG60" s="108" t="s">
        <v>81</v>
      </c>
      <c r="AH60" s="108" t="s">
        <v>82</v>
      </c>
      <c r="AI60" s="108" t="s">
        <v>370</v>
      </c>
      <c r="AJ60" s="77" t="s">
        <v>351</v>
      </c>
      <c r="AK60" s="114" t="str">
        <f aca="true">IF(AE60=0,"нет данных",IF(TODAY()&lt;AF60-30,"поверен",IF(TODAY()&gt;AF60,"ЗАМЕНИТЬ","ПРОСРОЧЕН")))</f>
        <v>поверен</v>
      </c>
      <c r="AL60" s="95"/>
      <c r="AM60" s="95" t="s">
        <v>85</v>
      </c>
      <c r="AN60" s="95" t="s">
        <v>86</v>
      </c>
      <c r="AO60" s="95" t="s">
        <v>87</v>
      </c>
      <c r="AP60" s="109" t="s">
        <v>365</v>
      </c>
      <c r="AQ60" s="103" t="s">
        <v>366</v>
      </c>
      <c r="AR60" s="114"/>
      <c r="AS60" s="95" t="s">
        <v>90</v>
      </c>
      <c r="AT60" s="77" t="s">
        <v>91</v>
      </c>
      <c r="AU60" s="77"/>
      <c r="AV60" s="108"/>
      <c r="AW60" s="108"/>
      <c r="AX60" s="77"/>
      <c r="AY60" s="77"/>
      <c r="AZ60" s="77"/>
      <c r="BA60" s="108" t="s">
        <v>92</v>
      </c>
      <c r="BB60" s="108" t="s">
        <v>93</v>
      </c>
      <c r="BC60" s="108" t="s">
        <v>94</v>
      </c>
      <c r="BD60" s="95" t="n">
        <v>3160</v>
      </c>
      <c r="BE60" s="108"/>
      <c r="BF60" s="115"/>
      <c r="BG60" s="108" t="s">
        <v>367</v>
      </c>
      <c r="BH60" s="91"/>
      <c r="BI60" s="91"/>
      <c r="BJ60" s="88" t="s">
        <v>96</v>
      </c>
      <c r="BK60" s="91" t="s">
        <v>97</v>
      </c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I60" s="120"/>
      <c r="CJ60" s="120"/>
      <c r="CK60" s="120"/>
      <c r="CL60" s="120"/>
      <c r="CM60" s="120"/>
      <c r="CN60" s="120"/>
      <c r="CO60" s="120"/>
      <c r="CP60" s="120"/>
      <c r="CQ60" s="120"/>
      <c r="CR60" s="120"/>
      <c r="CS60" s="120"/>
      <c r="CT60" s="120"/>
      <c r="CU60" s="120"/>
      <c r="CV60" s="120"/>
      <c r="CW60" s="120"/>
      <c r="CX60" s="120"/>
      <c r="CY60" s="120"/>
      <c r="CZ60" s="120"/>
      <c r="DA60" s="120"/>
      <c r="DB60" s="120"/>
      <c r="DC60" s="120"/>
      <c r="DD60" s="120"/>
      <c r="DE60" s="120"/>
      <c r="DF60" s="120"/>
      <c r="DG60" s="120"/>
      <c r="DH60" s="120"/>
      <c r="DI60" s="120"/>
      <c r="DJ60" s="120"/>
      <c r="DK60" s="120"/>
      <c r="DL60" s="120"/>
      <c r="DM60" s="120"/>
      <c r="DN60" s="120"/>
      <c r="DO60" s="120"/>
      <c r="DP60" s="120"/>
      <c r="DQ60" s="120"/>
      <c r="DR60" s="120"/>
      <c r="DS60" s="120"/>
      <c r="DT60" s="120"/>
      <c r="DU60" s="120"/>
      <c r="DV60" s="120"/>
      <c r="DW60" s="120"/>
      <c r="DX60" s="120"/>
      <c r="DY60" s="120"/>
      <c r="DZ60" s="120"/>
      <c r="EA60" s="120"/>
      <c r="EB60" s="120"/>
      <c r="EC60" s="120"/>
      <c r="ED60" s="120"/>
      <c r="EE60" s="120"/>
      <c r="EF60" s="120"/>
      <c r="EG60" s="120"/>
      <c r="EH60" s="120"/>
      <c r="EI60" s="120"/>
      <c r="EJ60" s="120"/>
      <c r="EK60" s="120"/>
      <c r="EL60" s="120"/>
      <c r="EM60" s="120"/>
      <c r="EN60" s="120"/>
      <c r="EO60" s="120"/>
      <c r="EP60" s="120"/>
      <c r="EQ60" s="120"/>
      <c r="ER60" s="120"/>
      <c r="ES60" s="120"/>
      <c r="ET60" s="120"/>
      <c r="EU60" s="120"/>
      <c r="EV60" s="120"/>
      <c r="EW60" s="120"/>
      <c r="EX60" s="120"/>
      <c r="EY60" s="120"/>
      <c r="EZ60" s="120"/>
      <c r="FA60" s="120"/>
      <c r="FB60" s="120"/>
      <c r="FC60" s="120"/>
      <c r="FD60" s="120"/>
      <c r="FE60" s="120"/>
      <c r="FF60" s="120"/>
      <c r="FG60" s="120"/>
      <c r="FH60" s="120"/>
      <c r="FI60" s="120"/>
      <c r="FJ60" s="120"/>
      <c r="FK60" s="120"/>
      <c r="FL60" s="120"/>
      <c r="FM60" s="120"/>
      <c r="FN60" s="120"/>
      <c r="FO60" s="120"/>
      <c r="FP60" s="120"/>
      <c r="FQ60" s="120"/>
      <c r="FR60" s="120"/>
      <c r="FS60" s="120"/>
      <c r="FT60" s="120"/>
      <c r="FU60" s="120"/>
      <c r="FV60" s="120"/>
      <c r="FW60" s="120"/>
      <c r="FX60" s="120"/>
      <c r="FY60" s="120"/>
      <c r="FZ60" s="120"/>
      <c r="GA60" s="120"/>
      <c r="GB60" s="120"/>
      <c r="GC60" s="120"/>
      <c r="GD60" s="120"/>
      <c r="GE60" s="120"/>
      <c r="GF60" s="120"/>
      <c r="GG60" s="120"/>
      <c r="GH60" s="120"/>
      <c r="GI60" s="120"/>
      <c r="GJ60" s="120"/>
      <c r="GK60" s="120"/>
      <c r="GL60" s="120"/>
      <c r="GM60" s="120"/>
      <c r="GN60" s="120"/>
      <c r="GO60" s="120"/>
      <c r="GP60" s="120"/>
      <c r="GQ60" s="120"/>
      <c r="GR60" s="120"/>
      <c r="GS60" s="120"/>
      <c r="GT60" s="120"/>
      <c r="GU60" s="120"/>
      <c r="GV60" s="120"/>
      <c r="GW60" s="120"/>
      <c r="GX60" s="120"/>
      <c r="GY60" s="120"/>
      <c r="GZ60" s="120"/>
      <c r="HA60" s="120"/>
      <c r="HB60" s="120"/>
      <c r="HC60" s="120"/>
      <c r="HD60" s="120"/>
      <c r="HE60" s="120"/>
      <c r="HF60" s="120"/>
      <c r="HG60" s="120"/>
      <c r="HH60" s="120"/>
      <c r="HI60" s="120"/>
      <c r="HJ60" s="120"/>
      <c r="HK60" s="120"/>
      <c r="HL60" s="120"/>
      <c r="HM60" s="120"/>
      <c r="HN60" s="120"/>
      <c r="HO60" s="120"/>
      <c r="HP60" s="120"/>
      <c r="HQ60" s="120"/>
      <c r="HR60" s="120"/>
      <c r="HS60" s="120"/>
      <c r="HT60" s="120"/>
      <c r="HU60" s="120"/>
      <c r="HV60" s="120"/>
      <c r="HW60" s="120"/>
      <c r="HX60" s="120"/>
      <c r="HY60" s="120"/>
      <c r="HZ60" s="120"/>
      <c r="IA60" s="120"/>
      <c r="IB60" s="120"/>
      <c r="IC60" s="120"/>
      <c r="ID60" s="120"/>
      <c r="IE60" s="120"/>
    </row>
    <row r="61" s="53" customFormat="true" ht="60" hidden="false" customHeight="true" outlineLevel="0" collapsed="false">
      <c r="A61" s="36"/>
      <c r="B61" s="36" t="s">
        <v>62</v>
      </c>
      <c r="C61" s="36" t="s">
        <v>63</v>
      </c>
      <c r="D61" s="37" t="s">
        <v>64</v>
      </c>
      <c r="E61" s="37" t="n">
        <v>312</v>
      </c>
      <c r="F61" s="38" t="s">
        <v>371</v>
      </c>
      <c r="G61" s="38" t="s">
        <v>372</v>
      </c>
      <c r="H61" s="37" t="s">
        <v>373</v>
      </c>
      <c r="I61" s="39" t="s">
        <v>374</v>
      </c>
      <c r="J61" s="38" t="s">
        <v>375</v>
      </c>
      <c r="K61" s="40" t="s">
        <v>376</v>
      </c>
      <c r="L61" s="40" t="s">
        <v>377</v>
      </c>
      <c r="M61" s="38" t="s">
        <v>378</v>
      </c>
      <c r="N61" s="40" t="n">
        <v>1305</v>
      </c>
      <c r="O61" s="36" t="s">
        <v>379</v>
      </c>
      <c r="P61" s="36" t="s">
        <v>76</v>
      </c>
      <c r="Q61" s="41" t="s">
        <v>239</v>
      </c>
      <c r="R61" s="74" t="n">
        <v>43466</v>
      </c>
      <c r="S61" s="39" t="n">
        <v>14</v>
      </c>
      <c r="T61" s="43" t="n">
        <f aca="false">R61+S61*365.2</f>
        <v>48578.8</v>
      </c>
      <c r="U61" s="37" t="s">
        <v>380</v>
      </c>
      <c r="V61" s="51" t="str">
        <f aca="false">IF(Y61="","",Y61)</f>
        <v/>
      </c>
      <c r="W61" s="51" t="s">
        <v>381</v>
      </c>
      <c r="X61" s="39" t="s">
        <v>382</v>
      </c>
      <c r="Y61" s="39"/>
      <c r="Z61" s="41" t="s">
        <v>381</v>
      </c>
      <c r="AA61" s="37" t="s">
        <v>383</v>
      </c>
      <c r="AB61" s="39" t="s">
        <v>242</v>
      </c>
      <c r="AC61" s="41" t="s">
        <v>242</v>
      </c>
      <c r="AD61" s="40" t="n">
        <v>24</v>
      </c>
      <c r="AE61" s="44" t="n">
        <v>45612</v>
      </c>
      <c r="AF61" s="45" t="n">
        <f aca="false">IF(AD61=0,0,IF(AE61="","",EDATE(AE61,AD61)-DAY(1)))</f>
        <v>46311</v>
      </c>
      <c r="AG61" s="45" t="s">
        <v>314</v>
      </c>
      <c r="AH61" s="45" t="s">
        <v>82</v>
      </c>
      <c r="AI61" s="41" t="s">
        <v>384</v>
      </c>
      <c r="AJ61" s="38" t="s">
        <v>113</v>
      </c>
      <c r="AK61" s="45" t="str">
        <f aca="true">IF(AE61=0,"нет данных",IF(TODAY()&lt;AF61-30,"поверен",IF(TODAY()&gt;AF61,"ЗАМЕНИТЬ","ПРОСРОЧЕН")))</f>
        <v>поверен</v>
      </c>
      <c r="AL61" s="41"/>
      <c r="AM61" s="41" t="s">
        <v>85</v>
      </c>
      <c r="AN61" s="41" t="s">
        <v>86</v>
      </c>
      <c r="AO61" s="41" t="s">
        <v>87</v>
      </c>
      <c r="AP61" s="39"/>
      <c r="AQ61" s="46"/>
      <c r="AR61" s="45"/>
      <c r="AS61" s="41" t="s">
        <v>90</v>
      </c>
      <c r="AT61" s="36" t="s">
        <v>91</v>
      </c>
      <c r="AU61" s="36"/>
      <c r="AV61" s="38" t="n">
        <v>44325</v>
      </c>
      <c r="AW61" s="38" t="s">
        <v>385</v>
      </c>
      <c r="AX61" s="36"/>
      <c r="AY61" s="36"/>
      <c r="AZ61" s="36"/>
      <c r="BA61" s="38" t="s">
        <v>92</v>
      </c>
      <c r="BB61" s="38" t="s">
        <v>386</v>
      </c>
      <c r="BC61" s="38" t="s">
        <v>387</v>
      </c>
      <c r="BD61" s="41" t="n">
        <v>2971</v>
      </c>
      <c r="BE61" s="38"/>
      <c r="BF61" s="47"/>
      <c r="BG61" s="48" t="s">
        <v>388</v>
      </c>
      <c r="BH61" s="49"/>
      <c r="BI61" s="46" t="s">
        <v>389</v>
      </c>
      <c r="BJ61" s="46" t="s">
        <v>390</v>
      </c>
      <c r="BK61" s="46" t="s">
        <v>391</v>
      </c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  <c r="FK61" s="52"/>
      <c r="FL61" s="52"/>
      <c r="FM61" s="52"/>
      <c r="FN61" s="52"/>
      <c r="FO61" s="52"/>
      <c r="FP61" s="52"/>
      <c r="FQ61" s="52"/>
      <c r="FR61" s="52"/>
      <c r="FS61" s="52"/>
      <c r="FT61" s="52"/>
      <c r="FU61" s="52"/>
      <c r="FV61" s="52"/>
      <c r="FW61" s="52"/>
      <c r="FX61" s="52"/>
      <c r="FY61" s="52"/>
      <c r="FZ61" s="52"/>
      <c r="GA61" s="52"/>
      <c r="GB61" s="52"/>
      <c r="GC61" s="52"/>
      <c r="GD61" s="52"/>
      <c r="GE61" s="52"/>
      <c r="GF61" s="52"/>
      <c r="GG61" s="52"/>
      <c r="GH61" s="52"/>
      <c r="GI61" s="52"/>
      <c r="GJ61" s="52"/>
      <c r="GK61" s="52"/>
      <c r="GL61" s="52"/>
      <c r="GM61" s="52"/>
      <c r="GN61" s="52"/>
      <c r="GO61" s="52"/>
      <c r="GP61" s="52"/>
      <c r="GQ61" s="52"/>
      <c r="GR61" s="52"/>
      <c r="GS61" s="52"/>
      <c r="GT61" s="52"/>
      <c r="GU61" s="52"/>
      <c r="GV61" s="52"/>
      <c r="GW61" s="52"/>
      <c r="GX61" s="52"/>
      <c r="GY61" s="52"/>
      <c r="GZ61" s="52"/>
      <c r="HA61" s="52"/>
      <c r="HB61" s="52"/>
      <c r="HC61" s="52"/>
      <c r="HD61" s="52"/>
      <c r="HE61" s="52"/>
      <c r="HF61" s="52"/>
      <c r="HG61" s="52"/>
      <c r="HH61" s="52"/>
      <c r="HI61" s="52"/>
      <c r="HJ61" s="52"/>
      <c r="HK61" s="52"/>
      <c r="HL61" s="52"/>
      <c r="HM61" s="52"/>
      <c r="HN61" s="52"/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52"/>
      <c r="ID61" s="52"/>
      <c r="IE61" s="52"/>
    </row>
    <row r="62" s="52" customFormat="true" ht="60" hidden="false" customHeight="true" outlineLevel="0" collapsed="false">
      <c r="A62" s="54"/>
      <c r="B62" s="54" t="s">
        <v>62</v>
      </c>
      <c r="C62" s="54" t="s">
        <v>63</v>
      </c>
      <c r="D62" s="55" t="s">
        <v>64</v>
      </c>
      <c r="E62" s="55" t="s">
        <v>392</v>
      </c>
      <c r="F62" s="56" t="s">
        <v>371</v>
      </c>
      <c r="G62" s="56" t="s">
        <v>342</v>
      </c>
      <c r="H62" s="55" t="s">
        <v>393</v>
      </c>
      <c r="I62" s="57" t="s">
        <v>344</v>
      </c>
      <c r="J62" s="56"/>
      <c r="K62" s="58" t="s">
        <v>71</v>
      </c>
      <c r="L62" s="58" t="s">
        <v>394</v>
      </c>
      <c r="M62" s="121" t="s">
        <v>395</v>
      </c>
      <c r="N62" s="58" t="s">
        <v>396</v>
      </c>
      <c r="O62" s="54" t="s">
        <v>75</v>
      </c>
      <c r="P62" s="54" t="s">
        <v>76</v>
      </c>
      <c r="Q62" s="59" t="s">
        <v>77</v>
      </c>
      <c r="R62" s="60" t="n">
        <v>42736</v>
      </c>
      <c r="S62" s="57" t="n">
        <v>12</v>
      </c>
      <c r="T62" s="61" t="n">
        <f aca="false">R62+S62*365.2</f>
        <v>47118.4</v>
      </c>
      <c r="U62" s="55" t="s">
        <v>78</v>
      </c>
      <c r="V62" s="62" t="str">
        <f aca="false">IF(Y62="","",Y62)</f>
        <v/>
      </c>
      <c r="W62" s="59" t="s">
        <v>79</v>
      </c>
      <c r="X62" s="57" t="n">
        <v>100</v>
      </c>
      <c r="Y62" s="57"/>
      <c r="Z62" s="59" t="s">
        <v>79</v>
      </c>
      <c r="AA62" s="55" t="s">
        <v>80</v>
      </c>
      <c r="AB62" s="57"/>
      <c r="AC62" s="59" t="s">
        <v>79</v>
      </c>
      <c r="AD62" s="58" t="n">
        <v>36</v>
      </c>
      <c r="AE62" s="63"/>
      <c r="AF62" s="64" t="str">
        <f aca="false">IF(AD62=0,0,IF(AE62="","",EDATE(AE62,AD62)-DAY(1)))</f>
        <v/>
      </c>
      <c r="AG62" s="56" t="s">
        <v>81</v>
      </c>
      <c r="AH62" s="56"/>
      <c r="AI62" s="59"/>
      <c r="AJ62" s="56"/>
      <c r="AK62" s="64" t="str">
        <f aca="true">IF(AE62=0,"нет данных",IF(TODAY()&lt;AF62-30,"поверен",IF(TODAY()&gt;AF62,"ЗАМЕНИТЬ","ПРОСРОЧЕН")))</f>
        <v>нет данных</v>
      </c>
      <c r="AL62" s="59"/>
      <c r="AM62" s="59" t="s">
        <v>85</v>
      </c>
      <c r="AN62" s="59"/>
      <c r="AO62" s="59"/>
      <c r="AP62" s="122" t="s">
        <v>397</v>
      </c>
      <c r="AQ62" s="5" t="s">
        <v>398</v>
      </c>
      <c r="AR62" s="64"/>
      <c r="AS62" s="59" t="s">
        <v>90</v>
      </c>
      <c r="AT62" s="54" t="s">
        <v>91</v>
      </c>
      <c r="AU62" s="54"/>
      <c r="AV62" s="123" t="n">
        <v>45918</v>
      </c>
      <c r="AW62" s="56"/>
      <c r="AX62" s="54"/>
      <c r="AY62" s="54"/>
      <c r="AZ62" s="54"/>
      <c r="BA62" s="56" t="s">
        <v>92</v>
      </c>
      <c r="BB62" s="56" t="s">
        <v>93</v>
      </c>
      <c r="BC62" s="56" t="s">
        <v>94</v>
      </c>
      <c r="BD62" s="59" t="n">
        <v>3160</v>
      </c>
      <c r="BE62" s="56"/>
      <c r="BF62" s="66"/>
      <c r="BG62" s="124" t="s">
        <v>399</v>
      </c>
      <c r="BH62" s="68"/>
      <c r="BI62" s="62"/>
      <c r="BJ62" s="107" t="s">
        <v>96</v>
      </c>
      <c r="BK62" s="62" t="s">
        <v>354</v>
      </c>
    </row>
    <row r="63" s="52" customFormat="true" ht="60" hidden="false" customHeight="true" outlineLevel="0" collapsed="false">
      <c r="A63" s="54"/>
      <c r="B63" s="54" t="s">
        <v>62</v>
      </c>
      <c r="C63" s="3" t="s">
        <v>63</v>
      </c>
      <c r="D63" s="55" t="s">
        <v>64</v>
      </c>
      <c r="E63" s="125" t="s">
        <v>392</v>
      </c>
      <c r="F63" s="56" t="s">
        <v>371</v>
      </c>
      <c r="G63" s="126" t="s">
        <v>342</v>
      </c>
      <c r="H63" s="55" t="s">
        <v>400</v>
      </c>
      <c r="I63" s="122" t="s">
        <v>344</v>
      </c>
      <c r="J63" s="126"/>
      <c r="K63" s="58" t="s">
        <v>71</v>
      </c>
      <c r="L63" s="121" t="s">
        <v>394</v>
      </c>
      <c r="M63" s="58" t="s">
        <v>395</v>
      </c>
      <c r="N63" s="121" t="s">
        <v>401</v>
      </c>
      <c r="O63" s="54" t="s">
        <v>75</v>
      </c>
      <c r="P63" s="3" t="s">
        <v>76</v>
      </c>
      <c r="Q63" s="127" t="s">
        <v>77</v>
      </c>
      <c r="R63" s="128" t="n">
        <v>42736</v>
      </c>
      <c r="S63" s="57" t="n">
        <v>12</v>
      </c>
      <c r="T63" s="129" t="n">
        <f aca="false">R63+S63*365.2</f>
        <v>47118.4</v>
      </c>
      <c r="U63" s="125" t="s">
        <v>78</v>
      </c>
      <c r="V63" s="130" t="str">
        <f aca="false">IF(Y63="","",Y63)</f>
        <v/>
      </c>
      <c r="W63" s="131" t="str">
        <f aca="false">IF(Z63="","",Z63)</f>
        <v>%НКПР</v>
      </c>
      <c r="X63" s="122" t="n">
        <v>100</v>
      </c>
      <c r="Y63" s="4"/>
      <c r="Z63" s="127" t="s">
        <v>79</v>
      </c>
      <c r="AA63" s="125" t="s">
        <v>80</v>
      </c>
      <c r="AB63" s="122"/>
      <c r="AC63" s="132" t="s">
        <v>79</v>
      </c>
      <c r="AD63" s="58" t="n">
        <v>36</v>
      </c>
      <c r="AE63" s="133"/>
      <c r="AF63" s="64" t="str">
        <f aca="false">IF(AD63=0,0,IF(AE63="","",EDATE(AE63,AD63)-DAY(1)))</f>
        <v/>
      </c>
      <c r="AG63" s="129" t="s">
        <v>81</v>
      </c>
      <c r="AH63" s="126"/>
      <c r="AI63" s="122"/>
      <c r="AJ63" s="126"/>
      <c r="AK63" s="64" t="str">
        <f aca="true">IF(AE63=0,"нет данных",IF(TODAY()&lt;AF63-30,"поверен",IF(TODAY()&gt;AF63,"ЗАМЕНИТЬ","ПРОСРОЧЕН")))</f>
        <v>нет данных</v>
      </c>
      <c r="AL63" s="127"/>
      <c r="AM63" s="132" t="s">
        <v>85</v>
      </c>
      <c r="AN63" s="127"/>
      <c r="AO63" s="132"/>
      <c r="AP63" s="122" t="s">
        <v>397</v>
      </c>
      <c r="AQ63" s="5" t="s">
        <v>398</v>
      </c>
      <c r="AR63" s="64"/>
      <c r="AS63" s="127" t="s">
        <v>90</v>
      </c>
      <c r="AT63" s="3" t="s">
        <v>91</v>
      </c>
      <c r="AU63" s="134"/>
      <c r="AV63" s="123" t="n">
        <v>45918</v>
      </c>
      <c r="AW63" s="129"/>
      <c r="AX63" s="3"/>
      <c r="AY63" s="134"/>
      <c r="AZ63" s="3"/>
      <c r="BA63" s="129" t="s">
        <v>402</v>
      </c>
      <c r="BB63" s="126" t="s">
        <v>93</v>
      </c>
      <c r="BC63" s="129" t="s">
        <v>94</v>
      </c>
      <c r="BD63" s="132" t="n">
        <v>3160</v>
      </c>
      <c r="BE63" s="129"/>
      <c r="BF63" s="126"/>
      <c r="BG63" s="135" t="s">
        <v>399</v>
      </c>
      <c r="BH63" s="120"/>
      <c r="BI63" s="130"/>
      <c r="BJ63" s="136" t="s">
        <v>403</v>
      </c>
      <c r="BK63" s="62" t="s">
        <v>354</v>
      </c>
    </row>
    <row r="64" s="52" customFormat="true" ht="60" hidden="false" customHeight="true" outlineLevel="0" collapsed="false">
      <c r="A64" s="54"/>
      <c r="B64" s="54" t="s">
        <v>62</v>
      </c>
      <c r="C64" s="54" t="s">
        <v>63</v>
      </c>
      <c r="D64" s="55" t="s">
        <v>64</v>
      </c>
      <c r="E64" s="55" t="s">
        <v>404</v>
      </c>
      <c r="F64" s="56" t="s">
        <v>405</v>
      </c>
      <c r="G64" s="56" t="s">
        <v>406</v>
      </c>
      <c r="H64" s="55" t="s">
        <v>407</v>
      </c>
      <c r="I64" s="57" t="s">
        <v>408</v>
      </c>
      <c r="J64" s="56" t="s">
        <v>409</v>
      </c>
      <c r="K64" s="58" t="s">
        <v>410</v>
      </c>
      <c r="L64" s="58" t="s">
        <v>411</v>
      </c>
      <c r="M64" s="58" t="s">
        <v>412</v>
      </c>
      <c r="N64" s="58" t="s">
        <v>413</v>
      </c>
      <c r="O64" s="54" t="s">
        <v>414</v>
      </c>
      <c r="P64" s="54" t="s">
        <v>76</v>
      </c>
      <c r="Q64" s="59" t="s">
        <v>135</v>
      </c>
      <c r="R64" s="60" t="n">
        <v>42556</v>
      </c>
      <c r="S64" s="57" t="n">
        <v>12</v>
      </c>
      <c r="T64" s="61" t="n">
        <f aca="false">R64+S64*365.2</f>
        <v>46938.4</v>
      </c>
      <c r="U64" s="55" t="s">
        <v>415</v>
      </c>
      <c r="V64" s="62" t="str">
        <f aca="false">IF(Y64="","",Y64)</f>
        <v>к</v>
      </c>
      <c r="W64" s="62" t="str">
        <f aca="false">IF(Z64="","",Z64)</f>
        <v>Па</v>
      </c>
      <c r="X64" s="57" t="n">
        <v>5</v>
      </c>
      <c r="Y64" s="57" t="s">
        <v>416</v>
      </c>
      <c r="Z64" s="59" t="s">
        <v>138</v>
      </c>
      <c r="AA64" s="55" t="s">
        <v>417</v>
      </c>
      <c r="AB64" s="57"/>
      <c r="AC64" s="59" t="s">
        <v>111</v>
      </c>
      <c r="AD64" s="58" t="n">
        <v>36</v>
      </c>
      <c r="AE64" s="63" t="n">
        <v>45071</v>
      </c>
      <c r="AF64" s="64" t="n">
        <f aca="false">IF(AD64=0,0,IF(AE64="","",EDATE(AE64,AD64)-DAY(1)))</f>
        <v>46136</v>
      </c>
      <c r="AG64" s="56" t="s">
        <v>81</v>
      </c>
      <c r="AH64" s="56" t="s">
        <v>82</v>
      </c>
      <c r="AI64" s="59" t="s">
        <v>418</v>
      </c>
      <c r="AJ64" s="56" t="s">
        <v>113</v>
      </c>
      <c r="AK64" s="64" t="str">
        <f aca="true">IF(AE64=0,"нет данных",IF(TODAY()&lt;AF64-30,"поверен",IF(TODAY()&gt;AF64,"ЗАМЕНИТЬ","ПРОСРОЧЕН")))</f>
        <v>поверен</v>
      </c>
      <c r="AL64" s="59"/>
      <c r="AM64" s="59" t="s">
        <v>85</v>
      </c>
      <c r="AN64" s="59" t="s">
        <v>86</v>
      </c>
      <c r="AO64" s="59" t="s">
        <v>87</v>
      </c>
      <c r="AP64" s="57" t="s">
        <v>173</v>
      </c>
      <c r="AQ64" s="65"/>
      <c r="AR64" s="64"/>
      <c r="AS64" s="59" t="s">
        <v>90</v>
      </c>
      <c r="AT64" s="54" t="s">
        <v>91</v>
      </c>
      <c r="AU64" s="54"/>
      <c r="AV64" s="56"/>
      <c r="AW64" s="56"/>
      <c r="AX64" s="54"/>
      <c r="AY64" s="54"/>
      <c r="AZ64" s="54"/>
      <c r="BA64" s="56" t="s">
        <v>419</v>
      </c>
      <c r="BB64" s="56" t="s">
        <v>141</v>
      </c>
      <c r="BC64" s="56" t="s">
        <v>142</v>
      </c>
      <c r="BD64" s="59"/>
      <c r="BE64" s="56"/>
      <c r="BF64" s="66"/>
      <c r="BG64" s="67" t="s">
        <v>420</v>
      </c>
      <c r="BH64" s="68"/>
      <c r="BI64" s="62"/>
      <c r="BJ64" s="62"/>
      <c r="BK64" s="62"/>
    </row>
    <row r="65" s="52" customFormat="true" ht="60" hidden="false" customHeight="true" outlineLevel="0" collapsed="false">
      <c r="A65" s="54"/>
      <c r="B65" s="54" t="s">
        <v>62</v>
      </c>
      <c r="C65" s="54" t="s">
        <v>63</v>
      </c>
      <c r="D65" s="55" t="s">
        <v>64</v>
      </c>
      <c r="E65" s="55" t="s">
        <v>404</v>
      </c>
      <c r="F65" s="56" t="s">
        <v>405</v>
      </c>
      <c r="G65" s="56"/>
      <c r="H65" s="55" t="s">
        <v>421</v>
      </c>
      <c r="I65" s="57" t="s">
        <v>408</v>
      </c>
      <c r="J65" s="56" t="s">
        <v>409</v>
      </c>
      <c r="K65" s="58" t="s">
        <v>410</v>
      </c>
      <c r="L65" s="58" t="s">
        <v>411</v>
      </c>
      <c r="M65" s="58" t="s">
        <v>412</v>
      </c>
      <c r="N65" s="58" t="s">
        <v>422</v>
      </c>
      <c r="O65" s="54" t="s">
        <v>414</v>
      </c>
      <c r="P65" s="54" t="s">
        <v>76</v>
      </c>
      <c r="Q65" s="59" t="s">
        <v>135</v>
      </c>
      <c r="R65" s="60" t="n">
        <v>42556</v>
      </c>
      <c r="S65" s="57" t="n">
        <v>12</v>
      </c>
      <c r="T65" s="61" t="n">
        <f aca="false">R65+S65*365.2</f>
        <v>46938.4</v>
      </c>
      <c r="U65" s="55" t="s">
        <v>415</v>
      </c>
      <c r="V65" s="62" t="str">
        <f aca="false">IF(Y65="","",Y65)</f>
        <v>к</v>
      </c>
      <c r="W65" s="62" t="str">
        <f aca="false">IF(Z65="","",Z65)</f>
        <v>Па</v>
      </c>
      <c r="X65" s="57" t="n">
        <v>5</v>
      </c>
      <c r="Y65" s="57" t="s">
        <v>416</v>
      </c>
      <c r="Z65" s="59" t="s">
        <v>138</v>
      </c>
      <c r="AA65" s="55" t="s">
        <v>417</v>
      </c>
      <c r="AB65" s="57"/>
      <c r="AC65" s="59" t="s">
        <v>111</v>
      </c>
      <c r="AD65" s="58" t="n">
        <v>36</v>
      </c>
      <c r="AE65" s="63" t="n">
        <v>45066</v>
      </c>
      <c r="AF65" s="64" t="n">
        <f aca="false">IF(AD65=0,0,IF(AE65="","",EDATE(AE65,AD65)-DAY(1)))</f>
        <v>46131</v>
      </c>
      <c r="AG65" s="56" t="s">
        <v>81</v>
      </c>
      <c r="AH65" s="56" t="s">
        <v>82</v>
      </c>
      <c r="AI65" s="59" t="s">
        <v>423</v>
      </c>
      <c r="AJ65" s="56" t="s">
        <v>113</v>
      </c>
      <c r="AK65" s="64" t="str">
        <f aca="true">IF(AE65=0,"нет данных",IF(TODAY()&lt;AF65-30,"поверен",IF(TODAY()&gt;AF65,"ЗАМЕНИТЬ","ПРОСРОЧЕН")))</f>
        <v>поверен</v>
      </c>
      <c r="AL65" s="59"/>
      <c r="AM65" s="59" t="s">
        <v>85</v>
      </c>
      <c r="AN65" s="59" t="s">
        <v>86</v>
      </c>
      <c r="AO65" s="59" t="s">
        <v>87</v>
      </c>
      <c r="AP65" s="57" t="s">
        <v>173</v>
      </c>
      <c r="AQ65" s="65"/>
      <c r="AR65" s="64"/>
      <c r="AS65" s="59" t="s">
        <v>90</v>
      </c>
      <c r="AT65" s="54" t="s">
        <v>91</v>
      </c>
      <c r="AU65" s="54"/>
      <c r="AV65" s="56"/>
      <c r="AW65" s="56"/>
      <c r="AX65" s="54"/>
      <c r="AY65" s="54"/>
      <c r="AZ65" s="54"/>
      <c r="BA65" s="56"/>
      <c r="BB65" s="56" t="s">
        <v>141</v>
      </c>
      <c r="BC65" s="56" t="s">
        <v>142</v>
      </c>
      <c r="BD65" s="59"/>
      <c r="BE65" s="56"/>
      <c r="BF65" s="66"/>
      <c r="BG65" s="67" t="s">
        <v>420</v>
      </c>
      <c r="BH65" s="68"/>
      <c r="BI65" s="62"/>
      <c r="BJ65" s="62"/>
      <c r="BK65" s="62"/>
    </row>
    <row r="66" s="52" customFormat="true" ht="60" hidden="false" customHeight="true" outlineLevel="0" collapsed="false">
      <c r="A66" s="54"/>
      <c r="B66" s="54" t="s">
        <v>62</v>
      </c>
      <c r="C66" s="54" t="s">
        <v>63</v>
      </c>
      <c r="D66" s="55" t="s">
        <v>64</v>
      </c>
      <c r="E66" s="55" t="s">
        <v>404</v>
      </c>
      <c r="F66" s="56" t="s">
        <v>405</v>
      </c>
      <c r="G66" s="56"/>
      <c r="H66" s="55" t="s">
        <v>424</v>
      </c>
      <c r="I66" s="57" t="s">
        <v>408</v>
      </c>
      <c r="J66" s="56" t="s">
        <v>409</v>
      </c>
      <c r="K66" s="58" t="s">
        <v>410</v>
      </c>
      <c r="L66" s="58" t="s">
        <v>411</v>
      </c>
      <c r="M66" s="58" t="s">
        <v>412</v>
      </c>
      <c r="N66" s="58" t="s">
        <v>425</v>
      </c>
      <c r="O66" s="54" t="s">
        <v>414</v>
      </c>
      <c r="P66" s="54" t="s">
        <v>76</v>
      </c>
      <c r="Q66" s="59" t="s">
        <v>135</v>
      </c>
      <c r="R66" s="60" t="n">
        <v>42556</v>
      </c>
      <c r="S66" s="57" t="n">
        <v>12</v>
      </c>
      <c r="T66" s="61" t="n">
        <f aca="false">R66+S66*365.2</f>
        <v>46938.4</v>
      </c>
      <c r="U66" s="55" t="s">
        <v>415</v>
      </c>
      <c r="V66" s="62" t="str">
        <f aca="false">IF(Y66="","",Y66)</f>
        <v>к</v>
      </c>
      <c r="W66" s="62" t="str">
        <f aca="false">IF(Z66="","",Z66)</f>
        <v>Па</v>
      </c>
      <c r="X66" s="57" t="n">
        <v>5</v>
      </c>
      <c r="Y66" s="57" t="s">
        <v>416</v>
      </c>
      <c r="Z66" s="59" t="s">
        <v>138</v>
      </c>
      <c r="AA66" s="55" t="s">
        <v>417</v>
      </c>
      <c r="AB66" s="57"/>
      <c r="AC66" s="59" t="s">
        <v>111</v>
      </c>
      <c r="AD66" s="58" t="n">
        <v>36</v>
      </c>
      <c r="AE66" s="63" t="n">
        <v>45066</v>
      </c>
      <c r="AF66" s="64" t="n">
        <f aca="false">IF(AD66=0,0,IF(AE66="","",EDATE(AE66,AD66)-DAY(1)))</f>
        <v>46131</v>
      </c>
      <c r="AG66" s="56" t="s">
        <v>81</v>
      </c>
      <c r="AH66" s="56" t="s">
        <v>82</v>
      </c>
      <c r="AI66" s="59" t="s">
        <v>426</v>
      </c>
      <c r="AJ66" s="56" t="s">
        <v>113</v>
      </c>
      <c r="AK66" s="64" t="str">
        <f aca="true">IF(AE66=0,"нет данных",IF(TODAY()&lt;AF66-30,"поверен",IF(TODAY()&gt;AF66,"ЗАМЕНИТЬ","ПРОСРОЧЕН")))</f>
        <v>поверен</v>
      </c>
      <c r="AL66" s="59"/>
      <c r="AM66" s="59" t="s">
        <v>85</v>
      </c>
      <c r="AN66" s="59" t="s">
        <v>86</v>
      </c>
      <c r="AO66" s="59" t="s">
        <v>87</v>
      </c>
      <c r="AP66" s="57" t="s">
        <v>173</v>
      </c>
      <c r="AQ66" s="65"/>
      <c r="AR66" s="64"/>
      <c r="AS66" s="59" t="s">
        <v>90</v>
      </c>
      <c r="AT66" s="54" t="s">
        <v>91</v>
      </c>
      <c r="AU66" s="54"/>
      <c r="AV66" s="56"/>
      <c r="AW66" s="56"/>
      <c r="AX66" s="54"/>
      <c r="AY66" s="54"/>
      <c r="AZ66" s="54"/>
      <c r="BA66" s="56"/>
      <c r="BB66" s="56" t="s">
        <v>141</v>
      </c>
      <c r="BC66" s="56" t="s">
        <v>142</v>
      </c>
      <c r="BD66" s="59"/>
      <c r="BE66" s="56"/>
      <c r="BF66" s="66"/>
      <c r="BG66" s="67" t="s">
        <v>420</v>
      </c>
      <c r="BH66" s="68"/>
      <c r="BI66" s="62"/>
      <c r="BJ66" s="62"/>
      <c r="BK66" s="62"/>
    </row>
    <row r="67" s="72" customFormat="true" ht="60" hidden="false" customHeight="true" outlineLevel="0" collapsed="false">
      <c r="A67" s="54"/>
      <c r="B67" s="54" t="s">
        <v>62</v>
      </c>
      <c r="C67" s="54" t="s">
        <v>63</v>
      </c>
      <c r="D67" s="55" t="s">
        <v>64</v>
      </c>
      <c r="E67" s="55" t="s">
        <v>404</v>
      </c>
      <c r="F67" s="56" t="s">
        <v>405</v>
      </c>
      <c r="G67" s="56" t="s">
        <v>427</v>
      </c>
      <c r="H67" s="55" t="s">
        <v>428</v>
      </c>
      <c r="I67" s="57" t="s">
        <v>429</v>
      </c>
      <c r="J67" s="56" t="s">
        <v>430</v>
      </c>
      <c r="K67" s="58" t="s">
        <v>431</v>
      </c>
      <c r="L67" s="58" t="s">
        <v>432</v>
      </c>
      <c r="M67" s="56" t="s">
        <v>433</v>
      </c>
      <c r="N67" s="58" t="s">
        <v>434</v>
      </c>
      <c r="O67" s="54" t="s">
        <v>197</v>
      </c>
      <c r="P67" s="54" t="s">
        <v>189</v>
      </c>
      <c r="Q67" s="59" t="s">
        <v>239</v>
      </c>
      <c r="R67" s="69" t="s">
        <v>435</v>
      </c>
      <c r="S67" s="57" t="n">
        <v>12</v>
      </c>
      <c r="T67" s="61" t="n">
        <f aca="false">R67+S67*365.2</f>
        <v>4389.6017</v>
      </c>
      <c r="U67" s="55" t="s">
        <v>78</v>
      </c>
      <c r="V67" s="54" t="s">
        <v>242</v>
      </c>
      <c r="W67" s="54" t="s">
        <v>242</v>
      </c>
      <c r="X67" s="57" t="n">
        <v>12775</v>
      </c>
      <c r="Y67" s="57" t="s">
        <v>242</v>
      </c>
      <c r="Z67" s="59" t="s">
        <v>242</v>
      </c>
      <c r="AA67" s="55" t="s">
        <v>383</v>
      </c>
      <c r="AB67" s="57" t="s">
        <v>242</v>
      </c>
      <c r="AC67" s="59" t="s">
        <v>242</v>
      </c>
      <c r="AD67" s="58" t="n">
        <v>48</v>
      </c>
      <c r="AE67" s="63" t="n">
        <v>45444</v>
      </c>
      <c r="AF67" s="64" t="n">
        <f aca="false">IF(AD67=0,0,IF(AE67="","",EDATE(AE67,AD67)-DAY(1)))</f>
        <v>46874</v>
      </c>
      <c r="AG67" s="56" t="s">
        <v>81</v>
      </c>
      <c r="AH67" s="56" t="s">
        <v>82</v>
      </c>
      <c r="AI67" s="59" t="s">
        <v>436</v>
      </c>
      <c r="AJ67" s="56" t="s">
        <v>113</v>
      </c>
      <c r="AK67" s="64" t="str">
        <f aca="true">IF(AE67=0,"нет данных",IF(TODAY()&lt;AF67-30,"поверен",IF(TODAY()&gt;AF67,"ЗАМЕНИТЬ","ПРОСРОЧЕН")))</f>
        <v>поверен</v>
      </c>
      <c r="AL67" s="59"/>
      <c r="AM67" s="59" t="s">
        <v>85</v>
      </c>
      <c r="AN67" s="59" t="s">
        <v>86</v>
      </c>
      <c r="AO67" s="59" t="s">
        <v>87</v>
      </c>
      <c r="AP67" s="57"/>
      <c r="AQ67" s="65"/>
      <c r="AR67" s="64"/>
      <c r="AS67" s="59" t="s">
        <v>90</v>
      </c>
      <c r="AT67" s="54" t="s">
        <v>91</v>
      </c>
      <c r="AU67" s="54"/>
      <c r="AV67" s="56"/>
      <c r="AW67" s="56"/>
      <c r="AX67" s="54"/>
      <c r="AY67" s="54"/>
      <c r="AZ67" s="54"/>
      <c r="BA67" s="56" t="s">
        <v>92</v>
      </c>
      <c r="BB67" s="56" t="s">
        <v>386</v>
      </c>
      <c r="BC67" s="56" t="s">
        <v>387</v>
      </c>
      <c r="BD67" s="59" t="n">
        <v>2971</v>
      </c>
      <c r="BE67" s="56"/>
      <c r="BF67" s="66"/>
      <c r="BG67" s="70"/>
      <c r="BH67" s="71"/>
      <c r="BI67" s="54"/>
      <c r="BJ67" s="54"/>
      <c r="BK67" s="54"/>
    </row>
    <row r="68" s="72" customFormat="true" ht="60" hidden="false" customHeight="true" outlineLevel="0" collapsed="false">
      <c r="A68" s="54"/>
      <c r="B68" s="54" t="s">
        <v>62</v>
      </c>
      <c r="C68" s="54" t="s">
        <v>63</v>
      </c>
      <c r="D68" s="55" t="s">
        <v>64</v>
      </c>
      <c r="E68" s="55" t="s">
        <v>404</v>
      </c>
      <c r="F68" s="56" t="s">
        <v>405</v>
      </c>
      <c r="G68" s="56" t="s">
        <v>437</v>
      </c>
      <c r="H68" s="55" t="s">
        <v>438</v>
      </c>
      <c r="I68" s="57" t="s">
        <v>429</v>
      </c>
      <c r="J68" s="56" t="s">
        <v>430</v>
      </c>
      <c r="K68" s="58" t="s">
        <v>431</v>
      </c>
      <c r="L68" s="58" t="s">
        <v>432</v>
      </c>
      <c r="M68" s="56" t="s">
        <v>433</v>
      </c>
      <c r="N68" s="58" t="s">
        <v>439</v>
      </c>
      <c r="O68" s="54" t="s">
        <v>197</v>
      </c>
      <c r="P68" s="54" t="s">
        <v>189</v>
      </c>
      <c r="Q68" s="59" t="s">
        <v>239</v>
      </c>
      <c r="R68" s="69" t="s">
        <v>435</v>
      </c>
      <c r="S68" s="57" t="n">
        <v>12</v>
      </c>
      <c r="T68" s="61" t="n">
        <f aca="false">R68+S68*365.2</f>
        <v>4389.6017</v>
      </c>
      <c r="U68" s="55" t="s">
        <v>78</v>
      </c>
      <c r="V68" s="54" t="s">
        <v>242</v>
      </c>
      <c r="W68" s="54" t="s">
        <v>242</v>
      </c>
      <c r="X68" s="57" t="n">
        <v>12775</v>
      </c>
      <c r="Y68" s="57" t="s">
        <v>242</v>
      </c>
      <c r="Z68" s="59" t="s">
        <v>242</v>
      </c>
      <c r="AA68" s="55" t="s">
        <v>383</v>
      </c>
      <c r="AB68" s="57" t="s">
        <v>242</v>
      </c>
      <c r="AC68" s="59" t="s">
        <v>242</v>
      </c>
      <c r="AD68" s="58" t="n">
        <v>48</v>
      </c>
      <c r="AE68" s="63" t="n">
        <v>45128</v>
      </c>
      <c r="AF68" s="64" t="n">
        <f aca="false">IF(AD68=0,0,IF(AE68="","",EDATE(AE68,AD68)-DAY(1)))</f>
        <v>46558</v>
      </c>
      <c r="AG68" s="56" t="s">
        <v>81</v>
      </c>
      <c r="AH68" s="56" t="s">
        <v>82</v>
      </c>
      <c r="AI68" s="59" t="s">
        <v>440</v>
      </c>
      <c r="AJ68" s="56" t="s">
        <v>113</v>
      </c>
      <c r="AK68" s="64" t="str">
        <f aca="true">IF(AE68=0,"нет данных",IF(TODAY()&lt;AF68-30,"поверен",IF(TODAY()&gt;AF68,"ЗАМЕНИТЬ","ПРОСРОЧЕН")))</f>
        <v>поверен</v>
      </c>
      <c r="AL68" s="59"/>
      <c r="AM68" s="59" t="s">
        <v>85</v>
      </c>
      <c r="AN68" s="59" t="s">
        <v>86</v>
      </c>
      <c r="AO68" s="59" t="s">
        <v>87</v>
      </c>
      <c r="AP68" s="57"/>
      <c r="AQ68" s="65"/>
      <c r="AR68" s="64"/>
      <c r="AS68" s="59" t="s">
        <v>90</v>
      </c>
      <c r="AT68" s="54" t="s">
        <v>91</v>
      </c>
      <c r="AU68" s="54"/>
      <c r="AV68" s="56"/>
      <c r="AW68" s="56"/>
      <c r="AX68" s="54"/>
      <c r="AY68" s="54"/>
      <c r="AZ68" s="54"/>
      <c r="BA68" s="56" t="s">
        <v>92</v>
      </c>
      <c r="BB68" s="56" t="s">
        <v>386</v>
      </c>
      <c r="BC68" s="56" t="s">
        <v>387</v>
      </c>
      <c r="BD68" s="59" t="n">
        <v>2971</v>
      </c>
      <c r="BE68" s="56"/>
      <c r="BF68" s="66"/>
      <c r="BG68" s="70" t="s">
        <v>441</v>
      </c>
      <c r="BH68" s="71"/>
      <c r="BI68" s="54"/>
      <c r="BJ68" s="54"/>
      <c r="BK68" s="54"/>
    </row>
    <row r="69" s="52" customFormat="true" ht="60" hidden="false" customHeight="true" outlineLevel="0" collapsed="false">
      <c r="A69" s="54"/>
      <c r="B69" s="54" t="s">
        <v>62</v>
      </c>
      <c r="C69" s="54" t="s">
        <v>63</v>
      </c>
      <c r="D69" s="55" t="s">
        <v>64</v>
      </c>
      <c r="E69" s="55" t="s">
        <v>404</v>
      </c>
      <c r="F69" s="56" t="s">
        <v>405</v>
      </c>
      <c r="G69" s="56" t="s">
        <v>342</v>
      </c>
      <c r="H69" s="55" t="s">
        <v>442</v>
      </c>
      <c r="I69" s="57" t="s">
        <v>69</v>
      </c>
      <c r="J69" s="56" t="s">
        <v>361</v>
      </c>
      <c r="K69" s="58" t="s">
        <v>71</v>
      </c>
      <c r="L69" s="58" t="s">
        <v>362</v>
      </c>
      <c r="M69" s="58" t="s">
        <v>73</v>
      </c>
      <c r="N69" s="58" t="s">
        <v>443</v>
      </c>
      <c r="O69" s="54" t="s">
        <v>444</v>
      </c>
      <c r="P69" s="54" t="s">
        <v>76</v>
      </c>
      <c r="Q69" s="59" t="s">
        <v>77</v>
      </c>
      <c r="R69" s="60" t="n">
        <v>42861</v>
      </c>
      <c r="S69" s="57" t="n">
        <v>15</v>
      </c>
      <c r="T69" s="61" t="n">
        <f aca="false">R69+S69*365.2</f>
        <v>48339</v>
      </c>
      <c r="U69" s="55" t="s">
        <v>78</v>
      </c>
      <c r="V69" s="62" t="str">
        <f aca="false">IF(Y69="","",Y69)</f>
        <v/>
      </c>
      <c r="W69" s="59" t="s">
        <v>79</v>
      </c>
      <c r="X69" s="57" t="n">
        <v>100</v>
      </c>
      <c r="Y69" s="57"/>
      <c r="Z69" s="59" t="s">
        <v>79</v>
      </c>
      <c r="AA69" s="55" t="s">
        <v>80</v>
      </c>
      <c r="AB69" s="57"/>
      <c r="AC69" s="59" t="s">
        <v>79</v>
      </c>
      <c r="AD69" s="58" t="n">
        <v>24</v>
      </c>
      <c r="AE69" s="63" t="n">
        <v>45332</v>
      </c>
      <c r="AF69" s="64" t="n">
        <f aca="false">IF(AD69=0,0,IF(AE69="","",EDATE(AE69,AD69)-DAY(1)))</f>
        <v>46032</v>
      </c>
      <c r="AG69" s="56" t="s">
        <v>81</v>
      </c>
      <c r="AH69" s="56" t="s">
        <v>82</v>
      </c>
      <c r="AI69" s="59" t="s">
        <v>445</v>
      </c>
      <c r="AJ69" s="56" t="s">
        <v>113</v>
      </c>
      <c r="AK69" s="64" t="str">
        <f aca="true">IF(AE69=0,"нет данных",IF(TODAY()&lt;AF69-30,"поверен",IF(TODAY()&gt;AF69,"ЗАМЕНИТЬ","ПРОСРОЧЕН")))</f>
        <v>поверен</v>
      </c>
      <c r="AL69" s="59"/>
      <c r="AM69" s="59" t="s">
        <v>85</v>
      </c>
      <c r="AN69" s="59" t="s">
        <v>86</v>
      </c>
      <c r="AO69" s="59" t="s">
        <v>87</v>
      </c>
      <c r="AP69" s="57" t="s">
        <v>365</v>
      </c>
      <c r="AQ69" s="65"/>
      <c r="AR69" s="64"/>
      <c r="AS69" s="59" t="s">
        <v>90</v>
      </c>
      <c r="AT69" s="54" t="s">
        <v>91</v>
      </c>
      <c r="AU69" s="54"/>
      <c r="AV69" s="56"/>
      <c r="AW69" s="56"/>
      <c r="AX69" s="54"/>
      <c r="AY69" s="54"/>
      <c r="AZ69" s="54"/>
      <c r="BA69" s="56" t="s">
        <v>92</v>
      </c>
      <c r="BB69" s="56" t="s">
        <v>93</v>
      </c>
      <c r="BC69" s="56" t="s">
        <v>94</v>
      </c>
      <c r="BD69" s="59" t="n">
        <v>3160</v>
      </c>
      <c r="BE69" s="56"/>
      <c r="BF69" s="66"/>
      <c r="BG69" s="67" t="s">
        <v>446</v>
      </c>
      <c r="BH69" s="68"/>
      <c r="BI69" s="62"/>
      <c r="BJ69" s="107" t="s">
        <v>96</v>
      </c>
      <c r="BK69" s="62" t="s">
        <v>97</v>
      </c>
    </row>
    <row r="70" s="53" customFormat="true" ht="60" hidden="false" customHeight="true" outlineLevel="0" collapsed="false">
      <c r="A70" s="36"/>
      <c r="B70" s="36" t="s">
        <v>62</v>
      </c>
      <c r="C70" s="137" t="s">
        <v>63</v>
      </c>
      <c r="D70" s="37" t="s">
        <v>64</v>
      </c>
      <c r="E70" s="37" t="s">
        <v>404</v>
      </c>
      <c r="F70" s="138" t="s">
        <v>405</v>
      </c>
      <c r="G70" s="38" t="s">
        <v>342</v>
      </c>
      <c r="H70" s="37" t="s">
        <v>447</v>
      </c>
      <c r="I70" s="139" t="s">
        <v>448</v>
      </c>
      <c r="J70" s="38" t="s">
        <v>449</v>
      </c>
      <c r="K70" s="40" t="s">
        <v>71</v>
      </c>
      <c r="L70" s="40" t="s">
        <v>450</v>
      </c>
      <c r="M70" s="40" t="s">
        <v>451</v>
      </c>
      <c r="N70" s="40" t="n">
        <v>9521815</v>
      </c>
      <c r="O70" s="137" t="s">
        <v>452</v>
      </c>
      <c r="P70" s="36" t="s">
        <v>76</v>
      </c>
      <c r="Q70" s="140" t="s">
        <v>77</v>
      </c>
      <c r="R70" s="74" t="n">
        <v>45170</v>
      </c>
      <c r="S70" s="39" t="n">
        <v>15</v>
      </c>
      <c r="T70" s="138" t="n">
        <f aca="false">R70+S70*365.2</f>
        <v>50648</v>
      </c>
      <c r="U70" s="37" t="s">
        <v>78</v>
      </c>
      <c r="V70" s="141" t="str">
        <f aca="false">IF(Y70="","",Y70)</f>
        <v/>
      </c>
      <c r="W70" s="142" t="str">
        <f aca="false">IF(Z70="","",Z70)</f>
        <v>%НКПР</v>
      </c>
      <c r="X70" s="139" t="n">
        <v>50</v>
      </c>
      <c r="Y70" s="39"/>
      <c r="Z70" s="140" t="s">
        <v>79</v>
      </c>
      <c r="AA70" s="37" t="s">
        <v>80</v>
      </c>
      <c r="AB70" s="139"/>
      <c r="AC70" s="41" t="s">
        <v>79</v>
      </c>
      <c r="AD70" s="40" t="n">
        <v>36</v>
      </c>
      <c r="AE70" s="44" t="n">
        <v>45201</v>
      </c>
      <c r="AF70" s="45" t="n">
        <f aca="false">IF(AD70=0,0,IF(AE70="","",EDATE(AE70,AD70)-DAY(1)))</f>
        <v>46266</v>
      </c>
      <c r="AG70" s="138" t="s">
        <v>81</v>
      </c>
      <c r="AH70" s="38" t="s">
        <v>82</v>
      </c>
      <c r="AI70" s="140" t="s">
        <v>453</v>
      </c>
      <c r="AJ70" s="39" t="s">
        <v>454</v>
      </c>
      <c r="AK70" s="45" t="str">
        <f aca="true">IF(AE70=0,"нет данных",IF(TODAY()&lt;AF70-30,"поверен",IF(TODAY()&gt;AF70,"ЗАМЕНИТЬ","ПРОСРОЧЕН")))</f>
        <v>поверен</v>
      </c>
      <c r="AL70" s="140"/>
      <c r="AM70" s="41" t="s">
        <v>85</v>
      </c>
      <c r="AN70" s="140" t="s">
        <v>86</v>
      </c>
      <c r="AO70" s="41" t="s">
        <v>87</v>
      </c>
      <c r="AP70" s="139" t="s">
        <v>455</v>
      </c>
      <c r="AQ70" s="46" t="s">
        <v>456</v>
      </c>
      <c r="AR70" s="45"/>
      <c r="AS70" s="140" t="s">
        <v>90</v>
      </c>
      <c r="AT70" s="36" t="s">
        <v>91</v>
      </c>
      <c r="AU70" s="137"/>
      <c r="AV70" s="41" t="s">
        <v>457</v>
      </c>
      <c r="AW70" s="138"/>
      <c r="AX70" s="36"/>
      <c r="AY70" s="137"/>
      <c r="AZ70" s="36"/>
      <c r="BA70" s="138"/>
      <c r="BB70" s="38"/>
      <c r="BC70" s="138"/>
      <c r="BD70" s="41"/>
      <c r="BE70" s="138"/>
      <c r="BF70" s="38"/>
      <c r="BG70" s="143"/>
      <c r="BH70" s="49"/>
      <c r="BI70" s="144" t="s">
        <v>95</v>
      </c>
      <c r="BJ70" s="50" t="s">
        <v>458</v>
      </c>
      <c r="BK70" s="50" t="s">
        <v>459</v>
      </c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</row>
    <row r="71" s="53" customFormat="true" ht="60" hidden="false" customHeight="true" outlineLevel="0" collapsed="false">
      <c r="A71" s="36"/>
      <c r="B71" s="36" t="s">
        <v>62</v>
      </c>
      <c r="C71" s="36" t="s">
        <v>63</v>
      </c>
      <c r="D71" s="37" t="s">
        <v>64</v>
      </c>
      <c r="E71" s="37" t="s">
        <v>404</v>
      </c>
      <c r="F71" s="38" t="s">
        <v>460</v>
      </c>
      <c r="G71" s="38" t="s">
        <v>342</v>
      </c>
      <c r="H71" s="37" t="s">
        <v>461</v>
      </c>
      <c r="I71" s="39" t="s">
        <v>462</v>
      </c>
      <c r="J71" s="145" t="s">
        <v>463</v>
      </c>
      <c r="K71" s="40" t="s">
        <v>464</v>
      </c>
      <c r="L71" s="40" t="s">
        <v>465</v>
      </c>
      <c r="M71" s="146" t="s">
        <v>466</v>
      </c>
      <c r="N71" s="40" t="n">
        <v>222094</v>
      </c>
      <c r="O71" s="36" t="s">
        <v>467</v>
      </c>
      <c r="P71" s="36" t="s">
        <v>76</v>
      </c>
      <c r="Q71" s="41" t="s">
        <v>77</v>
      </c>
      <c r="R71" s="74" t="n">
        <v>44889</v>
      </c>
      <c r="S71" s="39" t="n">
        <v>20</v>
      </c>
      <c r="T71" s="43" t="n">
        <f aca="false">R71+S71*365.2</f>
        <v>52193</v>
      </c>
      <c r="U71" s="37" t="s">
        <v>78</v>
      </c>
      <c r="V71" s="51" t="str">
        <f aca="false">IF(Y71="","",Y71)</f>
        <v/>
      </c>
      <c r="W71" s="41" t="s">
        <v>79</v>
      </c>
      <c r="X71" s="39" t="n">
        <v>100</v>
      </c>
      <c r="Y71" s="39"/>
      <c r="Z71" s="41" t="s">
        <v>79</v>
      </c>
      <c r="AA71" s="37" t="s">
        <v>468</v>
      </c>
      <c r="AB71" s="39"/>
      <c r="AC71" s="41" t="s">
        <v>79</v>
      </c>
      <c r="AD71" s="40" t="n">
        <v>36</v>
      </c>
      <c r="AE71" s="44" t="n">
        <v>44889</v>
      </c>
      <c r="AF71" s="45" t="n">
        <f aca="false">IF(AD71=0,0,IF(AE71="","",EDATE(AE71,AD71)-DAY(1)))</f>
        <v>45954</v>
      </c>
      <c r="AG71" s="38" t="s">
        <v>81</v>
      </c>
      <c r="AH71" s="38" t="s">
        <v>82</v>
      </c>
      <c r="AI71" s="41" t="s">
        <v>469</v>
      </c>
      <c r="AJ71" s="38" t="s">
        <v>470</v>
      </c>
      <c r="AK71" s="45" t="str">
        <f aca="true">IF(AE71=0,"нет данных",IF(TODAY()&lt;AF71-30,"поверен",IF(TODAY()&gt;AF71,"ЗАМЕНИТЬ","ПРОСРОЧЕН")))</f>
        <v>ПРОСРОЧЕН</v>
      </c>
      <c r="AL71" s="41"/>
      <c r="AM71" s="41" t="s">
        <v>85</v>
      </c>
      <c r="AN71" s="41" t="s">
        <v>86</v>
      </c>
      <c r="AO71" s="41" t="s">
        <v>87</v>
      </c>
      <c r="AP71" s="39" t="s">
        <v>471</v>
      </c>
      <c r="AQ71" s="46" t="s">
        <v>472</v>
      </c>
      <c r="AR71" s="45"/>
      <c r="AS71" s="41" t="s">
        <v>90</v>
      </c>
      <c r="AT71" s="36" t="s">
        <v>91</v>
      </c>
      <c r="AU71" s="36"/>
      <c r="AV71" s="46" t="s">
        <v>472</v>
      </c>
      <c r="AW71" s="38"/>
      <c r="AX71" s="36"/>
      <c r="AY71" s="36"/>
      <c r="AZ71" s="36"/>
      <c r="BA71" s="38" t="s">
        <v>92</v>
      </c>
      <c r="BB71" s="38" t="s">
        <v>93</v>
      </c>
      <c r="BC71" s="38" t="s">
        <v>94</v>
      </c>
      <c r="BD71" s="41" t="n">
        <v>3160</v>
      </c>
      <c r="BE71" s="38"/>
      <c r="BF71" s="47"/>
      <c r="BG71" s="48" t="s">
        <v>473</v>
      </c>
      <c r="BH71" s="49"/>
      <c r="BI71" s="51" t="s">
        <v>95</v>
      </c>
      <c r="BJ71" s="50" t="s">
        <v>474</v>
      </c>
      <c r="BK71" s="51" t="s">
        <v>475</v>
      </c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</row>
    <row r="72" s="52" customFormat="true" ht="60" hidden="false" customHeight="true" outlineLevel="0" collapsed="false">
      <c r="A72" s="54"/>
      <c r="B72" s="54" t="s">
        <v>62</v>
      </c>
      <c r="C72" s="54" t="s">
        <v>63</v>
      </c>
      <c r="D72" s="55" t="s">
        <v>64</v>
      </c>
      <c r="E72" s="55" t="s">
        <v>404</v>
      </c>
      <c r="F72" s="56" t="s">
        <v>405</v>
      </c>
      <c r="G72" s="56" t="s">
        <v>342</v>
      </c>
      <c r="H72" s="55" t="s">
        <v>476</v>
      </c>
      <c r="I72" s="57" t="s">
        <v>69</v>
      </c>
      <c r="J72" s="56" t="s">
        <v>361</v>
      </c>
      <c r="K72" s="58" t="s">
        <v>71</v>
      </c>
      <c r="L72" s="58" t="s">
        <v>362</v>
      </c>
      <c r="M72" s="58" t="s">
        <v>73</v>
      </c>
      <c r="N72" s="58" t="s">
        <v>477</v>
      </c>
      <c r="O72" s="54" t="s">
        <v>75</v>
      </c>
      <c r="P72" s="54" t="s">
        <v>76</v>
      </c>
      <c r="Q72" s="59" t="s">
        <v>77</v>
      </c>
      <c r="R72" s="60" t="n">
        <v>42861</v>
      </c>
      <c r="S72" s="57" t="n">
        <v>15</v>
      </c>
      <c r="T72" s="61" t="n">
        <f aca="false">R72+S72*365.2</f>
        <v>48339</v>
      </c>
      <c r="U72" s="55" t="s">
        <v>78</v>
      </c>
      <c r="V72" s="62" t="str">
        <f aca="false">IF(Y72="","",Y72)</f>
        <v/>
      </c>
      <c r="W72" s="59" t="s">
        <v>79</v>
      </c>
      <c r="X72" s="57" t="n">
        <v>100</v>
      </c>
      <c r="Y72" s="57"/>
      <c r="Z72" s="59" t="s">
        <v>79</v>
      </c>
      <c r="AA72" s="55" t="s">
        <v>80</v>
      </c>
      <c r="AB72" s="57"/>
      <c r="AC72" s="59" t="s">
        <v>79</v>
      </c>
      <c r="AD72" s="58" t="n">
        <v>24</v>
      </c>
      <c r="AE72" s="63" t="n">
        <v>45332</v>
      </c>
      <c r="AF72" s="64" t="n">
        <f aca="false">IF(AD72=0,0,IF(AE72="","",EDATE(AE72,AD72)-DAY(1)))</f>
        <v>46032</v>
      </c>
      <c r="AG72" s="56" t="s">
        <v>81</v>
      </c>
      <c r="AH72" s="56" t="s">
        <v>82</v>
      </c>
      <c r="AI72" s="59" t="s">
        <v>478</v>
      </c>
      <c r="AJ72" s="56" t="s">
        <v>113</v>
      </c>
      <c r="AK72" s="64" t="str">
        <f aca="true">IF(AE72=0,"нет данных",IF(TODAY()&lt;AF72-30,"поверен",IF(TODAY()&gt;AF72,"ЗАМЕНИТЬ","ПРОСРОЧЕН")))</f>
        <v>поверен</v>
      </c>
      <c r="AL72" s="59"/>
      <c r="AM72" s="59" t="s">
        <v>85</v>
      </c>
      <c r="AN72" s="59" t="s">
        <v>86</v>
      </c>
      <c r="AO72" s="59" t="s">
        <v>87</v>
      </c>
      <c r="AP72" s="57" t="s">
        <v>365</v>
      </c>
      <c r="AQ72" s="65"/>
      <c r="AR72" s="64"/>
      <c r="AS72" s="59" t="s">
        <v>90</v>
      </c>
      <c r="AT72" s="54" t="s">
        <v>91</v>
      </c>
      <c r="AU72" s="54"/>
      <c r="AV72" s="56"/>
      <c r="AW72" s="56"/>
      <c r="AX72" s="54"/>
      <c r="AY72" s="54"/>
      <c r="AZ72" s="54"/>
      <c r="BA72" s="56" t="s">
        <v>92</v>
      </c>
      <c r="BB72" s="56" t="s">
        <v>93</v>
      </c>
      <c r="BC72" s="56" t="s">
        <v>94</v>
      </c>
      <c r="BD72" s="59" t="n">
        <v>3160</v>
      </c>
      <c r="BE72" s="56"/>
      <c r="BF72" s="66"/>
      <c r="BG72" s="67" t="s">
        <v>446</v>
      </c>
      <c r="BH72" s="68"/>
      <c r="BI72" s="62"/>
      <c r="BJ72" s="107" t="s">
        <v>96</v>
      </c>
      <c r="BK72" s="62" t="s">
        <v>97</v>
      </c>
    </row>
    <row r="73" s="52" customFormat="true" ht="60" hidden="false" customHeight="true" outlineLevel="0" collapsed="false">
      <c r="A73" s="36"/>
      <c r="B73" s="36" t="s">
        <v>62</v>
      </c>
      <c r="C73" s="36" t="s">
        <v>63</v>
      </c>
      <c r="D73" s="37" t="s">
        <v>64</v>
      </c>
      <c r="E73" s="37" t="s">
        <v>404</v>
      </c>
      <c r="F73" s="38" t="s">
        <v>405</v>
      </c>
      <c r="G73" s="38" t="s">
        <v>342</v>
      </c>
      <c r="H73" s="37" t="s">
        <v>479</v>
      </c>
      <c r="I73" s="39" t="s">
        <v>462</v>
      </c>
      <c r="J73" s="145" t="s">
        <v>463</v>
      </c>
      <c r="K73" s="40" t="s">
        <v>464</v>
      </c>
      <c r="L73" s="40" t="s">
        <v>465</v>
      </c>
      <c r="M73" s="146" t="s">
        <v>466</v>
      </c>
      <c r="N73" s="40" t="n">
        <v>222126</v>
      </c>
      <c r="O73" s="36" t="s">
        <v>467</v>
      </c>
      <c r="P73" s="36" t="s">
        <v>76</v>
      </c>
      <c r="Q73" s="41" t="s">
        <v>77</v>
      </c>
      <c r="R73" s="74" t="n">
        <v>44890</v>
      </c>
      <c r="S73" s="39" t="n">
        <v>20</v>
      </c>
      <c r="T73" s="43" t="n">
        <f aca="false">R73+S73*365.2</f>
        <v>52194</v>
      </c>
      <c r="U73" s="37" t="s">
        <v>78</v>
      </c>
      <c r="V73" s="51" t="str">
        <f aca="false">IF(Y73="","",Y73)</f>
        <v/>
      </c>
      <c r="W73" s="41" t="s">
        <v>79</v>
      </c>
      <c r="X73" s="39" t="n">
        <v>100</v>
      </c>
      <c r="Y73" s="39"/>
      <c r="Z73" s="41" t="s">
        <v>79</v>
      </c>
      <c r="AA73" s="37" t="s">
        <v>468</v>
      </c>
      <c r="AB73" s="39"/>
      <c r="AC73" s="41" t="s">
        <v>79</v>
      </c>
      <c r="AD73" s="40" t="n">
        <v>36</v>
      </c>
      <c r="AE73" s="44" t="n">
        <v>44890</v>
      </c>
      <c r="AF73" s="45" t="n">
        <f aca="false">IF(AD73=0,0,IF(AE73="","",EDATE(AE73,AD73)-DAY(1)))</f>
        <v>45955</v>
      </c>
      <c r="AG73" s="38" t="s">
        <v>81</v>
      </c>
      <c r="AH73" s="38" t="s">
        <v>82</v>
      </c>
      <c r="AI73" s="41" t="s">
        <v>480</v>
      </c>
      <c r="AJ73" s="38" t="s">
        <v>470</v>
      </c>
      <c r="AK73" s="45" t="str">
        <f aca="true">IF(AE73=0,"нет данных",IF(TODAY()&lt;AF73-30,"поверен",IF(TODAY()&gt;AF73,"ЗАМЕНИТЬ","ПРОСРОЧЕН")))</f>
        <v>ПРОСРОЧЕН</v>
      </c>
      <c r="AL73" s="41"/>
      <c r="AM73" s="41" t="s">
        <v>85</v>
      </c>
      <c r="AN73" s="41" t="s">
        <v>86</v>
      </c>
      <c r="AO73" s="41" t="s">
        <v>87</v>
      </c>
      <c r="AP73" s="39" t="s">
        <v>471</v>
      </c>
      <c r="AQ73" s="46" t="s">
        <v>481</v>
      </c>
      <c r="AR73" s="45"/>
      <c r="AS73" s="41" t="s">
        <v>90</v>
      </c>
      <c r="AT73" s="36" t="s">
        <v>91</v>
      </c>
      <c r="AU73" s="36"/>
      <c r="AV73" s="46" t="s">
        <v>482</v>
      </c>
      <c r="AW73" s="38"/>
      <c r="AX73" s="36"/>
      <c r="AY73" s="36"/>
      <c r="AZ73" s="36"/>
      <c r="BA73" s="38" t="s">
        <v>92</v>
      </c>
      <c r="BB73" s="38" t="s">
        <v>93</v>
      </c>
      <c r="BC73" s="38" t="s">
        <v>94</v>
      </c>
      <c r="BD73" s="41" t="n">
        <v>3160</v>
      </c>
      <c r="BE73" s="38"/>
      <c r="BF73" s="47"/>
      <c r="BG73" s="48" t="s">
        <v>473</v>
      </c>
      <c r="BH73" s="49"/>
      <c r="BI73" s="51" t="s">
        <v>95</v>
      </c>
      <c r="BJ73" s="50" t="s">
        <v>474</v>
      </c>
      <c r="BK73" s="51" t="s">
        <v>475</v>
      </c>
    </row>
    <row r="74" s="52" customFormat="true" ht="60" hidden="false" customHeight="true" outlineLevel="0" collapsed="false">
      <c r="A74" s="54"/>
      <c r="B74" s="54" t="s">
        <v>62</v>
      </c>
      <c r="C74" s="54" t="s">
        <v>63</v>
      </c>
      <c r="D74" s="55" t="s">
        <v>64</v>
      </c>
      <c r="E74" s="55" t="s">
        <v>404</v>
      </c>
      <c r="F74" s="56" t="s">
        <v>405</v>
      </c>
      <c r="G74" s="56" t="s">
        <v>342</v>
      </c>
      <c r="H74" s="55" t="s">
        <v>483</v>
      </c>
      <c r="I74" s="57" t="s">
        <v>69</v>
      </c>
      <c r="J74" s="56" t="s">
        <v>361</v>
      </c>
      <c r="K74" s="58" t="s">
        <v>71</v>
      </c>
      <c r="L74" s="58" t="s">
        <v>362</v>
      </c>
      <c r="M74" s="58" t="s">
        <v>73</v>
      </c>
      <c r="N74" s="58" t="s">
        <v>484</v>
      </c>
      <c r="O74" s="54" t="s">
        <v>75</v>
      </c>
      <c r="P74" s="54" t="s">
        <v>76</v>
      </c>
      <c r="Q74" s="59" t="s">
        <v>77</v>
      </c>
      <c r="R74" s="60" t="n">
        <v>42861</v>
      </c>
      <c r="S74" s="57" t="n">
        <v>15</v>
      </c>
      <c r="T74" s="61" t="n">
        <f aca="false">R74+S74*365.2</f>
        <v>48339</v>
      </c>
      <c r="U74" s="55" t="s">
        <v>78</v>
      </c>
      <c r="V74" s="62" t="str">
        <f aca="false">IF(Y74="","",Y74)</f>
        <v/>
      </c>
      <c r="W74" s="59" t="s">
        <v>79</v>
      </c>
      <c r="X74" s="57" t="n">
        <v>100</v>
      </c>
      <c r="Y74" s="57"/>
      <c r="Z74" s="59" t="s">
        <v>79</v>
      </c>
      <c r="AA74" s="55" t="s">
        <v>80</v>
      </c>
      <c r="AB74" s="57"/>
      <c r="AC74" s="59" t="s">
        <v>79</v>
      </c>
      <c r="AD74" s="58" t="n">
        <v>24</v>
      </c>
      <c r="AE74" s="63" t="n">
        <v>45332</v>
      </c>
      <c r="AF74" s="64" t="n">
        <f aca="false">IF(AD74=0,0,IF(AE74="","",EDATE(AE74,AD74)-DAY(1)))</f>
        <v>46032</v>
      </c>
      <c r="AG74" s="56" t="s">
        <v>81</v>
      </c>
      <c r="AH74" s="56" t="s">
        <v>82</v>
      </c>
      <c r="AI74" s="59" t="s">
        <v>485</v>
      </c>
      <c r="AJ74" s="56" t="s">
        <v>113</v>
      </c>
      <c r="AK74" s="64" t="str">
        <f aca="true">IF(AE74=0,"нет данных",IF(TODAY()&lt;AF74-30,"поверен",IF(TODAY()&gt;AF74,"ЗАМЕНИТЬ","ПРОСРОЧЕН")))</f>
        <v>поверен</v>
      </c>
      <c r="AL74" s="59"/>
      <c r="AM74" s="59" t="s">
        <v>85</v>
      </c>
      <c r="AN74" s="59" t="s">
        <v>86</v>
      </c>
      <c r="AO74" s="59" t="s">
        <v>87</v>
      </c>
      <c r="AP74" s="57" t="s">
        <v>365</v>
      </c>
      <c r="AQ74" s="65"/>
      <c r="AR74" s="64"/>
      <c r="AS74" s="59" t="s">
        <v>90</v>
      </c>
      <c r="AT74" s="54" t="s">
        <v>91</v>
      </c>
      <c r="AU74" s="54"/>
      <c r="AV74" s="56"/>
      <c r="AW74" s="56"/>
      <c r="AX74" s="54"/>
      <c r="AY74" s="54"/>
      <c r="AZ74" s="54"/>
      <c r="BA74" s="56" t="s">
        <v>92</v>
      </c>
      <c r="BB74" s="56" t="s">
        <v>93</v>
      </c>
      <c r="BC74" s="56" t="s">
        <v>94</v>
      </c>
      <c r="BD74" s="59" t="n">
        <v>3160</v>
      </c>
      <c r="BE74" s="56"/>
      <c r="BF74" s="66"/>
      <c r="BG74" s="67" t="s">
        <v>446</v>
      </c>
      <c r="BH74" s="68"/>
      <c r="BI74" s="62"/>
      <c r="BJ74" s="107" t="s">
        <v>96</v>
      </c>
      <c r="BK74" s="62" t="s">
        <v>97</v>
      </c>
    </row>
    <row r="75" s="52" customFormat="true" ht="60" hidden="false" customHeight="true" outlineLevel="0" collapsed="false">
      <c r="A75" s="54"/>
      <c r="B75" s="54" t="s">
        <v>62</v>
      </c>
      <c r="C75" s="54" t="s">
        <v>63</v>
      </c>
      <c r="D75" s="55" t="s">
        <v>64</v>
      </c>
      <c r="E75" s="55" t="s">
        <v>404</v>
      </c>
      <c r="F75" s="56" t="s">
        <v>405</v>
      </c>
      <c r="G75" s="56" t="s">
        <v>342</v>
      </c>
      <c r="H75" s="55" t="s">
        <v>486</v>
      </c>
      <c r="I75" s="57" t="s">
        <v>69</v>
      </c>
      <c r="J75" s="56" t="s">
        <v>361</v>
      </c>
      <c r="K75" s="58" t="s">
        <v>71</v>
      </c>
      <c r="L75" s="58" t="s">
        <v>362</v>
      </c>
      <c r="M75" s="58" t="s">
        <v>73</v>
      </c>
      <c r="N75" s="58" t="s">
        <v>487</v>
      </c>
      <c r="O75" s="54" t="s">
        <v>75</v>
      </c>
      <c r="P75" s="54" t="s">
        <v>76</v>
      </c>
      <c r="Q75" s="59" t="s">
        <v>77</v>
      </c>
      <c r="R75" s="60" t="n">
        <v>42861</v>
      </c>
      <c r="S75" s="57" t="n">
        <v>15</v>
      </c>
      <c r="T75" s="61" t="n">
        <f aca="false">R75+S75*365.2</f>
        <v>48339</v>
      </c>
      <c r="U75" s="55" t="s">
        <v>78</v>
      </c>
      <c r="V75" s="62" t="str">
        <f aca="false">IF(Y75="","",Y75)</f>
        <v/>
      </c>
      <c r="W75" s="59" t="s">
        <v>79</v>
      </c>
      <c r="X75" s="57" t="n">
        <v>100</v>
      </c>
      <c r="Y75" s="57"/>
      <c r="Z75" s="59" t="s">
        <v>79</v>
      </c>
      <c r="AA75" s="55" t="s">
        <v>80</v>
      </c>
      <c r="AB75" s="57"/>
      <c r="AC75" s="59" t="s">
        <v>79</v>
      </c>
      <c r="AD75" s="58" t="n">
        <v>24</v>
      </c>
      <c r="AE75" s="63" t="n">
        <v>45332</v>
      </c>
      <c r="AF75" s="64" t="n">
        <f aca="false">IF(AD75=0,0,IF(AE75="","",EDATE(AE75,AD75)-DAY(1)))</f>
        <v>46032</v>
      </c>
      <c r="AG75" s="56" t="s">
        <v>81</v>
      </c>
      <c r="AH75" s="56" t="s">
        <v>82</v>
      </c>
      <c r="AI75" s="59" t="s">
        <v>488</v>
      </c>
      <c r="AJ75" s="56" t="s">
        <v>113</v>
      </c>
      <c r="AK75" s="64" t="str">
        <f aca="true">IF(AE75=0,"нет данных",IF(TODAY()&lt;AF75-30,"поверен",IF(TODAY()&gt;AF75,"ЗАМЕНИТЬ","ПРОСРОЧЕН")))</f>
        <v>поверен</v>
      </c>
      <c r="AL75" s="59"/>
      <c r="AM75" s="59" t="s">
        <v>85</v>
      </c>
      <c r="AN75" s="59" t="s">
        <v>86</v>
      </c>
      <c r="AO75" s="59" t="s">
        <v>87</v>
      </c>
      <c r="AP75" s="57" t="s">
        <v>365</v>
      </c>
      <c r="AQ75" s="65"/>
      <c r="AR75" s="64"/>
      <c r="AS75" s="59" t="s">
        <v>90</v>
      </c>
      <c r="AT75" s="54" t="s">
        <v>91</v>
      </c>
      <c r="AU75" s="54"/>
      <c r="AV75" s="56"/>
      <c r="AW75" s="56"/>
      <c r="AX75" s="54"/>
      <c r="AY75" s="54"/>
      <c r="AZ75" s="54"/>
      <c r="BA75" s="56" t="s">
        <v>92</v>
      </c>
      <c r="BB75" s="56" t="s">
        <v>93</v>
      </c>
      <c r="BC75" s="56" t="s">
        <v>94</v>
      </c>
      <c r="BD75" s="59" t="n">
        <v>3160</v>
      </c>
      <c r="BE75" s="56"/>
      <c r="BF75" s="66"/>
      <c r="BG75" s="67" t="s">
        <v>446</v>
      </c>
      <c r="BH75" s="68"/>
      <c r="BI75" s="62"/>
      <c r="BJ75" s="107" t="s">
        <v>96</v>
      </c>
      <c r="BK75" s="62" t="s">
        <v>97</v>
      </c>
    </row>
    <row r="76" s="53" customFormat="true" ht="60" hidden="false" customHeight="true" outlineLevel="0" collapsed="false">
      <c r="A76" s="36"/>
      <c r="B76" s="36" t="s">
        <v>62</v>
      </c>
      <c r="C76" s="36" t="s">
        <v>63</v>
      </c>
      <c r="D76" s="37" t="s">
        <v>64</v>
      </c>
      <c r="E76" s="37" t="s">
        <v>404</v>
      </c>
      <c r="F76" s="38" t="s">
        <v>460</v>
      </c>
      <c r="G76" s="38" t="s">
        <v>342</v>
      </c>
      <c r="H76" s="37" t="s">
        <v>489</v>
      </c>
      <c r="I76" s="39" t="s">
        <v>462</v>
      </c>
      <c r="J76" s="145" t="s">
        <v>463</v>
      </c>
      <c r="K76" s="40" t="s">
        <v>464</v>
      </c>
      <c r="L76" s="40" t="s">
        <v>465</v>
      </c>
      <c r="M76" s="146" t="s">
        <v>466</v>
      </c>
      <c r="N76" s="40" t="n">
        <v>222103</v>
      </c>
      <c r="O76" s="36" t="s">
        <v>467</v>
      </c>
      <c r="P76" s="36" t="s">
        <v>76</v>
      </c>
      <c r="Q76" s="41" t="s">
        <v>77</v>
      </c>
      <c r="R76" s="74" t="n">
        <v>44890</v>
      </c>
      <c r="S76" s="39" t="n">
        <v>20</v>
      </c>
      <c r="T76" s="43" t="n">
        <f aca="false">R76+S76*365.2</f>
        <v>52194</v>
      </c>
      <c r="U76" s="37" t="s">
        <v>78</v>
      </c>
      <c r="V76" s="51" t="str">
        <f aca="false">IF(Y76="","",Y76)</f>
        <v/>
      </c>
      <c r="W76" s="41" t="s">
        <v>79</v>
      </c>
      <c r="X76" s="39" t="n">
        <v>100</v>
      </c>
      <c r="Y76" s="39"/>
      <c r="Z76" s="41" t="s">
        <v>79</v>
      </c>
      <c r="AA76" s="37" t="s">
        <v>468</v>
      </c>
      <c r="AB76" s="39"/>
      <c r="AC76" s="41" t="s">
        <v>79</v>
      </c>
      <c r="AD76" s="40" t="n">
        <v>36</v>
      </c>
      <c r="AE76" s="44" t="n">
        <v>44890</v>
      </c>
      <c r="AF76" s="45" t="n">
        <f aca="false">IF(AD76=0,0,IF(AE76="","",EDATE(AE76,AD76)-DAY(1)))</f>
        <v>45955</v>
      </c>
      <c r="AG76" s="38" t="s">
        <v>81</v>
      </c>
      <c r="AH76" s="38" t="s">
        <v>82</v>
      </c>
      <c r="AI76" s="41" t="s">
        <v>490</v>
      </c>
      <c r="AJ76" s="38" t="s">
        <v>470</v>
      </c>
      <c r="AK76" s="45" t="str">
        <f aca="true">IF(AE76=0,"нет данных",IF(TODAY()&lt;AF76-30,"поверен",IF(TODAY()&gt;AF76,"ЗАМЕНИТЬ","ПРОСРОЧЕН")))</f>
        <v>ПРОСРОЧЕН</v>
      </c>
      <c r="AL76" s="41"/>
      <c r="AM76" s="41" t="s">
        <v>85</v>
      </c>
      <c r="AN76" s="41" t="s">
        <v>86</v>
      </c>
      <c r="AO76" s="41" t="s">
        <v>87</v>
      </c>
      <c r="AP76" s="39" t="s">
        <v>471</v>
      </c>
      <c r="AQ76" s="46" t="s">
        <v>491</v>
      </c>
      <c r="AR76" s="45"/>
      <c r="AS76" s="41" t="s">
        <v>90</v>
      </c>
      <c r="AT76" s="36" t="s">
        <v>91</v>
      </c>
      <c r="AU76" s="36"/>
      <c r="AV76" s="46" t="s">
        <v>491</v>
      </c>
      <c r="AW76" s="38"/>
      <c r="AX76" s="36"/>
      <c r="AY76" s="36"/>
      <c r="AZ76" s="36"/>
      <c r="BA76" s="38" t="s">
        <v>92</v>
      </c>
      <c r="BB76" s="38" t="s">
        <v>93</v>
      </c>
      <c r="BC76" s="38" t="s">
        <v>94</v>
      </c>
      <c r="BD76" s="41" t="n">
        <v>3160</v>
      </c>
      <c r="BE76" s="38"/>
      <c r="BF76" s="47"/>
      <c r="BG76" s="48"/>
      <c r="BH76" s="49"/>
      <c r="BI76" s="51" t="s">
        <v>95</v>
      </c>
      <c r="BJ76" s="50" t="s">
        <v>474</v>
      </c>
      <c r="BK76" s="51" t="s">
        <v>475</v>
      </c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</row>
    <row r="77" s="53" customFormat="true" ht="60" hidden="false" customHeight="true" outlineLevel="0" collapsed="false">
      <c r="A77" s="36"/>
      <c r="B77" s="36" t="s">
        <v>62</v>
      </c>
      <c r="C77" s="36" t="s">
        <v>63</v>
      </c>
      <c r="D77" s="37" t="s">
        <v>64</v>
      </c>
      <c r="E77" s="37" t="s">
        <v>492</v>
      </c>
      <c r="F77" s="38" t="s">
        <v>405</v>
      </c>
      <c r="G77" s="38" t="s">
        <v>493</v>
      </c>
      <c r="H77" s="37" t="s">
        <v>494</v>
      </c>
      <c r="I77" s="39" t="s">
        <v>408</v>
      </c>
      <c r="J77" s="38" t="s">
        <v>409</v>
      </c>
      <c r="K77" s="40" t="s">
        <v>410</v>
      </c>
      <c r="L77" s="40" t="s">
        <v>411</v>
      </c>
      <c r="M77" s="40" t="s">
        <v>412</v>
      </c>
      <c r="N77" s="40" t="n">
        <v>2865</v>
      </c>
      <c r="O77" s="36" t="s">
        <v>414</v>
      </c>
      <c r="P77" s="36" t="s">
        <v>76</v>
      </c>
      <c r="Q77" s="41" t="s">
        <v>135</v>
      </c>
      <c r="R77" s="74" t="n">
        <v>42921</v>
      </c>
      <c r="S77" s="39" t="n">
        <v>12</v>
      </c>
      <c r="T77" s="43" t="n">
        <f aca="false">R77+S77*365.2</f>
        <v>47303.4</v>
      </c>
      <c r="U77" s="37" t="s">
        <v>415</v>
      </c>
      <c r="V77" s="51" t="str">
        <f aca="false">IF(Y77="","",Y77)</f>
        <v>к</v>
      </c>
      <c r="W77" s="51" t="str">
        <f aca="false">IF(Z77="","",Z77)</f>
        <v>Па</v>
      </c>
      <c r="X77" s="39" t="n">
        <v>5</v>
      </c>
      <c r="Y77" s="39" t="s">
        <v>416</v>
      </c>
      <c r="Z77" s="41" t="s">
        <v>138</v>
      </c>
      <c r="AA77" s="37" t="s">
        <v>417</v>
      </c>
      <c r="AB77" s="39"/>
      <c r="AC77" s="41" t="s">
        <v>111</v>
      </c>
      <c r="AD77" s="40" t="n">
        <v>36</v>
      </c>
      <c r="AE77" s="44" t="n">
        <v>45066</v>
      </c>
      <c r="AF77" s="45" t="n">
        <f aca="false">IF(AD77=0,0,IF(AE77="","",EDATE(AE77,AD77)-DAY(1)))</f>
        <v>46131</v>
      </c>
      <c r="AG77" s="38" t="s">
        <v>81</v>
      </c>
      <c r="AH77" s="38" t="s">
        <v>82</v>
      </c>
      <c r="AI77" s="41" t="s">
        <v>495</v>
      </c>
      <c r="AJ77" s="38" t="s">
        <v>113</v>
      </c>
      <c r="AK77" s="45" t="str">
        <f aca="true">IF(AE77=0,"нет данных",IF(TODAY()&lt;AF77-30,"поверен",IF(TODAY()&gt;AF77,"ЗАМЕНИТЬ","ПРОСРОЧЕН")))</f>
        <v>поверен</v>
      </c>
      <c r="AL77" s="41"/>
      <c r="AM77" s="41" t="s">
        <v>85</v>
      </c>
      <c r="AN77" s="41" t="s">
        <v>86</v>
      </c>
      <c r="AO77" s="41" t="s">
        <v>87</v>
      </c>
      <c r="AP77" s="39" t="s">
        <v>173</v>
      </c>
      <c r="AQ77" s="46"/>
      <c r="AR77" s="45"/>
      <c r="AS77" s="41" t="s">
        <v>90</v>
      </c>
      <c r="AT77" s="36" t="s">
        <v>91</v>
      </c>
      <c r="AU77" s="36"/>
      <c r="AV77" s="38"/>
      <c r="AW77" s="38"/>
      <c r="AX77" s="36"/>
      <c r="AY77" s="36"/>
      <c r="AZ77" s="36"/>
      <c r="BA77" s="38" t="s">
        <v>419</v>
      </c>
      <c r="BB77" s="38" t="s">
        <v>141</v>
      </c>
      <c r="BC77" s="38" t="s">
        <v>142</v>
      </c>
      <c r="BD77" s="41"/>
      <c r="BE77" s="38"/>
      <c r="BF77" s="47"/>
      <c r="BG77" s="48" t="s">
        <v>496</v>
      </c>
      <c r="BH77" s="49"/>
      <c r="BI77" s="51"/>
      <c r="BJ77" s="51"/>
      <c r="BK77" s="51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</row>
    <row r="78" s="53" customFormat="true" ht="60" hidden="false" customHeight="true" outlineLevel="0" collapsed="false">
      <c r="A78" s="36"/>
      <c r="B78" s="36" t="s">
        <v>62</v>
      </c>
      <c r="C78" s="36" t="s">
        <v>63</v>
      </c>
      <c r="D78" s="37" t="s">
        <v>64</v>
      </c>
      <c r="E78" s="37" t="s">
        <v>492</v>
      </c>
      <c r="F78" s="38" t="s">
        <v>405</v>
      </c>
      <c r="G78" s="38" t="s">
        <v>493</v>
      </c>
      <c r="H78" s="37" t="s">
        <v>497</v>
      </c>
      <c r="I78" s="39" t="s">
        <v>408</v>
      </c>
      <c r="J78" s="38" t="s">
        <v>409</v>
      </c>
      <c r="K78" s="40" t="s">
        <v>410</v>
      </c>
      <c r="L78" s="40" t="s">
        <v>411</v>
      </c>
      <c r="M78" s="40" t="s">
        <v>412</v>
      </c>
      <c r="N78" s="40" t="n">
        <v>2864</v>
      </c>
      <c r="O78" s="36" t="s">
        <v>414</v>
      </c>
      <c r="P78" s="36" t="s">
        <v>76</v>
      </c>
      <c r="Q78" s="41" t="s">
        <v>135</v>
      </c>
      <c r="R78" s="74" t="n">
        <v>42921</v>
      </c>
      <c r="S78" s="39" t="n">
        <v>12</v>
      </c>
      <c r="T78" s="43" t="n">
        <f aca="false">R78+S78*365.2</f>
        <v>47303.4</v>
      </c>
      <c r="U78" s="37" t="s">
        <v>415</v>
      </c>
      <c r="V78" s="51" t="str">
        <f aca="false">IF(Y78="","",Y78)</f>
        <v>к</v>
      </c>
      <c r="W78" s="51" t="str">
        <f aca="false">IF(Z78="","",Z78)</f>
        <v>Па</v>
      </c>
      <c r="X78" s="39" t="n">
        <v>5</v>
      </c>
      <c r="Y78" s="39" t="s">
        <v>416</v>
      </c>
      <c r="Z78" s="41" t="s">
        <v>138</v>
      </c>
      <c r="AA78" s="37" t="s">
        <v>417</v>
      </c>
      <c r="AB78" s="39"/>
      <c r="AC78" s="41" t="s">
        <v>111</v>
      </c>
      <c r="AD78" s="40" t="n">
        <v>36</v>
      </c>
      <c r="AE78" s="44" t="n">
        <v>45066</v>
      </c>
      <c r="AF78" s="45" t="n">
        <f aca="false">IF(AD78=0,0,IF(AE78="","",EDATE(AE78,AD78)-DAY(1)))</f>
        <v>46131</v>
      </c>
      <c r="AG78" s="38" t="s">
        <v>81</v>
      </c>
      <c r="AH78" s="38" t="s">
        <v>82</v>
      </c>
      <c r="AI78" s="41" t="s">
        <v>498</v>
      </c>
      <c r="AJ78" s="38" t="s">
        <v>113</v>
      </c>
      <c r="AK78" s="45" t="str">
        <f aca="true">IF(AE78=0,"нет данных",IF(TODAY()&lt;AF78-30,"поверен",IF(TODAY()&gt;AF78,"ЗАМЕНИТЬ","ПРОСРОЧЕН")))</f>
        <v>поверен</v>
      </c>
      <c r="AL78" s="41"/>
      <c r="AM78" s="41" t="s">
        <v>85</v>
      </c>
      <c r="AN78" s="41" t="s">
        <v>86</v>
      </c>
      <c r="AO78" s="41" t="s">
        <v>87</v>
      </c>
      <c r="AP78" s="39" t="s">
        <v>173</v>
      </c>
      <c r="AQ78" s="46"/>
      <c r="AR78" s="45"/>
      <c r="AS78" s="41" t="s">
        <v>90</v>
      </c>
      <c r="AT78" s="36" t="s">
        <v>91</v>
      </c>
      <c r="AU78" s="36"/>
      <c r="AV78" s="38"/>
      <c r="AW78" s="38"/>
      <c r="AX78" s="36"/>
      <c r="AY78" s="36"/>
      <c r="AZ78" s="36"/>
      <c r="BA78" s="38"/>
      <c r="BB78" s="38" t="s">
        <v>141</v>
      </c>
      <c r="BC78" s="38" t="s">
        <v>142</v>
      </c>
      <c r="BD78" s="41"/>
      <c r="BE78" s="38"/>
      <c r="BF78" s="47"/>
      <c r="BG78" s="48" t="s">
        <v>496</v>
      </c>
      <c r="BH78" s="49"/>
      <c r="BI78" s="51"/>
      <c r="BJ78" s="51"/>
      <c r="BK78" s="51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2"/>
      <c r="EW78" s="52"/>
      <c r="EX78" s="52"/>
      <c r="EY78" s="52"/>
      <c r="EZ78" s="52"/>
      <c r="FA78" s="52"/>
      <c r="FB78" s="52"/>
      <c r="FC78" s="52"/>
      <c r="FD78" s="52"/>
      <c r="FE78" s="52"/>
      <c r="FF78" s="52"/>
      <c r="FG78" s="52"/>
      <c r="FH78" s="52"/>
      <c r="FI78" s="52"/>
      <c r="FJ78" s="52"/>
      <c r="FK78" s="52"/>
      <c r="FL78" s="52"/>
      <c r="FM78" s="52"/>
      <c r="FN78" s="52"/>
      <c r="FO78" s="52"/>
      <c r="FP78" s="52"/>
      <c r="FQ78" s="52"/>
      <c r="FR78" s="52"/>
      <c r="FS78" s="52"/>
      <c r="FT78" s="52"/>
      <c r="FU78" s="52"/>
      <c r="FV78" s="52"/>
      <c r="FW78" s="52"/>
      <c r="FX78" s="52"/>
      <c r="FY78" s="52"/>
      <c r="FZ78" s="52"/>
      <c r="GA78" s="52"/>
      <c r="GB78" s="52"/>
      <c r="GC78" s="52"/>
      <c r="GD78" s="52"/>
      <c r="GE78" s="52"/>
      <c r="GF78" s="52"/>
      <c r="GG78" s="52"/>
      <c r="GH78" s="52"/>
      <c r="GI78" s="52"/>
      <c r="GJ78" s="52"/>
      <c r="GK78" s="52"/>
      <c r="GL78" s="52"/>
      <c r="GM78" s="52"/>
      <c r="GN78" s="52"/>
      <c r="GO78" s="52"/>
      <c r="GP78" s="52"/>
      <c r="GQ78" s="52"/>
      <c r="GR78" s="52"/>
      <c r="GS78" s="52"/>
      <c r="GT78" s="52"/>
      <c r="GU78" s="52"/>
      <c r="GV78" s="52"/>
      <c r="GW78" s="52"/>
      <c r="GX78" s="52"/>
      <c r="GY78" s="52"/>
      <c r="GZ78" s="52"/>
      <c r="HA78" s="52"/>
      <c r="HB78" s="52"/>
      <c r="HC78" s="52"/>
      <c r="HD78" s="52"/>
      <c r="HE78" s="52"/>
      <c r="HF78" s="52"/>
      <c r="HG78" s="52"/>
      <c r="HH78" s="52"/>
      <c r="HI78" s="52"/>
      <c r="HJ78" s="52"/>
      <c r="HK78" s="52"/>
      <c r="HL78" s="52"/>
      <c r="HM78" s="52"/>
      <c r="HN78" s="52"/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</row>
    <row r="79" s="53" customFormat="true" ht="60" hidden="false" customHeight="true" outlineLevel="0" collapsed="false">
      <c r="A79" s="36"/>
      <c r="B79" s="36" t="s">
        <v>62</v>
      </c>
      <c r="C79" s="36" t="s">
        <v>63</v>
      </c>
      <c r="D79" s="37" t="s">
        <v>64</v>
      </c>
      <c r="E79" s="37" t="s">
        <v>492</v>
      </c>
      <c r="F79" s="38" t="s">
        <v>405</v>
      </c>
      <c r="G79" s="38" t="s">
        <v>493</v>
      </c>
      <c r="H79" s="37" t="s">
        <v>499</v>
      </c>
      <c r="I79" s="39" t="s">
        <v>408</v>
      </c>
      <c r="J79" s="38" t="s">
        <v>409</v>
      </c>
      <c r="K79" s="40" t="s">
        <v>410</v>
      </c>
      <c r="L79" s="40" t="s">
        <v>411</v>
      </c>
      <c r="M79" s="40" t="s">
        <v>412</v>
      </c>
      <c r="N79" s="40" t="n">
        <v>2867</v>
      </c>
      <c r="O79" s="36" t="s">
        <v>414</v>
      </c>
      <c r="P79" s="36" t="s">
        <v>76</v>
      </c>
      <c r="Q79" s="41" t="s">
        <v>135</v>
      </c>
      <c r="R79" s="74" t="n">
        <v>42921</v>
      </c>
      <c r="S79" s="39" t="n">
        <v>12</v>
      </c>
      <c r="T79" s="43" t="n">
        <f aca="false">R79+S79*365.2</f>
        <v>47303.4</v>
      </c>
      <c r="U79" s="37" t="s">
        <v>415</v>
      </c>
      <c r="V79" s="51" t="str">
        <f aca="false">IF(Y79="","",Y79)</f>
        <v>к</v>
      </c>
      <c r="W79" s="51" t="str">
        <f aca="false">IF(Z79="","",Z79)</f>
        <v>Па</v>
      </c>
      <c r="X79" s="39" t="n">
        <v>5</v>
      </c>
      <c r="Y79" s="39" t="s">
        <v>416</v>
      </c>
      <c r="Z79" s="41" t="s">
        <v>138</v>
      </c>
      <c r="AA79" s="37" t="s">
        <v>417</v>
      </c>
      <c r="AB79" s="39"/>
      <c r="AC79" s="41" t="s">
        <v>111</v>
      </c>
      <c r="AD79" s="40" t="n">
        <v>36</v>
      </c>
      <c r="AE79" s="44" t="n">
        <v>45066</v>
      </c>
      <c r="AF79" s="45" t="n">
        <f aca="false">IF(AD79=0,0,IF(AE79="","",EDATE(AE79,AD79)-DAY(1)))</f>
        <v>46131</v>
      </c>
      <c r="AG79" s="38" t="s">
        <v>81</v>
      </c>
      <c r="AH79" s="38" t="s">
        <v>82</v>
      </c>
      <c r="AI79" s="41" t="s">
        <v>500</v>
      </c>
      <c r="AJ79" s="38" t="s">
        <v>113</v>
      </c>
      <c r="AK79" s="45" t="str">
        <f aca="true">IF(AE79=0,"нет данных",IF(TODAY()&lt;AF79-30,"поверен",IF(TODAY()&gt;AF79,"ЗАМЕНИТЬ","ПРОСРОЧЕН")))</f>
        <v>поверен</v>
      </c>
      <c r="AL79" s="41"/>
      <c r="AM79" s="41" t="s">
        <v>85</v>
      </c>
      <c r="AN79" s="41" t="s">
        <v>86</v>
      </c>
      <c r="AO79" s="41" t="s">
        <v>87</v>
      </c>
      <c r="AP79" s="39" t="s">
        <v>173</v>
      </c>
      <c r="AQ79" s="46"/>
      <c r="AR79" s="45"/>
      <c r="AS79" s="41" t="s">
        <v>90</v>
      </c>
      <c r="AT79" s="36" t="s">
        <v>91</v>
      </c>
      <c r="AU79" s="36"/>
      <c r="AV79" s="38"/>
      <c r="AW79" s="38"/>
      <c r="AX79" s="36"/>
      <c r="AY79" s="36"/>
      <c r="AZ79" s="36"/>
      <c r="BA79" s="38"/>
      <c r="BB79" s="38" t="s">
        <v>141</v>
      </c>
      <c r="BC79" s="38" t="s">
        <v>142</v>
      </c>
      <c r="BD79" s="41"/>
      <c r="BE79" s="38"/>
      <c r="BF79" s="47"/>
      <c r="BG79" s="48" t="s">
        <v>496</v>
      </c>
      <c r="BH79" s="49"/>
      <c r="BI79" s="51"/>
      <c r="BJ79" s="51"/>
      <c r="BK79" s="51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2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2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</row>
    <row r="80" s="53" customFormat="true" ht="60" hidden="false" customHeight="true" outlineLevel="0" collapsed="false">
      <c r="A80" s="36"/>
      <c r="B80" s="36" t="s">
        <v>62</v>
      </c>
      <c r="C80" s="36" t="s">
        <v>63</v>
      </c>
      <c r="D80" s="37" t="s">
        <v>64</v>
      </c>
      <c r="E80" s="37" t="s">
        <v>492</v>
      </c>
      <c r="F80" s="38" t="s">
        <v>405</v>
      </c>
      <c r="G80" s="38" t="s">
        <v>501</v>
      </c>
      <c r="H80" s="37" t="s">
        <v>502</v>
      </c>
      <c r="I80" s="39" t="s">
        <v>429</v>
      </c>
      <c r="J80" s="38" t="s">
        <v>430</v>
      </c>
      <c r="K80" s="40" t="s">
        <v>431</v>
      </c>
      <c r="L80" s="40" t="s">
        <v>432</v>
      </c>
      <c r="M80" s="38" t="s">
        <v>433</v>
      </c>
      <c r="N80" s="40" t="n">
        <v>4800255</v>
      </c>
      <c r="O80" s="36" t="s">
        <v>197</v>
      </c>
      <c r="P80" s="36" t="s">
        <v>189</v>
      </c>
      <c r="Q80" s="41" t="s">
        <v>239</v>
      </c>
      <c r="R80" s="74" t="n">
        <v>42934</v>
      </c>
      <c r="S80" s="39" t="n">
        <v>12</v>
      </c>
      <c r="T80" s="43" t="n">
        <f aca="false">R80+S80*365.2</f>
        <v>47316.4</v>
      </c>
      <c r="U80" s="37" t="s">
        <v>78</v>
      </c>
      <c r="V80" s="51" t="s">
        <v>242</v>
      </c>
      <c r="W80" s="51" t="s">
        <v>242</v>
      </c>
      <c r="X80" s="39" t="n">
        <v>12785</v>
      </c>
      <c r="Y80" s="39" t="s">
        <v>242</v>
      </c>
      <c r="Z80" s="41" t="s">
        <v>242</v>
      </c>
      <c r="AA80" s="37" t="s">
        <v>383</v>
      </c>
      <c r="AB80" s="39" t="s">
        <v>242</v>
      </c>
      <c r="AC80" s="41" t="s">
        <v>242</v>
      </c>
      <c r="AD80" s="40" t="n">
        <v>48</v>
      </c>
      <c r="AE80" s="44" t="n">
        <v>45128</v>
      </c>
      <c r="AF80" s="45" t="n">
        <f aca="false">IF(AD80=0,0,IF(AE80="","",EDATE(AE80,AD80)-DAY(1)))</f>
        <v>46558</v>
      </c>
      <c r="AG80" s="38" t="s">
        <v>81</v>
      </c>
      <c r="AH80" s="38" t="s">
        <v>82</v>
      </c>
      <c r="AI80" s="41" t="s">
        <v>503</v>
      </c>
      <c r="AJ80" s="38" t="s">
        <v>113</v>
      </c>
      <c r="AK80" s="45" t="str">
        <f aca="true">IF(AE80=0,"нет данных",IF(TODAY()&lt;AF80-30,"поверен",IF(TODAY()&gt;AF80,"ЗАМЕНИТЬ","ПРОСРОЧЕН")))</f>
        <v>поверен</v>
      </c>
      <c r="AL80" s="41"/>
      <c r="AM80" s="41" t="s">
        <v>85</v>
      </c>
      <c r="AN80" s="41" t="s">
        <v>86</v>
      </c>
      <c r="AO80" s="41" t="s">
        <v>87</v>
      </c>
      <c r="AP80" s="39"/>
      <c r="AQ80" s="46"/>
      <c r="AR80" s="45"/>
      <c r="AS80" s="41" t="s">
        <v>90</v>
      </c>
      <c r="AT80" s="36" t="s">
        <v>91</v>
      </c>
      <c r="AU80" s="36"/>
      <c r="AV80" s="38"/>
      <c r="AW80" s="38"/>
      <c r="AX80" s="36"/>
      <c r="AY80" s="36"/>
      <c r="AZ80" s="36"/>
      <c r="BA80" s="38" t="s">
        <v>92</v>
      </c>
      <c r="BB80" s="38" t="s">
        <v>386</v>
      </c>
      <c r="BC80" s="38" t="s">
        <v>387</v>
      </c>
      <c r="BD80" s="41" t="n">
        <v>2971</v>
      </c>
      <c r="BE80" s="38"/>
      <c r="BF80" s="47"/>
      <c r="BG80" s="104" t="s">
        <v>441</v>
      </c>
      <c r="BH80" s="49"/>
      <c r="BI80" s="51"/>
      <c r="BJ80" s="51"/>
      <c r="BK80" s="51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2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2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</row>
    <row r="81" s="106" customFormat="true" ht="60" hidden="false" customHeight="true" outlineLevel="0" collapsed="false">
      <c r="A81" s="36"/>
      <c r="B81" s="36" t="s">
        <v>62</v>
      </c>
      <c r="C81" s="36" t="s">
        <v>63</v>
      </c>
      <c r="D81" s="37" t="s">
        <v>64</v>
      </c>
      <c r="E81" s="37" t="s">
        <v>492</v>
      </c>
      <c r="F81" s="38" t="s">
        <v>405</v>
      </c>
      <c r="G81" s="38" t="s">
        <v>504</v>
      </c>
      <c r="H81" s="37" t="s">
        <v>505</v>
      </c>
      <c r="I81" s="39" t="s">
        <v>429</v>
      </c>
      <c r="J81" s="38" t="s">
        <v>430</v>
      </c>
      <c r="K81" s="40" t="s">
        <v>431</v>
      </c>
      <c r="L81" s="40" t="s">
        <v>432</v>
      </c>
      <c r="M81" s="38" t="s">
        <v>433</v>
      </c>
      <c r="N81" s="37" t="s">
        <v>506</v>
      </c>
      <c r="O81" s="36" t="s">
        <v>197</v>
      </c>
      <c r="P81" s="36" t="s">
        <v>189</v>
      </c>
      <c r="Q81" s="41" t="s">
        <v>239</v>
      </c>
      <c r="R81" s="42" t="n">
        <v>42934</v>
      </c>
      <c r="S81" s="39" t="n">
        <v>12</v>
      </c>
      <c r="T81" s="43" t="n">
        <f aca="false">R81+S81*365.2</f>
        <v>47316.4</v>
      </c>
      <c r="U81" s="37" t="s">
        <v>78</v>
      </c>
      <c r="V81" s="36" t="s">
        <v>242</v>
      </c>
      <c r="W81" s="36" t="s">
        <v>242</v>
      </c>
      <c r="X81" s="39" t="n">
        <v>12785</v>
      </c>
      <c r="Y81" s="39" t="s">
        <v>242</v>
      </c>
      <c r="Z81" s="41" t="s">
        <v>242</v>
      </c>
      <c r="AA81" s="37" t="s">
        <v>383</v>
      </c>
      <c r="AB81" s="39" t="s">
        <v>242</v>
      </c>
      <c r="AC81" s="41" t="s">
        <v>242</v>
      </c>
      <c r="AD81" s="40" t="n">
        <v>48</v>
      </c>
      <c r="AE81" s="44" t="n">
        <v>45128</v>
      </c>
      <c r="AF81" s="45" t="n">
        <f aca="false">IF(AD81=0,0,IF(AE81="","",EDATE(AE81,AD81)-DAY(1)))</f>
        <v>46558</v>
      </c>
      <c r="AG81" s="38" t="s">
        <v>81</v>
      </c>
      <c r="AH81" s="38" t="s">
        <v>82</v>
      </c>
      <c r="AI81" s="41" t="s">
        <v>507</v>
      </c>
      <c r="AJ81" s="38" t="s">
        <v>113</v>
      </c>
      <c r="AK81" s="45" t="str">
        <f aca="true">IF(AE81=0,"нет данных",IF(TODAY()&lt;AF81-30,"поверен",IF(TODAY()&gt;AF81,"ЗАМЕНИТЬ","ПРОСРОЧЕН")))</f>
        <v>поверен</v>
      </c>
      <c r="AL81" s="41"/>
      <c r="AM81" s="41" t="s">
        <v>85</v>
      </c>
      <c r="AN81" s="41" t="s">
        <v>86</v>
      </c>
      <c r="AO81" s="41" t="s">
        <v>87</v>
      </c>
      <c r="AP81" s="39"/>
      <c r="AQ81" s="46"/>
      <c r="AR81" s="45"/>
      <c r="AS81" s="41" t="s">
        <v>90</v>
      </c>
      <c r="AT81" s="36" t="s">
        <v>91</v>
      </c>
      <c r="AU81" s="36"/>
      <c r="AV81" s="38"/>
      <c r="AW81" s="38"/>
      <c r="AX81" s="36"/>
      <c r="AY81" s="36"/>
      <c r="AZ81" s="36"/>
      <c r="BA81" s="38" t="s">
        <v>92</v>
      </c>
      <c r="BB81" s="38" t="s">
        <v>386</v>
      </c>
      <c r="BC81" s="38" t="s">
        <v>387</v>
      </c>
      <c r="BD81" s="41" t="n">
        <v>2971</v>
      </c>
      <c r="BE81" s="38"/>
      <c r="BF81" s="47"/>
      <c r="BG81" s="104" t="s">
        <v>441</v>
      </c>
      <c r="BH81" s="105"/>
      <c r="BI81" s="36"/>
      <c r="BJ81" s="36"/>
      <c r="BK81" s="36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</row>
    <row r="82" s="53" customFormat="true" ht="60" hidden="false" customHeight="true" outlineLevel="0" collapsed="false">
      <c r="A82" s="36"/>
      <c r="B82" s="36" t="s">
        <v>62</v>
      </c>
      <c r="C82" s="36" t="s">
        <v>63</v>
      </c>
      <c r="D82" s="37" t="s">
        <v>64</v>
      </c>
      <c r="E82" s="37" t="s">
        <v>492</v>
      </c>
      <c r="F82" s="38" t="s">
        <v>405</v>
      </c>
      <c r="G82" s="38" t="s">
        <v>342</v>
      </c>
      <c r="H82" s="37" t="s">
        <v>508</v>
      </c>
      <c r="I82" s="147" t="s">
        <v>69</v>
      </c>
      <c r="J82" s="38" t="s">
        <v>361</v>
      </c>
      <c r="K82" s="40" t="s">
        <v>71</v>
      </c>
      <c r="L82" s="148" t="s">
        <v>362</v>
      </c>
      <c r="M82" s="148" t="s">
        <v>73</v>
      </c>
      <c r="N82" s="148" t="s">
        <v>509</v>
      </c>
      <c r="O82" s="137" t="s">
        <v>75</v>
      </c>
      <c r="P82" s="36" t="s">
        <v>76</v>
      </c>
      <c r="Q82" s="41" t="s">
        <v>77</v>
      </c>
      <c r="R82" s="149" t="n">
        <v>43605</v>
      </c>
      <c r="S82" s="39" t="n">
        <v>15</v>
      </c>
      <c r="T82" s="43" t="n">
        <f aca="false">R82+S82*365.2</f>
        <v>49083</v>
      </c>
      <c r="U82" s="37" t="s">
        <v>78</v>
      </c>
      <c r="V82" s="51" t="str">
        <f aca="false">IF(Y82="","",Y82)</f>
        <v/>
      </c>
      <c r="W82" s="41" t="s">
        <v>79</v>
      </c>
      <c r="X82" s="39" t="n">
        <v>100</v>
      </c>
      <c r="Y82" s="39"/>
      <c r="Z82" s="41" t="s">
        <v>79</v>
      </c>
      <c r="AA82" s="37" t="s">
        <v>80</v>
      </c>
      <c r="AB82" s="39"/>
      <c r="AC82" s="41" t="s">
        <v>79</v>
      </c>
      <c r="AD82" s="40" t="n">
        <v>24</v>
      </c>
      <c r="AE82" s="44" t="n">
        <v>45447</v>
      </c>
      <c r="AF82" s="45" t="n">
        <f aca="false">IF(AD82=0,0,IF(AE82="","",EDATE(AE82,AD82)-DAY(1)))</f>
        <v>46146</v>
      </c>
      <c r="AG82" s="38" t="s">
        <v>81</v>
      </c>
      <c r="AH82" s="38" t="s">
        <v>82</v>
      </c>
      <c r="AI82" s="41" t="s">
        <v>510</v>
      </c>
      <c r="AJ82" s="138" t="s">
        <v>511</v>
      </c>
      <c r="AK82" s="45" t="str">
        <f aca="true">IF(AE82=0,"нет данных",IF(TODAY()&lt;AF82-30,"поверен",IF(TODAY()&gt;AF82,"ЗАМЕНИТЬ","ПРОСРОЧЕН")))</f>
        <v>поверен</v>
      </c>
      <c r="AL82" s="41"/>
      <c r="AM82" s="41" t="s">
        <v>85</v>
      </c>
      <c r="AN82" s="41" t="s">
        <v>86</v>
      </c>
      <c r="AO82" s="41" t="s">
        <v>87</v>
      </c>
      <c r="AP82" s="39" t="s">
        <v>365</v>
      </c>
      <c r="AQ82" s="138" t="n">
        <v>45918</v>
      </c>
      <c r="AR82" s="45"/>
      <c r="AS82" s="41" t="s">
        <v>90</v>
      </c>
      <c r="AT82" s="36" t="s">
        <v>91</v>
      </c>
      <c r="AU82" s="36"/>
      <c r="AV82" s="150" t="n">
        <v>45918</v>
      </c>
      <c r="AW82" s="38"/>
      <c r="AX82" s="36"/>
      <c r="AY82" s="36"/>
      <c r="AZ82" s="36"/>
      <c r="BA82" s="38" t="s">
        <v>92</v>
      </c>
      <c r="BB82" s="38" t="s">
        <v>93</v>
      </c>
      <c r="BC82" s="38" t="s">
        <v>94</v>
      </c>
      <c r="BD82" s="41" t="n">
        <v>3160</v>
      </c>
      <c r="BE82" s="38"/>
      <c r="BF82" s="47"/>
      <c r="BG82" s="51" t="s">
        <v>512</v>
      </c>
      <c r="BH82" s="49"/>
      <c r="BI82" s="51"/>
      <c r="BJ82" s="50" t="s">
        <v>96</v>
      </c>
      <c r="BK82" s="51" t="s">
        <v>97</v>
      </c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  <c r="FK82" s="52"/>
      <c r="FL82" s="52"/>
      <c r="FM82" s="52"/>
      <c r="FN82" s="52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52"/>
      <c r="FZ82" s="52"/>
      <c r="GA82" s="52"/>
      <c r="GB82" s="52"/>
      <c r="GC82" s="52"/>
      <c r="GD82" s="52"/>
      <c r="GE82" s="52"/>
      <c r="GF82" s="52"/>
      <c r="GG82" s="52"/>
      <c r="GH82" s="52"/>
      <c r="GI82" s="52"/>
      <c r="GJ82" s="52"/>
      <c r="GK82" s="52"/>
      <c r="GL82" s="52"/>
      <c r="GM82" s="52"/>
      <c r="GN82" s="52"/>
      <c r="GO82" s="52"/>
      <c r="GP82" s="52"/>
      <c r="GQ82" s="52"/>
      <c r="GR82" s="52"/>
      <c r="GS82" s="52"/>
      <c r="GT82" s="52"/>
      <c r="GU82" s="52"/>
      <c r="GV82" s="52"/>
      <c r="GW82" s="52"/>
      <c r="GX82" s="52"/>
      <c r="GY82" s="52"/>
      <c r="GZ82" s="52"/>
      <c r="HA82" s="52"/>
      <c r="HB82" s="52"/>
      <c r="HC82" s="52"/>
      <c r="HD82" s="52"/>
      <c r="HE82" s="52"/>
      <c r="HF82" s="52"/>
      <c r="HG82" s="52"/>
      <c r="HH82" s="52"/>
      <c r="HI82" s="52"/>
      <c r="HJ82" s="52"/>
      <c r="HK82" s="52"/>
      <c r="HL82" s="52"/>
      <c r="HM82" s="52"/>
      <c r="HN82" s="52"/>
      <c r="HO82" s="52"/>
      <c r="HP82" s="52"/>
      <c r="HQ82" s="52"/>
      <c r="HR82" s="52"/>
      <c r="HS82" s="52"/>
      <c r="HT82" s="52"/>
      <c r="HU82" s="52"/>
      <c r="HV82" s="52"/>
      <c r="HW82" s="52"/>
      <c r="HX82" s="52"/>
      <c r="HY82" s="52"/>
      <c r="HZ82" s="52"/>
      <c r="IA82" s="52"/>
      <c r="IB82" s="52"/>
      <c r="IC82" s="52"/>
      <c r="ID82" s="52"/>
      <c r="IE82" s="52"/>
    </row>
    <row r="83" s="53" customFormat="true" ht="60" hidden="false" customHeight="true" outlineLevel="0" collapsed="false">
      <c r="A83" s="36"/>
      <c r="B83" s="36" t="s">
        <v>62</v>
      </c>
      <c r="C83" s="36" t="s">
        <v>63</v>
      </c>
      <c r="D83" s="37" t="s">
        <v>64</v>
      </c>
      <c r="E83" s="37" t="s">
        <v>492</v>
      </c>
      <c r="F83" s="38" t="s">
        <v>405</v>
      </c>
      <c r="G83" s="38" t="s">
        <v>342</v>
      </c>
      <c r="H83" s="151" t="s">
        <v>513</v>
      </c>
      <c r="I83" s="152" t="s">
        <v>69</v>
      </c>
      <c r="J83" s="38" t="s">
        <v>361</v>
      </c>
      <c r="K83" s="153" t="s">
        <v>71</v>
      </c>
      <c r="L83" s="40" t="s">
        <v>362</v>
      </c>
      <c r="M83" s="154" t="s">
        <v>73</v>
      </c>
      <c r="N83" s="155" t="s">
        <v>514</v>
      </c>
      <c r="O83" s="36" t="s">
        <v>75</v>
      </c>
      <c r="P83" s="36" t="s">
        <v>76</v>
      </c>
      <c r="Q83" s="41" t="s">
        <v>77</v>
      </c>
      <c r="R83" s="149" t="n">
        <v>43605</v>
      </c>
      <c r="S83" s="39" t="n">
        <v>15</v>
      </c>
      <c r="T83" s="43" t="n">
        <f aca="false">R83+S83*365.2</f>
        <v>49083</v>
      </c>
      <c r="U83" s="37" t="s">
        <v>78</v>
      </c>
      <c r="V83" s="51" t="str">
        <f aca="false">IF(Y83="","",Y83)</f>
        <v/>
      </c>
      <c r="W83" s="41" t="s">
        <v>79</v>
      </c>
      <c r="X83" s="39" t="n">
        <v>100</v>
      </c>
      <c r="Y83" s="39"/>
      <c r="Z83" s="41" t="s">
        <v>79</v>
      </c>
      <c r="AA83" s="37" t="s">
        <v>80</v>
      </c>
      <c r="AB83" s="39"/>
      <c r="AC83" s="41" t="s">
        <v>79</v>
      </c>
      <c r="AD83" s="156" t="n">
        <v>24</v>
      </c>
      <c r="AE83" s="44" t="n">
        <v>45448</v>
      </c>
      <c r="AF83" s="45" t="n">
        <f aca="false">IF(AD83=0,0,IF(AE83="","",EDATE(AE83,AD83)-DAY(1)))</f>
        <v>46147</v>
      </c>
      <c r="AG83" s="38" t="s">
        <v>81</v>
      </c>
      <c r="AH83" s="38" t="s">
        <v>82</v>
      </c>
      <c r="AI83" s="41" t="s">
        <v>515</v>
      </c>
      <c r="AJ83" s="138" t="s">
        <v>511</v>
      </c>
      <c r="AK83" s="45" t="str">
        <f aca="true">IF(AE83=0,"нет данных",IF(TODAY()&lt;AF83-30,"поверен",IF(TODAY()&gt;AF83,"ЗАМЕНИТЬ","ПРОСРОЧЕН")))</f>
        <v>поверен</v>
      </c>
      <c r="AL83" s="41"/>
      <c r="AM83" s="41" t="s">
        <v>85</v>
      </c>
      <c r="AN83" s="41" t="s">
        <v>86</v>
      </c>
      <c r="AO83" s="41" t="s">
        <v>87</v>
      </c>
      <c r="AP83" s="139" t="s">
        <v>516</v>
      </c>
      <c r="AQ83" s="38" t="n">
        <v>45918</v>
      </c>
      <c r="AR83" s="45"/>
      <c r="AS83" s="41" t="s">
        <v>90</v>
      </c>
      <c r="AT83" s="36" t="s">
        <v>91</v>
      </c>
      <c r="AU83" s="36"/>
      <c r="AV83" s="150" t="n">
        <v>45918</v>
      </c>
      <c r="AW83" s="38"/>
      <c r="AX83" s="36"/>
      <c r="AY83" s="36"/>
      <c r="AZ83" s="36"/>
      <c r="BA83" s="38" t="s">
        <v>92</v>
      </c>
      <c r="BB83" s="38" t="s">
        <v>93</v>
      </c>
      <c r="BC83" s="38" t="s">
        <v>94</v>
      </c>
      <c r="BD83" s="41" t="n">
        <v>3160</v>
      </c>
      <c r="BE83" s="38"/>
      <c r="BF83" s="47"/>
      <c r="BG83" s="142" t="s">
        <v>512</v>
      </c>
      <c r="BH83" s="49"/>
      <c r="BI83" s="51"/>
      <c r="BJ83" s="50" t="s">
        <v>96</v>
      </c>
      <c r="BK83" s="51" t="s">
        <v>97</v>
      </c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2"/>
      <c r="EK83" s="5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52"/>
      <c r="FC83" s="52"/>
      <c r="FD83" s="52"/>
      <c r="FE83" s="52"/>
      <c r="FF83" s="52"/>
      <c r="FG83" s="52"/>
      <c r="FH83" s="52"/>
      <c r="FI83" s="52"/>
      <c r="FJ83" s="52"/>
      <c r="FK83" s="52"/>
      <c r="FL83" s="52"/>
      <c r="FM83" s="52"/>
      <c r="FN83" s="52"/>
      <c r="FO83" s="52"/>
      <c r="FP83" s="52"/>
      <c r="FQ83" s="52"/>
      <c r="FR83" s="52"/>
      <c r="FS83" s="52"/>
      <c r="FT83" s="52"/>
      <c r="FU83" s="52"/>
      <c r="FV83" s="52"/>
      <c r="FW83" s="52"/>
      <c r="FX83" s="52"/>
      <c r="FY83" s="52"/>
      <c r="FZ83" s="52"/>
      <c r="GA83" s="52"/>
      <c r="GB83" s="52"/>
      <c r="GC83" s="52"/>
      <c r="GD83" s="52"/>
      <c r="GE83" s="52"/>
      <c r="GF83" s="52"/>
      <c r="GG83" s="52"/>
      <c r="GH83" s="52"/>
      <c r="GI83" s="52"/>
      <c r="GJ83" s="52"/>
      <c r="GK83" s="52"/>
      <c r="GL83" s="52"/>
      <c r="GM83" s="52"/>
      <c r="GN83" s="52"/>
      <c r="GO83" s="52"/>
      <c r="GP83" s="52"/>
      <c r="GQ83" s="52"/>
      <c r="GR83" s="52"/>
      <c r="GS83" s="52"/>
      <c r="GT83" s="52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2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</row>
    <row r="84" s="53" customFormat="true" ht="60" hidden="false" customHeight="true" outlineLevel="0" collapsed="false">
      <c r="A84" s="36"/>
      <c r="B84" s="36" t="s">
        <v>62</v>
      </c>
      <c r="C84" s="36" t="s">
        <v>63</v>
      </c>
      <c r="D84" s="37" t="s">
        <v>64</v>
      </c>
      <c r="E84" s="37" t="s">
        <v>492</v>
      </c>
      <c r="F84" s="38" t="s">
        <v>405</v>
      </c>
      <c r="G84" s="38" t="s">
        <v>342</v>
      </c>
      <c r="H84" s="37" t="s">
        <v>517</v>
      </c>
      <c r="I84" s="152" t="s">
        <v>69</v>
      </c>
      <c r="J84" s="38" t="s">
        <v>361</v>
      </c>
      <c r="K84" s="153" t="s">
        <v>71</v>
      </c>
      <c r="L84" s="40" t="s">
        <v>362</v>
      </c>
      <c r="M84" s="40" t="s">
        <v>73</v>
      </c>
      <c r="N84" s="157" t="s">
        <v>518</v>
      </c>
      <c r="O84" s="137" t="s">
        <v>75</v>
      </c>
      <c r="P84" s="36" t="s">
        <v>76</v>
      </c>
      <c r="Q84" s="41" t="s">
        <v>77</v>
      </c>
      <c r="R84" s="74" t="n">
        <v>44727</v>
      </c>
      <c r="S84" s="39" t="n">
        <v>15</v>
      </c>
      <c r="T84" s="43" t="n">
        <f aca="false">R84+S84*365.2</f>
        <v>50205</v>
      </c>
      <c r="U84" s="37" t="s">
        <v>78</v>
      </c>
      <c r="V84" s="51" t="str">
        <f aca="false">IF(Y84="","",Y84)</f>
        <v/>
      </c>
      <c r="W84" s="41" t="s">
        <v>79</v>
      </c>
      <c r="X84" s="39" t="n">
        <v>100</v>
      </c>
      <c r="Y84" s="39"/>
      <c r="Z84" s="41" t="s">
        <v>79</v>
      </c>
      <c r="AA84" s="37" t="s">
        <v>80</v>
      </c>
      <c r="AB84" s="39"/>
      <c r="AC84" s="41" t="s">
        <v>79</v>
      </c>
      <c r="AD84" s="40" t="n">
        <v>24</v>
      </c>
      <c r="AE84" s="44" t="n">
        <v>45652</v>
      </c>
      <c r="AF84" s="45" t="n">
        <f aca="false">IF(AD84=0,0,IF(AE84="","",EDATE(AE84,AD84)-DAY(1)))</f>
        <v>46351</v>
      </c>
      <c r="AG84" s="38" t="s">
        <v>81</v>
      </c>
      <c r="AH84" s="38" t="s">
        <v>82</v>
      </c>
      <c r="AI84" s="41" t="s">
        <v>519</v>
      </c>
      <c r="AJ84" s="38" t="s">
        <v>520</v>
      </c>
      <c r="AK84" s="45" t="str">
        <f aca="true">IF(AE84=0,"нет данных",IF(TODAY()&lt;AF84-30,"поверен",IF(TODAY()&gt;AF84,"ЗАМЕНИТЬ","ПРОСРОЧЕН")))</f>
        <v>поверен</v>
      </c>
      <c r="AL84" s="41"/>
      <c r="AM84" s="41" t="s">
        <v>85</v>
      </c>
      <c r="AN84" s="41" t="s">
        <v>86</v>
      </c>
      <c r="AO84" s="41" t="s">
        <v>87</v>
      </c>
      <c r="AP84" s="39" t="s">
        <v>365</v>
      </c>
      <c r="AQ84" s="138" t="n">
        <v>45918</v>
      </c>
      <c r="AR84" s="45"/>
      <c r="AS84" s="41" t="s">
        <v>90</v>
      </c>
      <c r="AT84" s="36" t="s">
        <v>91</v>
      </c>
      <c r="AU84" s="36"/>
      <c r="AV84" s="150" t="n">
        <v>45918</v>
      </c>
      <c r="AW84" s="38"/>
      <c r="AX84" s="36"/>
      <c r="AY84" s="36"/>
      <c r="AZ84" s="36"/>
      <c r="BA84" s="38" t="s">
        <v>92</v>
      </c>
      <c r="BB84" s="38" t="s">
        <v>93</v>
      </c>
      <c r="BC84" s="38" t="s">
        <v>94</v>
      </c>
      <c r="BD84" s="41" t="n">
        <v>3160</v>
      </c>
      <c r="BE84" s="38"/>
      <c r="BF84" s="47"/>
      <c r="BG84" s="51" t="s">
        <v>512</v>
      </c>
      <c r="BH84" s="49"/>
      <c r="BI84" s="51"/>
      <c r="BJ84" s="50" t="s">
        <v>96</v>
      </c>
      <c r="BK84" s="51" t="s">
        <v>97</v>
      </c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  <c r="FK84" s="52"/>
      <c r="FL84" s="52"/>
      <c r="FM84" s="52"/>
      <c r="FN84" s="52"/>
      <c r="FO84" s="52"/>
      <c r="FP84" s="52"/>
      <c r="FQ84" s="52"/>
      <c r="FR84" s="52"/>
      <c r="FS84" s="52"/>
      <c r="FT84" s="52"/>
      <c r="FU84" s="52"/>
      <c r="FV84" s="52"/>
      <c r="FW84" s="52"/>
      <c r="FX84" s="52"/>
      <c r="FY84" s="52"/>
      <c r="FZ84" s="52"/>
      <c r="GA84" s="52"/>
      <c r="GB84" s="52"/>
      <c r="GC84" s="52"/>
      <c r="GD84" s="52"/>
      <c r="GE84" s="52"/>
      <c r="GF84" s="52"/>
      <c r="GG84" s="52"/>
      <c r="GH84" s="52"/>
      <c r="GI84" s="52"/>
      <c r="GJ84" s="52"/>
      <c r="GK84" s="52"/>
      <c r="GL84" s="52"/>
      <c r="GM84" s="52"/>
      <c r="GN84" s="52"/>
      <c r="GO84" s="52"/>
      <c r="GP84" s="52"/>
      <c r="GQ84" s="52"/>
      <c r="GR84" s="52"/>
      <c r="GS84" s="52"/>
      <c r="GT84" s="52"/>
      <c r="GU84" s="52"/>
      <c r="GV84" s="52"/>
      <c r="GW84" s="52"/>
      <c r="GX84" s="52"/>
      <c r="GY84" s="52"/>
      <c r="GZ84" s="52"/>
      <c r="HA84" s="52"/>
      <c r="HB84" s="52"/>
      <c r="HC84" s="52"/>
      <c r="HD84" s="52"/>
      <c r="HE84" s="52"/>
      <c r="HF84" s="52"/>
      <c r="HG84" s="52"/>
      <c r="HH84" s="52"/>
      <c r="HI84" s="52"/>
      <c r="HJ84" s="52"/>
      <c r="HK84" s="52"/>
      <c r="HL84" s="52"/>
      <c r="HM84" s="52"/>
      <c r="HN84" s="52"/>
      <c r="HO84" s="52"/>
      <c r="HP84" s="52"/>
      <c r="HQ84" s="52"/>
      <c r="HR84" s="52"/>
      <c r="HS84" s="52"/>
      <c r="HT84" s="52"/>
      <c r="HU84" s="52"/>
      <c r="HV84" s="52"/>
      <c r="HW84" s="52"/>
      <c r="HX84" s="52"/>
      <c r="HY84" s="52"/>
      <c r="HZ84" s="52"/>
      <c r="IA84" s="52"/>
      <c r="IB84" s="52"/>
      <c r="IC84" s="52"/>
      <c r="ID84" s="52"/>
      <c r="IE84" s="52"/>
    </row>
    <row r="85" s="53" customFormat="true" ht="60" hidden="false" customHeight="true" outlineLevel="0" collapsed="false">
      <c r="A85" s="36"/>
      <c r="B85" s="36" t="s">
        <v>62</v>
      </c>
      <c r="C85" s="36" t="s">
        <v>63</v>
      </c>
      <c r="D85" s="37" t="s">
        <v>64</v>
      </c>
      <c r="E85" s="37" t="s">
        <v>492</v>
      </c>
      <c r="F85" s="38" t="s">
        <v>405</v>
      </c>
      <c r="G85" s="38" t="s">
        <v>342</v>
      </c>
      <c r="H85" s="37" t="s">
        <v>521</v>
      </c>
      <c r="I85" s="147" t="s">
        <v>69</v>
      </c>
      <c r="J85" s="158" t="s">
        <v>361</v>
      </c>
      <c r="K85" s="40" t="s">
        <v>71</v>
      </c>
      <c r="L85" s="159" t="s">
        <v>362</v>
      </c>
      <c r="M85" s="159" t="s">
        <v>73</v>
      </c>
      <c r="N85" s="40" t="s">
        <v>522</v>
      </c>
      <c r="O85" s="36" t="s">
        <v>75</v>
      </c>
      <c r="P85" s="36" t="s">
        <v>76</v>
      </c>
      <c r="Q85" s="41" t="s">
        <v>77</v>
      </c>
      <c r="R85" s="149" t="n">
        <v>43605</v>
      </c>
      <c r="S85" s="39" t="n">
        <v>15</v>
      </c>
      <c r="T85" s="43" t="n">
        <f aca="false">R85+S85*365.2</f>
        <v>49083</v>
      </c>
      <c r="U85" s="37" t="s">
        <v>78</v>
      </c>
      <c r="V85" s="160" t="str">
        <f aca="false">IF(Y85="","",Y85)</f>
        <v/>
      </c>
      <c r="W85" s="161" t="s">
        <v>79</v>
      </c>
      <c r="X85" s="147" t="n">
        <v>100</v>
      </c>
      <c r="Y85" s="147"/>
      <c r="Z85" s="161" t="s">
        <v>79</v>
      </c>
      <c r="AA85" s="162" t="s">
        <v>80</v>
      </c>
      <c r="AB85" s="147"/>
      <c r="AC85" s="161" t="s">
        <v>79</v>
      </c>
      <c r="AD85" s="148" t="n">
        <v>24</v>
      </c>
      <c r="AE85" s="163" t="n">
        <v>45448</v>
      </c>
      <c r="AF85" s="164" t="n">
        <f aca="false">IF(AD85=0,0,IF(AE85="","",EDATE(AE85,AD85)-DAY(1)))</f>
        <v>46147</v>
      </c>
      <c r="AG85" s="158" t="s">
        <v>81</v>
      </c>
      <c r="AH85" s="158" t="s">
        <v>82</v>
      </c>
      <c r="AI85" s="161" t="s">
        <v>523</v>
      </c>
      <c r="AJ85" s="158" t="s">
        <v>511</v>
      </c>
      <c r="AK85" s="164" t="str">
        <f aca="true">IF(AE85=0,"нет данных",IF(TODAY()&lt;AF85-30,"поверен",IF(TODAY()&gt;AF85,"ЗАМЕНИТЬ","ПРОСРОЧЕН")))</f>
        <v>поверен</v>
      </c>
      <c r="AL85" s="161"/>
      <c r="AM85" s="161" t="s">
        <v>85</v>
      </c>
      <c r="AN85" s="41" t="s">
        <v>86</v>
      </c>
      <c r="AO85" s="41" t="s">
        <v>87</v>
      </c>
      <c r="AP85" s="39" t="s">
        <v>365</v>
      </c>
      <c r="AQ85" s="38" t="n">
        <v>45918</v>
      </c>
      <c r="AR85" s="45"/>
      <c r="AS85" s="41" t="s">
        <v>90</v>
      </c>
      <c r="AT85" s="36" t="s">
        <v>91</v>
      </c>
      <c r="AU85" s="36"/>
      <c r="AV85" s="150" t="n">
        <v>45918</v>
      </c>
      <c r="AW85" s="38"/>
      <c r="AX85" s="36"/>
      <c r="AY85" s="36"/>
      <c r="AZ85" s="36"/>
      <c r="BA85" s="38" t="s">
        <v>92</v>
      </c>
      <c r="BB85" s="38" t="s">
        <v>93</v>
      </c>
      <c r="BC85" s="38" t="s">
        <v>94</v>
      </c>
      <c r="BD85" s="41" t="n">
        <v>3160</v>
      </c>
      <c r="BE85" s="38"/>
      <c r="BF85" s="47"/>
      <c r="BG85" s="51" t="s">
        <v>512</v>
      </c>
      <c r="BH85" s="49"/>
      <c r="BI85" s="51"/>
      <c r="BJ85" s="50" t="s">
        <v>96</v>
      </c>
      <c r="BK85" s="51" t="s">
        <v>97</v>
      </c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2"/>
      <c r="EW85" s="52"/>
      <c r="EX85" s="52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  <c r="FK85" s="52"/>
      <c r="FL85" s="52"/>
      <c r="FM85" s="52"/>
      <c r="FN85" s="52"/>
      <c r="FO85" s="52"/>
      <c r="FP85" s="52"/>
      <c r="FQ85" s="52"/>
      <c r="FR85" s="52"/>
      <c r="FS85" s="52"/>
      <c r="FT85" s="52"/>
      <c r="FU85" s="52"/>
      <c r="FV85" s="52"/>
      <c r="FW85" s="52"/>
      <c r="FX85" s="52"/>
      <c r="FY85" s="52"/>
      <c r="FZ85" s="52"/>
      <c r="GA85" s="52"/>
      <c r="GB85" s="52"/>
      <c r="GC85" s="52"/>
      <c r="GD85" s="52"/>
      <c r="GE85" s="52"/>
      <c r="GF85" s="52"/>
      <c r="GG85" s="52"/>
      <c r="GH85" s="52"/>
      <c r="GI85" s="52"/>
      <c r="GJ85" s="52"/>
      <c r="GK85" s="52"/>
      <c r="GL85" s="52"/>
      <c r="GM85" s="52"/>
      <c r="GN85" s="52"/>
      <c r="GO85" s="52"/>
      <c r="GP85" s="52"/>
      <c r="GQ85" s="52"/>
      <c r="GR85" s="52"/>
      <c r="GS85" s="52"/>
      <c r="GT85" s="52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2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</row>
    <row r="86" s="53" customFormat="true" ht="60" hidden="false" customHeight="true" outlineLevel="0" collapsed="false">
      <c r="A86" s="36"/>
      <c r="B86" s="36" t="s">
        <v>62</v>
      </c>
      <c r="C86" s="36" t="s">
        <v>63</v>
      </c>
      <c r="D86" s="37" t="s">
        <v>64</v>
      </c>
      <c r="E86" s="37" t="s">
        <v>492</v>
      </c>
      <c r="F86" s="38" t="s">
        <v>405</v>
      </c>
      <c r="G86" s="38" t="s">
        <v>342</v>
      </c>
      <c r="H86" s="151" t="s">
        <v>524</v>
      </c>
      <c r="I86" s="39" t="s">
        <v>344</v>
      </c>
      <c r="J86" s="165"/>
      <c r="K86" s="40" t="s">
        <v>71</v>
      </c>
      <c r="L86" s="166" t="s">
        <v>394</v>
      </c>
      <c r="M86" s="154" t="s">
        <v>395</v>
      </c>
      <c r="N86" s="166" t="s">
        <v>525</v>
      </c>
      <c r="O86" s="137" t="s">
        <v>75</v>
      </c>
      <c r="P86" s="167" t="s">
        <v>76</v>
      </c>
      <c r="Q86" s="140" t="s">
        <v>77</v>
      </c>
      <c r="R86" s="74" t="n">
        <v>42736</v>
      </c>
      <c r="S86" s="139" t="n">
        <v>12</v>
      </c>
      <c r="T86" s="168" t="n">
        <f aca="false">R86+S86*365.2</f>
        <v>47118.4</v>
      </c>
      <c r="U86" s="169" t="s">
        <v>78</v>
      </c>
      <c r="V86" s="51"/>
      <c r="W86" s="41" t="s">
        <v>79</v>
      </c>
      <c r="X86" s="39" t="n">
        <v>100</v>
      </c>
      <c r="Y86" s="170"/>
      <c r="Z86" s="41" t="s">
        <v>79</v>
      </c>
      <c r="AA86" s="171" t="s">
        <v>80</v>
      </c>
      <c r="AB86" s="170"/>
      <c r="AC86" s="41" t="s">
        <v>79</v>
      </c>
      <c r="AD86" s="154" t="n">
        <v>36</v>
      </c>
      <c r="AE86" s="172"/>
      <c r="AF86" s="173" t="str">
        <f aca="false">IF(AD86=0,0,IF(AE86="","",EDATE(AE86,AD86)-DAY(1)))</f>
        <v/>
      </c>
      <c r="AG86" s="174" t="s">
        <v>81</v>
      </c>
      <c r="AH86" s="174" t="s">
        <v>82</v>
      </c>
      <c r="AI86" s="41"/>
      <c r="AJ86" s="39"/>
      <c r="AK86" s="175" t="str">
        <f aca="true">IF(AE86=0,"нет данных",IF(TODAY()&lt;AF86-30,"поверен",IF(TODAY()&gt;AF86,"ЗАМЕНИТЬ","ПРОСРОЧЕН")))</f>
        <v>нет данных</v>
      </c>
      <c r="AL86" s="175"/>
      <c r="AM86" s="41" t="s">
        <v>85</v>
      </c>
      <c r="AN86" s="140" t="s">
        <v>86</v>
      </c>
      <c r="AO86" s="176" t="s">
        <v>87</v>
      </c>
      <c r="AP86" s="177" t="s">
        <v>397</v>
      </c>
      <c r="AQ86" s="38" t="n">
        <v>45918</v>
      </c>
      <c r="AS86" s="178" t="s">
        <v>90</v>
      </c>
      <c r="AT86" s="137" t="s">
        <v>91</v>
      </c>
      <c r="AU86" s="177"/>
      <c r="AV86" s="150" t="n">
        <v>45918</v>
      </c>
      <c r="AW86" s="177"/>
      <c r="AX86" s="137"/>
      <c r="AY86" s="179"/>
      <c r="BA86" s="180" t="s">
        <v>92</v>
      </c>
      <c r="BB86" s="181" t="s">
        <v>93</v>
      </c>
      <c r="BC86" s="168" t="s">
        <v>94</v>
      </c>
      <c r="BD86" s="140" t="n">
        <v>3160</v>
      </c>
      <c r="BE86" s="182"/>
      <c r="BF86" s="183"/>
      <c r="BG86" s="142" t="s">
        <v>512</v>
      </c>
      <c r="BI86" s="184"/>
      <c r="BJ86" s="185" t="s">
        <v>96</v>
      </c>
      <c r="BK86" s="51" t="s">
        <v>354</v>
      </c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  <c r="EF86" s="52"/>
      <c r="EG86" s="52"/>
      <c r="EH86" s="52"/>
      <c r="EI86" s="52"/>
      <c r="EJ86" s="52"/>
      <c r="EK86" s="52"/>
      <c r="EL86" s="52"/>
      <c r="EM86" s="52"/>
      <c r="EN86" s="52"/>
      <c r="EO86" s="52"/>
      <c r="EP86" s="52"/>
      <c r="EQ86" s="52"/>
      <c r="ER86" s="52"/>
      <c r="ES86" s="52"/>
      <c r="ET86" s="52"/>
      <c r="EU86" s="52"/>
      <c r="EV86" s="52"/>
      <c r="EW86" s="52"/>
      <c r="EX86" s="52"/>
      <c r="EY86" s="52"/>
      <c r="EZ86" s="52"/>
      <c r="FA86" s="52"/>
      <c r="FB86" s="52"/>
      <c r="FC86" s="52"/>
      <c r="FD86" s="52"/>
      <c r="FE86" s="52"/>
      <c r="FF86" s="52"/>
      <c r="FG86" s="52"/>
      <c r="FH86" s="52"/>
      <c r="FI86" s="52"/>
      <c r="FJ86" s="52"/>
      <c r="FK86" s="52"/>
      <c r="FL86" s="52"/>
      <c r="FM86" s="52"/>
      <c r="FN86" s="52"/>
      <c r="FO86" s="52"/>
      <c r="FP86" s="52"/>
      <c r="FQ86" s="52"/>
      <c r="FR86" s="52"/>
      <c r="FS86" s="52"/>
      <c r="FT86" s="52"/>
      <c r="FU86" s="52"/>
      <c r="FV86" s="52"/>
      <c r="FW86" s="52"/>
      <c r="FX86" s="52"/>
      <c r="FY86" s="52"/>
      <c r="FZ86" s="52"/>
      <c r="GA86" s="52"/>
      <c r="GB86" s="52"/>
      <c r="GC86" s="52"/>
      <c r="GD86" s="52"/>
      <c r="GE86" s="52"/>
      <c r="GF86" s="52"/>
      <c r="GG86" s="52"/>
      <c r="GH86" s="52"/>
      <c r="GI86" s="52"/>
      <c r="GJ86" s="52"/>
      <c r="GK86" s="52"/>
      <c r="GL86" s="52"/>
      <c r="GM86" s="52"/>
      <c r="GN86" s="52"/>
      <c r="GO86" s="52"/>
      <c r="GP86" s="52"/>
      <c r="GQ86" s="52"/>
      <c r="GR86" s="52"/>
      <c r="GS86" s="52"/>
      <c r="GT86" s="52"/>
      <c r="GU86" s="52"/>
      <c r="GV86" s="52"/>
      <c r="GW86" s="52"/>
      <c r="GX86" s="52"/>
      <c r="GY86" s="52"/>
      <c r="GZ86" s="52"/>
      <c r="HA86" s="52"/>
      <c r="HB86" s="52"/>
      <c r="HC86" s="52"/>
      <c r="HD86" s="52"/>
      <c r="HE86" s="52"/>
      <c r="HF86" s="52"/>
      <c r="HG86" s="52"/>
      <c r="HH86" s="52"/>
      <c r="HI86" s="52"/>
      <c r="HJ86" s="52"/>
      <c r="HK86" s="52"/>
      <c r="HL86" s="52"/>
      <c r="HM86" s="52"/>
      <c r="HN86" s="52"/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52"/>
      <c r="ID86" s="52"/>
      <c r="IE86" s="52"/>
    </row>
    <row r="87" s="53" customFormat="true" ht="60" hidden="false" customHeight="true" outlineLevel="0" collapsed="false">
      <c r="A87" s="36"/>
      <c r="B87" s="36" t="s">
        <v>62</v>
      </c>
      <c r="C87" s="137" t="s">
        <v>63</v>
      </c>
      <c r="D87" s="37" t="s">
        <v>64</v>
      </c>
      <c r="E87" s="169" t="s">
        <v>492</v>
      </c>
      <c r="F87" s="186" t="s">
        <v>405</v>
      </c>
      <c r="G87" s="187" t="s">
        <v>342</v>
      </c>
      <c r="H87" s="151" t="s">
        <v>526</v>
      </c>
      <c r="I87" s="39" t="s">
        <v>344</v>
      </c>
      <c r="J87" s="188"/>
      <c r="K87" s="40" t="s">
        <v>71</v>
      </c>
      <c r="L87" s="166" t="s">
        <v>394</v>
      </c>
      <c r="M87" s="154" t="s">
        <v>395</v>
      </c>
      <c r="N87" s="156" t="s">
        <v>527</v>
      </c>
      <c r="O87" s="36" t="s">
        <v>75</v>
      </c>
      <c r="P87" s="137" t="s">
        <v>76</v>
      </c>
      <c r="Q87" s="41" t="s">
        <v>77</v>
      </c>
      <c r="R87" s="149" t="n">
        <v>42736</v>
      </c>
      <c r="S87" s="39" t="n">
        <v>12</v>
      </c>
      <c r="T87" s="187" t="n">
        <f aca="false">R87+S87*365.2</f>
        <v>47118.4</v>
      </c>
      <c r="U87" s="151" t="s">
        <v>78</v>
      </c>
      <c r="V87" s="51"/>
      <c r="W87" s="41" t="s">
        <v>79</v>
      </c>
      <c r="X87" s="39" t="n">
        <v>100</v>
      </c>
      <c r="Y87" s="49"/>
      <c r="Z87" s="41" t="s">
        <v>79</v>
      </c>
      <c r="AA87" s="171" t="s">
        <v>80</v>
      </c>
      <c r="AB87" s="49"/>
      <c r="AC87" s="41" t="s">
        <v>79</v>
      </c>
      <c r="AD87" s="154" t="n">
        <v>36</v>
      </c>
      <c r="AE87" s="189"/>
      <c r="AF87" s="190" t="str">
        <f aca="false">IF(AD87=0,0,IF(AE87="","",EDATE(AE87,AD87)-DAY(1)))</f>
        <v/>
      </c>
      <c r="AG87" s="186" t="s">
        <v>81</v>
      </c>
      <c r="AH87" s="186" t="s">
        <v>82</v>
      </c>
      <c r="AI87" s="41"/>
      <c r="AJ87" s="39"/>
      <c r="AK87" s="191" t="str">
        <f aca="true">IF(AE87=0,"нет данных",IF(TODAY()&lt;AF87-30,"поверен",IF(TODAY()&gt;AF87,"ЗАМЕНИТЬ","ПРОСРОЧЕН")))</f>
        <v>нет данных</v>
      </c>
      <c r="AL87" s="191"/>
      <c r="AM87" s="41" t="s">
        <v>85</v>
      </c>
      <c r="AN87" s="192" t="s">
        <v>86</v>
      </c>
      <c r="AO87" s="140" t="s">
        <v>87</v>
      </c>
      <c r="AP87" s="177" t="s">
        <v>397</v>
      </c>
      <c r="AQ87" s="38" t="n">
        <v>45918</v>
      </c>
      <c r="AS87" s="140" t="s">
        <v>90</v>
      </c>
      <c r="AT87" s="36" t="s">
        <v>91</v>
      </c>
      <c r="AU87" s="139"/>
      <c r="AV87" s="150" t="n">
        <v>45918</v>
      </c>
      <c r="AW87" s="139"/>
      <c r="AX87" s="36"/>
      <c r="BA87" s="187" t="s">
        <v>92</v>
      </c>
      <c r="BB87" s="186" t="s">
        <v>93</v>
      </c>
      <c r="BC87" s="187" t="s">
        <v>94</v>
      </c>
      <c r="BD87" s="41" t="n">
        <v>3160</v>
      </c>
      <c r="BF87" s="170"/>
      <c r="BG87" s="142" t="s">
        <v>512</v>
      </c>
      <c r="BJ87" s="185" t="s">
        <v>96</v>
      </c>
      <c r="BK87" s="51" t="s">
        <v>354</v>
      </c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  <c r="DZ87" s="52"/>
      <c r="EA87" s="52"/>
      <c r="EB87" s="52"/>
      <c r="EC87" s="52"/>
      <c r="ED87" s="52"/>
      <c r="EE87" s="52"/>
      <c r="EF87" s="52"/>
      <c r="EG87" s="52"/>
      <c r="EH87" s="52"/>
      <c r="EI87" s="52"/>
      <c r="EJ87" s="52"/>
      <c r="EK87" s="5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2"/>
      <c r="EW87" s="52"/>
      <c r="EX87" s="52"/>
      <c r="EY87" s="52"/>
      <c r="EZ87" s="52"/>
      <c r="FA87" s="52"/>
      <c r="FB87" s="52"/>
      <c r="FC87" s="52"/>
      <c r="FD87" s="52"/>
      <c r="FE87" s="52"/>
      <c r="FF87" s="52"/>
      <c r="FG87" s="52"/>
      <c r="FH87" s="52"/>
      <c r="FI87" s="52"/>
      <c r="FJ87" s="52"/>
      <c r="FK87" s="52"/>
      <c r="FL87" s="52"/>
      <c r="FM87" s="52"/>
      <c r="FN87" s="52"/>
      <c r="FO87" s="52"/>
      <c r="FP87" s="52"/>
      <c r="FQ87" s="52"/>
      <c r="FR87" s="52"/>
      <c r="FS87" s="52"/>
      <c r="FT87" s="52"/>
      <c r="FU87" s="52"/>
      <c r="FV87" s="52"/>
      <c r="FW87" s="52"/>
      <c r="FX87" s="52"/>
      <c r="FY87" s="52"/>
      <c r="FZ87" s="52"/>
      <c r="GA87" s="52"/>
      <c r="GB87" s="52"/>
      <c r="GC87" s="52"/>
      <c r="GD87" s="52"/>
      <c r="GE87" s="52"/>
      <c r="GF87" s="52"/>
      <c r="GG87" s="52"/>
      <c r="GH87" s="52"/>
      <c r="GI87" s="52"/>
      <c r="GJ87" s="52"/>
      <c r="GK87" s="52"/>
      <c r="GL87" s="52"/>
      <c r="GM87" s="52"/>
      <c r="GN87" s="52"/>
      <c r="GO87" s="52"/>
      <c r="GP87" s="52"/>
      <c r="GQ87" s="52"/>
      <c r="GR87" s="52"/>
      <c r="GS87" s="52"/>
      <c r="GT87" s="52"/>
      <c r="GU87" s="52"/>
      <c r="GV87" s="52"/>
      <c r="GW87" s="52"/>
      <c r="GX87" s="52"/>
      <c r="GY87" s="52"/>
      <c r="GZ87" s="52"/>
      <c r="HA87" s="52"/>
      <c r="HB87" s="52"/>
      <c r="HC87" s="52"/>
      <c r="HD87" s="52"/>
      <c r="HE87" s="52"/>
      <c r="HF87" s="52"/>
      <c r="HG87" s="52"/>
      <c r="HH87" s="52"/>
      <c r="HI87" s="52"/>
      <c r="HJ87" s="52"/>
      <c r="HK87" s="52"/>
      <c r="HL87" s="52"/>
      <c r="HM87" s="52"/>
      <c r="HN87" s="52"/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52"/>
      <c r="ID87" s="52"/>
      <c r="IE87" s="52"/>
    </row>
    <row r="88" s="53" customFormat="true" ht="60" hidden="false" customHeight="true" outlineLevel="0" collapsed="false">
      <c r="A88" s="36"/>
      <c r="B88" s="36" t="s">
        <v>62</v>
      </c>
      <c r="C88" s="36" t="s">
        <v>63</v>
      </c>
      <c r="D88" s="37" t="s">
        <v>64</v>
      </c>
      <c r="E88" s="37" t="s">
        <v>492</v>
      </c>
      <c r="F88" s="38" t="s">
        <v>405</v>
      </c>
      <c r="G88" s="38" t="s">
        <v>342</v>
      </c>
      <c r="H88" s="37" t="s">
        <v>528</v>
      </c>
      <c r="I88" s="152" t="s">
        <v>69</v>
      </c>
      <c r="J88" s="193" t="s">
        <v>361</v>
      </c>
      <c r="K88" s="40" t="s">
        <v>71</v>
      </c>
      <c r="L88" s="194" t="s">
        <v>362</v>
      </c>
      <c r="M88" s="194" t="s">
        <v>73</v>
      </c>
      <c r="N88" s="40" t="s">
        <v>529</v>
      </c>
      <c r="O88" s="137" t="s">
        <v>75</v>
      </c>
      <c r="P88" s="36" t="s">
        <v>76</v>
      </c>
      <c r="Q88" s="41" t="s">
        <v>77</v>
      </c>
      <c r="R88" s="74" t="n">
        <v>41284</v>
      </c>
      <c r="S88" s="39" t="n">
        <v>15</v>
      </c>
      <c r="T88" s="43" t="n">
        <f aca="false">R88+S88*365.2</f>
        <v>46762</v>
      </c>
      <c r="U88" s="37" t="s">
        <v>78</v>
      </c>
      <c r="V88" s="195" t="str">
        <f aca="false">IF(Y88="","",Y88)</f>
        <v/>
      </c>
      <c r="W88" s="196" t="s">
        <v>79</v>
      </c>
      <c r="X88" s="152" t="n">
        <v>100</v>
      </c>
      <c r="Y88" s="152"/>
      <c r="Z88" s="196" t="s">
        <v>79</v>
      </c>
      <c r="AA88" s="197" t="s">
        <v>80</v>
      </c>
      <c r="AB88" s="152"/>
      <c r="AC88" s="196" t="s">
        <v>79</v>
      </c>
      <c r="AD88" s="194" t="n">
        <v>24</v>
      </c>
      <c r="AE88" s="198" t="n">
        <v>44846</v>
      </c>
      <c r="AF88" s="199" t="n">
        <f aca="false">IF(AD88=0,0,IF(AE88="","",EDATE(AE88,AD88)-DAY(1)))</f>
        <v>45546</v>
      </c>
      <c r="AG88" s="193" t="s">
        <v>81</v>
      </c>
      <c r="AH88" s="193" t="s">
        <v>82</v>
      </c>
      <c r="AI88" s="196" t="s">
        <v>530</v>
      </c>
      <c r="AJ88" s="200" t="s">
        <v>531</v>
      </c>
      <c r="AK88" s="199" t="str">
        <f aca="true">IF(AE88=0,"нет данных",IF(TODAY()&lt;AF88-30,"поверен",IF(TODAY()&gt;AF88,"ЗАМЕНИТЬ","ПРОСРОЧЕН")))</f>
        <v>ЗАМЕНИТЬ</v>
      </c>
      <c r="AL88" s="196"/>
      <c r="AM88" s="196" t="s">
        <v>85</v>
      </c>
      <c r="AN88" s="41" t="s">
        <v>86</v>
      </c>
      <c r="AO88" s="41" t="s">
        <v>87</v>
      </c>
      <c r="AP88" s="39" t="s">
        <v>365</v>
      </c>
      <c r="AQ88" s="138" t="n">
        <v>45918</v>
      </c>
      <c r="AR88" s="45"/>
      <c r="AS88" s="41" t="s">
        <v>90</v>
      </c>
      <c r="AT88" s="36" t="s">
        <v>91</v>
      </c>
      <c r="AU88" s="36"/>
      <c r="AV88" s="150" t="n">
        <v>45918</v>
      </c>
      <c r="AW88" s="38"/>
      <c r="AX88" s="36"/>
      <c r="AY88" s="36"/>
      <c r="AZ88" s="36"/>
      <c r="BA88" s="38" t="s">
        <v>92</v>
      </c>
      <c r="BB88" s="38" t="s">
        <v>93</v>
      </c>
      <c r="BC88" s="38" t="s">
        <v>94</v>
      </c>
      <c r="BD88" s="41" t="n">
        <v>3160</v>
      </c>
      <c r="BE88" s="38"/>
      <c r="BF88" s="47"/>
      <c r="BG88" s="51" t="s">
        <v>512</v>
      </c>
      <c r="BH88" s="49"/>
      <c r="BI88" s="51"/>
      <c r="BJ88" s="50" t="s">
        <v>96</v>
      </c>
      <c r="BK88" s="51" t="s">
        <v>97</v>
      </c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/>
      <c r="ED88" s="52"/>
      <c r="EE88" s="52"/>
      <c r="EF88" s="52"/>
      <c r="EG88" s="52"/>
      <c r="EH88" s="52"/>
      <c r="EI88" s="52"/>
      <c r="EJ88" s="52"/>
      <c r="EK88" s="52"/>
      <c r="EL88" s="52"/>
      <c r="EM88" s="52"/>
      <c r="EN88" s="52"/>
      <c r="EO88" s="52"/>
      <c r="EP88" s="52"/>
      <c r="EQ88" s="52"/>
      <c r="ER88" s="52"/>
      <c r="ES88" s="52"/>
      <c r="ET88" s="52"/>
      <c r="EU88" s="52"/>
      <c r="EV88" s="52"/>
      <c r="EW88" s="52"/>
      <c r="EX88" s="52"/>
      <c r="EY88" s="52"/>
      <c r="EZ88" s="52"/>
      <c r="FA88" s="52"/>
      <c r="FB88" s="52"/>
      <c r="FC88" s="52"/>
      <c r="FD88" s="52"/>
      <c r="FE88" s="52"/>
      <c r="FF88" s="52"/>
      <c r="FG88" s="52"/>
      <c r="FH88" s="52"/>
      <c r="FI88" s="52"/>
      <c r="FJ88" s="52"/>
      <c r="FK88" s="52"/>
      <c r="FL88" s="52"/>
      <c r="FM88" s="52"/>
      <c r="FN88" s="52"/>
      <c r="FO88" s="52"/>
      <c r="FP88" s="52"/>
      <c r="FQ88" s="52"/>
      <c r="FR88" s="52"/>
      <c r="FS88" s="52"/>
      <c r="FT88" s="52"/>
      <c r="FU88" s="52"/>
      <c r="FV88" s="52"/>
      <c r="FW88" s="52"/>
      <c r="FX88" s="52"/>
      <c r="FY88" s="52"/>
      <c r="FZ88" s="52"/>
      <c r="GA88" s="52"/>
      <c r="GB88" s="52"/>
      <c r="GC88" s="52"/>
      <c r="GD88" s="52"/>
      <c r="GE88" s="52"/>
      <c r="GF88" s="52"/>
      <c r="GG88" s="52"/>
      <c r="GH88" s="52"/>
      <c r="GI88" s="52"/>
      <c r="GJ88" s="52"/>
      <c r="GK88" s="52"/>
      <c r="GL88" s="52"/>
      <c r="GM88" s="52"/>
      <c r="GN88" s="52"/>
      <c r="GO88" s="52"/>
      <c r="GP88" s="52"/>
      <c r="GQ88" s="52"/>
      <c r="GR88" s="52"/>
      <c r="GS88" s="52"/>
      <c r="GT88" s="52"/>
      <c r="GU88" s="52"/>
      <c r="GV88" s="52"/>
      <c r="GW88" s="52"/>
      <c r="GX88" s="52"/>
      <c r="GY88" s="52"/>
      <c r="GZ88" s="52"/>
      <c r="HA88" s="52"/>
      <c r="HB88" s="52"/>
      <c r="HC88" s="52"/>
      <c r="HD88" s="52"/>
      <c r="HE88" s="52"/>
      <c r="HF88" s="52"/>
      <c r="HG88" s="52"/>
      <c r="HH88" s="52"/>
      <c r="HI88" s="52"/>
      <c r="HJ88" s="52"/>
      <c r="HK88" s="52"/>
      <c r="HL88" s="52"/>
      <c r="HM88" s="52"/>
      <c r="HN88" s="52"/>
      <c r="HO88" s="52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52"/>
      <c r="ID88" s="52"/>
      <c r="IE88" s="52"/>
    </row>
    <row r="89" s="53" customFormat="true" ht="60" hidden="false" customHeight="true" outlineLevel="0" collapsed="false">
      <c r="A89" s="36"/>
      <c r="B89" s="36" t="s">
        <v>62</v>
      </c>
      <c r="C89" s="36" t="s">
        <v>63</v>
      </c>
      <c r="D89" s="37" t="s">
        <v>64</v>
      </c>
      <c r="E89" s="37" t="s">
        <v>492</v>
      </c>
      <c r="F89" s="38" t="s">
        <v>405</v>
      </c>
      <c r="G89" s="38" t="s">
        <v>342</v>
      </c>
      <c r="H89" s="37" t="s">
        <v>532</v>
      </c>
      <c r="I89" s="39" t="s">
        <v>69</v>
      </c>
      <c r="J89" s="38" t="s">
        <v>533</v>
      </c>
      <c r="K89" s="40" t="s">
        <v>71</v>
      </c>
      <c r="L89" s="40" t="s">
        <v>362</v>
      </c>
      <c r="M89" s="40" t="s">
        <v>73</v>
      </c>
      <c r="N89" s="40" t="s">
        <v>534</v>
      </c>
      <c r="O89" s="36" t="s">
        <v>75</v>
      </c>
      <c r="P89" s="36" t="s">
        <v>76</v>
      </c>
      <c r="Q89" s="41" t="s">
        <v>77</v>
      </c>
      <c r="R89" s="149" t="n">
        <v>43475</v>
      </c>
      <c r="S89" s="39" t="n">
        <v>15</v>
      </c>
      <c r="T89" s="43" t="n">
        <f aca="false">R89+S89*365.2</f>
        <v>48953</v>
      </c>
      <c r="U89" s="37" t="s">
        <v>78</v>
      </c>
      <c r="V89" s="51" t="str">
        <f aca="false">IF(Y89="","",Y89)</f>
        <v/>
      </c>
      <c r="W89" s="41" t="s">
        <v>79</v>
      </c>
      <c r="X89" s="39" t="n">
        <v>100</v>
      </c>
      <c r="Y89" s="39"/>
      <c r="Z89" s="41" t="s">
        <v>79</v>
      </c>
      <c r="AA89" s="37" t="s">
        <v>80</v>
      </c>
      <c r="AB89" s="39"/>
      <c r="AC89" s="41" t="s">
        <v>79</v>
      </c>
      <c r="AD89" s="40" t="n">
        <v>24</v>
      </c>
      <c r="AE89" s="44" t="n">
        <v>45428</v>
      </c>
      <c r="AF89" s="45" t="n">
        <f aca="false">IF(AD89=0,0,IF(AE89="","",EDATE(AE89,AD89)-DAY(1)))</f>
        <v>46127</v>
      </c>
      <c r="AG89" s="38" t="s">
        <v>81</v>
      </c>
      <c r="AH89" s="38" t="s">
        <v>82</v>
      </c>
      <c r="AI89" s="41" t="s">
        <v>535</v>
      </c>
      <c r="AJ89" s="38" t="s">
        <v>444</v>
      </c>
      <c r="AK89" s="45" t="str">
        <f aca="true">IF(AE89=0,"нет данных",IF(TODAY()&lt;AF89-30,"поверен",IF(TODAY()&gt;AF89,"ЗАМЕНИТЬ","ПРОСРОЧЕН")))</f>
        <v>поверен</v>
      </c>
      <c r="AL89" s="41"/>
      <c r="AM89" s="41" t="s">
        <v>85</v>
      </c>
      <c r="AN89" s="41" t="s">
        <v>86</v>
      </c>
      <c r="AO89" s="41" t="s">
        <v>87</v>
      </c>
      <c r="AP89" s="39" t="s">
        <v>365</v>
      </c>
      <c r="AQ89" s="38" t="n">
        <v>45918</v>
      </c>
      <c r="AR89" s="45"/>
      <c r="AS89" s="41" t="s">
        <v>90</v>
      </c>
      <c r="AT89" s="36" t="s">
        <v>91</v>
      </c>
      <c r="AU89" s="36"/>
      <c r="AV89" s="150" t="n">
        <v>45918</v>
      </c>
      <c r="AW89" s="38"/>
      <c r="AX89" s="36"/>
      <c r="AY89" s="36"/>
      <c r="AZ89" s="36"/>
      <c r="BA89" s="38" t="s">
        <v>92</v>
      </c>
      <c r="BB89" s="38" t="s">
        <v>93</v>
      </c>
      <c r="BC89" s="38" t="s">
        <v>94</v>
      </c>
      <c r="BD89" s="41" t="n">
        <v>3160</v>
      </c>
      <c r="BE89" s="38"/>
      <c r="BF89" s="47"/>
      <c r="BG89" s="51" t="s">
        <v>512</v>
      </c>
      <c r="BH89" s="49"/>
      <c r="BI89" s="51"/>
      <c r="BJ89" s="50" t="s">
        <v>96</v>
      </c>
      <c r="BK89" s="51" t="s">
        <v>97</v>
      </c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2"/>
      <c r="EP89" s="52"/>
      <c r="EQ89" s="52"/>
      <c r="ER89" s="52"/>
      <c r="ES89" s="52"/>
      <c r="ET89" s="52"/>
      <c r="EU89" s="52"/>
      <c r="EV89" s="52"/>
      <c r="EW89" s="52"/>
      <c r="EX89" s="52"/>
      <c r="EY89" s="52"/>
      <c r="EZ89" s="52"/>
      <c r="FA89" s="52"/>
      <c r="FB89" s="52"/>
      <c r="FC89" s="52"/>
      <c r="FD89" s="52"/>
      <c r="FE89" s="52"/>
      <c r="FF89" s="52"/>
      <c r="FG89" s="52"/>
      <c r="FH89" s="52"/>
      <c r="FI89" s="52"/>
      <c r="FJ89" s="52"/>
      <c r="FK89" s="52"/>
      <c r="FL89" s="52"/>
      <c r="FM89" s="52"/>
      <c r="FN89" s="52"/>
      <c r="FO89" s="52"/>
      <c r="FP89" s="52"/>
      <c r="FQ89" s="52"/>
      <c r="FR89" s="52"/>
      <c r="FS89" s="52"/>
      <c r="FT89" s="52"/>
      <c r="FU89" s="52"/>
      <c r="FV89" s="52"/>
      <c r="FW89" s="52"/>
      <c r="FX89" s="52"/>
      <c r="FY89" s="52"/>
      <c r="FZ89" s="52"/>
      <c r="GA89" s="52"/>
      <c r="GB89" s="52"/>
      <c r="GC89" s="52"/>
      <c r="GD89" s="52"/>
      <c r="GE89" s="52"/>
      <c r="GF89" s="52"/>
      <c r="GG89" s="52"/>
      <c r="GH89" s="52"/>
      <c r="GI89" s="52"/>
      <c r="GJ89" s="52"/>
      <c r="GK89" s="52"/>
      <c r="GL89" s="52"/>
      <c r="GM89" s="52"/>
      <c r="GN89" s="52"/>
      <c r="GO89" s="52"/>
      <c r="GP89" s="52"/>
      <c r="GQ89" s="52"/>
      <c r="GR89" s="52"/>
      <c r="GS89" s="52"/>
      <c r="GT89" s="52"/>
      <c r="GU89" s="52"/>
      <c r="GV89" s="52"/>
      <c r="GW89" s="52"/>
      <c r="GX89" s="52"/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/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52"/>
      <c r="ID89" s="52"/>
      <c r="IE89" s="52"/>
    </row>
    <row r="90" s="106" customFormat="true" ht="60" hidden="false" customHeight="true" outlineLevel="0" collapsed="false">
      <c r="A90" s="36"/>
      <c r="B90" s="36" t="s">
        <v>62</v>
      </c>
      <c r="C90" s="36" t="s">
        <v>63</v>
      </c>
      <c r="D90" s="37" t="s">
        <v>64</v>
      </c>
      <c r="E90" s="37" t="n">
        <v>500</v>
      </c>
      <c r="F90" s="38" t="s">
        <v>536</v>
      </c>
      <c r="G90" s="38" t="s">
        <v>537</v>
      </c>
      <c r="H90" s="37" t="s">
        <v>538</v>
      </c>
      <c r="I90" s="39" t="s">
        <v>101</v>
      </c>
      <c r="J90" s="38" t="s">
        <v>102</v>
      </c>
      <c r="K90" s="40" t="s">
        <v>103</v>
      </c>
      <c r="L90" s="40" t="s">
        <v>104</v>
      </c>
      <c r="M90" s="38" t="s">
        <v>539</v>
      </c>
      <c r="N90" s="40" t="n">
        <v>2291459</v>
      </c>
      <c r="O90" s="36" t="s">
        <v>540</v>
      </c>
      <c r="P90" s="36" t="s">
        <v>76</v>
      </c>
      <c r="Q90" s="41" t="s">
        <v>108</v>
      </c>
      <c r="R90" s="42" t="n">
        <v>42339</v>
      </c>
      <c r="S90" s="39" t="n">
        <v>10</v>
      </c>
      <c r="T90" s="43" t="n">
        <f aca="false">R90+S90*365.2</f>
        <v>45991</v>
      </c>
      <c r="U90" s="37" t="s">
        <v>541</v>
      </c>
      <c r="V90" s="36" t="str">
        <f aca="false">IF(Y90="","",Y90)</f>
        <v/>
      </c>
      <c r="W90" s="36" t="str">
        <f aca="false">IF(Z90="","",Z90)</f>
        <v>°С</v>
      </c>
      <c r="X90" s="39" t="n">
        <v>50</v>
      </c>
      <c r="Y90" s="39"/>
      <c r="Z90" s="41" t="s">
        <v>109</v>
      </c>
      <c r="AA90" s="37" t="s">
        <v>542</v>
      </c>
      <c r="AB90" s="39"/>
      <c r="AC90" s="41" t="s">
        <v>111</v>
      </c>
      <c r="AD90" s="40" t="n">
        <v>48</v>
      </c>
      <c r="AE90" s="44" t="n">
        <v>45297</v>
      </c>
      <c r="AF90" s="45" t="n">
        <f aca="false">IF(AD90=0,0,IF(AE90="","",EDATE(AE90,AD90)-DAY(1)))</f>
        <v>46727</v>
      </c>
      <c r="AG90" s="38" t="s">
        <v>81</v>
      </c>
      <c r="AH90" s="38" t="s">
        <v>82</v>
      </c>
      <c r="AI90" s="41" t="s">
        <v>543</v>
      </c>
      <c r="AJ90" s="38" t="s">
        <v>113</v>
      </c>
      <c r="AK90" s="45" t="str">
        <f aca="true">IF(AE90=0,"нет данных",IF(TODAY()&lt;AF90-30,"поверен",IF(TODAY()&gt;AF90,"ЗАМЕНИТЬ","ПРОСРОЧЕН")))</f>
        <v>поверен</v>
      </c>
      <c r="AL90" s="41"/>
      <c r="AM90" s="41" t="s">
        <v>85</v>
      </c>
      <c r="AN90" s="41" t="s">
        <v>86</v>
      </c>
      <c r="AO90" s="41" t="s">
        <v>87</v>
      </c>
      <c r="AP90" s="39" t="s">
        <v>544</v>
      </c>
      <c r="AQ90" s="46" t="s">
        <v>545</v>
      </c>
      <c r="AR90" s="45"/>
      <c r="AS90" s="41" t="s">
        <v>90</v>
      </c>
      <c r="AT90" s="36" t="s">
        <v>91</v>
      </c>
      <c r="AU90" s="36"/>
      <c r="AV90" s="38" t="n">
        <v>44893</v>
      </c>
      <c r="AW90" s="38"/>
      <c r="AX90" s="36"/>
      <c r="AY90" s="36"/>
      <c r="AZ90" s="36"/>
      <c r="BA90" s="38"/>
      <c r="BB90" s="38" t="s">
        <v>116</v>
      </c>
      <c r="BC90" s="38" t="s">
        <v>117</v>
      </c>
      <c r="BD90" s="41" t="n">
        <v>3201</v>
      </c>
      <c r="BE90" s="38"/>
      <c r="BF90" s="47"/>
      <c r="BG90" s="104"/>
      <c r="BH90" s="105"/>
      <c r="BI90" s="46" t="s">
        <v>546</v>
      </c>
      <c r="BJ90" s="46" t="s">
        <v>547</v>
      </c>
      <c r="BK90" s="36" t="s">
        <v>548</v>
      </c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</row>
    <row r="91" s="53" customFormat="true" ht="60" hidden="false" customHeight="true" outlineLevel="0" collapsed="false">
      <c r="A91" s="36"/>
      <c r="B91" s="36" t="s">
        <v>62</v>
      </c>
      <c r="C91" s="36" t="s">
        <v>63</v>
      </c>
      <c r="D91" s="37" t="s">
        <v>64</v>
      </c>
      <c r="E91" s="37" t="s">
        <v>549</v>
      </c>
      <c r="F91" s="38" t="s">
        <v>536</v>
      </c>
      <c r="G91" s="38" t="s">
        <v>550</v>
      </c>
      <c r="H91" s="37" t="s">
        <v>551</v>
      </c>
      <c r="I91" s="39" t="s">
        <v>552</v>
      </c>
      <c r="J91" s="38" t="s">
        <v>553</v>
      </c>
      <c r="K91" s="40" t="s">
        <v>554</v>
      </c>
      <c r="L91" s="40" t="s">
        <v>555</v>
      </c>
      <c r="M91" s="38" t="s">
        <v>556</v>
      </c>
      <c r="N91" s="40" t="s">
        <v>557</v>
      </c>
      <c r="O91" s="36" t="s">
        <v>558</v>
      </c>
      <c r="P91" s="36" t="s">
        <v>76</v>
      </c>
      <c r="Q91" s="41" t="s">
        <v>108</v>
      </c>
      <c r="R91" s="74" t="n">
        <v>42339</v>
      </c>
      <c r="S91" s="39" t="n">
        <v>8</v>
      </c>
      <c r="T91" s="43" t="n">
        <f aca="false">R91+S91*365.2</f>
        <v>45260.6</v>
      </c>
      <c r="U91" s="37" t="s">
        <v>334</v>
      </c>
      <c r="V91" s="51" t="str">
        <f aca="false">IF(Y91="","",Y91)</f>
        <v/>
      </c>
      <c r="W91" s="51" t="str">
        <f aca="false">IF(Z91="","",Z91)</f>
        <v>°С</v>
      </c>
      <c r="X91" s="39" t="n">
        <v>300</v>
      </c>
      <c r="Y91" s="39"/>
      <c r="Z91" s="41" t="s">
        <v>109</v>
      </c>
      <c r="AA91" s="37" t="s">
        <v>559</v>
      </c>
      <c r="AB91" s="39"/>
      <c r="AC91" s="41" t="s">
        <v>111</v>
      </c>
      <c r="AD91" s="40" t="n">
        <v>60</v>
      </c>
      <c r="AE91" s="44" t="n">
        <v>45067</v>
      </c>
      <c r="AF91" s="45" t="n">
        <f aca="false">IF(AD91=0,0,IF(AE91="","",EDATE(AE91,AD91)-DAY(1)))</f>
        <v>46863</v>
      </c>
      <c r="AG91" s="45" t="s">
        <v>81</v>
      </c>
      <c r="AH91" s="45" t="s">
        <v>82</v>
      </c>
      <c r="AI91" s="41" t="s">
        <v>560</v>
      </c>
      <c r="AJ91" s="38" t="s">
        <v>561</v>
      </c>
      <c r="AK91" s="45" t="str">
        <f aca="true">IF(AE91=0,"нет данных",IF(TODAY()&lt;AF91-30,"поверен",IF(TODAY()&gt;AF91,"ЗАМЕНИТЬ","ПРОСРОЧЕН")))</f>
        <v>поверен</v>
      </c>
      <c r="AL91" s="41"/>
      <c r="AM91" s="41" t="s">
        <v>85</v>
      </c>
      <c r="AN91" s="41" t="s">
        <v>86</v>
      </c>
      <c r="AO91" s="41" t="s">
        <v>87</v>
      </c>
      <c r="AP91" s="39" t="s">
        <v>562</v>
      </c>
      <c r="AQ91" s="46" t="s">
        <v>545</v>
      </c>
      <c r="AR91" s="45"/>
      <c r="AS91" s="41" t="s">
        <v>90</v>
      </c>
      <c r="AT91" s="36" t="s">
        <v>91</v>
      </c>
      <c r="AU91" s="36"/>
      <c r="AV91" s="38"/>
      <c r="AW91" s="38"/>
      <c r="AX91" s="36"/>
      <c r="AY91" s="36"/>
      <c r="AZ91" s="36"/>
      <c r="BA91" s="38"/>
      <c r="BB91" s="38" t="s">
        <v>116</v>
      </c>
      <c r="BC91" s="38" t="s">
        <v>117</v>
      </c>
      <c r="BD91" s="41" t="n">
        <v>3201</v>
      </c>
      <c r="BE91" s="38"/>
      <c r="BF91" s="47"/>
      <c r="BG91" s="48"/>
      <c r="BH91" s="49"/>
      <c r="BI91" s="36" t="s">
        <v>563</v>
      </c>
      <c r="BJ91" s="46" t="s">
        <v>564</v>
      </c>
      <c r="BK91" s="36" t="s">
        <v>565</v>
      </c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  <c r="EF91" s="52"/>
      <c r="EG91" s="52"/>
      <c r="EH91" s="52"/>
      <c r="EI91" s="52"/>
      <c r="EJ91" s="52"/>
      <c r="EK91" s="52"/>
      <c r="EL91" s="52"/>
      <c r="EM91" s="52"/>
      <c r="EN91" s="52"/>
      <c r="EO91" s="52"/>
      <c r="EP91" s="52"/>
      <c r="EQ91" s="52"/>
      <c r="ER91" s="52"/>
      <c r="ES91" s="52"/>
      <c r="ET91" s="52"/>
      <c r="EU91" s="52"/>
      <c r="EV91" s="52"/>
      <c r="EW91" s="52"/>
      <c r="EX91" s="52"/>
      <c r="EY91" s="52"/>
      <c r="EZ91" s="52"/>
      <c r="FA91" s="52"/>
      <c r="FB91" s="52"/>
      <c r="FC91" s="52"/>
      <c r="FD91" s="52"/>
      <c r="FE91" s="52"/>
      <c r="FF91" s="52"/>
      <c r="FG91" s="52"/>
      <c r="FH91" s="52"/>
      <c r="FI91" s="52"/>
      <c r="FJ91" s="52"/>
      <c r="FK91" s="52"/>
      <c r="FL91" s="52"/>
      <c r="FM91" s="52"/>
      <c r="FN91" s="52"/>
      <c r="FO91" s="52"/>
      <c r="FP91" s="52"/>
      <c r="FQ91" s="52"/>
      <c r="FR91" s="52"/>
      <c r="FS91" s="52"/>
      <c r="FT91" s="52"/>
      <c r="FU91" s="52"/>
      <c r="FV91" s="52"/>
      <c r="FW91" s="52"/>
      <c r="FX91" s="52"/>
      <c r="FY91" s="52"/>
      <c r="FZ91" s="52"/>
      <c r="GA91" s="52"/>
      <c r="GB91" s="52"/>
      <c r="GC91" s="52"/>
      <c r="GD91" s="52"/>
      <c r="GE91" s="52"/>
      <c r="GF91" s="52"/>
      <c r="GG91" s="52"/>
      <c r="GH91" s="52"/>
      <c r="GI91" s="52"/>
      <c r="GJ91" s="52"/>
      <c r="GK91" s="52"/>
      <c r="GL91" s="52"/>
      <c r="GM91" s="52"/>
      <c r="GN91" s="52"/>
      <c r="GO91" s="52"/>
      <c r="GP91" s="52"/>
      <c r="GQ91" s="52"/>
      <c r="GR91" s="52"/>
      <c r="GS91" s="52"/>
      <c r="GT91" s="52"/>
      <c r="GU91" s="52"/>
      <c r="GV91" s="52"/>
      <c r="GW91" s="52"/>
      <c r="GX91" s="52"/>
      <c r="GY91" s="52"/>
      <c r="GZ91" s="52"/>
      <c r="HA91" s="52"/>
      <c r="HB91" s="52"/>
      <c r="HC91" s="52"/>
      <c r="HD91" s="52"/>
      <c r="HE91" s="52"/>
      <c r="HF91" s="52"/>
      <c r="HG91" s="52"/>
      <c r="HH91" s="52"/>
      <c r="HI91" s="52"/>
      <c r="HJ91" s="52"/>
      <c r="HK91" s="52"/>
      <c r="HL91" s="52"/>
      <c r="HM91" s="52"/>
      <c r="HN91" s="52"/>
      <c r="HO91" s="52"/>
      <c r="HP91" s="52"/>
      <c r="HQ91" s="52"/>
      <c r="HR91" s="52"/>
      <c r="HS91" s="52"/>
      <c r="HT91" s="52"/>
      <c r="HU91" s="52"/>
      <c r="HV91" s="52"/>
      <c r="HW91" s="52"/>
      <c r="HX91" s="52"/>
      <c r="HY91" s="52"/>
      <c r="HZ91" s="52"/>
      <c r="IA91" s="52"/>
      <c r="IB91" s="52"/>
      <c r="IC91" s="52"/>
      <c r="ID91" s="52"/>
      <c r="IE91" s="52"/>
    </row>
    <row r="92" s="106" customFormat="true" ht="60" hidden="false" customHeight="true" outlineLevel="0" collapsed="false">
      <c r="A92" s="36"/>
      <c r="B92" s="36" t="s">
        <v>62</v>
      </c>
      <c r="C92" s="36" t="s">
        <v>63</v>
      </c>
      <c r="D92" s="37" t="s">
        <v>64</v>
      </c>
      <c r="E92" s="37" t="s">
        <v>549</v>
      </c>
      <c r="F92" s="38" t="s">
        <v>536</v>
      </c>
      <c r="G92" s="38" t="s">
        <v>566</v>
      </c>
      <c r="H92" s="37" t="s">
        <v>567</v>
      </c>
      <c r="I92" s="39" t="s">
        <v>568</v>
      </c>
      <c r="J92" s="38" t="s">
        <v>330</v>
      </c>
      <c r="K92" s="40" t="s">
        <v>569</v>
      </c>
      <c r="L92" s="40" t="s">
        <v>570</v>
      </c>
      <c r="M92" s="38" t="s">
        <v>571</v>
      </c>
      <c r="N92" s="40" t="n">
        <v>2291411</v>
      </c>
      <c r="O92" s="36" t="s">
        <v>558</v>
      </c>
      <c r="P92" s="36" t="s">
        <v>76</v>
      </c>
      <c r="Q92" s="41"/>
      <c r="R92" s="42" t="n">
        <v>42309</v>
      </c>
      <c r="S92" s="39" t="n">
        <v>8</v>
      </c>
      <c r="T92" s="43" t="n">
        <f aca="false">SUM(R92+S92*365.2)</f>
        <v>45230.6</v>
      </c>
      <c r="U92" s="37" t="s">
        <v>334</v>
      </c>
      <c r="V92" s="36"/>
      <c r="W92" s="36" t="s">
        <v>109</v>
      </c>
      <c r="X92" s="39" t="n">
        <v>120</v>
      </c>
      <c r="Y92" s="39"/>
      <c r="Z92" s="41" t="s">
        <v>109</v>
      </c>
      <c r="AA92" s="37" t="s">
        <v>572</v>
      </c>
      <c r="AB92" s="39"/>
      <c r="AC92" s="41" t="s">
        <v>109</v>
      </c>
      <c r="AD92" s="40" t="n">
        <v>48</v>
      </c>
      <c r="AE92" s="44" t="n">
        <v>43573</v>
      </c>
      <c r="AF92" s="45" t="n">
        <v>46494</v>
      </c>
      <c r="AG92" s="45" t="s">
        <v>81</v>
      </c>
      <c r="AH92" s="45" t="s">
        <v>82</v>
      </c>
      <c r="AI92" s="41" t="s">
        <v>573</v>
      </c>
      <c r="AJ92" s="38" t="s">
        <v>113</v>
      </c>
      <c r="AK92" s="45" t="str">
        <f aca="true">IF(AE92=0,"нет данных",IF(TODAY()&lt;AF92-30,"поверен",IF(TODAY()&gt;AF92,"ЗАМЕНИТЬ","ПРОСРОЧЕН")))</f>
        <v>поверен</v>
      </c>
      <c r="AL92" s="41"/>
      <c r="AM92" s="41" t="s">
        <v>85</v>
      </c>
      <c r="AN92" s="41" t="s">
        <v>86</v>
      </c>
      <c r="AO92" s="41" t="s">
        <v>87</v>
      </c>
      <c r="AP92" s="39" t="s">
        <v>574</v>
      </c>
      <c r="AQ92" s="46" t="s">
        <v>545</v>
      </c>
      <c r="AR92" s="45"/>
      <c r="AS92" s="41" t="s">
        <v>90</v>
      </c>
      <c r="AT92" s="36" t="s">
        <v>91</v>
      </c>
      <c r="AU92" s="36"/>
      <c r="AV92" s="38"/>
      <c r="AW92" s="38"/>
      <c r="AX92" s="36"/>
      <c r="AY92" s="36"/>
      <c r="AZ92" s="36"/>
      <c r="BA92" s="38"/>
      <c r="BB92" s="38" t="s">
        <v>116</v>
      </c>
      <c r="BC92" s="38" t="s">
        <v>117</v>
      </c>
      <c r="BD92" s="41" t="n">
        <v>3201</v>
      </c>
      <c r="BE92" s="38"/>
      <c r="BF92" s="47"/>
      <c r="BG92" s="104" t="s">
        <v>124</v>
      </c>
      <c r="BH92" s="105"/>
      <c r="BI92" s="36" t="s">
        <v>575</v>
      </c>
      <c r="BJ92" s="46" t="s">
        <v>564</v>
      </c>
      <c r="BK92" s="36" t="s">
        <v>565</v>
      </c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</row>
    <row r="93" s="106" customFormat="true" ht="60" hidden="false" customHeight="true" outlineLevel="0" collapsed="false">
      <c r="A93" s="36"/>
      <c r="B93" s="36" t="s">
        <v>62</v>
      </c>
      <c r="C93" s="36" t="s">
        <v>63</v>
      </c>
      <c r="D93" s="37" t="s">
        <v>64</v>
      </c>
      <c r="E93" s="37" t="s">
        <v>549</v>
      </c>
      <c r="F93" s="38" t="s">
        <v>536</v>
      </c>
      <c r="G93" s="38" t="s">
        <v>576</v>
      </c>
      <c r="H93" s="37" t="s">
        <v>577</v>
      </c>
      <c r="I93" s="39" t="s">
        <v>568</v>
      </c>
      <c r="J93" s="38" t="s">
        <v>330</v>
      </c>
      <c r="K93" s="40" t="s">
        <v>569</v>
      </c>
      <c r="L93" s="40" t="s">
        <v>570</v>
      </c>
      <c r="M93" s="38" t="s">
        <v>571</v>
      </c>
      <c r="N93" s="40" t="n">
        <v>2291412</v>
      </c>
      <c r="O93" s="36" t="s">
        <v>540</v>
      </c>
      <c r="P93" s="36" t="s">
        <v>76</v>
      </c>
      <c r="Q93" s="41"/>
      <c r="R93" s="42" t="n">
        <v>42309</v>
      </c>
      <c r="S93" s="39" t="n">
        <v>8</v>
      </c>
      <c r="T93" s="43" t="n">
        <f aca="false">SUM(R93+S93*365.2)</f>
        <v>45230.6</v>
      </c>
      <c r="U93" s="37" t="s">
        <v>334</v>
      </c>
      <c r="V93" s="36"/>
      <c r="W93" s="36" t="s">
        <v>109</v>
      </c>
      <c r="X93" s="39" t="n">
        <v>120</v>
      </c>
      <c r="Y93" s="39"/>
      <c r="Z93" s="41" t="s">
        <v>109</v>
      </c>
      <c r="AA93" s="37" t="s">
        <v>572</v>
      </c>
      <c r="AB93" s="39"/>
      <c r="AC93" s="41" t="s">
        <v>578</v>
      </c>
      <c r="AD93" s="40" t="n">
        <v>48</v>
      </c>
      <c r="AE93" s="44" t="n">
        <v>45034</v>
      </c>
      <c r="AF93" s="45" t="n">
        <f aca="false">IF(AD93=0,0,IF(AE93="","",EDATE(AE93,AD93)-DAY(1)))</f>
        <v>46464</v>
      </c>
      <c r="AG93" s="45" t="s">
        <v>81</v>
      </c>
      <c r="AH93" s="45" t="s">
        <v>82</v>
      </c>
      <c r="AI93" s="41" t="s">
        <v>579</v>
      </c>
      <c r="AJ93" s="38" t="s">
        <v>113</v>
      </c>
      <c r="AK93" s="45" t="str">
        <f aca="true">IF(AE93=0,"нет данных",IF(TODAY()&lt;AF93-30,"поверен",IF(TODAY()&gt;AF93,"ЗАМЕНИТЬ","ПРОСРОЧЕН")))</f>
        <v>поверен</v>
      </c>
      <c r="AL93" s="41"/>
      <c r="AM93" s="41" t="s">
        <v>85</v>
      </c>
      <c r="AN93" s="41" t="s">
        <v>86</v>
      </c>
      <c r="AO93" s="41" t="s">
        <v>87</v>
      </c>
      <c r="AP93" s="39" t="s">
        <v>574</v>
      </c>
      <c r="AQ93" s="46" t="s">
        <v>545</v>
      </c>
      <c r="AR93" s="45"/>
      <c r="AS93" s="41" t="s">
        <v>90</v>
      </c>
      <c r="AT93" s="36" t="s">
        <v>91</v>
      </c>
      <c r="AU93" s="36"/>
      <c r="AV93" s="38"/>
      <c r="AW93" s="38"/>
      <c r="AX93" s="36"/>
      <c r="AY93" s="36"/>
      <c r="AZ93" s="36"/>
      <c r="BA93" s="38"/>
      <c r="BB93" s="38" t="s">
        <v>116</v>
      </c>
      <c r="BC93" s="38" t="s">
        <v>117</v>
      </c>
      <c r="BD93" s="41" t="n">
        <v>3201</v>
      </c>
      <c r="BE93" s="38"/>
      <c r="BF93" s="47"/>
      <c r="BG93" s="104" t="s">
        <v>124</v>
      </c>
      <c r="BH93" s="105"/>
      <c r="BI93" s="36" t="s">
        <v>575</v>
      </c>
      <c r="BJ93" s="46" t="s">
        <v>564</v>
      </c>
      <c r="BK93" s="36" t="s">
        <v>565</v>
      </c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  <c r="EB93" s="72"/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N93" s="72"/>
      <c r="EO93" s="72"/>
      <c r="EP93" s="72"/>
      <c r="EQ93" s="72"/>
      <c r="ER93" s="72"/>
      <c r="ES93" s="72"/>
      <c r="ET93" s="72"/>
      <c r="EU93" s="72"/>
      <c r="EV93" s="72"/>
      <c r="EW93" s="72"/>
      <c r="EX93" s="72"/>
      <c r="EY93" s="72"/>
      <c r="EZ93" s="72"/>
      <c r="FA93" s="72"/>
      <c r="FB93" s="72"/>
      <c r="FC93" s="72"/>
      <c r="FD93" s="72"/>
      <c r="FE93" s="72"/>
      <c r="FF93" s="72"/>
      <c r="FG93" s="72"/>
      <c r="FH93" s="72"/>
      <c r="FI93" s="72"/>
      <c r="FJ93" s="72"/>
      <c r="FK93" s="72"/>
      <c r="FL93" s="72"/>
      <c r="FM93" s="72"/>
      <c r="FN93" s="72"/>
      <c r="FO93" s="72"/>
      <c r="FP93" s="72"/>
      <c r="FQ93" s="72"/>
      <c r="FR93" s="72"/>
      <c r="FS93" s="72"/>
      <c r="FT93" s="72"/>
      <c r="FU93" s="72"/>
      <c r="FV93" s="72"/>
      <c r="FW93" s="72"/>
      <c r="FX93" s="72"/>
      <c r="FY93" s="72"/>
      <c r="FZ93" s="72"/>
      <c r="GA93" s="72"/>
      <c r="GB93" s="72"/>
      <c r="GC93" s="72"/>
      <c r="GD93" s="72"/>
      <c r="GE93" s="72"/>
      <c r="GF93" s="72"/>
      <c r="GG93" s="72"/>
      <c r="GH93" s="72"/>
      <c r="GI93" s="72"/>
      <c r="GJ93" s="72"/>
      <c r="GK93" s="72"/>
      <c r="GL93" s="72"/>
      <c r="GM93" s="72"/>
      <c r="GN93" s="72"/>
      <c r="GO93" s="72"/>
      <c r="GP93" s="72"/>
      <c r="GQ93" s="72"/>
      <c r="GR93" s="72"/>
      <c r="GS93" s="72"/>
      <c r="GT93" s="72"/>
      <c r="GU93" s="72"/>
      <c r="GV93" s="72"/>
      <c r="GW93" s="72"/>
      <c r="GX93" s="72"/>
      <c r="GY93" s="72"/>
      <c r="GZ93" s="72"/>
      <c r="HA93" s="72"/>
      <c r="HB93" s="72"/>
      <c r="HC93" s="72"/>
      <c r="HD93" s="72"/>
      <c r="HE93" s="72"/>
      <c r="HF93" s="72"/>
      <c r="HG93" s="72"/>
      <c r="HH93" s="72"/>
      <c r="HI93" s="72"/>
      <c r="HJ93" s="72"/>
      <c r="HK93" s="72"/>
      <c r="HL93" s="72"/>
      <c r="HM93" s="72"/>
      <c r="HN93" s="72"/>
      <c r="HO93" s="72"/>
      <c r="HP93" s="72"/>
      <c r="HQ93" s="72"/>
      <c r="HR93" s="72"/>
      <c r="HS93" s="72"/>
      <c r="HT93" s="72"/>
      <c r="HU93" s="72"/>
      <c r="HV93" s="72"/>
      <c r="HW93" s="72"/>
      <c r="HX93" s="72"/>
      <c r="HY93" s="72"/>
      <c r="HZ93" s="72"/>
      <c r="IA93" s="72"/>
      <c r="IB93" s="72"/>
      <c r="IC93" s="72"/>
      <c r="ID93" s="72"/>
      <c r="IE93" s="72"/>
    </row>
    <row r="94" s="53" customFormat="true" ht="60" hidden="false" customHeight="true" outlineLevel="0" collapsed="false">
      <c r="A94" s="36"/>
      <c r="B94" s="36" t="s">
        <v>62</v>
      </c>
      <c r="C94" s="36" t="s">
        <v>63</v>
      </c>
      <c r="D94" s="37" t="s">
        <v>64</v>
      </c>
      <c r="E94" s="37" t="s">
        <v>549</v>
      </c>
      <c r="F94" s="38" t="s">
        <v>536</v>
      </c>
      <c r="G94" s="38" t="s">
        <v>580</v>
      </c>
      <c r="H94" s="37" t="s">
        <v>581</v>
      </c>
      <c r="I94" s="39" t="s">
        <v>552</v>
      </c>
      <c r="J94" s="38" t="s">
        <v>553</v>
      </c>
      <c r="K94" s="40" t="s">
        <v>554</v>
      </c>
      <c r="L94" s="40" t="s">
        <v>555</v>
      </c>
      <c r="M94" s="38" t="s">
        <v>556</v>
      </c>
      <c r="N94" s="40" t="s">
        <v>582</v>
      </c>
      <c r="O94" s="36" t="s">
        <v>558</v>
      </c>
      <c r="P94" s="36" t="s">
        <v>76</v>
      </c>
      <c r="Q94" s="41" t="s">
        <v>108</v>
      </c>
      <c r="R94" s="74" t="n">
        <v>42339</v>
      </c>
      <c r="S94" s="39" t="n">
        <v>8</v>
      </c>
      <c r="T94" s="43" t="n">
        <f aca="false">R94+S94*365.2</f>
        <v>45260.6</v>
      </c>
      <c r="U94" s="37" t="s">
        <v>334</v>
      </c>
      <c r="V94" s="51" t="str">
        <f aca="false">IF(Y94="","",Y94)</f>
        <v/>
      </c>
      <c r="W94" s="51" t="str">
        <f aca="false">IF(Z94="","",Z94)</f>
        <v>°С</v>
      </c>
      <c r="X94" s="39" t="n">
        <v>300</v>
      </c>
      <c r="Y94" s="39"/>
      <c r="Z94" s="41" t="s">
        <v>109</v>
      </c>
      <c r="AA94" s="37" t="s">
        <v>559</v>
      </c>
      <c r="AB94" s="39"/>
      <c r="AC94" s="41" t="s">
        <v>111</v>
      </c>
      <c r="AD94" s="40" t="n">
        <v>60</v>
      </c>
      <c r="AE94" s="44" t="n">
        <v>45495</v>
      </c>
      <c r="AF94" s="45" t="n">
        <f aca="false">IF(AD94=0,0,IF(AE94="","",EDATE(AE94,AD94)-DAY(1)))</f>
        <v>47290</v>
      </c>
      <c r="AG94" s="45" t="s">
        <v>81</v>
      </c>
      <c r="AH94" s="45" t="s">
        <v>82</v>
      </c>
      <c r="AI94" s="41" t="s">
        <v>583</v>
      </c>
      <c r="AJ94" s="38" t="s">
        <v>113</v>
      </c>
      <c r="AK94" s="45" t="str">
        <f aca="true">IF(AE94=0,"нет данных",IF(TODAY()&lt;AF94-30,"поверен",IF(TODAY()&gt;AF94,"ЗАМЕНИТЬ","ПРОСРОЧЕН")))</f>
        <v>поверен</v>
      </c>
      <c r="AL94" s="41"/>
      <c r="AM94" s="41" t="s">
        <v>85</v>
      </c>
      <c r="AN94" s="41" t="s">
        <v>86</v>
      </c>
      <c r="AO94" s="41" t="s">
        <v>87</v>
      </c>
      <c r="AP94" s="39" t="s">
        <v>562</v>
      </c>
      <c r="AQ94" s="46" t="s">
        <v>545</v>
      </c>
      <c r="AR94" s="45"/>
      <c r="AS94" s="41" t="s">
        <v>90</v>
      </c>
      <c r="AT94" s="36" t="s">
        <v>91</v>
      </c>
      <c r="AU94" s="36"/>
      <c r="AV94" s="38"/>
      <c r="AW94" s="38"/>
      <c r="AX94" s="36"/>
      <c r="AY94" s="36"/>
      <c r="AZ94" s="36"/>
      <c r="BA94" s="38"/>
      <c r="BB94" s="38" t="s">
        <v>116</v>
      </c>
      <c r="BC94" s="38" t="s">
        <v>117</v>
      </c>
      <c r="BD94" s="41" t="n">
        <v>3201</v>
      </c>
      <c r="BE94" s="38"/>
      <c r="BF94" s="47"/>
      <c r="BG94" s="48"/>
      <c r="BH94" s="49"/>
      <c r="BI94" s="36" t="s">
        <v>563</v>
      </c>
      <c r="BJ94" s="46" t="s">
        <v>564</v>
      </c>
      <c r="BK94" s="36" t="s">
        <v>565</v>
      </c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  <c r="FK94" s="52"/>
      <c r="FL94" s="52"/>
      <c r="FM94" s="52"/>
      <c r="FN94" s="52"/>
      <c r="FO94" s="52"/>
      <c r="FP94" s="52"/>
      <c r="FQ94" s="52"/>
      <c r="FR94" s="52"/>
      <c r="FS94" s="52"/>
      <c r="FT94" s="52"/>
      <c r="FU94" s="52"/>
      <c r="FV94" s="52"/>
      <c r="FW94" s="52"/>
      <c r="FX94" s="52"/>
      <c r="FY94" s="52"/>
      <c r="FZ94" s="52"/>
      <c r="GA94" s="52"/>
      <c r="GB94" s="52"/>
      <c r="GC94" s="52"/>
      <c r="GD94" s="52"/>
      <c r="GE94" s="52"/>
      <c r="GF94" s="52"/>
      <c r="GG94" s="52"/>
      <c r="GH94" s="52"/>
      <c r="GI94" s="52"/>
      <c r="GJ94" s="52"/>
      <c r="GK94" s="52"/>
      <c r="GL94" s="52"/>
      <c r="GM94" s="52"/>
      <c r="GN94" s="52"/>
      <c r="GO94" s="52"/>
      <c r="GP94" s="52"/>
      <c r="GQ94" s="52"/>
      <c r="GR94" s="52"/>
      <c r="GS94" s="52"/>
      <c r="GT94" s="52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</row>
    <row r="95" s="106" customFormat="true" ht="60" hidden="false" customHeight="true" outlineLevel="0" collapsed="false">
      <c r="A95" s="36"/>
      <c r="B95" s="36" t="s">
        <v>62</v>
      </c>
      <c r="C95" s="36" t="s">
        <v>63</v>
      </c>
      <c r="D95" s="37" t="s">
        <v>64</v>
      </c>
      <c r="E95" s="37" t="s">
        <v>549</v>
      </c>
      <c r="F95" s="38" t="s">
        <v>536</v>
      </c>
      <c r="G95" s="38" t="s">
        <v>584</v>
      </c>
      <c r="H95" s="37" t="s">
        <v>585</v>
      </c>
      <c r="I95" s="39" t="s">
        <v>568</v>
      </c>
      <c r="J95" s="38" t="s">
        <v>330</v>
      </c>
      <c r="K95" s="40" t="s">
        <v>569</v>
      </c>
      <c r="L95" s="40" t="s">
        <v>570</v>
      </c>
      <c r="M95" s="38" t="s">
        <v>571</v>
      </c>
      <c r="N95" s="40" t="n">
        <v>2291410</v>
      </c>
      <c r="O95" s="36" t="s">
        <v>558</v>
      </c>
      <c r="P95" s="36" t="s">
        <v>76</v>
      </c>
      <c r="Q95" s="41"/>
      <c r="R95" s="42" t="n">
        <v>42309</v>
      </c>
      <c r="S95" s="39" t="n">
        <v>8</v>
      </c>
      <c r="T95" s="43" t="n">
        <f aca="false">SUM(R95+S95*365.2)</f>
        <v>45230.6</v>
      </c>
      <c r="U95" s="37" t="s">
        <v>334</v>
      </c>
      <c r="V95" s="36"/>
      <c r="W95" s="36" t="s">
        <v>109</v>
      </c>
      <c r="X95" s="39" t="n">
        <v>120</v>
      </c>
      <c r="Y95" s="39"/>
      <c r="Z95" s="41" t="s">
        <v>109</v>
      </c>
      <c r="AA95" s="37" t="s">
        <v>572</v>
      </c>
      <c r="AB95" s="39"/>
      <c r="AC95" s="41" t="s">
        <v>109</v>
      </c>
      <c r="AD95" s="40" t="n">
        <v>48</v>
      </c>
      <c r="AE95" s="44" t="n">
        <v>45034</v>
      </c>
      <c r="AF95" s="45" t="n">
        <v>46494</v>
      </c>
      <c r="AG95" s="45" t="s">
        <v>81</v>
      </c>
      <c r="AH95" s="45" t="s">
        <v>82</v>
      </c>
      <c r="AI95" s="41" t="s">
        <v>586</v>
      </c>
      <c r="AJ95" s="38" t="s">
        <v>113</v>
      </c>
      <c r="AK95" s="45" t="str">
        <f aca="true">IF(AE95=0,"нет данных",IF(TODAY()&lt;AF95-30,"поверен",IF(TODAY()&gt;AF95,"ЗАМЕНИТЬ","ПРОСРОЧЕН")))</f>
        <v>поверен</v>
      </c>
      <c r="AL95" s="41"/>
      <c r="AM95" s="41" t="s">
        <v>85</v>
      </c>
      <c r="AN95" s="41" t="s">
        <v>86</v>
      </c>
      <c r="AO95" s="41" t="s">
        <v>87</v>
      </c>
      <c r="AP95" s="39" t="s">
        <v>574</v>
      </c>
      <c r="AQ95" s="46" t="s">
        <v>545</v>
      </c>
      <c r="AR95" s="45"/>
      <c r="AS95" s="41" t="s">
        <v>90</v>
      </c>
      <c r="AT95" s="36" t="s">
        <v>91</v>
      </c>
      <c r="AU95" s="36"/>
      <c r="AV95" s="38"/>
      <c r="AW95" s="38"/>
      <c r="AX95" s="36"/>
      <c r="AY95" s="36"/>
      <c r="AZ95" s="36"/>
      <c r="BA95" s="38"/>
      <c r="BB95" s="38" t="s">
        <v>116</v>
      </c>
      <c r="BC95" s="38" t="s">
        <v>117</v>
      </c>
      <c r="BD95" s="41" t="n">
        <v>3201</v>
      </c>
      <c r="BE95" s="38"/>
      <c r="BF95" s="47"/>
      <c r="BG95" s="104" t="s">
        <v>124</v>
      </c>
      <c r="BH95" s="105"/>
      <c r="BI95" s="36" t="s">
        <v>575</v>
      </c>
      <c r="BJ95" s="46" t="s">
        <v>564</v>
      </c>
      <c r="BK95" s="36" t="s">
        <v>565</v>
      </c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N95" s="72"/>
      <c r="EO95" s="72"/>
      <c r="EP95" s="72"/>
      <c r="EQ95" s="72"/>
      <c r="ER95" s="72"/>
      <c r="ES95" s="72"/>
      <c r="ET95" s="72"/>
      <c r="EU95" s="72"/>
      <c r="EV95" s="72"/>
      <c r="EW95" s="72"/>
      <c r="EX95" s="72"/>
      <c r="EY95" s="72"/>
      <c r="EZ95" s="72"/>
      <c r="FA95" s="72"/>
      <c r="FB95" s="72"/>
      <c r="FC95" s="72"/>
      <c r="FD95" s="72"/>
      <c r="FE95" s="72"/>
      <c r="FF95" s="72"/>
      <c r="FG95" s="72"/>
      <c r="FH95" s="72"/>
      <c r="FI95" s="72"/>
      <c r="FJ95" s="72"/>
      <c r="FK95" s="72"/>
      <c r="FL95" s="72"/>
      <c r="FM95" s="72"/>
      <c r="FN95" s="72"/>
      <c r="FO95" s="72"/>
      <c r="FP95" s="72"/>
      <c r="FQ95" s="72"/>
      <c r="FR95" s="72"/>
      <c r="FS95" s="72"/>
      <c r="FT95" s="72"/>
      <c r="FU95" s="72"/>
      <c r="FV95" s="72"/>
      <c r="FW95" s="72"/>
      <c r="FX95" s="72"/>
      <c r="FY95" s="72"/>
      <c r="FZ95" s="72"/>
      <c r="GA95" s="72"/>
      <c r="GB95" s="72"/>
      <c r="GC95" s="72"/>
      <c r="GD95" s="72"/>
      <c r="GE95" s="72"/>
      <c r="GF95" s="72"/>
      <c r="GG95" s="72"/>
      <c r="GH95" s="72"/>
      <c r="GI95" s="72"/>
      <c r="GJ95" s="72"/>
      <c r="GK95" s="72"/>
      <c r="GL95" s="72"/>
      <c r="GM95" s="72"/>
      <c r="GN95" s="72"/>
      <c r="GO95" s="72"/>
      <c r="GP95" s="72"/>
      <c r="GQ95" s="72"/>
      <c r="GR95" s="72"/>
      <c r="GS95" s="72"/>
      <c r="GT95" s="72"/>
      <c r="GU95" s="72"/>
      <c r="GV95" s="72"/>
      <c r="GW95" s="72"/>
      <c r="GX95" s="72"/>
      <c r="GY95" s="72"/>
      <c r="GZ95" s="72"/>
      <c r="HA95" s="72"/>
      <c r="HB95" s="72"/>
      <c r="HC95" s="72"/>
      <c r="HD95" s="72"/>
      <c r="HE95" s="72"/>
      <c r="HF95" s="72"/>
      <c r="HG95" s="72"/>
      <c r="HH95" s="72"/>
      <c r="HI95" s="72"/>
      <c r="HJ95" s="72"/>
      <c r="HK95" s="72"/>
      <c r="HL95" s="72"/>
      <c r="HM95" s="72"/>
      <c r="HN95" s="72"/>
      <c r="HO95" s="72"/>
      <c r="HP95" s="72"/>
      <c r="HQ95" s="72"/>
      <c r="HR95" s="72"/>
      <c r="HS95" s="72"/>
      <c r="HT95" s="72"/>
      <c r="HU95" s="72"/>
      <c r="HV95" s="72"/>
      <c r="HW95" s="72"/>
      <c r="HX95" s="72"/>
      <c r="HY95" s="72"/>
      <c r="HZ95" s="72"/>
      <c r="IA95" s="72"/>
      <c r="IB95" s="72"/>
      <c r="IC95" s="72"/>
      <c r="ID95" s="72"/>
      <c r="IE95" s="72"/>
    </row>
    <row r="96" s="106" customFormat="true" ht="60" hidden="false" customHeight="true" outlineLevel="0" collapsed="false">
      <c r="A96" s="36"/>
      <c r="B96" s="36" t="s">
        <v>62</v>
      </c>
      <c r="C96" s="36" t="s">
        <v>63</v>
      </c>
      <c r="D96" s="37" t="s">
        <v>64</v>
      </c>
      <c r="E96" s="37" t="s">
        <v>549</v>
      </c>
      <c r="F96" s="38" t="s">
        <v>536</v>
      </c>
      <c r="G96" s="38" t="s">
        <v>587</v>
      </c>
      <c r="H96" s="37" t="s">
        <v>588</v>
      </c>
      <c r="I96" s="39" t="s">
        <v>568</v>
      </c>
      <c r="J96" s="38" t="s">
        <v>330</v>
      </c>
      <c r="K96" s="40" t="s">
        <v>569</v>
      </c>
      <c r="L96" s="40" t="s">
        <v>570</v>
      </c>
      <c r="M96" s="38" t="s">
        <v>571</v>
      </c>
      <c r="N96" s="40" t="n">
        <v>2291413</v>
      </c>
      <c r="O96" s="36" t="s">
        <v>540</v>
      </c>
      <c r="P96" s="36" t="s">
        <v>76</v>
      </c>
      <c r="Q96" s="41"/>
      <c r="R96" s="42" t="n">
        <v>42309</v>
      </c>
      <c r="S96" s="39" t="n">
        <v>8</v>
      </c>
      <c r="T96" s="43" t="n">
        <f aca="false">SUM(R96+S96*365.2)</f>
        <v>45230.6</v>
      </c>
      <c r="U96" s="37" t="s">
        <v>334</v>
      </c>
      <c r="V96" s="36"/>
      <c r="W96" s="36" t="s">
        <v>109</v>
      </c>
      <c r="X96" s="39" t="n">
        <v>120</v>
      </c>
      <c r="Y96" s="39"/>
      <c r="Z96" s="41" t="s">
        <v>109</v>
      </c>
      <c r="AA96" s="37" t="s">
        <v>572</v>
      </c>
      <c r="AB96" s="39"/>
      <c r="AC96" s="41" t="s">
        <v>578</v>
      </c>
      <c r="AD96" s="40" t="n">
        <v>48</v>
      </c>
      <c r="AE96" s="44" t="n">
        <v>45034</v>
      </c>
      <c r="AF96" s="45" t="n">
        <f aca="false">IF(AD96=0,0,IF(AE96="","",EDATE(AE96,AD96)-DAY(1)))</f>
        <v>46464</v>
      </c>
      <c r="AG96" s="45" t="s">
        <v>81</v>
      </c>
      <c r="AH96" s="45" t="s">
        <v>82</v>
      </c>
      <c r="AI96" s="41" t="s">
        <v>589</v>
      </c>
      <c r="AJ96" s="38" t="s">
        <v>113</v>
      </c>
      <c r="AK96" s="45" t="str">
        <f aca="true">IF(AE96=0,"нет данных",IF(TODAY()&lt;AF96-30,"поверен",IF(TODAY()&gt;AF96,"ЗАМЕНИТЬ","ПРОСРОЧЕН")))</f>
        <v>поверен</v>
      </c>
      <c r="AL96" s="41"/>
      <c r="AM96" s="41" t="s">
        <v>85</v>
      </c>
      <c r="AN96" s="41" t="s">
        <v>86</v>
      </c>
      <c r="AO96" s="41" t="s">
        <v>87</v>
      </c>
      <c r="AP96" s="39" t="s">
        <v>574</v>
      </c>
      <c r="AQ96" s="46" t="s">
        <v>545</v>
      </c>
      <c r="AR96" s="45"/>
      <c r="AS96" s="41" t="s">
        <v>90</v>
      </c>
      <c r="AT96" s="36" t="s">
        <v>91</v>
      </c>
      <c r="AU96" s="36"/>
      <c r="AV96" s="38"/>
      <c r="AW96" s="38"/>
      <c r="AX96" s="36"/>
      <c r="AY96" s="36"/>
      <c r="AZ96" s="36"/>
      <c r="BA96" s="38"/>
      <c r="BB96" s="38" t="s">
        <v>116</v>
      </c>
      <c r="BC96" s="38" t="s">
        <v>117</v>
      </c>
      <c r="BD96" s="41" t="n">
        <v>3201</v>
      </c>
      <c r="BE96" s="38"/>
      <c r="BF96" s="47"/>
      <c r="BG96" s="104" t="s">
        <v>124</v>
      </c>
      <c r="BH96" s="105"/>
      <c r="BI96" s="36" t="s">
        <v>575</v>
      </c>
      <c r="BJ96" s="46" t="s">
        <v>564</v>
      </c>
      <c r="BK96" s="36" t="s">
        <v>565</v>
      </c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  <c r="EB96" s="72"/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N96" s="72"/>
      <c r="EO96" s="72"/>
      <c r="EP96" s="72"/>
      <c r="EQ96" s="72"/>
      <c r="ER96" s="72"/>
      <c r="ES96" s="72"/>
      <c r="ET96" s="72"/>
      <c r="EU96" s="72"/>
      <c r="EV96" s="72"/>
      <c r="EW96" s="72"/>
      <c r="EX96" s="72"/>
      <c r="EY96" s="72"/>
      <c r="EZ96" s="72"/>
      <c r="FA96" s="72"/>
      <c r="FB96" s="72"/>
      <c r="FC96" s="72"/>
      <c r="FD96" s="72"/>
      <c r="FE96" s="72"/>
      <c r="FF96" s="72"/>
      <c r="FG96" s="72"/>
      <c r="FH96" s="72"/>
      <c r="FI96" s="72"/>
      <c r="FJ96" s="72"/>
      <c r="FK96" s="72"/>
      <c r="FL96" s="72"/>
      <c r="FM96" s="72"/>
      <c r="FN96" s="72"/>
      <c r="FO96" s="72"/>
      <c r="FP96" s="72"/>
      <c r="FQ96" s="72"/>
      <c r="FR96" s="72"/>
      <c r="FS96" s="72"/>
      <c r="FT96" s="72"/>
      <c r="FU96" s="72"/>
      <c r="FV96" s="72"/>
      <c r="FW96" s="72"/>
      <c r="FX96" s="72"/>
      <c r="FY96" s="72"/>
      <c r="FZ96" s="72"/>
      <c r="GA96" s="72"/>
      <c r="GB96" s="72"/>
      <c r="GC96" s="72"/>
      <c r="GD96" s="72"/>
      <c r="GE96" s="72"/>
      <c r="GF96" s="72"/>
      <c r="GG96" s="72"/>
      <c r="GH96" s="72"/>
      <c r="GI96" s="72"/>
      <c r="GJ96" s="72"/>
      <c r="GK96" s="72"/>
      <c r="GL96" s="72"/>
      <c r="GM96" s="72"/>
      <c r="GN96" s="72"/>
      <c r="GO96" s="72"/>
      <c r="GP96" s="72"/>
      <c r="GQ96" s="72"/>
      <c r="GR96" s="72"/>
      <c r="GS96" s="72"/>
      <c r="GT96" s="72"/>
      <c r="GU96" s="72"/>
      <c r="GV96" s="72"/>
      <c r="GW96" s="72"/>
      <c r="GX96" s="72"/>
      <c r="GY96" s="72"/>
      <c r="GZ96" s="72"/>
      <c r="HA96" s="72"/>
      <c r="HB96" s="72"/>
      <c r="HC96" s="72"/>
      <c r="HD96" s="72"/>
      <c r="HE96" s="72"/>
      <c r="HF96" s="72"/>
      <c r="HG96" s="72"/>
      <c r="HH96" s="72"/>
      <c r="HI96" s="72"/>
      <c r="HJ96" s="72"/>
      <c r="HK96" s="72"/>
      <c r="HL96" s="72"/>
      <c r="HM96" s="72"/>
      <c r="HN96" s="72"/>
      <c r="HO96" s="72"/>
      <c r="HP96" s="72"/>
      <c r="HQ96" s="72"/>
      <c r="HR96" s="72"/>
      <c r="HS96" s="72"/>
      <c r="HT96" s="72"/>
      <c r="HU96" s="72"/>
      <c r="HV96" s="72"/>
      <c r="HW96" s="72"/>
      <c r="HX96" s="72"/>
      <c r="HY96" s="72"/>
      <c r="HZ96" s="72"/>
      <c r="IA96" s="72"/>
      <c r="IB96" s="72"/>
      <c r="IC96" s="72"/>
      <c r="ID96" s="72"/>
      <c r="IE96" s="72"/>
    </row>
    <row r="97" s="72" customFormat="true" ht="60" hidden="false" customHeight="true" outlineLevel="0" collapsed="false">
      <c r="A97" s="36"/>
      <c r="B97" s="36" t="s">
        <v>62</v>
      </c>
      <c r="C97" s="36" t="s">
        <v>63</v>
      </c>
      <c r="D97" s="37" t="s">
        <v>64</v>
      </c>
      <c r="E97" s="37" t="n">
        <v>500</v>
      </c>
      <c r="F97" s="38" t="s">
        <v>536</v>
      </c>
      <c r="G97" s="38" t="s">
        <v>590</v>
      </c>
      <c r="H97" s="37" t="s">
        <v>591</v>
      </c>
      <c r="I97" s="39" t="s">
        <v>286</v>
      </c>
      <c r="J97" s="38" t="s">
        <v>287</v>
      </c>
      <c r="K97" s="40" t="s">
        <v>129</v>
      </c>
      <c r="L97" s="40" t="s">
        <v>130</v>
      </c>
      <c r="M97" s="38" t="s">
        <v>592</v>
      </c>
      <c r="N97" s="40" t="n">
        <v>4027477</v>
      </c>
      <c r="O97" s="36" t="s">
        <v>305</v>
      </c>
      <c r="P97" s="36" t="s">
        <v>76</v>
      </c>
      <c r="Q97" s="41" t="s">
        <v>135</v>
      </c>
      <c r="R97" s="74" t="n">
        <v>42339</v>
      </c>
      <c r="S97" s="75" t="n">
        <v>12</v>
      </c>
      <c r="T97" s="43" t="n">
        <f aca="false">R97+S97*365.2</f>
        <v>46721.4</v>
      </c>
      <c r="U97" s="37" t="s">
        <v>78</v>
      </c>
      <c r="V97" s="51" t="s">
        <v>593</v>
      </c>
      <c r="W97" s="51" t="str">
        <f aca="false">IF(Z97="","",Z97)</f>
        <v>Па</v>
      </c>
      <c r="X97" s="39" t="n">
        <v>160</v>
      </c>
      <c r="Y97" s="51" t="s">
        <v>593</v>
      </c>
      <c r="Z97" s="41" t="s">
        <v>138</v>
      </c>
      <c r="AA97" s="37" t="s">
        <v>594</v>
      </c>
      <c r="AB97" s="39"/>
      <c r="AC97" s="41" t="s">
        <v>111</v>
      </c>
      <c r="AD97" s="40" t="n">
        <v>60</v>
      </c>
      <c r="AE97" s="44" t="n">
        <v>45495</v>
      </c>
      <c r="AF97" s="45" t="n">
        <f aca="false">IF(AD97=0,0,IF(AE97="","",EDATE(AE97,AD97)-DAY(1)))</f>
        <v>47290</v>
      </c>
      <c r="AG97" s="45" t="s">
        <v>81</v>
      </c>
      <c r="AH97" s="38" t="s">
        <v>82</v>
      </c>
      <c r="AI97" s="41" t="s">
        <v>595</v>
      </c>
      <c r="AJ97" s="38" t="s">
        <v>113</v>
      </c>
      <c r="AK97" s="45" t="str">
        <f aca="true">IF(AE97=0,"нет данных",IF(TODAY()&lt;AF97-30,"поверен",IF(TODAY()&gt;AF97,"ЗАМЕНИТЬ","ПРОСРОЧЕН")))</f>
        <v>поверен</v>
      </c>
      <c r="AL97" s="41"/>
      <c r="AM97" s="41" t="s">
        <v>85</v>
      </c>
      <c r="AN97" s="41" t="s">
        <v>86</v>
      </c>
      <c r="AO97" s="41" t="s">
        <v>87</v>
      </c>
      <c r="AP97" s="39" t="s">
        <v>596</v>
      </c>
      <c r="AQ97" s="46" t="s">
        <v>597</v>
      </c>
      <c r="AR97" s="45"/>
      <c r="AS97" s="41" t="s">
        <v>90</v>
      </c>
      <c r="AT97" s="36" t="s">
        <v>91</v>
      </c>
      <c r="AU97" s="36"/>
      <c r="AV97" s="38" t="n">
        <v>44875</v>
      </c>
      <c r="AW97" s="38"/>
      <c r="AX97" s="36"/>
      <c r="AY97" s="36"/>
      <c r="AZ97" s="36"/>
      <c r="BA97" s="38"/>
      <c r="BB97" s="38" t="s">
        <v>141</v>
      </c>
      <c r="BC97" s="38" t="s">
        <v>142</v>
      </c>
      <c r="BD97" s="41" t="n">
        <v>3001</v>
      </c>
      <c r="BE97" s="38"/>
      <c r="BF97" s="47"/>
      <c r="BG97" s="48"/>
      <c r="BH97" s="201"/>
      <c r="BI97" s="50" t="s">
        <v>598</v>
      </c>
      <c r="BJ97" s="50" t="s">
        <v>599</v>
      </c>
      <c r="BK97" s="50" t="s">
        <v>600</v>
      </c>
    </row>
    <row r="98" s="106" customFormat="true" ht="60" hidden="false" customHeight="true" outlineLevel="0" collapsed="false">
      <c r="A98" s="36"/>
      <c r="B98" s="36" t="s">
        <v>62</v>
      </c>
      <c r="C98" s="36" t="s">
        <v>63</v>
      </c>
      <c r="D98" s="37" t="s">
        <v>64</v>
      </c>
      <c r="E98" s="37" t="n">
        <v>500</v>
      </c>
      <c r="F98" s="38" t="s">
        <v>536</v>
      </c>
      <c r="G98" s="38" t="s">
        <v>601</v>
      </c>
      <c r="H98" s="37" t="s">
        <v>602</v>
      </c>
      <c r="I98" s="39" t="s">
        <v>286</v>
      </c>
      <c r="J98" s="38" t="s">
        <v>287</v>
      </c>
      <c r="K98" s="40" t="s">
        <v>129</v>
      </c>
      <c r="L98" s="40" t="s">
        <v>130</v>
      </c>
      <c r="M98" s="38" t="s">
        <v>603</v>
      </c>
      <c r="N98" s="40" t="s">
        <v>604</v>
      </c>
      <c r="O98" s="36" t="s">
        <v>305</v>
      </c>
      <c r="P98" s="36" t="s">
        <v>76</v>
      </c>
      <c r="Q98" s="41" t="s">
        <v>135</v>
      </c>
      <c r="R98" s="74" t="n">
        <v>42339</v>
      </c>
      <c r="S98" s="75" t="n">
        <v>12</v>
      </c>
      <c r="T98" s="43" t="n">
        <f aca="false">R98+S98*365.2</f>
        <v>46721.4</v>
      </c>
      <c r="U98" s="37" t="s">
        <v>78</v>
      </c>
      <c r="V98" s="51" t="str">
        <f aca="false">IF(Y98="","",Y98)</f>
        <v>М</v>
      </c>
      <c r="W98" s="51" t="str">
        <f aca="false">IF(Z98="","",Z98)</f>
        <v>Па</v>
      </c>
      <c r="X98" s="39" t="n">
        <v>6</v>
      </c>
      <c r="Y98" s="39" t="s">
        <v>137</v>
      </c>
      <c r="Z98" s="41" t="s">
        <v>138</v>
      </c>
      <c r="AA98" s="37" t="s">
        <v>594</v>
      </c>
      <c r="AB98" s="39"/>
      <c r="AC98" s="41" t="s">
        <v>111</v>
      </c>
      <c r="AD98" s="40" t="n">
        <v>60</v>
      </c>
      <c r="AE98" s="44" t="n">
        <v>45495</v>
      </c>
      <c r="AF98" s="45" t="n">
        <f aca="false">IF(AD98=0,0,IF(AE98="","",EDATE(AE98,AD98)-DAY(1)))</f>
        <v>47290</v>
      </c>
      <c r="AG98" s="38" t="s">
        <v>81</v>
      </c>
      <c r="AH98" s="38" t="s">
        <v>82</v>
      </c>
      <c r="AI98" s="41" t="s">
        <v>605</v>
      </c>
      <c r="AJ98" s="38" t="s">
        <v>113</v>
      </c>
      <c r="AK98" s="45" t="str">
        <f aca="true">IF(AE98=0,"нет данных",IF(TODAY()&lt;AF98-30,"поверен",IF(TODAY()&gt;AF98,"ЗАМЕНИТЬ","ПРОСРОЧЕН")))</f>
        <v>поверен</v>
      </c>
      <c r="AL98" s="41"/>
      <c r="AM98" s="41" t="s">
        <v>85</v>
      </c>
      <c r="AN98" s="41" t="s">
        <v>86</v>
      </c>
      <c r="AO98" s="41" t="s">
        <v>87</v>
      </c>
      <c r="AP98" s="39" t="s">
        <v>596</v>
      </c>
      <c r="AQ98" s="46" t="s">
        <v>597</v>
      </c>
      <c r="AR98" s="45"/>
      <c r="AS98" s="41" t="s">
        <v>90</v>
      </c>
      <c r="AT98" s="36" t="s">
        <v>91</v>
      </c>
      <c r="AU98" s="36"/>
      <c r="AV98" s="38" t="n">
        <v>44875</v>
      </c>
      <c r="AW98" s="38"/>
      <c r="AX98" s="36"/>
      <c r="AY98" s="36"/>
      <c r="AZ98" s="36"/>
      <c r="BA98" s="38"/>
      <c r="BB98" s="38" t="s">
        <v>141</v>
      </c>
      <c r="BC98" s="38" t="s">
        <v>142</v>
      </c>
      <c r="BD98" s="41" t="n">
        <v>3001</v>
      </c>
      <c r="BE98" s="38"/>
      <c r="BF98" s="47"/>
      <c r="BG98" s="48"/>
      <c r="BH98" s="201"/>
      <c r="BI98" s="50" t="s">
        <v>598</v>
      </c>
      <c r="BJ98" s="50" t="s">
        <v>599</v>
      </c>
      <c r="BK98" s="50" t="s">
        <v>600</v>
      </c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  <c r="IA98" s="72"/>
      <c r="IB98" s="72"/>
      <c r="IC98" s="72"/>
      <c r="ID98" s="72"/>
      <c r="IE98" s="72"/>
    </row>
    <row r="99" s="106" customFormat="true" ht="60" hidden="false" customHeight="true" outlineLevel="0" collapsed="false">
      <c r="A99" s="36"/>
      <c r="B99" s="36" t="s">
        <v>62</v>
      </c>
      <c r="C99" s="36" t="s">
        <v>63</v>
      </c>
      <c r="D99" s="37" t="s">
        <v>64</v>
      </c>
      <c r="E99" s="37" t="n">
        <v>500</v>
      </c>
      <c r="F99" s="38" t="s">
        <v>536</v>
      </c>
      <c r="G99" s="38" t="s">
        <v>606</v>
      </c>
      <c r="H99" s="37" t="s">
        <v>607</v>
      </c>
      <c r="I99" s="39" t="s">
        <v>286</v>
      </c>
      <c r="J99" s="38" t="s">
        <v>287</v>
      </c>
      <c r="K99" s="40" t="s">
        <v>129</v>
      </c>
      <c r="L99" s="40" t="s">
        <v>130</v>
      </c>
      <c r="M99" s="38" t="s">
        <v>592</v>
      </c>
      <c r="N99" s="40" t="n">
        <v>4027476</v>
      </c>
      <c r="O99" s="36" t="s">
        <v>305</v>
      </c>
      <c r="P99" s="36" t="s">
        <v>76</v>
      </c>
      <c r="Q99" s="41" t="s">
        <v>135</v>
      </c>
      <c r="R99" s="74" t="n">
        <v>42339</v>
      </c>
      <c r="S99" s="75" t="n">
        <v>12</v>
      </c>
      <c r="T99" s="43" t="n">
        <f aca="false">R99+S99*365.2</f>
        <v>46721.4</v>
      </c>
      <c r="U99" s="37" t="s">
        <v>78</v>
      </c>
      <c r="V99" s="51" t="s">
        <v>593</v>
      </c>
      <c r="W99" s="51" t="str">
        <f aca="false">IF(Z99="","",Z99)</f>
        <v>Па</v>
      </c>
      <c r="X99" s="39" t="n">
        <v>160</v>
      </c>
      <c r="Y99" s="51" t="s">
        <v>593</v>
      </c>
      <c r="Z99" s="41" t="s">
        <v>138</v>
      </c>
      <c r="AA99" s="37" t="s">
        <v>594</v>
      </c>
      <c r="AB99" s="39"/>
      <c r="AC99" s="41" t="s">
        <v>111</v>
      </c>
      <c r="AD99" s="40" t="n">
        <v>60</v>
      </c>
      <c r="AE99" s="44" t="n">
        <v>45297</v>
      </c>
      <c r="AF99" s="45" t="n">
        <f aca="false">IF(AD99=0,0,IF(AE99="","",EDATE(AE99,AD99)-DAY(1)))</f>
        <v>47093</v>
      </c>
      <c r="AG99" s="38" t="s">
        <v>81</v>
      </c>
      <c r="AH99" s="38" t="s">
        <v>82</v>
      </c>
      <c r="AI99" s="41" t="s">
        <v>608</v>
      </c>
      <c r="AJ99" s="38" t="s">
        <v>561</v>
      </c>
      <c r="AK99" s="45" t="str">
        <f aca="true">IF(AE99=0,"нет данных",IF(TODAY()&lt;AF99-30,"поверен",IF(TODAY()&gt;AF99,"ЗАМЕНИТЬ","ПРОСРОЧЕН")))</f>
        <v>поверен</v>
      </c>
      <c r="AL99" s="41"/>
      <c r="AM99" s="41" t="s">
        <v>85</v>
      </c>
      <c r="AN99" s="41" t="s">
        <v>86</v>
      </c>
      <c r="AO99" s="41" t="s">
        <v>87</v>
      </c>
      <c r="AP99" s="39" t="s">
        <v>596</v>
      </c>
      <c r="AQ99" s="46" t="s">
        <v>597</v>
      </c>
      <c r="AR99" s="45"/>
      <c r="AS99" s="41" t="s">
        <v>90</v>
      </c>
      <c r="AT99" s="36" t="s">
        <v>91</v>
      </c>
      <c r="AU99" s="36"/>
      <c r="AV99" s="38" t="n">
        <v>44875</v>
      </c>
      <c r="AW99" s="38"/>
      <c r="AX99" s="36"/>
      <c r="AY99" s="36"/>
      <c r="AZ99" s="36"/>
      <c r="BA99" s="38"/>
      <c r="BB99" s="38" t="s">
        <v>141</v>
      </c>
      <c r="BC99" s="38" t="s">
        <v>142</v>
      </c>
      <c r="BD99" s="41" t="n">
        <v>3001</v>
      </c>
      <c r="BE99" s="38"/>
      <c r="BF99" s="47"/>
      <c r="BG99" s="48"/>
      <c r="BH99" s="49"/>
      <c r="BI99" s="50" t="s">
        <v>598</v>
      </c>
      <c r="BJ99" s="50" t="s">
        <v>599</v>
      </c>
      <c r="BK99" s="50" t="s">
        <v>600</v>
      </c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  <c r="IA99" s="72"/>
      <c r="IB99" s="72"/>
      <c r="IC99" s="72"/>
      <c r="ID99" s="72"/>
      <c r="IE99" s="72"/>
    </row>
    <row r="100" s="53" customFormat="true" ht="60" hidden="false" customHeight="true" outlineLevel="0" collapsed="false">
      <c r="A100" s="36"/>
      <c r="B100" s="36" t="s">
        <v>62</v>
      </c>
      <c r="C100" s="36" t="s">
        <v>63</v>
      </c>
      <c r="D100" s="37" t="s">
        <v>64</v>
      </c>
      <c r="E100" s="37" t="n">
        <v>500</v>
      </c>
      <c r="F100" s="38" t="s">
        <v>536</v>
      </c>
      <c r="G100" s="38" t="s">
        <v>609</v>
      </c>
      <c r="H100" s="37" t="s">
        <v>610</v>
      </c>
      <c r="I100" s="39" t="s">
        <v>286</v>
      </c>
      <c r="J100" s="38" t="s">
        <v>287</v>
      </c>
      <c r="K100" s="40" t="s">
        <v>129</v>
      </c>
      <c r="L100" s="40" t="s">
        <v>130</v>
      </c>
      <c r="M100" s="38" t="s">
        <v>603</v>
      </c>
      <c r="N100" s="40" t="s">
        <v>611</v>
      </c>
      <c r="O100" s="36" t="s">
        <v>305</v>
      </c>
      <c r="P100" s="36" t="s">
        <v>76</v>
      </c>
      <c r="Q100" s="41" t="s">
        <v>135</v>
      </c>
      <c r="R100" s="74" t="n">
        <v>42339</v>
      </c>
      <c r="S100" s="75" t="n">
        <v>12</v>
      </c>
      <c r="T100" s="43" t="n">
        <f aca="false">R100+S100*365.2</f>
        <v>46721.4</v>
      </c>
      <c r="U100" s="37" t="s">
        <v>78</v>
      </c>
      <c r="V100" s="51" t="str">
        <f aca="false">IF(Y100="","",Y100)</f>
        <v>М</v>
      </c>
      <c r="W100" s="51" t="str">
        <f aca="false">IF(Z100="","",Z100)</f>
        <v>Па</v>
      </c>
      <c r="X100" s="39" t="n">
        <v>6</v>
      </c>
      <c r="Y100" s="39" t="s">
        <v>137</v>
      </c>
      <c r="Z100" s="41" t="s">
        <v>138</v>
      </c>
      <c r="AA100" s="37" t="s">
        <v>594</v>
      </c>
      <c r="AB100" s="39"/>
      <c r="AC100" s="41" t="s">
        <v>111</v>
      </c>
      <c r="AD100" s="40" t="n">
        <v>60</v>
      </c>
      <c r="AE100" s="44" t="n">
        <v>45495</v>
      </c>
      <c r="AF100" s="45" t="n">
        <f aca="false">IF(AD100=0,0,IF(AE100="","",EDATE(AE100,AD100)-DAY(1)))</f>
        <v>47290</v>
      </c>
      <c r="AG100" s="38" t="s">
        <v>81</v>
      </c>
      <c r="AH100" s="38" t="s">
        <v>82</v>
      </c>
      <c r="AI100" s="41" t="s">
        <v>612</v>
      </c>
      <c r="AJ100" s="38" t="s">
        <v>113</v>
      </c>
      <c r="AK100" s="45" t="str">
        <f aca="true">IF(AE100=0,"нет данных",IF(TODAY()&lt;AF100-30,"поверен",IF(TODAY()&gt;AF100,"ЗАМЕНИТЬ","ПРОСРОЧЕН")))</f>
        <v>поверен</v>
      </c>
      <c r="AL100" s="41"/>
      <c r="AM100" s="41" t="s">
        <v>85</v>
      </c>
      <c r="AN100" s="41" t="s">
        <v>86</v>
      </c>
      <c r="AO100" s="41" t="s">
        <v>87</v>
      </c>
      <c r="AP100" s="39" t="s">
        <v>596</v>
      </c>
      <c r="AQ100" s="46" t="s">
        <v>597</v>
      </c>
      <c r="AR100" s="45"/>
      <c r="AS100" s="41" t="s">
        <v>90</v>
      </c>
      <c r="AT100" s="36" t="s">
        <v>91</v>
      </c>
      <c r="AU100" s="36"/>
      <c r="AV100" s="38" t="n">
        <v>44875</v>
      </c>
      <c r="AW100" s="38"/>
      <c r="AX100" s="36"/>
      <c r="AY100" s="36"/>
      <c r="AZ100" s="36"/>
      <c r="BA100" s="38"/>
      <c r="BB100" s="38" t="s">
        <v>141</v>
      </c>
      <c r="BC100" s="38" t="s">
        <v>142</v>
      </c>
      <c r="BD100" s="41" t="n">
        <v>3001</v>
      </c>
      <c r="BE100" s="38"/>
      <c r="BF100" s="47"/>
      <c r="BG100" s="48"/>
      <c r="BH100" s="49"/>
      <c r="BI100" s="50" t="s">
        <v>598</v>
      </c>
      <c r="BJ100" s="50" t="s">
        <v>599</v>
      </c>
      <c r="BK100" s="50" t="s">
        <v>600</v>
      </c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2"/>
      <c r="EK100" s="52"/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52"/>
      <c r="EW100" s="52"/>
      <c r="EX100" s="52"/>
      <c r="EY100" s="52"/>
      <c r="EZ100" s="52"/>
      <c r="FA100" s="52"/>
      <c r="FB100" s="52"/>
      <c r="FC100" s="52"/>
      <c r="FD100" s="52"/>
      <c r="FE100" s="52"/>
      <c r="FF100" s="52"/>
      <c r="FG100" s="52"/>
      <c r="FH100" s="52"/>
      <c r="FI100" s="52"/>
      <c r="FJ100" s="52"/>
      <c r="FK100" s="52"/>
      <c r="FL100" s="52"/>
      <c r="FM100" s="52"/>
      <c r="FN100" s="52"/>
      <c r="FO100" s="52"/>
      <c r="FP100" s="52"/>
      <c r="FQ100" s="52"/>
      <c r="FR100" s="52"/>
      <c r="FS100" s="52"/>
      <c r="FT100" s="52"/>
      <c r="FU100" s="52"/>
      <c r="FV100" s="52"/>
      <c r="FW100" s="52"/>
      <c r="FX100" s="52"/>
      <c r="FY100" s="52"/>
      <c r="FZ100" s="52"/>
      <c r="GA100" s="52"/>
      <c r="GB100" s="52"/>
      <c r="GC100" s="52"/>
      <c r="GD100" s="52"/>
      <c r="GE100" s="52"/>
      <c r="GF100" s="52"/>
      <c r="GG100" s="52"/>
      <c r="GH100" s="52"/>
      <c r="GI100" s="52"/>
      <c r="GJ100" s="52"/>
      <c r="GK100" s="52"/>
      <c r="GL100" s="52"/>
      <c r="GM100" s="52"/>
      <c r="GN100" s="52"/>
      <c r="GO100" s="52"/>
      <c r="GP100" s="52"/>
      <c r="GQ100" s="52"/>
      <c r="GR100" s="52"/>
      <c r="GS100" s="52"/>
      <c r="GT100" s="52"/>
      <c r="GU100" s="52"/>
      <c r="GV100" s="52"/>
      <c r="GW100" s="52"/>
      <c r="GX100" s="52"/>
      <c r="GY100" s="52"/>
      <c r="GZ100" s="52"/>
      <c r="HA100" s="52"/>
      <c r="HB100" s="52"/>
      <c r="HC100" s="52"/>
      <c r="HD100" s="52"/>
      <c r="HE100" s="52"/>
      <c r="HF100" s="52"/>
      <c r="HG100" s="52"/>
      <c r="HH100" s="52"/>
      <c r="HI100" s="52"/>
      <c r="HJ100" s="52"/>
      <c r="HK100" s="52"/>
      <c r="HL100" s="52"/>
      <c r="HM100" s="52"/>
      <c r="HN100" s="52"/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52"/>
      <c r="ID100" s="52"/>
      <c r="IE100" s="52"/>
    </row>
    <row r="101" s="106" customFormat="true" ht="60" hidden="false" customHeight="true" outlineLevel="0" collapsed="false">
      <c r="A101" s="36"/>
      <c r="B101" s="36" t="s">
        <v>62</v>
      </c>
      <c r="C101" s="36" t="s">
        <v>63</v>
      </c>
      <c r="D101" s="37" t="s">
        <v>64</v>
      </c>
      <c r="E101" s="37" t="s">
        <v>549</v>
      </c>
      <c r="F101" s="38" t="s">
        <v>536</v>
      </c>
      <c r="G101" s="38" t="s">
        <v>613</v>
      </c>
      <c r="H101" s="37" t="s">
        <v>614</v>
      </c>
      <c r="I101" s="39" t="s">
        <v>286</v>
      </c>
      <c r="J101" s="38" t="s">
        <v>287</v>
      </c>
      <c r="K101" s="40" t="s">
        <v>615</v>
      </c>
      <c r="L101" s="40" t="s">
        <v>130</v>
      </c>
      <c r="M101" s="38" t="s">
        <v>616</v>
      </c>
      <c r="N101" s="40" t="n">
        <v>4027481</v>
      </c>
      <c r="O101" s="36" t="s">
        <v>305</v>
      </c>
      <c r="P101" s="36" t="s">
        <v>76</v>
      </c>
      <c r="Q101" s="41" t="s">
        <v>135</v>
      </c>
      <c r="R101" s="42" t="n">
        <v>42339</v>
      </c>
      <c r="S101" s="39" t="n">
        <v>12</v>
      </c>
      <c r="T101" s="43" t="n">
        <f aca="false">SUM(R101+S101*365.2)</f>
        <v>46721.4</v>
      </c>
      <c r="U101" s="37" t="s">
        <v>78</v>
      </c>
      <c r="V101" s="36" t="s">
        <v>593</v>
      </c>
      <c r="W101" s="36" t="s">
        <v>138</v>
      </c>
      <c r="X101" s="39" t="n">
        <v>160</v>
      </c>
      <c r="Y101" s="36" t="s">
        <v>593</v>
      </c>
      <c r="Z101" s="41" t="s">
        <v>138</v>
      </c>
      <c r="AA101" s="37" t="s">
        <v>291</v>
      </c>
      <c r="AB101" s="39"/>
      <c r="AC101" s="41" t="s">
        <v>111</v>
      </c>
      <c r="AD101" s="40" t="n">
        <v>60</v>
      </c>
      <c r="AE101" s="44" t="n">
        <v>44909</v>
      </c>
      <c r="AF101" s="45" t="n">
        <f aca="false">IF(AD101=0,0,IF(AE101="","",EDATE(AE101,AD101)-DAY(1)))</f>
        <v>46704</v>
      </c>
      <c r="AG101" s="45" t="s">
        <v>81</v>
      </c>
      <c r="AH101" s="45" t="s">
        <v>82</v>
      </c>
      <c r="AI101" s="41" t="s">
        <v>617</v>
      </c>
      <c r="AJ101" s="38" t="s">
        <v>113</v>
      </c>
      <c r="AK101" s="45" t="str">
        <f aca="true">IF(AE101=0,"нет данных",IF(TODAY()&lt;AF101-30,"поверен",IF(TODAY()&gt;AF101,"ЗАМЕНИТЬ","ПРОСРОЧЕН")))</f>
        <v>поверен</v>
      </c>
      <c r="AL101" s="41"/>
      <c r="AM101" s="41" t="s">
        <v>85</v>
      </c>
      <c r="AN101" s="41" t="s">
        <v>86</v>
      </c>
      <c r="AO101" s="41" t="s">
        <v>87</v>
      </c>
      <c r="AP101" s="39" t="s">
        <v>596</v>
      </c>
      <c r="AQ101" s="46" t="s">
        <v>597</v>
      </c>
      <c r="AR101" s="45"/>
      <c r="AS101" s="41" t="s">
        <v>90</v>
      </c>
      <c r="AT101" s="36" t="s">
        <v>91</v>
      </c>
      <c r="AU101" s="36"/>
      <c r="AV101" s="38" t="n">
        <v>44875</v>
      </c>
      <c r="AW101" s="38"/>
      <c r="AX101" s="36"/>
      <c r="AY101" s="36"/>
      <c r="AZ101" s="36"/>
      <c r="BA101" s="38"/>
      <c r="BB101" s="38" t="s">
        <v>141</v>
      </c>
      <c r="BC101" s="38" t="s">
        <v>142</v>
      </c>
      <c r="BD101" s="41" t="n">
        <v>3001</v>
      </c>
      <c r="BE101" s="38"/>
      <c r="BF101" s="47"/>
      <c r="BG101" s="104" t="s">
        <v>618</v>
      </c>
      <c r="BH101" s="105"/>
      <c r="BI101" s="50" t="s">
        <v>598</v>
      </c>
      <c r="BJ101" s="50" t="s">
        <v>599</v>
      </c>
      <c r="BK101" s="50" t="s">
        <v>600</v>
      </c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  <c r="IA101" s="72"/>
      <c r="IB101" s="72"/>
      <c r="IC101" s="72"/>
      <c r="ID101" s="72"/>
      <c r="IE101" s="72"/>
    </row>
    <row r="102" s="53" customFormat="true" ht="50.25" hidden="false" customHeight="true" outlineLevel="0" collapsed="false">
      <c r="A102" s="36"/>
      <c r="B102" s="36" t="s">
        <v>62</v>
      </c>
      <c r="C102" s="36" t="s">
        <v>63</v>
      </c>
      <c r="D102" s="37" t="s">
        <v>64</v>
      </c>
      <c r="E102" s="37" t="s">
        <v>549</v>
      </c>
      <c r="F102" s="38" t="s">
        <v>536</v>
      </c>
      <c r="G102" s="38" t="s">
        <v>619</v>
      </c>
      <c r="H102" s="37" t="s">
        <v>620</v>
      </c>
      <c r="I102" s="39" t="s">
        <v>286</v>
      </c>
      <c r="J102" s="38" t="s">
        <v>287</v>
      </c>
      <c r="K102" s="40" t="s">
        <v>129</v>
      </c>
      <c r="L102" s="40" t="s">
        <v>130</v>
      </c>
      <c r="M102" s="38" t="s">
        <v>616</v>
      </c>
      <c r="N102" s="40" t="n">
        <v>4027483</v>
      </c>
      <c r="O102" s="36" t="s">
        <v>305</v>
      </c>
      <c r="P102" s="36" t="s">
        <v>76</v>
      </c>
      <c r="Q102" s="41" t="s">
        <v>135</v>
      </c>
      <c r="R102" s="74" t="n">
        <v>42339</v>
      </c>
      <c r="S102" s="39" t="n">
        <v>12</v>
      </c>
      <c r="T102" s="43" t="n">
        <f aca="false">SUM(R102+S102*365.2)</f>
        <v>46721.4</v>
      </c>
      <c r="U102" s="37" t="s">
        <v>78</v>
      </c>
      <c r="V102" s="51" t="s">
        <v>593</v>
      </c>
      <c r="W102" s="51" t="s">
        <v>138</v>
      </c>
      <c r="X102" s="39" t="n">
        <v>160</v>
      </c>
      <c r="Y102" s="36" t="s">
        <v>593</v>
      </c>
      <c r="Z102" s="41" t="s">
        <v>138</v>
      </c>
      <c r="AA102" s="37" t="s">
        <v>291</v>
      </c>
      <c r="AB102" s="39"/>
      <c r="AC102" s="41" t="s">
        <v>111</v>
      </c>
      <c r="AD102" s="40" t="n">
        <v>60</v>
      </c>
      <c r="AE102" s="44" t="n">
        <v>44909</v>
      </c>
      <c r="AF102" s="45" t="n">
        <f aca="false">IF(AD102=0,0,IF(AE102="","",EDATE(AE102,AD102)-DAY(1)))</f>
        <v>46704</v>
      </c>
      <c r="AG102" s="45" t="s">
        <v>81</v>
      </c>
      <c r="AH102" s="45" t="s">
        <v>82</v>
      </c>
      <c r="AI102" s="41" t="s">
        <v>621</v>
      </c>
      <c r="AJ102" s="38" t="s">
        <v>113</v>
      </c>
      <c r="AK102" s="45" t="str">
        <f aca="true">IF(AE102=0,"нет данных",IF(TODAY()&lt;AF102-30,"поверен",IF(TODAY()&gt;AF102,"ЗАМЕНИТЬ","ПРОСРОЧЕН")))</f>
        <v>поверен</v>
      </c>
      <c r="AL102" s="41"/>
      <c r="AM102" s="41" t="s">
        <v>85</v>
      </c>
      <c r="AN102" s="41" t="s">
        <v>86</v>
      </c>
      <c r="AO102" s="41" t="s">
        <v>87</v>
      </c>
      <c r="AP102" s="39" t="s">
        <v>173</v>
      </c>
      <c r="AQ102" s="46" t="s">
        <v>597</v>
      </c>
      <c r="AR102" s="45"/>
      <c r="AS102" s="41" t="s">
        <v>90</v>
      </c>
      <c r="AT102" s="36" t="s">
        <v>91</v>
      </c>
      <c r="AU102" s="36"/>
      <c r="AV102" s="38" t="n">
        <v>44875</v>
      </c>
      <c r="AW102" s="38"/>
      <c r="AX102" s="36"/>
      <c r="AY102" s="36"/>
      <c r="AZ102" s="36"/>
      <c r="BA102" s="38"/>
      <c r="BB102" s="38" t="s">
        <v>141</v>
      </c>
      <c r="BC102" s="38" t="s">
        <v>142</v>
      </c>
      <c r="BD102" s="41" t="n">
        <v>3001</v>
      </c>
      <c r="BE102" s="38"/>
      <c r="BF102" s="47"/>
      <c r="BG102" s="48" t="s">
        <v>618</v>
      </c>
      <c r="BH102" s="49"/>
      <c r="BI102" s="50" t="s">
        <v>598</v>
      </c>
      <c r="BJ102" s="50" t="s">
        <v>599</v>
      </c>
      <c r="BK102" s="50" t="s">
        <v>600</v>
      </c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</row>
    <row r="103" s="203" customFormat="true" ht="60" hidden="false" customHeight="true" outlineLevel="0" collapsed="false">
      <c r="A103" s="36"/>
      <c r="B103" s="36" t="s">
        <v>62</v>
      </c>
      <c r="C103" s="36" t="s">
        <v>63</v>
      </c>
      <c r="D103" s="37" t="s">
        <v>64</v>
      </c>
      <c r="E103" s="37" t="n">
        <v>500</v>
      </c>
      <c r="F103" s="38" t="s">
        <v>536</v>
      </c>
      <c r="G103" s="38" t="s">
        <v>622</v>
      </c>
      <c r="H103" s="37" t="s">
        <v>623</v>
      </c>
      <c r="I103" s="39" t="s">
        <v>624</v>
      </c>
      <c r="J103" s="38" t="s">
        <v>625</v>
      </c>
      <c r="K103" s="40" t="s">
        <v>626</v>
      </c>
      <c r="L103" s="40" t="s">
        <v>627</v>
      </c>
      <c r="M103" s="38" t="s">
        <v>628</v>
      </c>
      <c r="N103" s="40" t="n">
        <v>57611</v>
      </c>
      <c r="O103" s="39" t="s">
        <v>629</v>
      </c>
      <c r="P103" s="36" t="s">
        <v>76</v>
      </c>
      <c r="Q103" s="41" t="s">
        <v>630</v>
      </c>
      <c r="R103" s="42" t="n">
        <v>42005</v>
      </c>
      <c r="S103" s="39" t="n">
        <v>10</v>
      </c>
      <c r="T103" s="43" t="n">
        <f aca="false">R103+S103*365.2</f>
        <v>45657</v>
      </c>
      <c r="U103" s="37" t="n">
        <v>0.1</v>
      </c>
      <c r="V103" s="36" t="str">
        <f aca="false">IF(Y103="","",Y103)</f>
        <v>м</v>
      </c>
      <c r="W103" s="36" t="str">
        <f aca="false">IF(Z103="","",Z103)</f>
        <v>м/c</v>
      </c>
      <c r="X103" s="39" t="n">
        <v>30</v>
      </c>
      <c r="Y103" s="39" t="s">
        <v>242</v>
      </c>
      <c r="Z103" s="41" t="s">
        <v>631</v>
      </c>
      <c r="AA103" s="37" t="s">
        <v>632</v>
      </c>
      <c r="AB103" s="39" t="s">
        <v>242</v>
      </c>
      <c r="AC103" s="41" t="s">
        <v>633</v>
      </c>
      <c r="AD103" s="40" t="n">
        <v>12</v>
      </c>
      <c r="AE103" s="44" t="n">
        <v>45852</v>
      </c>
      <c r="AF103" s="45" t="n">
        <f aca="false">IF(AD103=0,0,IF(AE103="","",EDATE(AE103,AD103)-DAY(1)))</f>
        <v>46186</v>
      </c>
      <c r="AG103" s="38" t="s">
        <v>81</v>
      </c>
      <c r="AH103" s="38" t="s">
        <v>82</v>
      </c>
      <c r="AI103" s="41" t="s">
        <v>634</v>
      </c>
      <c r="AJ103" s="38" t="s">
        <v>351</v>
      </c>
      <c r="AK103" s="45" t="str">
        <f aca="true">IF(AE103=0,"нет данных",IF(TODAY()&lt;AF103-30,"поверен",IF(TODAY()&gt;AF103,"ЗАМЕНИТЬ","ПРОСРОЧЕН")))</f>
        <v>поверен</v>
      </c>
      <c r="AL103" s="41"/>
      <c r="AM103" s="41" t="s">
        <v>85</v>
      </c>
      <c r="AN103" s="41" t="s">
        <v>86</v>
      </c>
      <c r="AO103" s="41" t="s">
        <v>87</v>
      </c>
      <c r="AP103" s="39" t="s">
        <v>635</v>
      </c>
      <c r="AQ103" s="46"/>
      <c r="AR103" s="45"/>
      <c r="AS103" s="41" t="s">
        <v>90</v>
      </c>
      <c r="AT103" s="36" t="s">
        <v>91</v>
      </c>
      <c r="AU103" s="36"/>
      <c r="AV103" s="38"/>
      <c r="AW103" s="38"/>
      <c r="AX103" s="36"/>
      <c r="AY103" s="36"/>
      <c r="AZ103" s="36"/>
      <c r="BA103" s="38"/>
      <c r="BB103" s="38" t="s">
        <v>636</v>
      </c>
      <c r="BC103" s="38" t="s">
        <v>637</v>
      </c>
      <c r="BD103" s="41" t="n">
        <v>3661</v>
      </c>
      <c r="BE103" s="38"/>
      <c r="BF103" s="47"/>
      <c r="BG103" s="36" t="s">
        <v>420</v>
      </c>
      <c r="BH103" s="202"/>
      <c r="BI103" s="46" t="s">
        <v>638</v>
      </c>
      <c r="BJ103" s="46" t="s">
        <v>639</v>
      </c>
      <c r="BK103" s="46" t="s">
        <v>640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</row>
    <row r="104" s="203" customFormat="true" ht="60" hidden="false" customHeight="true" outlineLevel="0" collapsed="false">
      <c r="A104" s="36"/>
      <c r="B104" s="36" t="s">
        <v>62</v>
      </c>
      <c r="C104" s="36" t="s">
        <v>63</v>
      </c>
      <c r="D104" s="37" t="s">
        <v>64</v>
      </c>
      <c r="E104" s="37" t="n">
        <v>500</v>
      </c>
      <c r="F104" s="38" t="s">
        <v>536</v>
      </c>
      <c r="G104" s="38" t="s">
        <v>641</v>
      </c>
      <c r="H104" s="37" t="s">
        <v>642</v>
      </c>
      <c r="I104" s="39" t="s">
        <v>624</v>
      </c>
      <c r="J104" s="38" t="s">
        <v>625</v>
      </c>
      <c r="K104" s="40" t="s">
        <v>626</v>
      </c>
      <c r="L104" s="40" t="s">
        <v>627</v>
      </c>
      <c r="M104" s="38" t="s">
        <v>628</v>
      </c>
      <c r="N104" s="40" t="n">
        <v>52568</v>
      </c>
      <c r="O104" s="39" t="s">
        <v>629</v>
      </c>
      <c r="P104" s="36" t="s">
        <v>76</v>
      </c>
      <c r="Q104" s="41" t="s">
        <v>630</v>
      </c>
      <c r="R104" s="42" t="n">
        <v>42005</v>
      </c>
      <c r="S104" s="39" t="n">
        <v>10</v>
      </c>
      <c r="T104" s="43" t="n">
        <f aca="false">R104+S104*365.2</f>
        <v>45657</v>
      </c>
      <c r="U104" s="37" t="n">
        <v>0.1</v>
      </c>
      <c r="V104" s="36" t="str">
        <f aca="false">IF(Y104="","",Y104)</f>
        <v>м</v>
      </c>
      <c r="W104" s="36" t="str">
        <f aca="false">IF(Z104="","",Z104)</f>
        <v>м/c</v>
      </c>
      <c r="X104" s="39" t="n">
        <v>30</v>
      </c>
      <c r="Y104" s="39" t="s">
        <v>242</v>
      </c>
      <c r="Z104" s="41" t="s">
        <v>631</v>
      </c>
      <c r="AA104" s="37" t="s">
        <v>632</v>
      </c>
      <c r="AB104" s="39" t="s">
        <v>242</v>
      </c>
      <c r="AC104" s="41" t="s">
        <v>633</v>
      </c>
      <c r="AD104" s="40" t="n">
        <v>12</v>
      </c>
      <c r="AE104" s="44" t="n">
        <v>45852</v>
      </c>
      <c r="AF104" s="45" t="n">
        <f aca="false">IF(AD104=0,0,IF(AE104="","",EDATE(AE104,AD104)-DAY(1)))</f>
        <v>46186</v>
      </c>
      <c r="AG104" s="38" t="s">
        <v>81</v>
      </c>
      <c r="AH104" s="38" t="s">
        <v>82</v>
      </c>
      <c r="AI104" s="41" t="s">
        <v>643</v>
      </c>
      <c r="AJ104" s="38" t="s">
        <v>351</v>
      </c>
      <c r="AK104" s="45" t="str">
        <f aca="true">IF(AE104=0,"нет данных",IF(TODAY()&lt;AF104-30,"поверен",IF(TODAY()&gt;AF104,"ЗАМЕНИТЬ","ПРОСРОЧЕН")))</f>
        <v>поверен</v>
      </c>
      <c r="AL104" s="41"/>
      <c r="AM104" s="41" t="s">
        <v>85</v>
      </c>
      <c r="AN104" s="41" t="s">
        <v>86</v>
      </c>
      <c r="AO104" s="41" t="s">
        <v>87</v>
      </c>
      <c r="AP104" s="39" t="s">
        <v>635</v>
      </c>
      <c r="AQ104" s="46"/>
      <c r="AR104" s="45"/>
      <c r="AS104" s="41" t="s">
        <v>90</v>
      </c>
      <c r="AT104" s="36" t="s">
        <v>91</v>
      </c>
      <c r="AU104" s="36"/>
      <c r="AV104" s="38"/>
      <c r="AW104" s="38"/>
      <c r="AX104" s="36"/>
      <c r="AY104" s="36"/>
      <c r="AZ104" s="36"/>
      <c r="BA104" s="38"/>
      <c r="BB104" s="38" t="s">
        <v>636</v>
      </c>
      <c r="BC104" s="38" t="s">
        <v>637</v>
      </c>
      <c r="BD104" s="41" t="n">
        <v>3661</v>
      </c>
      <c r="BE104" s="38"/>
      <c r="BF104" s="47"/>
      <c r="BG104" s="36" t="s">
        <v>420</v>
      </c>
      <c r="BH104" s="202"/>
      <c r="BI104" s="46" t="s">
        <v>638</v>
      </c>
      <c r="BJ104" s="46" t="s">
        <v>639</v>
      </c>
      <c r="BK104" s="46" t="s">
        <v>640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</row>
    <row r="105" s="203" customFormat="true" ht="60" hidden="false" customHeight="true" outlineLevel="0" collapsed="false">
      <c r="A105" s="36"/>
      <c r="B105" s="36" t="s">
        <v>62</v>
      </c>
      <c r="C105" s="36" t="s">
        <v>63</v>
      </c>
      <c r="D105" s="37" t="s">
        <v>64</v>
      </c>
      <c r="E105" s="37" t="s">
        <v>549</v>
      </c>
      <c r="F105" s="38" t="s">
        <v>536</v>
      </c>
      <c r="G105" s="38" t="s">
        <v>644</v>
      </c>
      <c r="H105" s="37" t="s">
        <v>645</v>
      </c>
      <c r="I105" s="39" t="s">
        <v>624</v>
      </c>
      <c r="J105" s="38" t="s">
        <v>625</v>
      </c>
      <c r="K105" s="40" t="s">
        <v>626</v>
      </c>
      <c r="L105" s="40" t="s">
        <v>627</v>
      </c>
      <c r="M105" s="38" t="s">
        <v>628</v>
      </c>
      <c r="N105" s="40" t="n">
        <v>46531</v>
      </c>
      <c r="O105" s="39" t="s">
        <v>629</v>
      </c>
      <c r="P105" s="36" t="s">
        <v>76</v>
      </c>
      <c r="Q105" s="41" t="s">
        <v>630</v>
      </c>
      <c r="R105" s="42" t="n">
        <v>42005</v>
      </c>
      <c r="S105" s="39" t="n">
        <v>10</v>
      </c>
      <c r="T105" s="43" t="n">
        <f aca="false">R105+S105*365.2</f>
        <v>45657</v>
      </c>
      <c r="U105" s="37" t="n">
        <v>0.1</v>
      </c>
      <c r="V105" s="36" t="str">
        <f aca="false">IF(Y105="","",Y105)</f>
        <v>м</v>
      </c>
      <c r="W105" s="36" t="str">
        <f aca="false">IF(Z105="","",Z105)</f>
        <v>м/c</v>
      </c>
      <c r="X105" s="39" t="n">
        <v>30</v>
      </c>
      <c r="Y105" s="39" t="s">
        <v>242</v>
      </c>
      <c r="Z105" s="41" t="s">
        <v>631</v>
      </c>
      <c r="AA105" s="37" t="s">
        <v>632</v>
      </c>
      <c r="AB105" s="39" t="s">
        <v>242</v>
      </c>
      <c r="AC105" s="41" t="s">
        <v>633</v>
      </c>
      <c r="AD105" s="40" t="n">
        <v>12</v>
      </c>
      <c r="AE105" s="44" t="n">
        <v>45852</v>
      </c>
      <c r="AF105" s="45" t="n">
        <f aca="false">IF(AD105=0,0,IF(AE105="","",EDATE(AE105,AD105)-DAY(1)))</f>
        <v>46186</v>
      </c>
      <c r="AG105" s="38" t="s">
        <v>81</v>
      </c>
      <c r="AH105" s="38" t="s">
        <v>82</v>
      </c>
      <c r="AI105" s="36" t="s">
        <v>646</v>
      </c>
      <c r="AJ105" s="38" t="s">
        <v>351</v>
      </c>
      <c r="AK105" s="45" t="str">
        <f aca="true">IF(AE105=0,"нет данных",IF(TODAY()&lt;AF105-30,"поверен",IF(TODAY()&gt;AF105,"ЗАМЕНИТЬ","ПРОСРОЧЕН")))</f>
        <v>поверен</v>
      </c>
      <c r="AL105" s="41"/>
      <c r="AM105" s="41" t="s">
        <v>85</v>
      </c>
      <c r="AN105" s="41" t="s">
        <v>86</v>
      </c>
      <c r="AO105" s="41" t="s">
        <v>87</v>
      </c>
      <c r="AP105" s="39" t="s">
        <v>635</v>
      </c>
      <c r="AQ105" s="46" t="s">
        <v>647</v>
      </c>
      <c r="AR105" s="45"/>
      <c r="AS105" s="41" t="s">
        <v>90</v>
      </c>
      <c r="AT105" s="36" t="s">
        <v>91</v>
      </c>
      <c r="AU105" s="36"/>
      <c r="AV105" s="46" t="s">
        <v>647</v>
      </c>
      <c r="AW105" s="38"/>
      <c r="AX105" s="36"/>
      <c r="AY105" s="36"/>
      <c r="AZ105" s="36"/>
      <c r="BA105" s="38"/>
      <c r="BB105" s="38" t="s">
        <v>636</v>
      </c>
      <c r="BC105" s="38" t="s">
        <v>637</v>
      </c>
      <c r="BD105" s="41" t="n">
        <v>3661</v>
      </c>
      <c r="BE105" s="38"/>
      <c r="BF105" s="47"/>
      <c r="BG105" s="36" t="s">
        <v>420</v>
      </c>
      <c r="BH105" s="202"/>
      <c r="BI105" s="46" t="s">
        <v>638</v>
      </c>
      <c r="BJ105" s="46" t="s">
        <v>639</v>
      </c>
      <c r="BK105" s="46" t="s">
        <v>640</v>
      </c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</row>
    <row r="106" s="203" customFormat="true" ht="60" hidden="false" customHeight="true" outlineLevel="0" collapsed="false">
      <c r="A106" s="36"/>
      <c r="B106" s="36" t="s">
        <v>62</v>
      </c>
      <c r="C106" s="36" t="s">
        <v>63</v>
      </c>
      <c r="D106" s="37" t="s">
        <v>64</v>
      </c>
      <c r="E106" s="37" t="n">
        <v>500</v>
      </c>
      <c r="F106" s="38" t="s">
        <v>536</v>
      </c>
      <c r="G106" s="38" t="s">
        <v>648</v>
      </c>
      <c r="H106" s="37" t="s">
        <v>649</v>
      </c>
      <c r="I106" s="39" t="s">
        <v>624</v>
      </c>
      <c r="J106" s="38" t="s">
        <v>625</v>
      </c>
      <c r="K106" s="40" t="s">
        <v>626</v>
      </c>
      <c r="L106" s="40" t="s">
        <v>627</v>
      </c>
      <c r="M106" s="38" t="s">
        <v>628</v>
      </c>
      <c r="N106" s="40" t="n">
        <v>52516</v>
      </c>
      <c r="O106" s="39" t="s">
        <v>629</v>
      </c>
      <c r="P106" s="36" t="s">
        <v>76</v>
      </c>
      <c r="Q106" s="41" t="s">
        <v>630</v>
      </c>
      <c r="R106" s="42" t="n">
        <v>42005</v>
      </c>
      <c r="S106" s="39" t="n">
        <v>10</v>
      </c>
      <c r="T106" s="43" t="n">
        <f aca="false">R106+S106*365.2</f>
        <v>45657</v>
      </c>
      <c r="U106" s="37" t="n">
        <v>0.1</v>
      </c>
      <c r="V106" s="36" t="str">
        <f aca="false">IF(Y106="","",Y106)</f>
        <v>м</v>
      </c>
      <c r="W106" s="36" t="str">
        <f aca="false">IF(Z106="","",Z106)</f>
        <v>м/c</v>
      </c>
      <c r="X106" s="39" t="n">
        <v>30</v>
      </c>
      <c r="Y106" s="39" t="s">
        <v>242</v>
      </c>
      <c r="Z106" s="41" t="s">
        <v>631</v>
      </c>
      <c r="AA106" s="37" t="s">
        <v>632</v>
      </c>
      <c r="AB106" s="39" t="s">
        <v>242</v>
      </c>
      <c r="AC106" s="41" t="s">
        <v>633</v>
      </c>
      <c r="AD106" s="40" t="n">
        <v>12</v>
      </c>
      <c r="AE106" s="44" t="n">
        <v>45852</v>
      </c>
      <c r="AF106" s="45" t="n">
        <f aca="false">IF(AD106=0,0,IF(AE106="","",EDATE(AE106,AD106)-DAY(1)))</f>
        <v>46186</v>
      </c>
      <c r="AG106" s="38" t="s">
        <v>81</v>
      </c>
      <c r="AH106" s="38" t="s">
        <v>82</v>
      </c>
      <c r="AI106" s="36" t="s">
        <v>650</v>
      </c>
      <c r="AJ106" s="38" t="s">
        <v>351</v>
      </c>
      <c r="AK106" s="45" t="str">
        <f aca="true">IF(AE106=0,"нет данных",IF(TODAY()&lt;AF106-30,"поверен",IF(TODAY()&gt;AF106,"ЗАМЕНИТЬ","ПРОСРОЧЕН")))</f>
        <v>поверен</v>
      </c>
      <c r="AL106" s="41"/>
      <c r="AM106" s="41" t="s">
        <v>85</v>
      </c>
      <c r="AN106" s="41" t="s">
        <v>86</v>
      </c>
      <c r="AO106" s="41" t="s">
        <v>87</v>
      </c>
      <c r="AP106" s="39" t="s">
        <v>635</v>
      </c>
      <c r="AQ106" s="46"/>
      <c r="AR106" s="45"/>
      <c r="AS106" s="41" t="s">
        <v>90</v>
      </c>
      <c r="AT106" s="36" t="s">
        <v>91</v>
      </c>
      <c r="AU106" s="36"/>
      <c r="AV106" s="38"/>
      <c r="AW106" s="38"/>
      <c r="AX106" s="36"/>
      <c r="AY106" s="36"/>
      <c r="AZ106" s="36"/>
      <c r="BA106" s="38"/>
      <c r="BB106" s="38" t="s">
        <v>636</v>
      </c>
      <c r="BC106" s="38" t="s">
        <v>637</v>
      </c>
      <c r="BD106" s="41" t="n">
        <v>3661</v>
      </c>
      <c r="BE106" s="38"/>
      <c r="BF106" s="47"/>
      <c r="BG106" s="36" t="s">
        <v>420</v>
      </c>
      <c r="BH106" s="202"/>
      <c r="BI106" s="46" t="s">
        <v>638</v>
      </c>
      <c r="BJ106" s="46" t="s">
        <v>639</v>
      </c>
      <c r="BK106" s="46" t="s">
        <v>640</v>
      </c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</row>
    <row r="107" s="203" customFormat="true" ht="60" hidden="false" customHeight="true" outlineLevel="0" collapsed="false">
      <c r="A107" s="36"/>
      <c r="B107" s="36" t="s">
        <v>62</v>
      </c>
      <c r="C107" s="36" t="s">
        <v>63</v>
      </c>
      <c r="D107" s="37" t="s">
        <v>64</v>
      </c>
      <c r="E107" s="37" t="n">
        <v>500</v>
      </c>
      <c r="F107" s="38" t="s">
        <v>536</v>
      </c>
      <c r="G107" s="38" t="s">
        <v>651</v>
      </c>
      <c r="H107" s="37" t="s">
        <v>652</v>
      </c>
      <c r="I107" s="39" t="s">
        <v>624</v>
      </c>
      <c r="J107" s="38" t="s">
        <v>625</v>
      </c>
      <c r="K107" s="40" t="s">
        <v>626</v>
      </c>
      <c r="L107" s="40" t="s">
        <v>627</v>
      </c>
      <c r="M107" s="38" t="s">
        <v>628</v>
      </c>
      <c r="N107" s="40" t="n">
        <v>63613</v>
      </c>
      <c r="O107" s="39" t="s">
        <v>629</v>
      </c>
      <c r="P107" s="36" t="s">
        <v>76</v>
      </c>
      <c r="Q107" s="41" t="s">
        <v>630</v>
      </c>
      <c r="R107" s="42" t="n">
        <v>42005</v>
      </c>
      <c r="S107" s="39" t="n">
        <v>10</v>
      </c>
      <c r="T107" s="43" t="n">
        <f aca="false">R107+S107*365.2</f>
        <v>45657</v>
      </c>
      <c r="U107" s="37" t="n">
        <v>0.1</v>
      </c>
      <c r="V107" s="36" t="str">
        <f aca="false">IF(Y107="","",Y107)</f>
        <v>м</v>
      </c>
      <c r="W107" s="36" t="str">
        <f aca="false">IF(Z107="","",Z107)</f>
        <v>м/c</v>
      </c>
      <c r="X107" s="39" t="n">
        <v>30</v>
      </c>
      <c r="Y107" s="39" t="s">
        <v>242</v>
      </c>
      <c r="Z107" s="41" t="s">
        <v>631</v>
      </c>
      <c r="AA107" s="37" t="s">
        <v>632</v>
      </c>
      <c r="AB107" s="39" t="s">
        <v>242</v>
      </c>
      <c r="AC107" s="41" t="s">
        <v>633</v>
      </c>
      <c r="AD107" s="40" t="n">
        <v>12</v>
      </c>
      <c r="AE107" s="44" t="n">
        <v>45852</v>
      </c>
      <c r="AF107" s="45" t="n">
        <f aca="false">IF(AD107=0,0,IF(AE107="","",EDATE(AE107,AD107)-DAY(1)))</f>
        <v>46186</v>
      </c>
      <c r="AG107" s="38" t="s">
        <v>81</v>
      </c>
      <c r="AH107" s="38" t="s">
        <v>82</v>
      </c>
      <c r="AI107" s="36" t="s">
        <v>653</v>
      </c>
      <c r="AJ107" s="38" t="s">
        <v>351</v>
      </c>
      <c r="AK107" s="45" t="str">
        <f aca="true">IF(AE107=0,"нет данных",IF(TODAY()&lt;AF107-30,"поверен",IF(TODAY()&gt;AF107,"ЗАМЕНИТЬ","ПРОСРОЧЕН")))</f>
        <v>поверен</v>
      </c>
      <c r="AL107" s="41"/>
      <c r="AM107" s="41" t="s">
        <v>85</v>
      </c>
      <c r="AN107" s="41" t="s">
        <v>86</v>
      </c>
      <c r="AO107" s="41" t="s">
        <v>87</v>
      </c>
      <c r="AP107" s="39" t="s">
        <v>635</v>
      </c>
      <c r="AQ107" s="46"/>
      <c r="AR107" s="45"/>
      <c r="AS107" s="41" t="s">
        <v>90</v>
      </c>
      <c r="AT107" s="36" t="s">
        <v>91</v>
      </c>
      <c r="AU107" s="36"/>
      <c r="AV107" s="38"/>
      <c r="AW107" s="38"/>
      <c r="AX107" s="36"/>
      <c r="AY107" s="36"/>
      <c r="AZ107" s="36"/>
      <c r="BA107" s="38"/>
      <c r="BB107" s="38" t="s">
        <v>636</v>
      </c>
      <c r="BC107" s="38" t="s">
        <v>637</v>
      </c>
      <c r="BD107" s="41" t="n">
        <v>3661</v>
      </c>
      <c r="BE107" s="38"/>
      <c r="BF107" s="47"/>
      <c r="BG107" s="36" t="s">
        <v>420</v>
      </c>
      <c r="BH107" s="202"/>
      <c r="BI107" s="46" t="s">
        <v>638</v>
      </c>
      <c r="BJ107" s="46" t="s">
        <v>639</v>
      </c>
      <c r="BK107" s="46" t="s">
        <v>640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</row>
    <row r="108" s="203" customFormat="true" ht="60" hidden="false" customHeight="true" outlineLevel="0" collapsed="false">
      <c r="A108" s="36"/>
      <c r="B108" s="36" t="s">
        <v>62</v>
      </c>
      <c r="C108" s="36" t="s">
        <v>63</v>
      </c>
      <c r="D108" s="37" t="s">
        <v>64</v>
      </c>
      <c r="E108" s="37" t="n">
        <v>500</v>
      </c>
      <c r="F108" s="38" t="s">
        <v>536</v>
      </c>
      <c r="G108" s="38" t="s">
        <v>654</v>
      </c>
      <c r="H108" s="37" t="s">
        <v>655</v>
      </c>
      <c r="I108" s="39" t="s">
        <v>624</v>
      </c>
      <c r="J108" s="38" t="s">
        <v>625</v>
      </c>
      <c r="K108" s="40" t="s">
        <v>626</v>
      </c>
      <c r="L108" s="40" t="s">
        <v>627</v>
      </c>
      <c r="M108" s="38" t="s">
        <v>628</v>
      </c>
      <c r="N108" s="40" t="n">
        <v>52519</v>
      </c>
      <c r="O108" s="39" t="s">
        <v>629</v>
      </c>
      <c r="P108" s="36" t="s">
        <v>76</v>
      </c>
      <c r="Q108" s="41" t="s">
        <v>630</v>
      </c>
      <c r="R108" s="42" t="n">
        <v>42005</v>
      </c>
      <c r="S108" s="39" t="n">
        <v>10</v>
      </c>
      <c r="T108" s="43" t="n">
        <f aca="false">R108+S108*365.2</f>
        <v>45657</v>
      </c>
      <c r="U108" s="37" t="n">
        <v>0.1</v>
      </c>
      <c r="V108" s="36" t="str">
        <f aca="false">IF(Y108="","",Y108)</f>
        <v>м</v>
      </c>
      <c r="W108" s="36" t="str">
        <f aca="false">IF(Z108="","",Z108)</f>
        <v>м/c</v>
      </c>
      <c r="X108" s="39" t="n">
        <v>30</v>
      </c>
      <c r="Y108" s="39" t="s">
        <v>242</v>
      </c>
      <c r="Z108" s="41" t="s">
        <v>631</v>
      </c>
      <c r="AA108" s="37" t="s">
        <v>632</v>
      </c>
      <c r="AB108" s="39" t="s">
        <v>242</v>
      </c>
      <c r="AC108" s="41" t="s">
        <v>633</v>
      </c>
      <c r="AD108" s="40" t="n">
        <v>12</v>
      </c>
      <c r="AE108" s="44" t="n">
        <v>45852</v>
      </c>
      <c r="AF108" s="45" t="n">
        <f aca="false">IF(AD108=0,0,IF(AE108="","",EDATE(AE108,AD108)-DAY(1)))</f>
        <v>46186</v>
      </c>
      <c r="AG108" s="38" t="s">
        <v>81</v>
      </c>
      <c r="AH108" s="38" t="s">
        <v>82</v>
      </c>
      <c r="AI108" s="36" t="s">
        <v>656</v>
      </c>
      <c r="AJ108" s="38" t="s">
        <v>351</v>
      </c>
      <c r="AK108" s="45" t="str">
        <f aca="true">IF(AE108=0,"нет данных",IF(TODAY()&lt;AF108-30,"поверен",IF(TODAY()&gt;AF108,"ЗАМЕНИТЬ","ПРОСРОЧЕН")))</f>
        <v>поверен</v>
      </c>
      <c r="AL108" s="41"/>
      <c r="AM108" s="41" t="s">
        <v>85</v>
      </c>
      <c r="AN108" s="41" t="s">
        <v>86</v>
      </c>
      <c r="AO108" s="41" t="s">
        <v>87</v>
      </c>
      <c r="AP108" s="39" t="s">
        <v>635</v>
      </c>
      <c r="AQ108" s="46"/>
      <c r="AR108" s="45"/>
      <c r="AS108" s="41" t="s">
        <v>90</v>
      </c>
      <c r="AT108" s="36" t="s">
        <v>91</v>
      </c>
      <c r="AU108" s="36"/>
      <c r="AV108" s="38"/>
      <c r="AW108" s="38"/>
      <c r="AX108" s="36"/>
      <c r="AY108" s="36"/>
      <c r="AZ108" s="36"/>
      <c r="BA108" s="38"/>
      <c r="BB108" s="38" t="s">
        <v>636</v>
      </c>
      <c r="BC108" s="38" t="s">
        <v>637</v>
      </c>
      <c r="BD108" s="41" t="n">
        <v>3661</v>
      </c>
      <c r="BE108" s="38"/>
      <c r="BF108" s="47"/>
      <c r="BG108" s="36" t="s">
        <v>420</v>
      </c>
      <c r="BH108" s="202"/>
      <c r="BI108" s="46" t="s">
        <v>638</v>
      </c>
      <c r="BJ108" s="46" t="s">
        <v>639</v>
      </c>
      <c r="BK108" s="46" t="s">
        <v>640</v>
      </c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</row>
    <row r="109" s="203" customFormat="true" ht="60" hidden="false" customHeight="true" outlineLevel="0" collapsed="false">
      <c r="A109" s="36"/>
      <c r="B109" s="36" t="s">
        <v>62</v>
      </c>
      <c r="C109" s="36" t="s">
        <v>63</v>
      </c>
      <c r="D109" s="37" t="s">
        <v>64</v>
      </c>
      <c r="E109" s="37" t="n">
        <v>500</v>
      </c>
      <c r="F109" s="38" t="s">
        <v>536</v>
      </c>
      <c r="G109" s="38" t="s">
        <v>657</v>
      </c>
      <c r="H109" s="37" t="s">
        <v>658</v>
      </c>
      <c r="I109" s="39" t="s">
        <v>624</v>
      </c>
      <c r="J109" s="38" t="s">
        <v>625</v>
      </c>
      <c r="K109" s="40" t="s">
        <v>626</v>
      </c>
      <c r="L109" s="40" t="s">
        <v>627</v>
      </c>
      <c r="M109" s="38" t="s">
        <v>628</v>
      </c>
      <c r="N109" s="40" t="n">
        <v>52534</v>
      </c>
      <c r="O109" s="39" t="s">
        <v>629</v>
      </c>
      <c r="P109" s="36" t="s">
        <v>76</v>
      </c>
      <c r="Q109" s="41" t="s">
        <v>630</v>
      </c>
      <c r="R109" s="42" t="n">
        <v>42005</v>
      </c>
      <c r="S109" s="39" t="n">
        <v>10</v>
      </c>
      <c r="T109" s="43" t="n">
        <f aca="false">R109+S109*365.2</f>
        <v>45657</v>
      </c>
      <c r="U109" s="37" t="n">
        <v>0.1</v>
      </c>
      <c r="V109" s="36" t="str">
        <f aca="false">IF(Y109="","",Y109)</f>
        <v>м</v>
      </c>
      <c r="W109" s="36" t="str">
        <f aca="false">IF(Z109="","",Z109)</f>
        <v>м/c</v>
      </c>
      <c r="X109" s="39" t="n">
        <v>30</v>
      </c>
      <c r="Y109" s="39" t="s">
        <v>242</v>
      </c>
      <c r="Z109" s="41" t="s">
        <v>631</v>
      </c>
      <c r="AA109" s="37" t="s">
        <v>632</v>
      </c>
      <c r="AB109" s="39" t="s">
        <v>242</v>
      </c>
      <c r="AC109" s="41" t="s">
        <v>633</v>
      </c>
      <c r="AD109" s="40" t="n">
        <v>12</v>
      </c>
      <c r="AE109" s="44" t="n">
        <v>45852</v>
      </c>
      <c r="AF109" s="45" t="n">
        <f aca="false">IF(AD109=0,0,IF(AE109="","",EDATE(AE109,AD109)-DAY(1)))</f>
        <v>46186</v>
      </c>
      <c r="AG109" s="38" t="s">
        <v>81</v>
      </c>
      <c r="AH109" s="38" t="s">
        <v>82</v>
      </c>
      <c r="AI109" s="36" t="s">
        <v>659</v>
      </c>
      <c r="AJ109" s="38" t="s">
        <v>351</v>
      </c>
      <c r="AK109" s="45" t="str">
        <f aca="true">IF(AE109=0,"нет данных",IF(TODAY()&lt;AF109-30,"поверен",IF(TODAY()&gt;AF109,"ЗАМЕНИТЬ","ПРОСРОЧЕН")))</f>
        <v>поверен</v>
      </c>
      <c r="AL109" s="41"/>
      <c r="AM109" s="41" t="s">
        <v>85</v>
      </c>
      <c r="AN109" s="41" t="s">
        <v>86</v>
      </c>
      <c r="AO109" s="41" t="s">
        <v>87</v>
      </c>
      <c r="AP109" s="39" t="s">
        <v>635</v>
      </c>
      <c r="AQ109" s="46"/>
      <c r="AR109" s="45"/>
      <c r="AS109" s="41" t="s">
        <v>90</v>
      </c>
      <c r="AT109" s="36" t="s">
        <v>91</v>
      </c>
      <c r="AU109" s="36"/>
      <c r="AV109" s="38"/>
      <c r="AW109" s="38"/>
      <c r="AX109" s="36"/>
      <c r="AY109" s="36"/>
      <c r="AZ109" s="36"/>
      <c r="BA109" s="38"/>
      <c r="BB109" s="38" t="s">
        <v>636</v>
      </c>
      <c r="BC109" s="38" t="s">
        <v>637</v>
      </c>
      <c r="BD109" s="41" t="n">
        <v>3661</v>
      </c>
      <c r="BE109" s="38"/>
      <c r="BF109" s="47"/>
      <c r="BG109" s="36" t="s">
        <v>420</v>
      </c>
      <c r="BH109" s="202"/>
      <c r="BI109" s="46" t="s">
        <v>638</v>
      </c>
      <c r="BJ109" s="46" t="s">
        <v>639</v>
      </c>
      <c r="BK109" s="46" t="s">
        <v>640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</row>
    <row r="110" s="203" customFormat="true" ht="60" hidden="false" customHeight="true" outlineLevel="0" collapsed="false">
      <c r="A110" s="36"/>
      <c r="B110" s="36" t="s">
        <v>62</v>
      </c>
      <c r="C110" s="36" t="s">
        <v>63</v>
      </c>
      <c r="D110" s="37" t="s">
        <v>64</v>
      </c>
      <c r="E110" s="37" t="n">
        <v>500</v>
      </c>
      <c r="F110" s="38" t="s">
        <v>536</v>
      </c>
      <c r="G110" s="38" t="s">
        <v>660</v>
      </c>
      <c r="H110" s="37" t="s">
        <v>661</v>
      </c>
      <c r="I110" s="39" t="s">
        <v>624</v>
      </c>
      <c r="J110" s="38" t="s">
        <v>625</v>
      </c>
      <c r="K110" s="40" t="s">
        <v>626</v>
      </c>
      <c r="L110" s="40" t="s">
        <v>627</v>
      </c>
      <c r="M110" s="38" t="s">
        <v>628</v>
      </c>
      <c r="N110" s="40" t="n">
        <v>52540</v>
      </c>
      <c r="O110" s="39" t="s">
        <v>629</v>
      </c>
      <c r="P110" s="36" t="s">
        <v>76</v>
      </c>
      <c r="Q110" s="41" t="s">
        <v>630</v>
      </c>
      <c r="R110" s="42" t="n">
        <v>42005</v>
      </c>
      <c r="S110" s="39" t="n">
        <v>10</v>
      </c>
      <c r="T110" s="43" t="n">
        <f aca="false">R110+S110*365.2</f>
        <v>45657</v>
      </c>
      <c r="U110" s="37" t="n">
        <v>0.1</v>
      </c>
      <c r="V110" s="36" t="str">
        <f aca="false">IF(Y110="","",Y110)</f>
        <v>м</v>
      </c>
      <c r="W110" s="36" t="str">
        <f aca="false">IF(Z110="","",Z110)</f>
        <v>м/c</v>
      </c>
      <c r="X110" s="39" t="n">
        <v>30</v>
      </c>
      <c r="Y110" s="39" t="s">
        <v>242</v>
      </c>
      <c r="Z110" s="41" t="s">
        <v>631</v>
      </c>
      <c r="AA110" s="37" t="s">
        <v>632</v>
      </c>
      <c r="AB110" s="39" t="s">
        <v>242</v>
      </c>
      <c r="AC110" s="41" t="s">
        <v>633</v>
      </c>
      <c r="AD110" s="40" t="n">
        <v>12</v>
      </c>
      <c r="AE110" s="44" t="n">
        <v>45852</v>
      </c>
      <c r="AF110" s="45" t="n">
        <f aca="false">IF(AD110=0,0,IF(AE110="","",EDATE(AE110,AD110)-DAY(1)))</f>
        <v>46186</v>
      </c>
      <c r="AG110" s="38" t="s">
        <v>81</v>
      </c>
      <c r="AH110" s="38" t="s">
        <v>82</v>
      </c>
      <c r="AI110" s="36" t="s">
        <v>662</v>
      </c>
      <c r="AJ110" s="38" t="s">
        <v>351</v>
      </c>
      <c r="AK110" s="45" t="str">
        <f aca="true">IF(AE110=0,"нет данных",IF(TODAY()&lt;AF110-30,"поверен",IF(TODAY()&gt;AF110,"ЗАМЕНИТЬ","ПРОСРОЧЕН")))</f>
        <v>поверен</v>
      </c>
      <c r="AL110" s="41"/>
      <c r="AM110" s="41" t="s">
        <v>85</v>
      </c>
      <c r="AN110" s="41" t="s">
        <v>86</v>
      </c>
      <c r="AO110" s="41" t="s">
        <v>87</v>
      </c>
      <c r="AP110" s="39" t="s">
        <v>635</v>
      </c>
      <c r="AQ110" s="46"/>
      <c r="AR110" s="45"/>
      <c r="AS110" s="41" t="s">
        <v>90</v>
      </c>
      <c r="AT110" s="36" t="s">
        <v>91</v>
      </c>
      <c r="AU110" s="36"/>
      <c r="AV110" s="38"/>
      <c r="AW110" s="38"/>
      <c r="AX110" s="36"/>
      <c r="AY110" s="36"/>
      <c r="AZ110" s="36"/>
      <c r="BA110" s="38"/>
      <c r="BB110" s="38" t="s">
        <v>636</v>
      </c>
      <c r="BC110" s="38" t="s">
        <v>637</v>
      </c>
      <c r="BD110" s="41" t="n">
        <v>3661</v>
      </c>
      <c r="BE110" s="38"/>
      <c r="BF110" s="47"/>
      <c r="BG110" s="36" t="s">
        <v>420</v>
      </c>
      <c r="BH110" s="202"/>
      <c r="BI110" s="46" t="s">
        <v>638</v>
      </c>
      <c r="BJ110" s="46" t="s">
        <v>639</v>
      </c>
      <c r="BK110" s="46" t="s">
        <v>640</v>
      </c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</row>
    <row r="111" s="106" customFormat="true" ht="60" hidden="false" customHeight="true" outlineLevel="0" collapsed="false">
      <c r="A111" s="36"/>
      <c r="B111" s="36" t="s">
        <v>62</v>
      </c>
      <c r="C111" s="36" t="s">
        <v>63</v>
      </c>
      <c r="D111" s="37" t="s">
        <v>64</v>
      </c>
      <c r="E111" s="37" t="n">
        <v>500</v>
      </c>
      <c r="F111" s="38" t="s">
        <v>536</v>
      </c>
      <c r="G111" s="38" t="s">
        <v>663</v>
      </c>
      <c r="H111" s="37" t="s">
        <v>664</v>
      </c>
      <c r="I111" s="39" t="s">
        <v>665</v>
      </c>
      <c r="J111" s="38" t="s">
        <v>666</v>
      </c>
      <c r="K111" s="40" t="s">
        <v>667</v>
      </c>
      <c r="L111" s="40" t="s">
        <v>668</v>
      </c>
      <c r="M111" s="38" t="s">
        <v>669</v>
      </c>
      <c r="N111" s="40" t="n">
        <v>95123</v>
      </c>
      <c r="O111" s="39" t="s">
        <v>629</v>
      </c>
      <c r="P111" s="36" t="s">
        <v>76</v>
      </c>
      <c r="Q111" s="41" t="s">
        <v>630</v>
      </c>
      <c r="R111" s="42" t="n">
        <v>43862</v>
      </c>
      <c r="S111" s="204" t="n">
        <v>10</v>
      </c>
      <c r="T111" s="205" t="n">
        <f aca="false">R111+S111*365.2</f>
        <v>47514</v>
      </c>
      <c r="U111" s="206" t="s">
        <v>670</v>
      </c>
      <c r="V111" s="207" t="s">
        <v>242</v>
      </c>
      <c r="W111" s="207" t="s">
        <v>242</v>
      </c>
      <c r="X111" s="204" t="n">
        <v>5</v>
      </c>
      <c r="Y111" s="204" t="s">
        <v>242</v>
      </c>
      <c r="Z111" s="208" t="s">
        <v>242</v>
      </c>
      <c r="AA111" s="206" t="s">
        <v>243</v>
      </c>
      <c r="AB111" s="208" t="s">
        <v>242</v>
      </c>
      <c r="AC111" s="208" t="s">
        <v>242</v>
      </c>
      <c r="AD111" s="40" t="n">
        <v>12</v>
      </c>
      <c r="AE111" s="44" t="n">
        <v>45856</v>
      </c>
      <c r="AF111" s="45" t="n">
        <f aca="false">IF(AD111=0,0,IF(AE111="","",EDATE(AE111,AD111)-DAY(1)))</f>
        <v>46190</v>
      </c>
      <c r="AG111" s="38" t="s">
        <v>81</v>
      </c>
      <c r="AH111" s="38" t="s">
        <v>82</v>
      </c>
      <c r="AI111" s="36" t="s">
        <v>671</v>
      </c>
      <c r="AJ111" s="38" t="s">
        <v>351</v>
      </c>
      <c r="AK111" s="45" t="str">
        <f aca="true">IF(AE111=0,"нет данных",IF(TODAY()&lt;AF111-30,"поверен",IF(TODAY()&gt;AF111,"ЗАМЕНИТЬ","ПРОСРОЧЕН")))</f>
        <v>поверен</v>
      </c>
      <c r="AL111" s="41"/>
      <c r="AM111" s="41" t="s">
        <v>85</v>
      </c>
      <c r="AN111" s="41" t="s">
        <v>86</v>
      </c>
      <c r="AO111" s="41" t="s">
        <v>87</v>
      </c>
      <c r="AP111" s="39" t="s">
        <v>672</v>
      </c>
      <c r="AQ111" s="46" t="s">
        <v>673</v>
      </c>
      <c r="AR111" s="45"/>
      <c r="AS111" s="41" t="s">
        <v>90</v>
      </c>
      <c r="AT111" s="36" t="s">
        <v>91</v>
      </c>
      <c r="AU111" s="36"/>
      <c r="AV111" s="46" t="s">
        <v>673</v>
      </c>
      <c r="AW111" s="38"/>
      <c r="AX111" s="36"/>
      <c r="AY111" s="36"/>
      <c r="AZ111" s="36"/>
      <c r="BA111" s="38"/>
      <c r="BB111" s="38" t="s">
        <v>674</v>
      </c>
      <c r="BC111" s="38" t="s">
        <v>637</v>
      </c>
      <c r="BD111" s="41" t="n">
        <v>3661</v>
      </c>
      <c r="BE111" s="38"/>
      <c r="BF111" s="47"/>
      <c r="BG111" s="36" t="s">
        <v>359</v>
      </c>
      <c r="BH111" s="105"/>
      <c r="BI111" s="46" t="s">
        <v>575</v>
      </c>
      <c r="BJ111" s="46" t="s">
        <v>675</v>
      </c>
      <c r="BK111" s="36" t="s">
        <v>676</v>
      </c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72"/>
      <c r="DU111" s="72"/>
      <c r="DV111" s="72"/>
      <c r="DW111" s="72"/>
      <c r="DX111" s="72"/>
      <c r="DY111" s="72"/>
      <c r="DZ111" s="72"/>
      <c r="EA111" s="72"/>
      <c r="EB111" s="72"/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N111" s="72"/>
      <c r="EO111" s="72"/>
      <c r="EP111" s="72"/>
      <c r="EQ111" s="72"/>
      <c r="ER111" s="72"/>
      <c r="ES111" s="72"/>
      <c r="ET111" s="72"/>
      <c r="EU111" s="72"/>
      <c r="EV111" s="72"/>
      <c r="EW111" s="72"/>
      <c r="EX111" s="72"/>
      <c r="EY111" s="72"/>
      <c r="EZ111" s="72"/>
      <c r="FA111" s="72"/>
      <c r="FB111" s="72"/>
      <c r="FC111" s="72"/>
      <c r="FD111" s="72"/>
      <c r="FE111" s="72"/>
      <c r="FF111" s="72"/>
      <c r="FG111" s="72"/>
      <c r="FH111" s="72"/>
      <c r="FI111" s="72"/>
      <c r="FJ111" s="72"/>
      <c r="FK111" s="72"/>
      <c r="FL111" s="72"/>
      <c r="FM111" s="72"/>
      <c r="FN111" s="72"/>
      <c r="FO111" s="72"/>
      <c r="FP111" s="72"/>
      <c r="FQ111" s="72"/>
      <c r="FR111" s="72"/>
      <c r="FS111" s="72"/>
      <c r="FT111" s="72"/>
      <c r="FU111" s="72"/>
      <c r="FV111" s="72"/>
      <c r="FW111" s="72"/>
      <c r="FX111" s="72"/>
      <c r="FY111" s="72"/>
      <c r="FZ111" s="72"/>
      <c r="GA111" s="72"/>
      <c r="GB111" s="72"/>
      <c r="GC111" s="72"/>
      <c r="GD111" s="72"/>
      <c r="GE111" s="72"/>
      <c r="GF111" s="72"/>
      <c r="GG111" s="72"/>
      <c r="GH111" s="72"/>
      <c r="GI111" s="72"/>
      <c r="GJ111" s="72"/>
      <c r="GK111" s="72"/>
      <c r="GL111" s="72"/>
      <c r="GM111" s="72"/>
      <c r="GN111" s="72"/>
      <c r="GO111" s="72"/>
      <c r="GP111" s="72"/>
      <c r="GQ111" s="72"/>
      <c r="GR111" s="72"/>
      <c r="GS111" s="72"/>
      <c r="GT111" s="72"/>
      <c r="GU111" s="72"/>
      <c r="GV111" s="72"/>
      <c r="GW111" s="72"/>
      <c r="GX111" s="72"/>
      <c r="GY111" s="72"/>
      <c r="GZ111" s="72"/>
      <c r="HA111" s="72"/>
      <c r="HB111" s="72"/>
      <c r="HC111" s="72"/>
      <c r="HD111" s="72"/>
      <c r="HE111" s="72"/>
      <c r="HF111" s="72"/>
      <c r="HG111" s="72"/>
      <c r="HH111" s="72"/>
      <c r="HI111" s="72"/>
      <c r="HJ111" s="72"/>
      <c r="HK111" s="72"/>
      <c r="HL111" s="72"/>
      <c r="HM111" s="72"/>
      <c r="HN111" s="72"/>
      <c r="HO111" s="72"/>
      <c r="HP111" s="72"/>
      <c r="HQ111" s="72"/>
      <c r="HR111" s="72"/>
      <c r="HS111" s="72"/>
      <c r="HT111" s="72"/>
      <c r="HU111" s="72"/>
      <c r="HV111" s="72"/>
      <c r="HW111" s="72"/>
      <c r="HX111" s="72"/>
      <c r="HY111" s="72"/>
      <c r="HZ111" s="72"/>
      <c r="IA111" s="72"/>
      <c r="IB111" s="72"/>
      <c r="IC111" s="72"/>
      <c r="ID111" s="72"/>
      <c r="IE111" s="72"/>
    </row>
    <row r="112" s="106" customFormat="true" ht="60" hidden="false" customHeight="true" outlineLevel="0" collapsed="false">
      <c r="A112" s="36"/>
      <c r="B112" s="36" t="s">
        <v>62</v>
      </c>
      <c r="C112" s="36" t="s">
        <v>63</v>
      </c>
      <c r="D112" s="37" t="s">
        <v>64</v>
      </c>
      <c r="E112" s="37" t="n">
        <v>500</v>
      </c>
      <c r="F112" s="38" t="s">
        <v>536</v>
      </c>
      <c r="G112" s="38" t="s">
        <v>677</v>
      </c>
      <c r="H112" s="37" t="s">
        <v>678</v>
      </c>
      <c r="I112" s="39" t="s">
        <v>665</v>
      </c>
      <c r="J112" s="38" t="s">
        <v>666</v>
      </c>
      <c r="K112" s="40" t="s">
        <v>667</v>
      </c>
      <c r="L112" s="40" t="s">
        <v>668</v>
      </c>
      <c r="M112" s="38" t="s">
        <v>669</v>
      </c>
      <c r="N112" s="40" t="n">
        <v>47776</v>
      </c>
      <c r="O112" s="39" t="s">
        <v>629</v>
      </c>
      <c r="P112" s="36" t="s">
        <v>76</v>
      </c>
      <c r="Q112" s="41" t="s">
        <v>630</v>
      </c>
      <c r="R112" s="42" t="n">
        <v>43862</v>
      </c>
      <c r="S112" s="39" t="n">
        <v>10</v>
      </c>
      <c r="T112" s="43" t="n">
        <f aca="false">R112+S112*365.2</f>
        <v>47514</v>
      </c>
      <c r="U112" s="37" t="s">
        <v>670</v>
      </c>
      <c r="V112" s="36" t="s">
        <v>242</v>
      </c>
      <c r="W112" s="36" t="s">
        <v>242</v>
      </c>
      <c r="X112" s="39" t="n">
        <v>5</v>
      </c>
      <c r="Y112" s="39" t="s">
        <v>242</v>
      </c>
      <c r="Z112" s="41" t="s">
        <v>242</v>
      </c>
      <c r="AA112" s="37" t="s">
        <v>243</v>
      </c>
      <c r="AB112" s="41" t="s">
        <v>242</v>
      </c>
      <c r="AC112" s="41" t="s">
        <v>242</v>
      </c>
      <c r="AD112" s="40" t="n">
        <v>12</v>
      </c>
      <c r="AE112" s="44" t="n">
        <v>45856</v>
      </c>
      <c r="AF112" s="45" t="n">
        <f aca="false">IF(AD112=0,0,IF(AE112="","",EDATE(AE112,AD112)-DAY(1)))</f>
        <v>46190</v>
      </c>
      <c r="AG112" s="38" t="s">
        <v>81</v>
      </c>
      <c r="AH112" s="38" t="s">
        <v>82</v>
      </c>
      <c r="AI112" s="36" t="s">
        <v>679</v>
      </c>
      <c r="AJ112" s="38" t="s">
        <v>351</v>
      </c>
      <c r="AK112" s="45" t="str">
        <f aca="true">IF(AE112=0,"нет данных",IF(TODAY()&lt;AF112-30,"поверен",IF(TODAY()&gt;AF112,"ЗАМЕНИТЬ","ПРОСРОЧЕН")))</f>
        <v>поверен</v>
      </c>
      <c r="AL112" s="41"/>
      <c r="AM112" s="41" t="s">
        <v>85</v>
      </c>
      <c r="AN112" s="41" t="s">
        <v>86</v>
      </c>
      <c r="AO112" s="41" t="s">
        <v>87</v>
      </c>
      <c r="AP112" s="39" t="s">
        <v>672</v>
      </c>
      <c r="AQ112" s="46" t="s">
        <v>673</v>
      </c>
      <c r="AR112" s="45"/>
      <c r="AS112" s="41" t="s">
        <v>90</v>
      </c>
      <c r="AT112" s="36" t="s">
        <v>91</v>
      </c>
      <c r="AU112" s="36"/>
      <c r="AV112" s="46" t="s">
        <v>673</v>
      </c>
      <c r="AW112" s="38"/>
      <c r="AX112" s="209"/>
      <c r="AY112" s="209"/>
      <c r="AZ112" s="209"/>
      <c r="BA112" s="193"/>
      <c r="BB112" s="193" t="s">
        <v>674</v>
      </c>
      <c r="BC112" s="193" t="s">
        <v>637</v>
      </c>
      <c r="BD112" s="196" t="n">
        <v>3661</v>
      </c>
      <c r="BE112" s="193"/>
      <c r="BF112" s="210"/>
      <c r="BG112" s="36" t="s">
        <v>359</v>
      </c>
      <c r="BH112" s="105"/>
      <c r="BI112" s="46" t="s">
        <v>575</v>
      </c>
      <c r="BJ112" s="46" t="s">
        <v>675</v>
      </c>
      <c r="BK112" s="36" t="s">
        <v>676</v>
      </c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72"/>
      <c r="DV112" s="72"/>
      <c r="DW112" s="72"/>
      <c r="DX112" s="72"/>
      <c r="DY112" s="72"/>
      <c r="DZ112" s="72"/>
      <c r="EA112" s="72"/>
      <c r="EB112" s="72"/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72"/>
      <c r="FI112" s="72"/>
      <c r="FJ112" s="72"/>
      <c r="FK112" s="72"/>
      <c r="FL112" s="72"/>
      <c r="FM112" s="72"/>
      <c r="FN112" s="72"/>
      <c r="FO112" s="72"/>
      <c r="FP112" s="72"/>
      <c r="FQ112" s="72"/>
      <c r="FR112" s="72"/>
      <c r="FS112" s="72"/>
      <c r="FT112" s="72"/>
      <c r="FU112" s="72"/>
      <c r="FV112" s="72"/>
      <c r="FW112" s="72"/>
      <c r="FX112" s="72"/>
      <c r="FY112" s="72"/>
      <c r="FZ112" s="72"/>
      <c r="GA112" s="72"/>
      <c r="GB112" s="72"/>
      <c r="GC112" s="72"/>
      <c r="GD112" s="72"/>
      <c r="GE112" s="72"/>
      <c r="GF112" s="72"/>
      <c r="GG112" s="72"/>
      <c r="GH112" s="72"/>
      <c r="GI112" s="72"/>
      <c r="GJ112" s="72"/>
      <c r="GK112" s="72"/>
      <c r="GL112" s="72"/>
      <c r="GM112" s="72"/>
      <c r="GN112" s="72"/>
      <c r="GO112" s="72"/>
      <c r="GP112" s="72"/>
      <c r="GQ112" s="72"/>
      <c r="GR112" s="72"/>
      <c r="GS112" s="72"/>
      <c r="GT112" s="72"/>
      <c r="GU112" s="72"/>
      <c r="GV112" s="72"/>
      <c r="GW112" s="72"/>
      <c r="GX112" s="72"/>
      <c r="GY112" s="72"/>
      <c r="GZ112" s="72"/>
      <c r="HA112" s="72"/>
      <c r="HB112" s="72"/>
      <c r="HC112" s="72"/>
      <c r="HD112" s="72"/>
      <c r="HE112" s="72"/>
      <c r="HF112" s="72"/>
      <c r="HG112" s="72"/>
      <c r="HH112" s="72"/>
      <c r="HI112" s="72"/>
      <c r="HJ112" s="72"/>
      <c r="HK112" s="72"/>
      <c r="HL112" s="72"/>
      <c r="HM112" s="72"/>
      <c r="HN112" s="72"/>
      <c r="HO112" s="72"/>
      <c r="HP112" s="72"/>
      <c r="HQ112" s="72"/>
      <c r="HR112" s="72"/>
      <c r="HS112" s="72"/>
      <c r="HT112" s="72"/>
      <c r="HU112" s="72"/>
      <c r="HV112" s="72"/>
      <c r="HW112" s="72"/>
      <c r="HX112" s="72"/>
      <c r="HY112" s="72"/>
      <c r="HZ112" s="72"/>
      <c r="IA112" s="72"/>
      <c r="IB112" s="72"/>
      <c r="IC112" s="72"/>
      <c r="ID112" s="72"/>
      <c r="IE112" s="72"/>
    </row>
    <row r="113" s="72" customFormat="true" ht="60" hidden="false" customHeight="true" outlineLevel="0" collapsed="false">
      <c r="A113" s="54"/>
      <c r="B113" s="54" t="s">
        <v>62</v>
      </c>
      <c r="C113" s="54" t="s">
        <v>63</v>
      </c>
      <c r="D113" s="55" t="s">
        <v>64</v>
      </c>
      <c r="E113" s="55" t="n">
        <v>600</v>
      </c>
      <c r="F113" s="56" t="s">
        <v>680</v>
      </c>
      <c r="G113" s="56" t="s">
        <v>681</v>
      </c>
      <c r="H113" s="55" t="s">
        <v>682</v>
      </c>
      <c r="I113" s="57" t="s">
        <v>408</v>
      </c>
      <c r="J113" s="56" t="s">
        <v>409</v>
      </c>
      <c r="K113" s="58" t="s">
        <v>410</v>
      </c>
      <c r="L113" s="58" t="s">
        <v>411</v>
      </c>
      <c r="M113" s="58" t="s">
        <v>683</v>
      </c>
      <c r="N113" s="55" t="s">
        <v>684</v>
      </c>
      <c r="O113" s="54" t="s">
        <v>414</v>
      </c>
      <c r="P113" s="54" t="s">
        <v>76</v>
      </c>
      <c r="Q113" s="59" t="s">
        <v>135</v>
      </c>
      <c r="R113" s="69" t="s">
        <v>685</v>
      </c>
      <c r="S113" s="57" t="n">
        <v>12</v>
      </c>
      <c r="T113" s="61" t="n">
        <f aca="false">R113+S113*365.2</f>
        <v>4391.6016</v>
      </c>
      <c r="U113" s="55" t="s">
        <v>78</v>
      </c>
      <c r="V113" s="54" t="str">
        <f aca="false">IF(Y113="","",Y113)</f>
        <v>к</v>
      </c>
      <c r="W113" s="54" t="str">
        <f aca="false">IF(Z113="","",Z113)</f>
        <v>Па</v>
      </c>
      <c r="X113" s="57" t="n">
        <v>250</v>
      </c>
      <c r="Y113" s="57" t="s">
        <v>416</v>
      </c>
      <c r="Z113" s="59" t="s">
        <v>138</v>
      </c>
      <c r="AA113" s="55" t="s">
        <v>417</v>
      </c>
      <c r="AB113" s="57"/>
      <c r="AC113" s="59" t="s">
        <v>111</v>
      </c>
      <c r="AD113" s="58" t="n">
        <v>36</v>
      </c>
      <c r="AE113" s="63" t="n">
        <v>45034</v>
      </c>
      <c r="AF113" s="64" t="n">
        <f aca="false">IF(AD113=0,0,IF(AE113="","",EDATE(AE113,AD113)-DAY(1)))</f>
        <v>46099</v>
      </c>
      <c r="AG113" s="56" t="s">
        <v>81</v>
      </c>
      <c r="AH113" s="56" t="s">
        <v>82</v>
      </c>
      <c r="AI113" s="59" t="s">
        <v>686</v>
      </c>
      <c r="AJ113" s="56" t="s">
        <v>113</v>
      </c>
      <c r="AK113" s="64" t="str">
        <f aca="true">IF(AE113=0,"нет данных",IF(TODAY()&lt;AF113-30,"поверен",IF(TODAY()&gt;AF113,"ЗАМЕНИТЬ","ПРОСРОЧЕН")))</f>
        <v>поверен</v>
      </c>
      <c r="AL113" s="59"/>
      <c r="AM113" s="59" t="s">
        <v>85</v>
      </c>
      <c r="AN113" s="59" t="s">
        <v>86</v>
      </c>
      <c r="AO113" s="59" t="s">
        <v>87</v>
      </c>
      <c r="AP113" s="57"/>
      <c r="AQ113" s="65"/>
      <c r="AR113" s="64"/>
      <c r="AS113" s="59" t="s">
        <v>90</v>
      </c>
      <c r="AT113" s="54"/>
      <c r="AU113" s="54"/>
      <c r="AV113" s="56"/>
      <c r="AW113" s="56"/>
      <c r="AX113" s="54"/>
      <c r="AY113" s="54"/>
      <c r="AZ113" s="54"/>
      <c r="BA113" s="56"/>
      <c r="BB113" s="56" t="s">
        <v>141</v>
      </c>
      <c r="BC113" s="56" t="s">
        <v>142</v>
      </c>
      <c r="BD113" s="59" t="n">
        <v>3001</v>
      </c>
      <c r="BE113" s="56"/>
      <c r="BF113" s="66"/>
      <c r="BG113" s="70" t="s">
        <v>124</v>
      </c>
      <c r="BH113" s="71"/>
      <c r="BI113" s="54"/>
      <c r="BJ113" s="54"/>
      <c r="BK113" s="54"/>
    </row>
    <row r="114" s="72" customFormat="true" ht="60" hidden="false" customHeight="true" outlineLevel="0" collapsed="false">
      <c r="A114" s="54"/>
      <c r="B114" s="54" t="s">
        <v>62</v>
      </c>
      <c r="C114" s="54" t="s">
        <v>63</v>
      </c>
      <c r="D114" s="55" t="s">
        <v>64</v>
      </c>
      <c r="E114" s="55" t="n">
        <v>600</v>
      </c>
      <c r="F114" s="56" t="s">
        <v>680</v>
      </c>
      <c r="G114" s="56" t="s">
        <v>687</v>
      </c>
      <c r="H114" s="55" t="s">
        <v>688</v>
      </c>
      <c r="I114" s="57" t="s">
        <v>689</v>
      </c>
      <c r="J114" s="56" t="s">
        <v>409</v>
      </c>
      <c r="K114" s="58" t="s">
        <v>410</v>
      </c>
      <c r="L114" s="58" t="s">
        <v>411</v>
      </c>
      <c r="M114" s="58" t="s">
        <v>690</v>
      </c>
      <c r="N114" s="55" t="s">
        <v>691</v>
      </c>
      <c r="O114" s="54" t="s">
        <v>414</v>
      </c>
      <c r="P114" s="54" t="s">
        <v>76</v>
      </c>
      <c r="Q114" s="59" t="s">
        <v>135</v>
      </c>
      <c r="R114" s="69" t="s">
        <v>685</v>
      </c>
      <c r="S114" s="57" t="n">
        <v>12</v>
      </c>
      <c r="T114" s="61" t="n">
        <f aca="false">R114+S114*365.2</f>
        <v>4391.6016</v>
      </c>
      <c r="U114" s="55" t="s">
        <v>78</v>
      </c>
      <c r="V114" s="54" t="str">
        <f aca="false">IF(Y114="","",Y114)</f>
        <v>М</v>
      </c>
      <c r="W114" s="54" t="str">
        <f aca="false">IF(Z114="","",Z114)</f>
        <v>Па</v>
      </c>
      <c r="X114" s="57" t="n">
        <v>16</v>
      </c>
      <c r="Y114" s="57" t="s">
        <v>137</v>
      </c>
      <c r="Z114" s="59" t="s">
        <v>138</v>
      </c>
      <c r="AA114" s="55" t="s">
        <v>417</v>
      </c>
      <c r="AB114" s="57"/>
      <c r="AC114" s="59" t="s">
        <v>111</v>
      </c>
      <c r="AD114" s="58" t="n">
        <v>36</v>
      </c>
      <c r="AE114" s="63" t="n">
        <v>44884</v>
      </c>
      <c r="AF114" s="64" t="n">
        <f aca="false">IF(AD114=0,0,IF(AE114="","",EDATE(AE114,AD114)-DAY(1)))</f>
        <v>45949</v>
      </c>
      <c r="AG114" s="64" t="s">
        <v>314</v>
      </c>
      <c r="AH114" s="64" t="s">
        <v>82</v>
      </c>
      <c r="AI114" s="59" t="s">
        <v>692</v>
      </c>
      <c r="AJ114" s="56" t="s">
        <v>113</v>
      </c>
      <c r="AK114" s="64" t="str">
        <f aca="true">IF(AE114=0,"нет данных",IF(TODAY()&lt;AF114-30,"поверен",IF(TODAY()&gt;AF114,"ЗАМЕНИТЬ","ПРОСРОЧЕН")))</f>
        <v>ПРОСРОЧЕН</v>
      </c>
      <c r="AL114" s="59"/>
      <c r="AM114" s="59" t="s">
        <v>85</v>
      </c>
      <c r="AN114" s="59" t="s">
        <v>86</v>
      </c>
      <c r="AO114" s="59" t="s">
        <v>87</v>
      </c>
      <c r="AP114" s="57"/>
      <c r="AQ114" s="65"/>
      <c r="AR114" s="64"/>
      <c r="AS114" s="59" t="s">
        <v>90</v>
      </c>
      <c r="AT114" s="54"/>
      <c r="AU114" s="54"/>
      <c r="AV114" s="56"/>
      <c r="AW114" s="56"/>
      <c r="AX114" s="54"/>
      <c r="AY114" s="54"/>
      <c r="AZ114" s="54"/>
      <c r="BA114" s="56"/>
      <c r="BB114" s="56" t="s">
        <v>141</v>
      </c>
      <c r="BC114" s="56" t="s">
        <v>142</v>
      </c>
      <c r="BD114" s="59" t="n">
        <v>3001</v>
      </c>
      <c r="BE114" s="56"/>
      <c r="BF114" s="66"/>
      <c r="BG114" s="70" t="s">
        <v>388</v>
      </c>
      <c r="BH114" s="71"/>
      <c r="BI114" s="54"/>
      <c r="BJ114" s="54"/>
      <c r="BK114" s="54"/>
    </row>
    <row r="115" s="72" customFormat="true" ht="60" hidden="false" customHeight="true" outlineLevel="0" collapsed="false">
      <c r="A115" s="54"/>
      <c r="B115" s="54" t="s">
        <v>62</v>
      </c>
      <c r="C115" s="54" t="s">
        <v>63</v>
      </c>
      <c r="D115" s="55" t="s">
        <v>64</v>
      </c>
      <c r="E115" s="55" t="n">
        <v>600</v>
      </c>
      <c r="F115" s="56" t="s">
        <v>680</v>
      </c>
      <c r="G115" s="56" t="s">
        <v>693</v>
      </c>
      <c r="H115" s="55" t="s">
        <v>694</v>
      </c>
      <c r="I115" s="57" t="s">
        <v>689</v>
      </c>
      <c r="J115" s="56" t="s">
        <v>409</v>
      </c>
      <c r="K115" s="58" t="s">
        <v>410</v>
      </c>
      <c r="L115" s="58" t="s">
        <v>411</v>
      </c>
      <c r="M115" s="58" t="s">
        <v>695</v>
      </c>
      <c r="N115" s="55" t="s">
        <v>696</v>
      </c>
      <c r="O115" s="54" t="s">
        <v>414</v>
      </c>
      <c r="P115" s="54" t="s">
        <v>76</v>
      </c>
      <c r="Q115" s="59" t="s">
        <v>135</v>
      </c>
      <c r="R115" s="69" t="s">
        <v>685</v>
      </c>
      <c r="S115" s="57" t="n">
        <v>12</v>
      </c>
      <c r="T115" s="61" t="n">
        <f aca="false">R115+S115*365.2</f>
        <v>4391.6016</v>
      </c>
      <c r="U115" s="55" t="s">
        <v>78</v>
      </c>
      <c r="V115" s="54" t="str">
        <f aca="false">IF(Y115="","",Y115)</f>
        <v>М</v>
      </c>
      <c r="W115" s="54" t="str">
        <f aca="false">IF(Z115="","",Z115)</f>
        <v>Па</v>
      </c>
      <c r="X115" s="57" t="n">
        <v>60</v>
      </c>
      <c r="Y115" s="57" t="s">
        <v>137</v>
      </c>
      <c r="Z115" s="59" t="s">
        <v>138</v>
      </c>
      <c r="AA115" s="55" t="s">
        <v>417</v>
      </c>
      <c r="AB115" s="57"/>
      <c r="AC115" s="59" t="s">
        <v>111</v>
      </c>
      <c r="AD115" s="58" t="n">
        <v>36</v>
      </c>
      <c r="AE115" s="63" t="n">
        <v>44884</v>
      </c>
      <c r="AF115" s="64" t="n">
        <f aca="false">IF(AD115=0,0,IF(AE115="","",EDATE(AE115,AD115)-DAY(1)))</f>
        <v>45949</v>
      </c>
      <c r="AG115" s="64" t="s">
        <v>314</v>
      </c>
      <c r="AH115" s="64" t="s">
        <v>82</v>
      </c>
      <c r="AI115" s="59" t="s">
        <v>697</v>
      </c>
      <c r="AJ115" s="56" t="s">
        <v>113</v>
      </c>
      <c r="AK115" s="64" t="str">
        <f aca="true">IF(AE115=0,"нет данных",IF(TODAY()&lt;AF115-30,"поверен",IF(TODAY()&gt;AF115,"ЗАМЕНИТЬ","ПРОСРОЧЕН")))</f>
        <v>ПРОСРОЧЕН</v>
      </c>
      <c r="AL115" s="59"/>
      <c r="AM115" s="59" t="s">
        <v>85</v>
      </c>
      <c r="AN115" s="59" t="s">
        <v>86</v>
      </c>
      <c r="AO115" s="59" t="s">
        <v>87</v>
      </c>
      <c r="AP115" s="57"/>
      <c r="AQ115" s="65"/>
      <c r="AR115" s="64"/>
      <c r="AS115" s="59" t="s">
        <v>90</v>
      </c>
      <c r="AT115" s="54"/>
      <c r="AU115" s="54"/>
      <c r="AV115" s="56"/>
      <c r="AW115" s="56"/>
      <c r="AX115" s="54"/>
      <c r="AY115" s="54"/>
      <c r="AZ115" s="54"/>
      <c r="BA115" s="56"/>
      <c r="BB115" s="56" t="s">
        <v>141</v>
      </c>
      <c r="BC115" s="56" t="s">
        <v>142</v>
      </c>
      <c r="BD115" s="59" t="n">
        <v>3001</v>
      </c>
      <c r="BE115" s="56"/>
      <c r="BF115" s="66"/>
      <c r="BG115" s="70" t="s">
        <v>388</v>
      </c>
      <c r="BH115" s="71"/>
      <c r="BI115" s="54"/>
      <c r="BJ115" s="54"/>
      <c r="BK115" s="54"/>
    </row>
    <row r="116" s="72" customFormat="true" ht="60" hidden="false" customHeight="true" outlineLevel="0" collapsed="false">
      <c r="A116" s="54"/>
      <c r="B116" s="54" t="s">
        <v>62</v>
      </c>
      <c r="C116" s="54" t="s">
        <v>63</v>
      </c>
      <c r="D116" s="55" t="s">
        <v>64</v>
      </c>
      <c r="E116" s="55" t="n">
        <v>600</v>
      </c>
      <c r="F116" s="56" t="s">
        <v>680</v>
      </c>
      <c r="G116" s="56" t="s">
        <v>698</v>
      </c>
      <c r="H116" s="55" t="s">
        <v>699</v>
      </c>
      <c r="I116" s="57" t="s">
        <v>689</v>
      </c>
      <c r="J116" s="56" t="s">
        <v>409</v>
      </c>
      <c r="K116" s="58" t="s">
        <v>410</v>
      </c>
      <c r="L116" s="58" t="s">
        <v>411</v>
      </c>
      <c r="M116" s="58" t="s">
        <v>700</v>
      </c>
      <c r="N116" s="55" t="s">
        <v>701</v>
      </c>
      <c r="O116" s="54" t="s">
        <v>414</v>
      </c>
      <c r="P116" s="54" t="s">
        <v>76</v>
      </c>
      <c r="Q116" s="59" t="s">
        <v>135</v>
      </c>
      <c r="R116" s="69" t="s">
        <v>685</v>
      </c>
      <c r="S116" s="57" t="n">
        <v>12</v>
      </c>
      <c r="T116" s="61" t="n">
        <f aca="false">R116+S116*365.2</f>
        <v>4391.6016</v>
      </c>
      <c r="U116" s="55" t="s">
        <v>78</v>
      </c>
      <c r="V116" s="54" t="str">
        <f aca="false">IF(Y116="","",Y116)</f>
        <v>к</v>
      </c>
      <c r="W116" s="54" t="str">
        <f aca="false">IF(Z116="","",Z116)</f>
        <v>Па</v>
      </c>
      <c r="X116" s="57" t="n">
        <v>600</v>
      </c>
      <c r="Y116" s="57" t="s">
        <v>416</v>
      </c>
      <c r="Z116" s="59" t="s">
        <v>138</v>
      </c>
      <c r="AA116" s="55" t="s">
        <v>417</v>
      </c>
      <c r="AB116" s="57"/>
      <c r="AC116" s="59" t="s">
        <v>111</v>
      </c>
      <c r="AD116" s="58" t="n">
        <v>36</v>
      </c>
      <c r="AE116" s="63" t="n">
        <v>44884</v>
      </c>
      <c r="AF116" s="64" t="n">
        <f aca="false">IF(AD116=0,0,IF(AE116="","",EDATE(AE116,AD116)-DAY(1)))</f>
        <v>45949</v>
      </c>
      <c r="AG116" s="56" t="s">
        <v>81</v>
      </c>
      <c r="AH116" s="56" t="s">
        <v>82</v>
      </c>
      <c r="AI116" s="59" t="s">
        <v>702</v>
      </c>
      <c r="AJ116" s="56" t="s">
        <v>113</v>
      </c>
      <c r="AK116" s="64" t="str">
        <f aca="true">IF(AE116=0,"нет данных",IF(TODAY()&lt;AF116-30,"поверен",IF(TODAY()&gt;AF116,"ЗАМЕНИТЬ","ПРОСРОЧЕН")))</f>
        <v>ПРОСРОЧЕН</v>
      </c>
      <c r="AL116" s="59"/>
      <c r="AM116" s="59" t="s">
        <v>85</v>
      </c>
      <c r="AN116" s="59" t="s">
        <v>86</v>
      </c>
      <c r="AO116" s="59" t="s">
        <v>87</v>
      </c>
      <c r="AP116" s="57"/>
      <c r="AQ116" s="65"/>
      <c r="AR116" s="64"/>
      <c r="AS116" s="59" t="s">
        <v>90</v>
      </c>
      <c r="AT116" s="54"/>
      <c r="AU116" s="54"/>
      <c r="AV116" s="56"/>
      <c r="AW116" s="56"/>
      <c r="AX116" s="54"/>
      <c r="AY116" s="54"/>
      <c r="AZ116" s="54"/>
      <c r="BA116" s="56"/>
      <c r="BB116" s="56" t="s">
        <v>141</v>
      </c>
      <c r="BC116" s="56" t="s">
        <v>142</v>
      </c>
      <c r="BD116" s="59" t="n">
        <v>3001</v>
      </c>
      <c r="BE116" s="56"/>
      <c r="BF116" s="66"/>
      <c r="BG116" s="70" t="s">
        <v>388</v>
      </c>
      <c r="BH116" s="71"/>
      <c r="BI116" s="54"/>
      <c r="BJ116" s="54"/>
      <c r="BK116" s="54"/>
    </row>
    <row r="117" s="72" customFormat="true" ht="60" hidden="false" customHeight="true" outlineLevel="0" collapsed="false">
      <c r="A117" s="54"/>
      <c r="B117" s="54" t="s">
        <v>62</v>
      </c>
      <c r="C117" s="54" t="s">
        <v>63</v>
      </c>
      <c r="D117" s="55" t="s">
        <v>64</v>
      </c>
      <c r="E117" s="55" t="n">
        <v>600</v>
      </c>
      <c r="F117" s="56" t="s">
        <v>680</v>
      </c>
      <c r="G117" s="56" t="s">
        <v>703</v>
      </c>
      <c r="H117" s="55" t="s">
        <v>704</v>
      </c>
      <c r="I117" s="57" t="s">
        <v>689</v>
      </c>
      <c r="J117" s="56" t="s">
        <v>409</v>
      </c>
      <c r="K117" s="58" t="s">
        <v>410</v>
      </c>
      <c r="L117" s="58" t="s">
        <v>411</v>
      </c>
      <c r="M117" s="58" t="s">
        <v>700</v>
      </c>
      <c r="N117" s="55" t="s">
        <v>705</v>
      </c>
      <c r="O117" s="54" t="s">
        <v>414</v>
      </c>
      <c r="P117" s="54" t="s">
        <v>76</v>
      </c>
      <c r="Q117" s="59" t="s">
        <v>135</v>
      </c>
      <c r="R117" s="69" t="s">
        <v>685</v>
      </c>
      <c r="S117" s="57" t="n">
        <v>12</v>
      </c>
      <c r="T117" s="61" t="n">
        <f aca="false">R117+S117*365.2</f>
        <v>4391.6016</v>
      </c>
      <c r="U117" s="55" t="s">
        <v>78</v>
      </c>
      <c r="V117" s="54" t="str">
        <f aca="false">IF(Y117="","",Y117)</f>
        <v>к</v>
      </c>
      <c r="W117" s="54" t="str">
        <f aca="false">IF(Z117="","",Z117)</f>
        <v>Па</v>
      </c>
      <c r="X117" s="57" t="n">
        <v>600</v>
      </c>
      <c r="Y117" s="57" t="s">
        <v>416</v>
      </c>
      <c r="Z117" s="59" t="s">
        <v>138</v>
      </c>
      <c r="AA117" s="55" t="s">
        <v>417</v>
      </c>
      <c r="AB117" s="57"/>
      <c r="AC117" s="59" t="s">
        <v>111</v>
      </c>
      <c r="AD117" s="58" t="n">
        <v>36</v>
      </c>
      <c r="AE117" s="63" t="n">
        <v>44884</v>
      </c>
      <c r="AF117" s="64" t="n">
        <f aca="false">IF(AD117=0,0,IF(AE117="","",EDATE(AE117,AD117)-DAY(1)))</f>
        <v>45949</v>
      </c>
      <c r="AG117" s="56" t="s">
        <v>81</v>
      </c>
      <c r="AH117" s="56" t="s">
        <v>82</v>
      </c>
      <c r="AI117" s="59" t="s">
        <v>706</v>
      </c>
      <c r="AJ117" s="56" t="s">
        <v>113</v>
      </c>
      <c r="AK117" s="64" t="str">
        <f aca="true">IF(AE117=0,"нет данных",IF(TODAY()&lt;AF117-30,"поверен",IF(TODAY()&gt;AF117,"ЗАМЕНИТЬ","ПРОСРОЧЕН")))</f>
        <v>ПРОСРОЧЕН</v>
      </c>
      <c r="AL117" s="59"/>
      <c r="AM117" s="59" t="s">
        <v>85</v>
      </c>
      <c r="AN117" s="59" t="s">
        <v>86</v>
      </c>
      <c r="AO117" s="59" t="s">
        <v>87</v>
      </c>
      <c r="AP117" s="57"/>
      <c r="AQ117" s="65"/>
      <c r="AR117" s="64"/>
      <c r="AS117" s="59" t="s">
        <v>90</v>
      </c>
      <c r="AT117" s="54"/>
      <c r="AU117" s="54"/>
      <c r="AV117" s="56"/>
      <c r="AW117" s="56"/>
      <c r="AX117" s="54"/>
      <c r="AY117" s="54"/>
      <c r="AZ117" s="54"/>
      <c r="BA117" s="56"/>
      <c r="BB117" s="56" t="s">
        <v>141</v>
      </c>
      <c r="BC117" s="56" t="s">
        <v>142</v>
      </c>
      <c r="BD117" s="59" t="n">
        <v>3001</v>
      </c>
      <c r="BE117" s="56"/>
      <c r="BF117" s="66"/>
      <c r="BG117" s="70" t="s">
        <v>388</v>
      </c>
      <c r="BH117" s="71"/>
      <c r="BI117" s="54"/>
      <c r="BJ117" s="54"/>
      <c r="BK117" s="54"/>
    </row>
    <row r="118" s="203" customFormat="true" ht="60" hidden="false" customHeight="true" outlineLevel="0" collapsed="false">
      <c r="A118" s="36"/>
      <c r="B118" s="36" t="s">
        <v>62</v>
      </c>
      <c r="C118" s="36" t="s">
        <v>63</v>
      </c>
      <c r="D118" s="37" t="s">
        <v>64</v>
      </c>
      <c r="E118" s="37" t="n">
        <v>600</v>
      </c>
      <c r="F118" s="38" t="s">
        <v>680</v>
      </c>
      <c r="G118" s="36" t="s">
        <v>707</v>
      </c>
      <c r="H118" s="36" t="s">
        <v>708</v>
      </c>
      <c r="I118" s="39" t="s">
        <v>624</v>
      </c>
      <c r="J118" s="38" t="s">
        <v>709</v>
      </c>
      <c r="K118" s="40" t="s">
        <v>626</v>
      </c>
      <c r="L118" s="40" t="s">
        <v>627</v>
      </c>
      <c r="M118" s="38" t="s">
        <v>628</v>
      </c>
      <c r="N118" s="37" t="s">
        <v>710</v>
      </c>
      <c r="O118" s="39" t="s">
        <v>629</v>
      </c>
      <c r="P118" s="36" t="s">
        <v>76</v>
      </c>
      <c r="Q118" s="41" t="s">
        <v>630</v>
      </c>
      <c r="R118" s="42" t="n">
        <v>42625</v>
      </c>
      <c r="S118" s="39" t="n">
        <v>10</v>
      </c>
      <c r="T118" s="43" t="n">
        <f aca="false">R118+S118*365.2</f>
        <v>46277</v>
      </c>
      <c r="U118" s="37" t="n">
        <v>0.1</v>
      </c>
      <c r="V118" s="36" t="str">
        <f aca="false">IF(Y118="","",Y118)</f>
        <v>м</v>
      </c>
      <c r="W118" s="36" t="str">
        <f aca="false">IF(Z118="","",Z118)</f>
        <v>м/c</v>
      </c>
      <c r="X118" s="39" t="n">
        <v>30</v>
      </c>
      <c r="Y118" s="39" t="s">
        <v>242</v>
      </c>
      <c r="Z118" s="41" t="s">
        <v>631</v>
      </c>
      <c r="AA118" s="37" t="s">
        <v>632</v>
      </c>
      <c r="AB118" s="39" t="s">
        <v>242</v>
      </c>
      <c r="AC118" s="41" t="s">
        <v>633</v>
      </c>
      <c r="AD118" s="40" t="n">
        <v>12</v>
      </c>
      <c r="AE118" s="44" t="n">
        <v>45612</v>
      </c>
      <c r="AF118" s="45" t="n">
        <f aca="false">IF(AD118=0,0,IF(AE118="","",EDATE(AE118,AD118)-DAY(1)))</f>
        <v>45946</v>
      </c>
      <c r="AG118" s="38" t="s">
        <v>81</v>
      </c>
      <c r="AH118" s="38" t="s">
        <v>82</v>
      </c>
      <c r="AI118" s="41" t="s">
        <v>711</v>
      </c>
      <c r="AJ118" s="38" t="s">
        <v>712</v>
      </c>
      <c r="AK118" s="45" t="str">
        <f aca="true">IF(AE118=0,"нет данных",IF(TODAY()&lt;AF118-30,"поверен",IF(TODAY()&gt;AF118,"ЗАМЕНИТЬ","ПРОСРОЧЕН")))</f>
        <v>ПРОСРОЧЕН</v>
      </c>
      <c r="AL118" s="41"/>
      <c r="AM118" s="41" t="s">
        <v>85</v>
      </c>
      <c r="AN118" s="41" t="s">
        <v>86</v>
      </c>
      <c r="AO118" s="41" t="s">
        <v>87</v>
      </c>
      <c r="AP118" s="39" t="s">
        <v>635</v>
      </c>
      <c r="AQ118" s="46"/>
      <c r="AR118" s="45"/>
      <c r="AS118" s="41" t="s">
        <v>90</v>
      </c>
      <c r="AT118" s="36"/>
      <c r="AU118" s="36"/>
      <c r="AV118" s="38"/>
      <c r="AW118" s="38"/>
      <c r="AX118" s="36"/>
      <c r="AY118" s="36"/>
      <c r="AZ118" s="36"/>
      <c r="BA118" s="38"/>
      <c r="BB118" s="38" t="s">
        <v>636</v>
      </c>
      <c r="BC118" s="38" t="s">
        <v>637</v>
      </c>
      <c r="BD118" s="41" t="n">
        <v>3661</v>
      </c>
      <c r="BE118" s="38"/>
      <c r="BF118" s="47"/>
      <c r="BG118" s="36" t="s">
        <v>388</v>
      </c>
      <c r="BH118" s="202"/>
      <c r="BI118" s="46" t="s">
        <v>638</v>
      </c>
      <c r="BJ118" s="46" t="s">
        <v>639</v>
      </c>
      <c r="BK118" s="46" t="s">
        <v>640</v>
      </c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</row>
    <row r="119" s="203" customFormat="true" ht="60" hidden="false" customHeight="true" outlineLevel="0" collapsed="false">
      <c r="A119" s="36"/>
      <c r="B119" s="36" t="s">
        <v>62</v>
      </c>
      <c r="C119" s="36" t="s">
        <v>63</v>
      </c>
      <c r="D119" s="37" t="s">
        <v>64</v>
      </c>
      <c r="E119" s="37" t="n">
        <v>600</v>
      </c>
      <c r="F119" s="38" t="s">
        <v>680</v>
      </c>
      <c r="G119" s="36" t="s">
        <v>707</v>
      </c>
      <c r="H119" s="36" t="s">
        <v>713</v>
      </c>
      <c r="I119" s="39" t="s">
        <v>624</v>
      </c>
      <c r="J119" s="38" t="s">
        <v>709</v>
      </c>
      <c r="K119" s="40" t="s">
        <v>626</v>
      </c>
      <c r="L119" s="40" t="s">
        <v>627</v>
      </c>
      <c r="M119" s="38" t="s">
        <v>628</v>
      </c>
      <c r="N119" s="37" t="s">
        <v>714</v>
      </c>
      <c r="O119" s="39" t="s">
        <v>629</v>
      </c>
      <c r="P119" s="36" t="s">
        <v>76</v>
      </c>
      <c r="Q119" s="41" t="s">
        <v>630</v>
      </c>
      <c r="R119" s="42" t="n">
        <v>42696</v>
      </c>
      <c r="S119" s="39" t="n">
        <v>10</v>
      </c>
      <c r="T119" s="43" t="n">
        <f aca="false">R119+S119*365.2</f>
        <v>46348</v>
      </c>
      <c r="U119" s="37" t="n">
        <v>0.1</v>
      </c>
      <c r="V119" s="36" t="str">
        <f aca="false">IF(Y119="","",Y119)</f>
        <v>м</v>
      </c>
      <c r="W119" s="36" t="str">
        <f aca="false">IF(Z119="","",Z119)</f>
        <v>м/c</v>
      </c>
      <c r="X119" s="39" t="n">
        <v>30</v>
      </c>
      <c r="Y119" s="39" t="s">
        <v>242</v>
      </c>
      <c r="Z119" s="41" t="s">
        <v>631</v>
      </c>
      <c r="AA119" s="37" t="s">
        <v>632</v>
      </c>
      <c r="AB119" s="39" t="s">
        <v>242</v>
      </c>
      <c r="AC119" s="41" t="s">
        <v>633</v>
      </c>
      <c r="AD119" s="40" t="n">
        <v>12</v>
      </c>
      <c r="AE119" s="44" t="n">
        <v>45612</v>
      </c>
      <c r="AF119" s="45" t="n">
        <f aca="false">IF(AD119=0,0,IF(AE119="","",EDATE(AE119,AD119)-DAY(1)))</f>
        <v>45946</v>
      </c>
      <c r="AG119" s="38" t="s">
        <v>81</v>
      </c>
      <c r="AH119" s="38" t="s">
        <v>82</v>
      </c>
      <c r="AI119" s="41" t="s">
        <v>711</v>
      </c>
      <c r="AJ119" s="38" t="s">
        <v>712</v>
      </c>
      <c r="AK119" s="45" t="str">
        <f aca="true">IF(AE119=0,"нет данных",IF(TODAY()&lt;AF119-30,"поверен",IF(TODAY()&gt;AF119,"ЗАМЕНИТЬ","ПРОСРОЧЕН")))</f>
        <v>ПРОСРОЧЕН</v>
      </c>
      <c r="AL119" s="41"/>
      <c r="AM119" s="41" t="s">
        <v>85</v>
      </c>
      <c r="AN119" s="41" t="s">
        <v>86</v>
      </c>
      <c r="AO119" s="41" t="s">
        <v>87</v>
      </c>
      <c r="AP119" s="39" t="s">
        <v>635</v>
      </c>
      <c r="AQ119" s="46"/>
      <c r="AR119" s="45"/>
      <c r="AS119" s="41" t="s">
        <v>90</v>
      </c>
      <c r="AT119" s="36"/>
      <c r="AU119" s="36"/>
      <c r="AV119" s="38"/>
      <c r="AW119" s="38"/>
      <c r="AX119" s="36"/>
      <c r="AY119" s="36"/>
      <c r="AZ119" s="36"/>
      <c r="BA119" s="38"/>
      <c r="BB119" s="38" t="s">
        <v>636</v>
      </c>
      <c r="BC119" s="38" t="s">
        <v>637</v>
      </c>
      <c r="BD119" s="41" t="n">
        <v>3661</v>
      </c>
      <c r="BE119" s="38"/>
      <c r="BF119" s="47"/>
      <c r="BG119" s="36" t="s">
        <v>388</v>
      </c>
      <c r="BH119" s="202"/>
      <c r="BI119" s="46" t="s">
        <v>638</v>
      </c>
      <c r="BJ119" s="46" t="s">
        <v>639</v>
      </c>
      <c r="BK119" s="46" t="s">
        <v>640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</row>
    <row r="120" s="211" customFormat="true" ht="60" hidden="false" customHeight="true" outlineLevel="0" collapsed="false">
      <c r="A120" s="36"/>
      <c r="B120" s="36" t="s">
        <v>62</v>
      </c>
      <c r="C120" s="36" t="s">
        <v>63</v>
      </c>
      <c r="D120" s="37" t="s">
        <v>64</v>
      </c>
      <c r="E120" s="37" t="n">
        <v>600</v>
      </c>
      <c r="F120" s="38" t="s">
        <v>680</v>
      </c>
      <c r="G120" s="36" t="s">
        <v>715</v>
      </c>
      <c r="H120" s="36" t="s">
        <v>716</v>
      </c>
      <c r="I120" s="39" t="s">
        <v>624</v>
      </c>
      <c r="J120" s="38" t="s">
        <v>709</v>
      </c>
      <c r="K120" s="40" t="s">
        <v>626</v>
      </c>
      <c r="L120" s="40" t="s">
        <v>627</v>
      </c>
      <c r="M120" s="38" t="s">
        <v>628</v>
      </c>
      <c r="N120" s="37" t="s">
        <v>717</v>
      </c>
      <c r="O120" s="39" t="s">
        <v>629</v>
      </c>
      <c r="P120" s="36" t="s">
        <v>76</v>
      </c>
      <c r="Q120" s="41" t="s">
        <v>630</v>
      </c>
      <c r="R120" s="42" t="n">
        <v>44076</v>
      </c>
      <c r="S120" s="39" t="n">
        <v>10</v>
      </c>
      <c r="T120" s="43" t="n">
        <f aca="false">R120+S120*365.2</f>
        <v>47728</v>
      </c>
      <c r="U120" s="37" t="n">
        <v>0.1</v>
      </c>
      <c r="V120" s="36" t="str">
        <f aca="false">IF(Y120="","",Y120)</f>
        <v>м</v>
      </c>
      <c r="W120" s="36" t="str">
        <f aca="false">IF(Z120="","",Z120)</f>
        <v>м/c</v>
      </c>
      <c r="X120" s="39" t="n">
        <v>30</v>
      </c>
      <c r="Y120" s="39" t="s">
        <v>242</v>
      </c>
      <c r="Z120" s="41" t="s">
        <v>631</v>
      </c>
      <c r="AA120" s="37" t="s">
        <v>632</v>
      </c>
      <c r="AB120" s="39" t="s">
        <v>242</v>
      </c>
      <c r="AC120" s="41" t="s">
        <v>633</v>
      </c>
      <c r="AD120" s="40" t="n">
        <v>12</v>
      </c>
      <c r="AE120" s="44" t="n">
        <v>45853</v>
      </c>
      <c r="AF120" s="45" t="n">
        <f aca="false">IF(AD120=0,0,IF(AE120="","",EDATE(AE120,AD120)-DAY(1)))</f>
        <v>46187</v>
      </c>
      <c r="AG120" s="38" t="s">
        <v>81</v>
      </c>
      <c r="AH120" s="38" t="s">
        <v>82</v>
      </c>
      <c r="AI120" s="41" t="s">
        <v>718</v>
      </c>
      <c r="AJ120" s="38" t="s">
        <v>351</v>
      </c>
      <c r="AK120" s="45" t="str">
        <f aca="true">IF(AE120=0,"нет данных",IF(TODAY()&lt;AF120-30,"поверен",IF(TODAY()&gt;AF120,"ЗАМЕНИТЬ","ПРОСРОЧЕН")))</f>
        <v>поверен</v>
      </c>
      <c r="AL120" s="41"/>
      <c r="AM120" s="41" t="s">
        <v>85</v>
      </c>
      <c r="AN120" s="41" t="s">
        <v>719</v>
      </c>
      <c r="AO120" s="41" t="s">
        <v>87</v>
      </c>
      <c r="AP120" s="39" t="s">
        <v>635</v>
      </c>
      <c r="AQ120" s="46" t="s">
        <v>720</v>
      </c>
      <c r="AR120" s="45"/>
      <c r="AS120" s="41" t="s">
        <v>90</v>
      </c>
      <c r="AT120" s="36"/>
      <c r="AU120" s="36"/>
      <c r="AV120" s="38" t="n">
        <v>45315</v>
      </c>
      <c r="AW120" s="38"/>
      <c r="AX120" s="36"/>
      <c r="AY120" s="36"/>
      <c r="AZ120" s="36"/>
      <c r="BA120" s="38"/>
      <c r="BB120" s="38" t="s">
        <v>636</v>
      </c>
      <c r="BC120" s="38" t="s">
        <v>637</v>
      </c>
      <c r="BD120" s="41" t="n">
        <v>3661</v>
      </c>
      <c r="BE120" s="38"/>
      <c r="BF120" s="47"/>
      <c r="BG120" s="36" t="s">
        <v>721</v>
      </c>
      <c r="BH120" s="202"/>
      <c r="BI120" s="50" t="s">
        <v>638</v>
      </c>
      <c r="BJ120" s="50" t="s">
        <v>639</v>
      </c>
      <c r="BK120" s="50" t="s">
        <v>640</v>
      </c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</row>
    <row r="121" s="203" customFormat="true" ht="60" hidden="false" customHeight="true" outlineLevel="0" collapsed="false">
      <c r="A121" s="36"/>
      <c r="B121" s="36" t="s">
        <v>62</v>
      </c>
      <c r="C121" s="36" t="s">
        <v>63</v>
      </c>
      <c r="D121" s="37" t="s">
        <v>64</v>
      </c>
      <c r="E121" s="37" t="n">
        <v>600</v>
      </c>
      <c r="F121" s="38" t="s">
        <v>680</v>
      </c>
      <c r="G121" s="36" t="s">
        <v>715</v>
      </c>
      <c r="H121" s="36" t="s">
        <v>722</v>
      </c>
      <c r="I121" s="39" t="s">
        <v>624</v>
      </c>
      <c r="J121" s="38" t="s">
        <v>709</v>
      </c>
      <c r="K121" s="40" t="s">
        <v>626</v>
      </c>
      <c r="L121" s="40" t="s">
        <v>627</v>
      </c>
      <c r="M121" s="38" t="s">
        <v>628</v>
      </c>
      <c r="N121" s="37" t="s">
        <v>723</v>
      </c>
      <c r="O121" s="39" t="s">
        <v>629</v>
      </c>
      <c r="P121" s="36" t="s">
        <v>76</v>
      </c>
      <c r="Q121" s="41" t="s">
        <v>630</v>
      </c>
      <c r="R121" s="42" t="n">
        <v>42625</v>
      </c>
      <c r="S121" s="39" t="n">
        <v>10</v>
      </c>
      <c r="T121" s="43" t="n">
        <f aca="false">R121+S121*365.2</f>
        <v>46277</v>
      </c>
      <c r="U121" s="37" t="n">
        <v>0.1</v>
      </c>
      <c r="V121" s="36" t="str">
        <f aca="false">IF(Y121="","",Y121)</f>
        <v>м</v>
      </c>
      <c r="W121" s="36" t="str">
        <f aca="false">IF(Z121="","",Z121)</f>
        <v>м/c</v>
      </c>
      <c r="X121" s="39" t="n">
        <v>30</v>
      </c>
      <c r="Y121" s="39" t="s">
        <v>242</v>
      </c>
      <c r="Z121" s="41" t="s">
        <v>631</v>
      </c>
      <c r="AA121" s="37" t="s">
        <v>632</v>
      </c>
      <c r="AB121" s="39" t="s">
        <v>242</v>
      </c>
      <c r="AC121" s="41" t="s">
        <v>633</v>
      </c>
      <c r="AD121" s="40" t="n">
        <v>12</v>
      </c>
      <c r="AE121" s="44" t="n">
        <v>45612</v>
      </c>
      <c r="AF121" s="45" t="n">
        <f aca="false">IF(AD121=0,0,IF(AE121="","",EDATE(AE121,AD121)-DAY(1)))</f>
        <v>45946</v>
      </c>
      <c r="AG121" s="38" t="s">
        <v>81</v>
      </c>
      <c r="AH121" s="38" t="s">
        <v>82</v>
      </c>
      <c r="AI121" s="41" t="s">
        <v>711</v>
      </c>
      <c r="AJ121" s="38" t="s">
        <v>712</v>
      </c>
      <c r="AK121" s="45" t="str">
        <f aca="true">IF(AE121=0,"нет данных",IF(TODAY()&lt;AF121-30,"поверен",IF(TODAY()&gt;AF121,"ЗАМЕНИТЬ","ПРОСРОЧЕН")))</f>
        <v>ПРОСРОЧЕН</v>
      </c>
      <c r="AL121" s="41"/>
      <c r="AM121" s="41" t="s">
        <v>85</v>
      </c>
      <c r="AN121" s="41" t="s">
        <v>86</v>
      </c>
      <c r="AO121" s="41" t="s">
        <v>87</v>
      </c>
      <c r="AP121" s="39" t="s">
        <v>635</v>
      </c>
      <c r="AQ121" s="46"/>
      <c r="AR121" s="45"/>
      <c r="AS121" s="41" t="s">
        <v>90</v>
      </c>
      <c r="AT121" s="36"/>
      <c r="AU121" s="36"/>
      <c r="AV121" s="38"/>
      <c r="AW121" s="38"/>
      <c r="AX121" s="36"/>
      <c r="AY121" s="36"/>
      <c r="AZ121" s="36"/>
      <c r="BA121" s="38"/>
      <c r="BB121" s="38" t="s">
        <v>636</v>
      </c>
      <c r="BC121" s="38" t="s">
        <v>637</v>
      </c>
      <c r="BD121" s="41" t="n">
        <v>3661</v>
      </c>
      <c r="BE121" s="38"/>
      <c r="BF121" s="47"/>
      <c r="BG121" s="36" t="s">
        <v>388</v>
      </c>
      <c r="BH121" s="202"/>
      <c r="BI121" s="46" t="s">
        <v>638</v>
      </c>
      <c r="BJ121" s="46" t="s">
        <v>639</v>
      </c>
      <c r="BK121" s="46" t="s">
        <v>640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</row>
    <row r="122" s="203" customFormat="true" ht="60" hidden="false" customHeight="true" outlineLevel="0" collapsed="false">
      <c r="A122" s="36"/>
      <c r="B122" s="36" t="s">
        <v>62</v>
      </c>
      <c r="C122" s="36" t="s">
        <v>63</v>
      </c>
      <c r="D122" s="37" t="s">
        <v>64</v>
      </c>
      <c r="E122" s="37" t="n">
        <v>600</v>
      </c>
      <c r="F122" s="38" t="s">
        <v>680</v>
      </c>
      <c r="G122" s="36" t="s">
        <v>724</v>
      </c>
      <c r="H122" s="36" t="s">
        <v>725</v>
      </c>
      <c r="I122" s="39" t="s">
        <v>624</v>
      </c>
      <c r="J122" s="38" t="s">
        <v>709</v>
      </c>
      <c r="K122" s="40" t="s">
        <v>626</v>
      </c>
      <c r="L122" s="40" t="s">
        <v>627</v>
      </c>
      <c r="M122" s="38" t="s">
        <v>628</v>
      </c>
      <c r="N122" s="37" t="s">
        <v>726</v>
      </c>
      <c r="O122" s="39" t="s">
        <v>629</v>
      </c>
      <c r="P122" s="36" t="s">
        <v>76</v>
      </c>
      <c r="Q122" s="41" t="s">
        <v>630</v>
      </c>
      <c r="R122" s="42" t="n">
        <v>42625</v>
      </c>
      <c r="S122" s="39" t="n">
        <v>10</v>
      </c>
      <c r="T122" s="43" t="n">
        <f aca="false">R122+S122*365.2</f>
        <v>46277</v>
      </c>
      <c r="U122" s="37" t="n">
        <v>0.1</v>
      </c>
      <c r="V122" s="36" t="str">
        <f aca="false">IF(Y122="","",Y122)</f>
        <v>м</v>
      </c>
      <c r="W122" s="36" t="str">
        <f aca="false">IF(Z122="","",Z122)</f>
        <v>м/c</v>
      </c>
      <c r="X122" s="39" t="n">
        <v>30</v>
      </c>
      <c r="Y122" s="39" t="s">
        <v>242</v>
      </c>
      <c r="Z122" s="41" t="s">
        <v>631</v>
      </c>
      <c r="AA122" s="37" t="s">
        <v>632</v>
      </c>
      <c r="AB122" s="39" t="s">
        <v>242</v>
      </c>
      <c r="AC122" s="41" t="s">
        <v>633</v>
      </c>
      <c r="AD122" s="40" t="n">
        <v>12</v>
      </c>
      <c r="AE122" s="44" t="n">
        <v>45612</v>
      </c>
      <c r="AF122" s="45" t="n">
        <f aca="false">IF(AD122=0,0,IF(AE122="","",EDATE(AE122,AD122)-DAY(1)))</f>
        <v>45946</v>
      </c>
      <c r="AG122" s="38" t="s">
        <v>81</v>
      </c>
      <c r="AH122" s="38" t="s">
        <v>82</v>
      </c>
      <c r="AI122" s="41" t="s">
        <v>711</v>
      </c>
      <c r="AJ122" s="38" t="s">
        <v>712</v>
      </c>
      <c r="AK122" s="45" t="str">
        <f aca="true">IF(AE122=0,"нет данных",IF(TODAY()&lt;AF122-30,"поверен",IF(TODAY()&gt;AF122,"ЗАМЕНИТЬ","ПРОСРОЧЕН")))</f>
        <v>ПРОСРОЧЕН</v>
      </c>
      <c r="AL122" s="41"/>
      <c r="AM122" s="41" t="s">
        <v>85</v>
      </c>
      <c r="AN122" s="41" t="s">
        <v>86</v>
      </c>
      <c r="AO122" s="41" t="s">
        <v>87</v>
      </c>
      <c r="AP122" s="39" t="s">
        <v>635</v>
      </c>
      <c r="AQ122" s="46"/>
      <c r="AR122" s="45"/>
      <c r="AS122" s="41" t="s">
        <v>90</v>
      </c>
      <c r="AT122" s="36"/>
      <c r="AU122" s="36"/>
      <c r="AV122" s="38"/>
      <c r="AW122" s="38"/>
      <c r="AX122" s="36"/>
      <c r="AY122" s="36"/>
      <c r="AZ122" s="36"/>
      <c r="BA122" s="38"/>
      <c r="BB122" s="38" t="s">
        <v>636</v>
      </c>
      <c r="BC122" s="38" t="s">
        <v>637</v>
      </c>
      <c r="BD122" s="41" t="n">
        <v>3661</v>
      </c>
      <c r="BE122" s="38"/>
      <c r="BF122" s="47"/>
      <c r="BG122" s="36" t="s">
        <v>388</v>
      </c>
      <c r="BH122" s="202"/>
      <c r="BI122" s="46" t="s">
        <v>638</v>
      </c>
      <c r="BJ122" s="46" t="s">
        <v>639</v>
      </c>
      <c r="BK122" s="46" t="s">
        <v>640</v>
      </c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</row>
    <row r="123" s="203" customFormat="true" ht="60" hidden="false" customHeight="true" outlineLevel="0" collapsed="false">
      <c r="A123" s="36"/>
      <c r="B123" s="36" t="s">
        <v>62</v>
      </c>
      <c r="C123" s="36" t="s">
        <v>63</v>
      </c>
      <c r="D123" s="37" t="s">
        <v>64</v>
      </c>
      <c r="E123" s="37" t="n">
        <v>600</v>
      </c>
      <c r="F123" s="38" t="s">
        <v>680</v>
      </c>
      <c r="G123" s="36" t="s">
        <v>724</v>
      </c>
      <c r="H123" s="36" t="s">
        <v>727</v>
      </c>
      <c r="I123" s="39" t="s">
        <v>624</v>
      </c>
      <c r="J123" s="38" t="s">
        <v>709</v>
      </c>
      <c r="K123" s="40" t="s">
        <v>626</v>
      </c>
      <c r="L123" s="40" t="s">
        <v>627</v>
      </c>
      <c r="M123" s="38" t="s">
        <v>628</v>
      </c>
      <c r="N123" s="37" t="s">
        <v>728</v>
      </c>
      <c r="O123" s="39" t="s">
        <v>629</v>
      </c>
      <c r="P123" s="36" t="s">
        <v>76</v>
      </c>
      <c r="Q123" s="41" t="s">
        <v>630</v>
      </c>
      <c r="R123" s="42" t="n">
        <v>42696</v>
      </c>
      <c r="S123" s="39" t="n">
        <v>10</v>
      </c>
      <c r="T123" s="43" t="n">
        <f aca="false">R123+S123*365.2</f>
        <v>46348</v>
      </c>
      <c r="U123" s="37" t="n">
        <v>0.1</v>
      </c>
      <c r="V123" s="36" t="str">
        <f aca="false">IF(Y123="","",Y123)</f>
        <v>м</v>
      </c>
      <c r="W123" s="36" t="str">
        <f aca="false">IF(Z123="","",Z123)</f>
        <v>м/c</v>
      </c>
      <c r="X123" s="39" t="n">
        <v>30</v>
      </c>
      <c r="Y123" s="39" t="s">
        <v>242</v>
      </c>
      <c r="Z123" s="41" t="s">
        <v>631</v>
      </c>
      <c r="AA123" s="37" t="s">
        <v>632</v>
      </c>
      <c r="AB123" s="39" t="s">
        <v>242</v>
      </c>
      <c r="AC123" s="41" t="s">
        <v>633</v>
      </c>
      <c r="AD123" s="40" t="n">
        <v>12</v>
      </c>
      <c r="AE123" s="44" t="n">
        <v>45612</v>
      </c>
      <c r="AF123" s="45" t="n">
        <f aca="false">IF(AD123=0,0,IF(AE123="","",EDATE(AE123,AD123)-DAY(1)))</f>
        <v>45946</v>
      </c>
      <c r="AG123" s="38" t="s">
        <v>81</v>
      </c>
      <c r="AH123" s="38" t="s">
        <v>82</v>
      </c>
      <c r="AI123" s="41" t="s">
        <v>711</v>
      </c>
      <c r="AJ123" s="38" t="s">
        <v>712</v>
      </c>
      <c r="AK123" s="45" t="str">
        <f aca="true">IF(AE123=0,"нет данных",IF(TODAY()&lt;AF123-30,"поверен",IF(TODAY()&gt;AF123,"ЗАМЕНИТЬ","ПРОСРОЧЕН")))</f>
        <v>ПРОСРОЧЕН</v>
      </c>
      <c r="AL123" s="41"/>
      <c r="AM123" s="41" t="s">
        <v>85</v>
      </c>
      <c r="AN123" s="41" t="s">
        <v>86</v>
      </c>
      <c r="AO123" s="41" t="s">
        <v>87</v>
      </c>
      <c r="AP123" s="39" t="s">
        <v>635</v>
      </c>
      <c r="AQ123" s="46"/>
      <c r="AR123" s="45"/>
      <c r="AS123" s="41" t="s">
        <v>90</v>
      </c>
      <c r="AT123" s="36"/>
      <c r="AU123" s="36"/>
      <c r="AV123" s="38"/>
      <c r="AW123" s="38"/>
      <c r="AX123" s="36"/>
      <c r="AY123" s="36"/>
      <c r="AZ123" s="36"/>
      <c r="BA123" s="38"/>
      <c r="BB123" s="38" t="s">
        <v>636</v>
      </c>
      <c r="BC123" s="38" t="s">
        <v>637</v>
      </c>
      <c r="BD123" s="41" t="n">
        <v>3661</v>
      </c>
      <c r="BE123" s="38"/>
      <c r="BF123" s="47"/>
      <c r="BG123" s="36" t="s">
        <v>388</v>
      </c>
      <c r="BH123" s="202"/>
      <c r="BI123" s="46" t="s">
        <v>638</v>
      </c>
      <c r="BJ123" s="46" t="s">
        <v>639</v>
      </c>
      <c r="BK123" s="46" t="s">
        <v>640</v>
      </c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</row>
    <row r="124" s="203" customFormat="true" ht="60" hidden="false" customHeight="true" outlineLevel="0" collapsed="false">
      <c r="A124" s="36"/>
      <c r="B124" s="36" t="s">
        <v>62</v>
      </c>
      <c r="C124" s="36" t="s">
        <v>63</v>
      </c>
      <c r="D124" s="37" t="s">
        <v>64</v>
      </c>
      <c r="E124" s="37" t="n">
        <v>600</v>
      </c>
      <c r="F124" s="38" t="s">
        <v>680</v>
      </c>
      <c r="G124" s="36" t="s">
        <v>729</v>
      </c>
      <c r="H124" s="36" t="s">
        <v>730</v>
      </c>
      <c r="I124" s="39" t="s">
        <v>624</v>
      </c>
      <c r="J124" s="38" t="s">
        <v>709</v>
      </c>
      <c r="K124" s="40" t="s">
        <v>626</v>
      </c>
      <c r="L124" s="40" t="s">
        <v>627</v>
      </c>
      <c r="M124" s="38" t="s">
        <v>628</v>
      </c>
      <c r="N124" s="37" t="s">
        <v>731</v>
      </c>
      <c r="O124" s="39" t="s">
        <v>629</v>
      </c>
      <c r="P124" s="36" t="s">
        <v>76</v>
      </c>
      <c r="Q124" s="41" t="s">
        <v>630</v>
      </c>
      <c r="R124" s="42" t="n">
        <v>42625</v>
      </c>
      <c r="S124" s="39" t="n">
        <v>10</v>
      </c>
      <c r="T124" s="43" t="n">
        <f aca="false">R124+S124*365.2</f>
        <v>46277</v>
      </c>
      <c r="U124" s="37" t="n">
        <v>0.1</v>
      </c>
      <c r="V124" s="36" t="str">
        <f aca="false">IF(Y124="","",Y124)</f>
        <v>м</v>
      </c>
      <c r="W124" s="36" t="str">
        <f aca="false">IF(Z124="","",Z124)</f>
        <v>м/c</v>
      </c>
      <c r="X124" s="39" t="n">
        <v>30</v>
      </c>
      <c r="Y124" s="39" t="s">
        <v>242</v>
      </c>
      <c r="Z124" s="41" t="s">
        <v>631</v>
      </c>
      <c r="AA124" s="37" t="s">
        <v>632</v>
      </c>
      <c r="AB124" s="39" t="s">
        <v>242</v>
      </c>
      <c r="AC124" s="41" t="s">
        <v>633</v>
      </c>
      <c r="AD124" s="40" t="n">
        <v>12</v>
      </c>
      <c r="AE124" s="44" t="n">
        <v>45612</v>
      </c>
      <c r="AF124" s="45" t="n">
        <f aca="false">IF(AD124=0,0,IF(AE124="","",EDATE(AE124,AD124)-DAY(1)))</f>
        <v>45946</v>
      </c>
      <c r="AG124" s="38" t="s">
        <v>81</v>
      </c>
      <c r="AH124" s="38" t="s">
        <v>82</v>
      </c>
      <c r="AI124" s="41" t="s">
        <v>711</v>
      </c>
      <c r="AJ124" s="38" t="s">
        <v>712</v>
      </c>
      <c r="AK124" s="45" t="str">
        <f aca="true">IF(AE124=0,"нет данных",IF(TODAY()&lt;AF124-30,"поверен",IF(TODAY()&gt;AF124,"ЗАМЕНИТЬ","ПРОСРОЧЕН")))</f>
        <v>ПРОСРОЧЕН</v>
      </c>
      <c r="AL124" s="41"/>
      <c r="AM124" s="41" t="s">
        <v>85</v>
      </c>
      <c r="AN124" s="41" t="s">
        <v>86</v>
      </c>
      <c r="AO124" s="41" t="s">
        <v>87</v>
      </c>
      <c r="AP124" s="39" t="s">
        <v>635</v>
      </c>
      <c r="AQ124" s="46"/>
      <c r="AR124" s="45"/>
      <c r="AS124" s="41" t="s">
        <v>90</v>
      </c>
      <c r="AT124" s="36"/>
      <c r="AU124" s="36"/>
      <c r="AV124" s="38"/>
      <c r="AW124" s="38"/>
      <c r="AX124" s="36"/>
      <c r="AY124" s="36"/>
      <c r="AZ124" s="36"/>
      <c r="BA124" s="38"/>
      <c r="BB124" s="38" t="s">
        <v>636</v>
      </c>
      <c r="BC124" s="38" t="s">
        <v>637</v>
      </c>
      <c r="BD124" s="41" t="n">
        <v>3661</v>
      </c>
      <c r="BE124" s="38"/>
      <c r="BF124" s="47"/>
      <c r="BG124" s="36" t="s">
        <v>388</v>
      </c>
      <c r="BH124" s="202"/>
      <c r="BI124" s="46" t="s">
        <v>638</v>
      </c>
      <c r="BJ124" s="46" t="s">
        <v>639</v>
      </c>
      <c r="BK124" s="46" t="s">
        <v>640</v>
      </c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</row>
    <row r="125" s="203" customFormat="true" ht="60" hidden="false" customHeight="true" outlineLevel="0" collapsed="false">
      <c r="A125" s="36"/>
      <c r="B125" s="36" t="s">
        <v>62</v>
      </c>
      <c r="C125" s="36" t="s">
        <v>63</v>
      </c>
      <c r="D125" s="37" t="s">
        <v>64</v>
      </c>
      <c r="E125" s="37" t="n">
        <v>600</v>
      </c>
      <c r="F125" s="38" t="s">
        <v>680</v>
      </c>
      <c r="G125" s="36" t="s">
        <v>729</v>
      </c>
      <c r="H125" s="36" t="s">
        <v>732</v>
      </c>
      <c r="I125" s="39" t="s">
        <v>624</v>
      </c>
      <c r="J125" s="38" t="s">
        <v>709</v>
      </c>
      <c r="K125" s="40" t="s">
        <v>626</v>
      </c>
      <c r="L125" s="40" t="s">
        <v>627</v>
      </c>
      <c r="M125" s="38" t="s">
        <v>628</v>
      </c>
      <c r="N125" s="37" t="s">
        <v>733</v>
      </c>
      <c r="O125" s="39" t="s">
        <v>629</v>
      </c>
      <c r="P125" s="36" t="s">
        <v>76</v>
      </c>
      <c r="Q125" s="41" t="s">
        <v>630</v>
      </c>
      <c r="R125" s="42" t="n">
        <v>42696</v>
      </c>
      <c r="S125" s="39" t="n">
        <v>10</v>
      </c>
      <c r="T125" s="43" t="n">
        <f aca="false">R125+S125*365.2</f>
        <v>46348</v>
      </c>
      <c r="U125" s="37" t="n">
        <v>0.1</v>
      </c>
      <c r="V125" s="36" t="str">
        <f aca="false">IF(Y125="","",Y125)</f>
        <v>м</v>
      </c>
      <c r="W125" s="36" t="str">
        <f aca="false">IF(Z125="","",Z125)</f>
        <v>м/c</v>
      </c>
      <c r="X125" s="39" t="n">
        <v>30</v>
      </c>
      <c r="Y125" s="39" t="s">
        <v>242</v>
      </c>
      <c r="Z125" s="41" t="s">
        <v>631</v>
      </c>
      <c r="AA125" s="37" t="s">
        <v>632</v>
      </c>
      <c r="AB125" s="39" t="s">
        <v>242</v>
      </c>
      <c r="AC125" s="41" t="s">
        <v>633</v>
      </c>
      <c r="AD125" s="40" t="n">
        <v>12</v>
      </c>
      <c r="AE125" s="44" t="n">
        <v>45612</v>
      </c>
      <c r="AF125" s="45" t="n">
        <f aca="false">IF(AD125=0,0,IF(AE125="","",EDATE(AE125,AD125)-DAY(1)))</f>
        <v>45946</v>
      </c>
      <c r="AG125" s="38" t="s">
        <v>81</v>
      </c>
      <c r="AH125" s="38" t="s">
        <v>82</v>
      </c>
      <c r="AI125" s="41" t="s">
        <v>711</v>
      </c>
      <c r="AJ125" s="38" t="s">
        <v>712</v>
      </c>
      <c r="AK125" s="45" t="str">
        <f aca="true">IF(AE125=0,"нет данных",IF(TODAY()&lt;AF125-30,"поверен",IF(TODAY()&gt;AF125,"ЗАМЕНИТЬ","ПРОСРОЧЕН")))</f>
        <v>ПРОСРОЧЕН</v>
      </c>
      <c r="AL125" s="41"/>
      <c r="AM125" s="41" t="s">
        <v>85</v>
      </c>
      <c r="AN125" s="41" t="s">
        <v>86</v>
      </c>
      <c r="AO125" s="41" t="s">
        <v>87</v>
      </c>
      <c r="AP125" s="39" t="s">
        <v>635</v>
      </c>
      <c r="AQ125" s="46"/>
      <c r="AR125" s="45"/>
      <c r="AS125" s="41" t="s">
        <v>90</v>
      </c>
      <c r="AT125" s="36"/>
      <c r="AU125" s="36"/>
      <c r="AV125" s="38"/>
      <c r="AW125" s="38"/>
      <c r="AX125" s="36"/>
      <c r="AY125" s="36"/>
      <c r="AZ125" s="36"/>
      <c r="BA125" s="38"/>
      <c r="BB125" s="38" t="s">
        <v>636</v>
      </c>
      <c r="BC125" s="38" t="s">
        <v>637</v>
      </c>
      <c r="BD125" s="41" t="n">
        <v>3661</v>
      </c>
      <c r="BE125" s="38"/>
      <c r="BF125" s="47"/>
      <c r="BG125" s="36" t="s">
        <v>388</v>
      </c>
      <c r="BH125" s="202"/>
      <c r="BI125" s="46" t="s">
        <v>638</v>
      </c>
      <c r="BJ125" s="46" t="s">
        <v>639</v>
      </c>
      <c r="BK125" s="46" t="s">
        <v>640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</row>
    <row r="126" s="203" customFormat="true" ht="60" hidden="false" customHeight="true" outlineLevel="0" collapsed="false">
      <c r="A126" s="36"/>
      <c r="B126" s="36" t="s">
        <v>62</v>
      </c>
      <c r="C126" s="36" t="s">
        <v>63</v>
      </c>
      <c r="D126" s="37" t="s">
        <v>64</v>
      </c>
      <c r="E126" s="37" t="n">
        <v>600</v>
      </c>
      <c r="F126" s="38" t="s">
        <v>680</v>
      </c>
      <c r="G126" s="36" t="s">
        <v>734</v>
      </c>
      <c r="H126" s="36" t="s">
        <v>735</v>
      </c>
      <c r="I126" s="39" t="s">
        <v>624</v>
      </c>
      <c r="J126" s="38" t="s">
        <v>709</v>
      </c>
      <c r="K126" s="40" t="s">
        <v>626</v>
      </c>
      <c r="L126" s="40" t="s">
        <v>627</v>
      </c>
      <c r="M126" s="38" t="s">
        <v>628</v>
      </c>
      <c r="N126" s="37" t="s">
        <v>736</v>
      </c>
      <c r="O126" s="39" t="s">
        <v>629</v>
      </c>
      <c r="P126" s="36" t="s">
        <v>76</v>
      </c>
      <c r="Q126" s="41" t="s">
        <v>630</v>
      </c>
      <c r="R126" s="42" t="n">
        <v>42696</v>
      </c>
      <c r="S126" s="39" t="n">
        <v>10</v>
      </c>
      <c r="T126" s="43" t="n">
        <f aca="false">R126+S126*365.2</f>
        <v>46348</v>
      </c>
      <c r="U126" s="37" t="n">
        <v>0.1</v>
      </c>
      <c r="V126" s="36" t="str">
        <f aca="false">IF(Y126="","",Y126)</f>
        <v>м</v>
      </c>
      <c r="W126" s="36" t="str">
        <f aca="false">IF(Z126="","",Z126)</f>
        <v>м/c</v>
      </c>
      <c r="X126" s="39" t="n">
        <v>30</v>
      </c>
      <c r="Y126" s="39" t="s">
        <v>242</v>
      </c>
      <c r="Z126" s="41" t="s">
        <v>631</v>
      </c>
      <c r="AA126" s="37" t="s">
        <v>632</v>
      </c>
      <c r="AB126" s="39" t="s">
        <v>242</v>
      </c>
      <c r="AC126" s="41" t="s">
        <v>633</v>
      </c>
      <c r="AD126" s="40" t="n">
        <v>12</v>
      </c>
      <c r="AE126" s="44" t="n">
        <v>45612</v>
      </c>
      <c r="AF126" s="45" t="n">
        <f aca="false">IF(AD126=0,0,IF(AE126="","",EDATE(AE126,AD126)-DAY(1)))</f>
        <v>45946</v>
      </c>
      <c r="AG126" s="38" t="s">
        <v>81</v>
      </c>
      <c r="AH126" s="38" t="s">
        <v>82</v>
      </c>
      <c r="AI126" s="41" t="s">
        <v>711</v>
      </c>
      <c r="AJ126" s="38" t="s">
        <v>712</v>
      </c>
      <c r="AK126" s="45" t="str">
        <f aca="true">IF(AE126=0,"нет данных",IF(TODAY()&lt;AF126-30,"поверен",IF(TODAY()&gt;AF126,"ЗАМЕНИТЬ","ПРОСРОЧЕН")))</f>
        <v>ПРОСРОЧЕН</v>
      </c>
      <c r="AL126" s="41"/>
      <c r="AM126" s="41" t="s">
        <v>85</v>
      </c>
      <c r="AN126" s="41" t="s">
        <v>86</v>
      </c>
      <c r="AO126" s="41" t="s">
        <v>87</v>
      </c>
      <c r="AP126" s="39" t="s">
        <v>635</v>
      </c>
      <c r="AQ126" s="46"/>
      <c r="AR126" s="45"/>
      <c r="AS126" s="41" t="s">
        <v>90</v>
      </c>
      <c r="AT126" s="36"/>
      <c r="AU126" s="36"/>
      <c r="AV126" s="38"/>
      <c r="AW126" s="38"/>
      <c r="AX126" s="36"/>
      <c r="AY126" s="36"/>
      <c r="AZ126" s="36"/>
      <c r="BA126" s="38"/>
      <c r="BB126" s="38" t="s">
        <v>636</v>
      </c>
      <c r="BC126" s="38" t="s">
        <v>637</v>
      </c>
      <c r="BD126" s="41" t="n">
        <v>3661</v>
      </c>
      <c r="BE126" s="38"/>
      <c r="BF126" s="47"/>
      <c r="BG126" s="36" t="s">
        <v>388</v>
      </c>
      <c r="BH126" s="202"/>
      <c r="BI126" s="46" t="s">
        <v>638</v>
      </c>
      <c r="BJ126" s="46" t="s">
        <v>639</v>
      </c>
      <c r="BK126" s="46" t="s">
        <v>640</v>
      </c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</row>
    <row r="127" s="53" customFormat="true" ht="60" hidden="false" customHeight="true" outlineLevel="0" collapsed="false">
      <c r="A127" s="36"/>
      <c r="B127" s="36" t="s">
        <v>62</v>
      </c>
      <c r="C127" s="36" t="s">
        <v>63</v>
      </c>
      <c r="D127" s="37" t="s">
        <v>64</v>
      </c>
      <c r="E127" s="37" t="n">
        <v>600</v>
      </c>
      <c r="F127" s="38" t="s">
        <v>680</v>
      </c>
      <c r="G127" s="38" t="s">
        <v>737</v>
      </c>
      <c r="H127" s="37" t="s">
        <v>738</v>
      </c>
      <c r="I127" s="39" t="s">
        <v>552</v>
      </c>
      <c r="J127" s="38" t="s">
        <v>739</v>
      </c>
      <c r="K127" s="40" t="s">
        <v>554</v>
      </c>
      <c r="L127" s="40" t="s">
        <v>555</v>
      </c>
      <c r="M127" s="38" t="s">
        <v>740</v>
      </c>
      <c r="N127" s="40" t="n">
        <v>2336323</v>
      </c>
      <c r="O127" s="36" t="s">
        <v>741</v>
      </c>
      <c r="P127" s="36" t="s">
        <v>76</v>
      </c>
      <c r="Q127" s="41" t="s">
        <v>108</v>
      </c>
      <c r="R127" s="74" t="n">
        <v>42614</v>
      </c>
      <c r="S127" s="39" t="n">
        <v>8</v>
      </c>
      <c r="T127" s="43" t="n">
        <f aca="false">R127+S127*365.2</f>
        <v>45535.6</v>
      </c>
      <c r="U127" s="37" t="n">
        <v>-50</v>
      </c>
      <c r="V127" s="51" t="str">
        <f aca="false">IF(Y127="","",Y127)</f>
        <v/>
      </c>
      <c r="W127" s="51" t="str">
        <f aca="false">IF(Z127="","",Z127)</f>
        <v>°С</v>
      </c>
      <c r="X127" s="39" t="n">
        <v>100</v>
      </c>
      <c r="Y127" s="39"/>
      <c r="Z127" s="41" t="s">
        <v>109</v>
      </c>
      <c r="AA127" s="37" t="s">
        <v>742</v>
      </c>
      <c r="AB127" s="39"/>
      <c r="AC127" s="41" t="s">
        <v>109</v>
      </c>
      <c r="AD127" s="40" t="n">
        <v>60</v>
      </c>
      <c r="AE127" s="44" t="n">
        <v>44181</v>
      </c>
      <c r="AF127" s="45" t="n">
        <f aca="false">IF(AD127=0,0,IF(AE127="","",EDATE(AE127,AD127)-DAY(1)))</f>
        <v>45976</v>
      </c>
      <c r="AG127" s="45" t="s">
        <v>81</v>
      </c>
      <c r="AH127" s="45" t="s">
        <v>82</v>
      </c>
      <c r="AI127" s="41" t="s">
        <v>743</v>
      </c>
      <c r="AJ127" s="38" t="s">
        <v>113</v>
      </c>
      <c r="AK127" s="45" t="str">
        <f aca="true">IF(AE127=0,"нет данных",IF(TODAY()&lt;AF127-30,"поверен",IF(TODAY()&gt;AF127,"ЗАМЕНИТЬ","ПРОСРОЧЕН")))</f>
        <v>поверен</v>
      </c>
      <c r="AL127" s="41"/>
      <c r="AM127" s="41" t="s">
        <v>85</v>
      </c>
      <c r="AN127" s="41" t="s">
        <v>86</v>
      </c>
      <c r="AO127" s="41" t="s">
        <v>87</v>
      </c>
      <c r="AP127" s="39" t="s">
        <v>744</v>
      </c>
      <c r="AQ127" s="46" t="s">
        <v>745</v>
      </c>
      <c r="AR127" s="45"/>
      <c r="AS127" s="41" t="s">
        <v>90</v>
      </c>
      <c r="AT127" s="36" t="s">
        <v>746</v>
      </c>
      <c r="AU127" s="36"/>
      <c r="AV127" s="38" t="n">
        <v>44327</v>
      </c>
      <c r="AW127" s="38"/>
      <c r="AX127" s="36"/>
      <c r="AY127" s="36"/>
      <c r="AZ127" s="36"/>
      <c r="BA127" s="38"/>
      <c r="BB127" s="38" t="s">
        <v>116</v>
      </c>
      <c r="BC127" s="38" t="s">
        <v>117</v>
      </c>
      <c r="BD127" s="41" t="n">
        <v>3201</v>
      </c>
      <c r="BE127" s="38"/>
      <c r="BF127" s="47"/>
      <c r="BG127" s="48"/>
      <c r="BH127" s="49"/>
      <c r="BI127" s="51"/>
      <c r="BJ127" s="51"/>
      <c r="BK127" s="51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L127" s="52"/>
      <c r="EM127" s="52"/>
      <c r="EN127" s="52"/>
      <c r="EO127" s="52"/>
      <c r="EP127" s="52"/>
      <c r="EQ127" s="52"/>
      <c r="ER127" s="52"/>
      <c r="ES127" s="52"/>
      <c r="ET127" s="52"/>
      <c r="EU127" s="52"/>
      <c r="EV127" s="52"/>
      <c r="EW127" s="52"/>
      <c r="EX127" s="52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2"/>
      <c r="GA127" s="52"/>
      <c r="GB127" s="52"/>
      <c r="GC127" s="52"/>
      <c r="GD127" s="52"/>
      <c r="GE127" s="52"/>
      <c r="GF127" s="52"/>
      <c r="GG127" s="52"/>
      <c r="GH127" s="52"/>
      <c r="GI127" s="52"/>
      <c r="GJ127" s="52"/>
      <c r="GK127" s="52"/>
      <c r="GL127" s="52"/>
      <c r="GM127" s="52"/>
      <c r="GN127" s="52"/>
      <c r="GO127" s="52"/>
      <c r="GP127" s="52"/>
      <c r="GQ127" s="52"/>
      <c r="GR127" s="52"/>
      <c r="GS127" s="52"/>
      <c r="GT127" s="52"/>
      <c r="GU127" s="52"/>
      <c r="GV127" s="52"/>
      <c r="GW127" s="52"/>
      <c r="GX127" s="52"/>
      <c r="GY127" s="52"/>
      <c r="GZ127" s="52"/>
      <c r="HA127" s="52"/>
      <c r="HB127" s="52"/>
      <c r="HC127" s="52"/>
      <c r="HD127" s="52"/>
      <c r="HE127" s="52"/>
      <c r="HF127" s="52"/>
      <c r="HG127" s="52"/>
      <c r="HH127" s="52"/>
      <c r="HI127" s="52"/>
      <c r="HJ127" s="52"/>
      <c r="HK127" s="52"/>
      <c r="HL127" s="52"/>
      <c r="HM127" s="52"/>
      <c r="HN127" s="52"/>
      <c r="HO127" s="52"/>
      <c r="HP127" s="52"/>
      <c r="HQ127" s="52"/>
      <c r="HR127" s="52"/>
      <c r="HS127" s="52"/>
      <c r="HT127" s="52"/>
      <c r="HU127" s="52"/>
      <c r="HV127" s="52"/>
      <c r="HW127" s="52"/>
      <c r="HX127" s="52"/>
      <c r="HY127" s="52"/>
      <c r="HZ127" s="52"/>
      <c r="IA127" s="52"/>
      <c r="IB127" s="52"/>
      <c r="IC127" s="52"/>
      <c r="ID127" s="52"/>
      <c r="IE127" s="52"/>
    </row>
    <row r="128" s="53" customFormat="true" ht="60" hidden="false" customHeight="true" outlineLevel="0" collapsed="false">
      <c r="A128" s="36"/>
      <c r="B128" s="36" t="s">
        <v>62</v>
      </c>
      <c r="C128" s="36" t="s">
        <v>63</v>
      </c>
      <c r="D128" s="37" t="s">
        <v>64</v>
      </c>
      <c r="E128" s="37" t="n">
        <v>600</v>
      </c>
      <c r="F128" s="38" t="s">
        <v>680</v>
      </c>
      <c r="G128" s="38" t="s">
        <v>747</v>
      </c>
      <c r="H128" s="51" t="s">
        <v>748</v>
      </c>
      <c r="I128" s="39" t="s">
        <v>568</v>
      </c>
      <c r="J128" s="38" t="s">
        <v>330</v>
      </c>
      <c r="K128" s="40" t="s">
        <v>749</v>
      </c>
      <c r="L128" s="51" t="s">
        <v>750</v>
      </c>
      <c r="M128" s="40" t="s">
        <v>571</v>
      </c>
      <c r="N128" s="40" t="n">
        <v>2331802</v>
      </c>
      <c r="O128" s="50" t="s">
        <v>751</v>
      </c>
      <c r="P128" s="36" t="s">
        <v>76</v>
      </c>
      <c r="Q128" s="41" t="s">
        <v>108</v>
      </c>
      <c r="R128" s="74" t="n">
        <v>42592</v>
      </c>
      <c r="S128" s="39" t="n">
        <v>5</v>
      </c>
      <c r="T128" s="43" t="n">
        <f aca="false">R128+S128*365.2</f>
        <v>44418</v>
      </c>
      <c r="U128" s="37" t="n">
        <v>-50</v>
      </c>
      <c r="V128" s="51" t="str">
        <f aca="false">IF(Y128="","",Y128)</f>
        <v/>
      </c>
      <c r="W128" s="51" t="str">
        <f aca="false">IF(Z128="","",Z128)</f>
        <v>°С</v>
      </c>
      <c r="X128" s="39" t="n">
        <v>120</v>
      </c>
      <c r="Y128" s="39"/>
      <c r="Z128" s="41" t="s">
        <v>109</v>
      </c>
      <c r="AA128" s="37" t="s">
        <v>752</v>
      </c>
      <c r="AB128" s="39"/>
      <c r="AC128" s="41"/>
      <c r="AD128" s="40" t="n">
        <v>48</v>
      </c>
      <c r="AE128" s="44" t="n">
        <v>45612</v>
      </c>
      <c r="AF128" s="45" t="n">
        <f aca="false">IF(AD128=0,0,IF(AE128="","",EDATE(AE128,AD128)-DAY(1)))</f>
        <v>47042</v>
      </c>
      <c r="AG128" s="38" t="s">
        <v>81</v>
      </c>
      <c r="AH128" s="38" t="s">
        <v>82</v>
      </c>
      <c r="AI128" s="41" t="s">
        <v>753</v>
      </c>
      <c r="AJ128" s="38" t="s">
        <v>113</v>
      </c>
      <c r="AK128" s="45" t="str">
        <f aca="true">IF(AE128=0,"нет данных",IF(TODAY()&lt;AF128-30,"поверен",IF(TODAY()&gt;AF128,"ЗАМЕНИТЬ","ПРОСРОЧЕН")))</f>
        <v>поверен</v>
      </c>
      <c r="AL128" s="41"/>
      <c r="AM128" s="41" t="s">
        <v>85</v>
      </c>
      <c r="AN128" s="41" t="s">
        <v>86</v>
      </c>
      <c r="AO128" s="41" t="s">
        <v>87</v>
      </c>
      <c r="AP128" s="39" t="s">
        <v>544</v>
      </c>
      <c r="AQ128" s="46" t="s">
        <v>754</v>
      </c>
      <c r="AR128" s="45"/>
      <c r="AS128" s="41" t="s">
        <v>90</v>
      </c>
      <c r="AT128" s="36"/>
      <c r="AU128" s="36"/>
      <c r="AV128" s="38"/>
      <c r="AW128" s="38"/>
      <c r="AX128" s="36"/>
      <c r="AY128" s="36"/>
      <c r="AZ128" s="36"/>
      <c r="BA128" s="38"/>
      <c r="BB128" s="38" t="s">
        <v>116</v>
      </c>
      <c r="BC128" s="38" t="s">
        <v>117</v>
      </c>
      <c r="BD128" s="41" t="n">
        <v>3201</v>
      </c>
      <c r="BE128" s="38"/>
      <c r="BF128" s="47"/>
      <c r="BG128" s="48"/>
      <c r="BH128" s="49"/>
      <c r="BI128" s="51"/>
      <c r="BJ128" s="51"/>
      <c r="BK128" s="51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2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O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  <c r="HB128" s="52"/>
      <c r="HC128" s="52"/>
      <c r="HD128" s="52"/>
      <c r="HE128" s="52"/>
      <c r="HF128" s="52"/>
      <c r="HG128" s="52"/>
      <c r="HH128" s="52"/>
      <c r="HI128" s="52"/>
      <c r="HJ128" s="52"/>
      <c r="HK128" s="52"/>
      <c r="HL128" s="52"/>
      <c r="HM128" s="52"/>
      <c r="HN128" s="52"/>
      <c r="HO128" s="52"/>
      <c r="HP128" s="52"/>
      <c r="HQ128" s="52"/>
      <c r="HR128" s="52"/>
      <c r="HS128" s="52"/>
      <c r="HT128" s="52"/>
      <c r="HU128" s="52"/>
      <c r="HV128" s="52"/>
      <c r="HW128" s="52"/>
      <c r="HX128" s="52"/>
      <c r="HY128" s="52"/>
      <c r="HZ128" s="52"/>
      <c r="IA128" s="52"/>
      <c r="IB128" s="52"/>
      <c r="IC128" s="52"/>
      <c r="ID128" s="52"/>
      <c r="IE128" s="52"/>
    </row>
    <row r="129" s="53" customFormat="true" ht="60" hidden="false" customHeight="true" outlineLevel="0" collapsed="false">
      <c r="A129" s="36"/>
      <c r="B129" s="36" t="s">
        <v>62</v>
      </c>
      <c r="C129" s="36" t="s">
        <v>63</v>
      </c>
      <c r="D129" s="37" t="s">
        <v>64</v>
      </c>
      <c r="E129" s="37" t="n">
        <v>600</v>
      </c>
      <c r="F129" s="38" t="s">
        <v>680</v>
      </c>
      <c r="G129" s="38" t="s">
        <v>755</v>
      </c>
      <c r="H129" s="51" t="s">
        <v>756</v>
      </c>
      <c r="I129" s="39" t="s">
        <v>568</v>
      </c>
      <c r="J129" s="38" t="s">
        <v>330</v>
      </c>
      <c r="K129" s="40" t="s">
        <v>749</v>
      </c>
      <c r="L129" s="51" t="s">
        <v>750</v>
      </c>
      <c r="M129" s="40" t="s">
        <v>571</v>
      </c>
      <c r="N129" s="40" t="n">
        <v>2347203</v>
      </c>
      <c r="O129" s="50" t="s">
        <v>751</v>
      </c>
      <c r="P129" s="36" t="s">
        <v>76</v>
      </c>
      <c r="Q129" s="41" t="s">
        <v>108</v>
      </c>
      <c r="R129" s="74" t="n">
        <v>42696</v>
      </c>
      <c r="S129" s="39" t="n">
        <v>5</v>
      </c>
      <c r="T129" s="43" t="n">
        <f aca="false">R129+S129*365.2</f>
        <v>44522</v>
      </c>
      <c r="U129" s="37" t="n">
        <v>-50</v>
      </c>
      <c r="V129" s="51" t="str">
        <f aca="false">IF(Y129="","",Y129)</f>
        <v/>
      </c>
      <c r="W129" s="51" t="str">
        <f aca="false">IF(Z129="","",Z129)</f>
        <v>°С</v>
      </c>
      <c r="X129" s="39" t="n">
        <v>120</v>
      </c>
      <c r="Y129" s="39"/>
      <c r="Z129" s="41" t="s">
        <v>109</v>
      </c>
      <c r="AA129" s="37" t="s">
        <v>752</v>
      </c>
      <c r="AB129" s="39"/>
      <c r="AC129" s="41"/>
      <c r="AD129" s="40" t="n">
        <v>48</v>
      </c>
      <c r="AE129" s="44" t="n">
        <v>45612</v>
      </c>
      <c r="AF129" s="45" t="n">
        <f aca="false">IF(AD129=0,0,IF(AE129="","",EDATE(AE129,AD129)-DAY(1)))</f>
        <v>47042</v>
      </c>
      <c r="AG129" s="38" t="s">
        <v>81</v>
      </c>
      <c r="AH129" s="38" t="s">
        <v>82</v>
      </c>
      <c r="AI129" s="41" t="s">
        <v>757</v>
      </c>
      <c r="AJ129" s="38" t="s">
        <v>113</v>
      </c>
      <c r="AK129" s="45" t="str">
        <f aca="true">IF(AE129=0,"нет данных",IF(TODAY()&lt;AF129-30,"поверен",IF(TODAY()&gt;AF129,"ЗАМЕНИТЬ","ПРОСРОЧЕН")))</f>
        <v>поверен</v>
      </c>
      <c r="AL129" s="41"/>
      <c r="AM129" s="41" t="s">
        <v>85</v>
      </c>
      <c r="AN129" s="41" t="s">
        <v>86</v>
      </c>
      <c r="AO129" s="41" t="s">
        <v>87</v>
      </c>
      <c r="AP129" s="39" t="s">
        <v>544</v>
      </c>
      <c r="AQ129" s="46" t="s">
        <v>754</v>
      </c>
      <c r="AR129" s="45"/>
      <c r="AS129" s="41" t="s">
        <v>90</v>
      </c>
      <c r="AT129" s="36"/>
      <c r="AU129" s="36"/>
      <c r="AV129" s="38"/>
      <c r="AW129" s="38"/>
      <c r="AX129" s="36"/>
      <c r="AY129" s="36"/>
      <c r="AZ129" s="36"/>
      <c r="BA129" s="38"/>
      <c r="BB129" s="38" t="s">
        <v>116</v>
      </c>
      <c r="BC129" s="38" t="s">
        <v>117</v>
      </c>
      <c r="BD129" s="41" t="n">
        <v>3201</v>
      </c>
      <c r="BE129" s="38"/>
      <c r="BF129" s="47"/>
      <c r="BG129" s="48"/>
      <c r="BH129" s="49"/>
      <c r="BI129" s="51"/>
      <c r="BJ129" s="51"/>
      <c r="BK129" s="51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L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52"/>
      <c r="FR129" s="52"/>
      <c r="FS129" s="52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52"/>
      <c r="GG129" s="52"/>
      <c r="GH129" s="52"/>
      <c r="GI129" s="52"/>
      <c r="GJ129" s="52"/>
      <c r="GK129" s="52"/>
      <c r="GL129" s="52"/>
      <c r="GM129" s="52"/>
      <c r="GN129" s="52"/>
      <c r="GO129" s="52"/>
      <c r="GP129" s="52"/>
      <c r="GQ129" s="52"/>
      <c r="GR129" s="52"/>
      <c r="GS129" s="52"/>
      <c r="GT129" s="52"/>
      <c r="GU129" s="52"/>
      <c r="GV129" s="52"/>
      <c r="GW129" s="52"/>
      <c r="GX129" s="52"/>
      <c r="GY129" s="52"/>
      <c r="GZ129" s="52"/>
      <c r="HA129" s="52"/>
      <c r="HB129" s="52"/>
      <c r="HC129" s="52"/>
      <c r="HD129" s="52"/>
      <c r="HE129" s="52"/>
      <c r="HF129" s="52"/>
      <c r="HG129" s="52"/>
      <c r="HH129" s="52"/>
      <c r="HI129" s="52"/>
      <c r="HJ129" s="52"/>
      <c r="HK129" s="52"/>
      <c r="HL129" s="52"/>
      <c r="HM129" s="52"/>
      <c r="HN129" s="52"/>
      <c r="HO129" s="52"/>
      <c r="HP129" s="52"/>
      <c r="HQ129" s="52"/>
      <c r="HR129" s="52"/>
      <c r="HS129" s="52"/>
      <c r="HT129" s="52"/>
      <c r="HU129" s="52"/>
      <c r="HV129" s="52"/>
      <c r="HW129" s="52"/>
      <c r="HX129" s="52"/>
      <c r="HY129" s="52"/>
      <c r="HZ129" s="52"/>
      <c r="IA129" s="52"/>
      <c r="IB129" s="52"/>
      <c r="IC129" s="52"/>
      <c r="ID129" s="52"/>
      <c r="IE129" s="52"/>
    </row>
    <row r="130" s="53" customFormat="true" ht="60" hidden="false" customHeight="true" outlineLevel="0" collapsed="false">
      <c r="A130" s="36"/>
      <c r="B130" s="36" t="s">
        <v>62</v>
      </c>
      <c r="C130" s="36" t="s">
        <v>63</v>
      </c>
      <c r="D130" s="37" t="s">
        <v>64</v>
      </c>
      <c r="E130" s="37" t="n">
        <v>600</v>
      </c>
      <c r="F130" s="38" t="s">
        <v>680</v>
      </c>
      <c r="G130" s="51" t="s">
        <v>758</v>
      </c>
      <c r="H130" s="51" t="s">
        <v>759</v>
      </c>
      <c r="I130" s="39" t="s">
        <v>568</v>
      </c>
      <c r="J130" s="38" t="s">
        <v>330</v>
      </c>
      <c r="K130" s="40" t="s">
        <v>749</v>
      </c>
      <c r="L130" s="51" t="s">
        <v>750</v>
      </c>
      <c r="M130" s="40" t="s">
        <v>571</v>
      </c>
      <c r="N130" s="40" t="n">
        <v>2331804</v>
      </c>
      <c r="O130" s="39" t="s">
        <v>751</v>
      </c>
      <c r="P130" s="36" t="s">
        <v>76</v>
      </c>
      <c r="Q130" s="41" t="s">
        <v>108</v>
      </c>
      <c r="R130" s="74" t="n">
        <v>42592</v>
      </c>
      <c r="S130" s="39" t="n">
        <v>5</v>
      </c>
      <c r="T130" s="43" t="n">
        <f aca="false">R130+S130*365.2</f>
        <v>44418</v>
      </c>
      <c r="U130" s="37" t="n">
        <v>-50</v>
      </c>
      <c r="V130" s="51" t="str">
        <f aca="false">IF(Y130="","",Y130)</f>
        <v/>
      </c>
      <c r="W130" s="51" t="str">
        <f aca="false">IF(Z130="","",Z130)</f>
        <v>°С</v>
      </c>
      <c r="X130" s="39" t="n">
        <v>120</v>
      </c>
      <c r="Y130" s="39"/>
      <c r="Z130" s="41" t="s">
        <v>109</v>
      </c>
      <c r="AA130" s="37" t="s">
        <v>752</v>
      </c>
      <c r="AB130" s="39"/>
      <c r="AC130" s="41"/>
      <c r="AD130" s="40" t="n">
        <v>48</v>
      </c>
      <c r="AE130" s="44" t="n">
        <v>45612</v>
      </c>
      <c r="AF130" s="45" t="n">
        <f aca="false">IF(AD130=0,0,IF(AE130="","",EDATE(AE130,AD130)-DAY(1)))</f>
        <v>47042</v>
      </c>
      <c r="AG130" s="38" t="s">
        <v>81</v>
      </c>
      <c r="AH130" s="38" t="s">
        <v>82</v>
      </c>
      <c r="AI130" s="41" t="s">
        <v>760</v>
      </c>
      <c r="AJ130" s="38" t="s">
        <v>113</v>
      </c>
      <c r="AK130" s="45" t="str">
        <f aca="true">IF(AE130=0,"нет данных",IF(TODAY()&lt;AF130-30,"поверен",IF(TODAY()&gt;AF130,"ЗАМЕНИТЬ","ПРОСРОЧЕН")))</f>
        <v>поверен</v>
      </c>
      <c r="AL130" s="41"/>
      <c r="AM130" s="41" t="s">
        <v>85</v>
      </c>
      <c r="AN130" s="41" t="s">
        <v>86</v>
      </c>
      <c r="AO130" s="41" t="s">
        <v>87</v>
      </c>
      <c r="AP130" s="39" t="s">
        <v>544</v>
      </c>
      <c r="AQ130" s="46" t="s">
        <v>754</v>
      </c>
      <c r="AR130" s="45"/>
      <c r="AS130" s="41" t="s">
        <v>90</v>
      </c>
      <c r="AT130" s="36"/>
      <c r="AU130" s="36"/>
      <c r="AV130" s="38"/>
      <c r="AW130" s="38"/>
      <c r="AX130" s="36"/>
      <c r="AY130" s="36"/>
      <c r="AZ130" s="36"/>
      <c r="BA130" s="38"/>
      <c r="BB130" s="38" t="s">
        <v>116</v>
      </c>
      <c r="BC130" s="38" t="s">
        <v>117</v>
      </c>
      <c r="BD130" s="41" t="n">
        <v>3201</v>
      </c>
      <c r="BE130" s="38"/>
      <c r="BF130" s="47"/>
      <c r="BG130" s="48"/>
      <c r="BH130" s="49"/>
      <c r="BI130" s="51"/>
      <c r="BJ130" s="51"/>
      <c r="BK130" s="51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L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52"/>
      <c r="FP130" s="52"/>
      <c r="FQ130" s="52"/>
      <c r="FR130" s="52"/>
      <c r="FS130" s="52"/>
      <c r="FT130" s="52"/>
      <c r="FU130" s="52"/>
      <c r="FV130" s="52"/>
      <c r="FW130" s="52"/>
      <c r="FX130" s="52"/>
      <c r="FY130" s="52"/>
      <c r="FZ130" s="52"/>
      <c r="GA130" s="52"/>
      <c r="GB130" s="52"/>
      <c r="GC130" s="52"/>
      <c r="GD130" s="52"/>
      <c r="GE130" s="52"/>
      <c r="GF130" s="52"/>
      <c r="GG130" s="52"/>
      <c r="GH130" s="52"/>
      <c r="GI130" s="52"/>
      <c r="GJ130" s="52"/>
      <c r="GK130" s="52"/>
      <c r="GL130" s="52"/>
      <c r="GM130" s="52"/>
      <c r="GN130" s="52"/>
      <c r="GO130" s="52"/>
      <c r="GP130" s="52"/>
      <c r="GQ130" s="52"/>
      <c r="GR130" s="52"/>
      <c r="GS130" s="52"/>
      <c r="GT130" s="52"/>
      <c r="GU130" s="52"/>
      <c r="GV130" s="52"/>
      <c r="GW130" s="52"/>
      <c r="GX130" s="52"/>
      <c r="GY130" s="52"/>
      <c r="GZ130" s="52"/>
      <c r="HA130" s="52"/>
      <c r="HB130" s="52"/>
      <c r="HC130" s="52"/>
      <c r="HD130" s="52"/>
      <c r="HE130" s="52"/>
      <c r="HF130" s="52"/>
      <c r="HG130" s="52"/>
      <c r="HH130" s="52"/>
      <c r="HI130" s="52"/>
      <c r="HJ130" s="52"/>
      <c r="HK130" s="52"/>
      <c r="HL130" s="52"/>
      <c r="HM130" s="52"/>
      <c r="HN130" s="52"/>
      <c r="HO130" s="52"/>
      <c r="HP130" s="52"/>
      <c r="HQ130" s="52"/>
      <c r="HR130" s="52"/>
      <c r="HS130" s="52"/>
      <c r="HT130" s="52"/>
      <c r="HU130" s="52"/>
      <c r="HV130" s="52"/>
      <c r="HW130" s="52"/>
      <c r="HX130" s="52"/>
      <c r="HY130" s="52"/>
      <c r="HZ130" s="52"/>
      <c r="IA130" s="52"/>
      <c r="IB130" s="52"/>
      <c r="IC130" s="52"/>
      <c r="ID130" s="52"/>
      <c r="IE130" s="52"/>
    </row>
    <row r="131" s="53" customFormat="true" ht="60" hidden="false" customHeight="true" outlineLevel="0" collapsed="false">
      <c r="A131" s="36"/>
      <c r="B131" s="36" t="s">
        <v>62</v>
      </c>
      <c r="C131" s="36" t="s">
        <v>63</v>
      </c>
      <c r="D131" s="37" t="s">
        <v>64</v>
      </c>
      <c r="E131" s="37" t="n">
        <v>600</v>
      </c>
      <c r="F131" s="38" t="s">
        <v>680</v>
      </c>
      <c r="G131" s="38" t="s">
        <v>761</v>
      </c>
      <c r="H131" s="51" t="s">
        <v>762</v>
      </c>
      <c r="I131" s="39" t="s">
        <v>568</v>
      </c>
      <c r="J131" s="38" t="s">
        <v>330</v>
      </c>
      <c r="K131" s="40" t="s">
        <v>749</v>
      </c>
      <c r="L131" s="51" t="s">
        <v>750</v>
      </c>
      <c r="M131" s="40" t="s">
        <v>571</v>
      </c>
      <c r="N131" s="40" t="n">
        <v>2331801</v>
      </c>
      <c r="O131" s="50" t="s">
        <v>751</v>
      </c>
      <c r="P131" s="36" t="s">
        <v>76</v>
      </c>
      <c r="Q131" s="41" t="s">
        <v>108</v>
      </c>
      <c r="R131" s="74" t="n">
        <v>42592</v>
      </c>
      <c r="S131" s="39" t="n">
        <v>5</v>
      </c>
      <c r="T131" s="43" t="n">
        <f aca="false">R131+S131*365.2</f>
        <v>44418</v>
      </c>
      <c r="U131" s="37" t="n">
        <v>-50</v>
      </c>
      <c r="V131" s="51" t="str">
        <f aca="false">IF(Y131="","",Y131)</f>
        <v/>
      </c>
      <c r="W131" s="51" t="str">
        <f aca="false">IF(Z131="","",Z131)</f>
        <v>°С</v>
      </c>
      <c r="X131" s="39" t="n">
        <v>120</v>
      </c>
      <c r="Y131" s="39"/>
      <c r="Z131" s="41" t="s">
        <v>109</v>
      </c>
      <c r="AA131" s="37" t="s">
        <v>752</v>
      </c>
      <c r="AB131" s="39"/>
      <c r="AC131" s="41"/>
      <c r="AD131" s="40" t="n">
        <v>48</v>
      </c>
      <c r="AE131" s="44" t="n">
        <v>45612</v>
      </c>
      <c r="AF131" s="45" t="n">
        <f aca="false">IF(AD131=0,0,IF(AE131="","",EDATE(AE131,AD131)-DAY(1)))</f>
        <v>47042</v>
      </c>
      <c r="AG131" s="38" t="s">
        <v>81</v>
      </c>
      <c r="AH131" s="38" t="s">
        <v>82</v>
      </c>
      <c r="AI131" s="41" t="s">
        <v>763</v>
      </c>
      <c r="AJ131" s="38" t="s">
        <v>113</v>
      </c>
      <c r="AK131" s="45" t="str">
        <f aca="true">IF(AE131=0,"нет данных",IF(TODAY()&lt;AF131-30,"поверен",IF(TODAY()&gt;AF131,"ЗАМЕНИТЬ","ПРОСРОЧЕН")))</f>
        <v>поверен</v>
      </c>
      <c r="AL131" s="41"/>
      <c r="AM131" s="41" t="s">
        <v>85</v>
      </c>
      <c r="AN131" s="41" t="s">
        <v>86</v>
      </c>
      <c r="AO131" s="41" t="s">
        <v>87</v>
      </c>
      <c r="AP131" s="39" t="s">
        <v>544</v>
      </c>
      <c r="AQ131" s="46" t="s">
        <v>754</v>
      </c>
      <c r="AR131" s="45"/>
      <c r="AS131" s="41" t="s">
        <v>90</v>
      </c>
      <c r="AT131" s="36"/>
      <c r="AU131" s="36"/>
      <c r="AV131" s="38"/>
      <c r="AW131" s="38"/>
      <c r="AX131" s="36"/>
      <c r="AY131" s="36"/>
      <c r="AZ131" s="36"/>
      <c r="BA131" s="38"/>
      <c r="BB131" s="38" t="s">
        <v>116</v>
      </c>
      <c r="BC131" s="38" t="s">
        <v>117</v>
      </c>
      <c r="BD131" s="41" t="n">
        <v>3201</v>
      </c>
      <c r="BE131" s="38"/>
      <c r="BF131" s="47"/>
      <c r="BG131" s="48"/>
      <c r="BH131" s="49"/>
      <c r="BI131" s="51"/>
      <c r="BJ131" s="51"/>
      <c r="BK131" s="51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2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O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2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2"/>
      <c r="HW131" s="52"/>
      <c r="HX131" s="52"/>
      <c r="HY131" s="52"/>
      <c r="HZ131" s="52"/>
      <c r="IA131" s="52"/>
      <c r="IB131" s="52"/>
      <c r="IC131" s="52"/>
      <c r="ID131" s="52"/>
      <c r="IE131" s="52"/>
    </row>
    <row r="132" s="53" customFormat="true" ht="60" hidden="false" customHeight="true" outlineLevel="0" collapsed="false">
      <c r="A132" s="36"/>
      <c r="B132" s="36" t="s">
        <v>62</v>
      </c>
      <c r="C132" s="36" t="s">
        <v>63</v>
      </c>
      <c r="D132" s="37" t="s">
        <v>64</v>
      </c>
      <c r="E132" s="37" t="n">
        <v>600</v>
      </c>
      <c r="F132" s="38" t="s">
        <v>680</v>
      </c>
      <c r="G132" s="51" t="s">
        <v>764</v>
      </c>
      <c r="H132" s="51" t="s">
        <v>765</v>
      </c>
      <c r="I132" s="39" t="s">
        <v>766</v>
      </c>
      <c r="J132" s="38" t="s">
        <v>767</v>
      </c>
      <c r="K132" s="40" t="s">
        <v>768</v>
      </c>
      <c r="L132" s="40" t="s">
        <v>769</v>
      </c>
      <c r="M132" s="40" t="s">
        <v>770</v>
      </c>
      <c r="N132" s="51" t="n">
        <v>665</v>
      </c>
      <c r="O132" s="36" t="s">
        <v>771</v>
      </c>
      <c r="P132" s="36" t="s">
        <v>76</v>
      </c>
      <c r="Q132" s="41" t="s">
        <v>630</v>
      </c>
      <c r="R132" s="74" t="n">
        <v>41306</v>
      </c>
      <c r="S132" s="39" t="n">
        <v>12</v>
      </c>
      <c r="T132" s="43" t="n">
        <f aca="false">R132+S132*365.2</f>
        <v>45688.4</v>
      </c>
      <c r="U132" s="51" t="n">
        <v>-2</v>
      </c>
      <c r="V132" s="51" t="s">
        <v>242</v>
      </c>
      <c r="W132" s="51" t="s">
        <v>772</v>
      </c>
      <c r="X132" s="51" t="n">
        <v>2</v>
      </c>
      <c r="Y132" s="51" t="s">
        <v>773</v>
      </c>
      <c r="Z132" s="51" t="s">
        <v>772</v>
      </c>
      <c r="AA132" s="37" t="s">
        <v>774</v>
      </c>
      <c r="AB132" s="51"/>
      <c r="AC132" s="41" t="s">
        <v>111</v>
      </c>
      <c r="AD132" s="51" t="n">
        <v>24</v>
      </c>
      <c r="AE132" s="74" t="n">
        <v>45855</v>
      </c>
      <c r="AF132" s="45" t="n">
        <f aca="false">IF(AD132=0,0,IF(AE132="","",EDATE(AE132,AD132)-DAY(1)))</f>
        <v>46554</v>
      </c>
      <c r="AG132" s="38" t="s">
        <v>81</v>
      </c>
      <c r="AH132" s="38" t="s">
        <v>82</v>
      </c>
      <c r="AI132" s="51" t="s">
        <v>775</v>
      </c>
      <c r="AJ132" s="38" t="s">
        <v>351</v>
      </c>
      <c r="AK132" s="45" t="str">
        <f aca="true">IF(AE132=0,"нет данных",IF(TODAY()&lt;AF132-30,"поверен",IF(TODAY()&gt;AF132,"ЗАМЕНИТЬ","ПРОСРОЧЕН")))</f>
        <v>поверен</v>
      </c>
      <c r="AL132" s="201"/>
      <c r="AM132" s="41" t="s">
        <v>85</v>
      </c>
      <c r="AN132" s="41" t="s">
        <v>86</v>
      </c>
      <c r="AO132" s="41" t="s">
        <v>87</v>
      </c>
      <c r="AP132" s="51" t="s">
        <v>776</v>
      </c>
      <c r="AQ132" s="74" t="n">
        <v>43739</v>
      </c>
      <c r="AR132" s="201"/>
      <c r="AS132" s="41" t="s">
        <v>90</v>
      </c>
      <c r="AT132" s="51" t="s">
        <v>91</v>
      </c>
      <c r="AU132" s="201"/>
      <c r="AV132" s="74" t="n">
        <v>45316</v>
      </c>
      <c r="AW132" s="38"/>
      <c r="AX132" s="201"/>
      <c r="AY132" s="201"/>
      <c r="AZ132" s="201"/>
      <c r="BA132" s="201"/>
      <c r="BB132" s="38" t="s">
        <v>777</v>
      </c>
      <c r="BC132" s="38"/>
      <c r="BD132" s="41"/>
      <c r="BE132" s="201"/>
      <c r="BF132" s="212"/>
      <c r="BG132" s="51"/>
      <c r="BH132" s="49"/>
      <c r="BI132" s="213" t="s">
        <v>778</v>
      </c>
      <c r="BJ132" s="46" t="s">
        <v>779</v>
      </c>
      <c r="BK132" s="46" t="s">
        <v>780</v>
      </c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2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O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C132" s="52"/>
      <c r="HD132" s="52"/>
      <c r="HE132" s="52"/>
      <c r="HF132" s="52"/>
      <c r="HG132" s="52"/>
      <c r="HH132" s="52"/>
      <c r="HI132" s="52"/>
      <c r="HJ132" s="52"/>
      <c r="HK132" s="52"/>
      <c r="HL132" s="52"/>
      <c r="HM132" s="52"/>
      <c r="HN132" s="52"/>
      <c r="HO132" s="52"/>
      <c r="HP132" s="52"/>
      <c r="HQ132" s="52"/>
      <c r="HR132" s="52"/>
      <c r="HS132" s="52"/>
      <c r="HT132" s="52"/>
      <c r="HU132" s="52"/>
      <c r="HV132" s="52"/>
      <c r="HW132" s="52"/>
      <c r="HX132" s="52"/>
      <c r="HY132" s="52"/>
      <c r="HZ132" s="52"/>
      <c r="IA132" s="52"/>
      <c r="IB132" s="52"/>
      <c r="IC132" s="52"/>
      <c r="ID132" s="52"/>
      <c r="IE132" s="52"/>
    </row>
    <row r="133" s="52" customFormat="true" ht="60" hidden="false" customHeight="true" outlineLevel="0" collapsed="false">
      <c r="A133" s="54"/>
      <c r="B133" s="54" t="s">
        <v>62</v>
      </c>
      <c r="C133" s="54" t="s">
        <v>63</v>
      </c>
      <c r="D133" s="55" t="s">
        <v>64</v>
      </c>
      <c r="E133" s="55" t="n">
        <v>600</v>
      </c>
      <c r="F133" s="56" t="s">
        <v>680</v>
      </c>
      <c r="G133" s="56" t="s">
        <v>781</v>
      </c>
      <c r="H133" s="55" t="s">
        <v>782</v>
      </c>
      <c r="I133" s="55" t="s">
        <v>783</v>
      </c>
      <c r="J133" s="56" t="s">
        <v>784</v>
      </c>
      <c r="K133" s="58" t="s">
        <v>785</v>
      </c>
      <c r="L133" s="58" t="s">
        <v>786</v>
      </c>
      <c r="M133" s="56" t="s">
        <v>787</v>
      </c>
      <c r="N133" s="55" t="s">
        <v>788</v>
      </c>
      <c r="O133" s="54" t="s">
        <v>789</v>
      </c>
      <c r="P133" s="54" t="s">
        <v>76</v>
      </c>
      <c r="Q133" s="59" t="s">
        <v>239</v>
      </c>
      <c r="R133" s="60" t="n">
        <v>42644</v>
      </c>
      <c r="S133" s="57" t="n">
        <v>8</v>
      </c>
      <c r="T133" s="61" t="n">
        <f aca="false">R133+S133*365.2</f>
        <v>45565.6</v>
      </c>
      <c r="U133" s="55" t="s">
        <v>790</v>
      </c>
      <c r="V133" s="62" t="str">
        <f aca="false">IF(Y133="","",Y133)</f>
        <v/>
      </c>
      <c r="W133" s="62" t="str">
        <f aca="false">IF(Z133="","",Z133)</f>
        <v>м^(3)/ч</v>
      </c>
      <c r="X133" s="57" t="n">
        <v>540</v>
      </c>
      <c r="Y133" s="57"/>
      <c r="Z133" s="59" t="s">
        <v>791</v>
      </c>
      <c r="AA133" s="55" t="s">
        <v>243</v>
      </c>
      <c r="AB133" s="57"/>
      <c r="AC133" s="59" t="s">
        <v>111</v>
      </c>
      <c r="AD133" s="58" t="n">
        <v>48</v>
      </c>
      <c r="AE133" s="63" t="n">
        <v>44181</v>
      </c>
      <c r="AF133" s="64" t="n">
        <f aca="false">IF(AD133=0,0,IF(AE133="","",EDATE(AE133,AD133)-DAY(1)))</f>
        <v>45611</v>
      </c>
      <c r="AG133" s="56" t="s">
        <v>81</v>
      </c>
      <c r="AH133" s="56" t="s">
        <v>82</v>
      </c>
      <c r="AI133" s="59" t="s">
        <v>792</v>
      </c>
      <c r="AJ133" s="56" t="s">
        <v>712</v>
      </c>
      <c r="AK133" s="64" t="str">
        <f aca="true">IF(AE133=0,"нет данных",IF(TODAY()&lt;AF133-30,"поверен",IF(TODAY()&gt;AF133,"ЗАМЕНИТЬ","ПРОСРОЧЕН")))</f>
        <v>ЗАМЕНИТЬ</v>
      </c>
      <c r="AL133" s="59"/>
      <c r="AM133" s="59" t="s">
        <v>85</v>
      </c>
      <c r="AN133" s="59" t="s">
        <v>86</v>
      </c>
      <c r="AO133" s="59" t="s">
        <v>87</v>
      </c>
      <c r="AP133" s="57"/>
      <c r="AQ133" s="65"/>
      <c r="AR133" s="64"/>
      <c r="AS133" s="59" t="s">
        <v>90</v>
      </c>
      <c r="AT133" s="54"/>
      <c r="AU133" s="54"/>
      <c r="AV133" s="56"/>
      <c r="AW133" s="56"/>
      <c r="AX133" s="54"/>
      <c r="AY133" s="54"/>
      <c r="AZ133" s="54"/>
      <c r="BA133" s="56"/>
      <c r="BB133" s="56" t="s">
        <v>793</v>
      </c>
      <c r="BC133" s="56" t="s">
        <v>387</v>
      </c>
      <c r="BD133" s="59"/>
      <c r="BE133" s="56"/>
      <c r="BF133" s="66"/>
      <c r="BG133" s="67"/>
      <c r="BH133" s="68"/>
      <c r="BI133" s="62"/>
      <c r="BJ133" s="62"/>
      <c r="BK133" s="62"/>
    </row>
    <row r="134" s="218" customFormat="true" ht="60" hidden="false" customHeight="true" outlineLevel="0" collapsed="false">
      <c r="A134" s="54"/>
      <c r="B134" s="54" t="s">
        <v>62</v>
      </c>
      <c r="C134" s="54" t="s">
        <v>63</v>
      </c>
      <c r="D134" s="55" t="s">
        <v>64</v>
      </c>
      <c r="E134" s="55" t="n">
        <v>600</v>
      </c>
      <c r="F134" s="56" t="s">
        <v>680</v>
      </c>
      <c r="G134" s="56" t="s">
        <v>794</v>
      </c>
      <c r="H134" s="55" t="s">
        <v>795</v>
      </c>
      <c r="I134" s="57" t="s">
        <v>408</v>
      </c>
      <c r="J134" s="56" t="s">
        <v>409</v>
      </c>
      <c r="K134" s="58" t="s">
        <v>410</v>
      </c>
      <c r="L134" s="58" t="s">
        <v>411</v>
      </c>
      <c r="M134" s="56" t="s">
        <v>796</v>
      </c>
      <c r="N134" s="55" t="s">
        <v>797</v>
      </c>
      <c r="O134" s="54" t="s">
        <v>414</v>
      </c>
      <c r="P134" s="54" t="s">
        <v>76</v>
      </c>
      <c r="Q134" s="59" t="s">
        <v>135</v>
      </c>
      <c r="R134" s="69" t="s">
        <v>685</v>
      </c>
      <c r="S134" s="57" t="n">
        <v>12</v>
      </c>
      <c r="T134" s="61" t="n">
        <f aca="false">R134+S134*365.2</f>
        <v>4391.6016</v>
      </c>
      <c r="U134" s="55" t="s">
        <v>78</v>
      </c>
      <c r="V134" s="214" t="str">
        <f aca="false">IF(Y134="","",Y134)</f>
        <v>к</v>
      </c>
      <c r="W134" s="214" t="str">
        <f aca="false">IF(Z134="","",Z134)</f>
        <v>Па</v>
      </c>
      <c r="X134" s="57" t="n">
        <v>250</v>
      </c>
      <c r="Y134" s="57" t="s">
        <v>416</v>
      </c>
      <c r="Z134" s="59" t="s">
        <v>138</v>
      </c>
      <c r="AA134" s="55" t="s">
        <v>417</v>
      </c>
      <c r="AB134" s="57"/>
      <c r="AC134" s="59" t="s">
        <v>111</v>
      </c>
      <c r="AD134" s="58" t="n">
        <v>36</v>
      </c>
      <c r="AE134" s="63" t="n">
        <v>45495</v>
      </c>
      <c r="AF134" s="64" t="n">
        <f aca="false">IF(AD134=0,0,IF(AE134="","",EDATE(AE134,AD134)-DAY(1)))</f>
        <v>46559</v>
      </c>
      <c r="AG134" s="56" t="s">
        <v>81</v>
      </c>
      <c r="AH134" s="56" t="s">
        <v>82</v>
      </c>
      <c r="AI134" s="59" t="s">
        <v>798</v>
      </c>
      <c r="AJ134" s="56" t="s">
        <v>113</v>
      </c>
      <c r="AK134" s="59" t="str">
        <f aca="true">IF(AE134=0,"нет данных",IF(TODAY()&lt;AF134-30,"поверен",IF(TODAY()&gt;AF134,"ПРОСРОЧЕН","ЗАМЕНИТЬ")))</f>
        <v>поверен</v>
      </c>
      <c r="AL134" s="59"/>
      <c r="AM134" s="59" t="s">
        <v>85</v>
      </c>
      <c r="AN134" s="59" t="s">
        <v>86</v>
      </c>
      <c r="AO134" s="59" t="s">
        <v>87</v>
      </c>
      <c r="AP134" s="57" t="s">
        <v>799</v>
      </c>
      <c r="AQ134" s="65" t="s">
        <v>800</v>
      </c>
      <c r="AR134" s="64"/>
      <c r="AS134" s="59" t="s">
        <v>90</v>
      </c>
      <c r="AT134" s="54" t="s">
        <v>91</v>
      </c>
      <c r="AU134" s="65"/>
      <c r="AV134" s="65" t="s">
        <v>800</v>
      </c>
      <c r="AW134" s="56"/>
      <c r="AX134" s="54"/>
      <c r="AY134" s="54"/>
      <c r="AZ134" s="54"/>
      <c r="BA134" s="56"/>
      <c r="BB134" s="56" t="s">
        <v>141</v>
      </c>
      <c r="BC134" s="56" t="s">
        <v>142</v>
      </c>
      <c r="BD134" s="59" t="s">
        <v>143</v>
      </c>
      <c r="BE134" s="56"/>
      <c r="BF134" s="66"/>
      <c r="BG134" s="215"/>
      <c r="BH134" s="215"/>
      <c r="BI134" s="215"/>
      <c r="BJ134" s="216" t="s">
        <v>801</v>
      </c>
      <c r="BK134" s="217" t="s">
        <v>354</v>
      </c>
    </row>
    <row r="135" s="72" customFormat="true" ht="60" hidden="false" customHeight="true" outlineLevel="0" collapsed="false">
      <c r="A135" s="54"/>
      <c r="B135" s="54" t="s">
        <v>62</v>
      </c>
      <c r="C135" s="54" t="s">
        <v>63</v>
      </c>
      <c r="D135" s="55" t="s">
        <v>64</v>
      </c>
      <c r="E135" s="55" t="n">
        <v>600</v>
      </c>
      <c r="F135" s="56" t="s">
        <v>680</v>
      </c>
      <c r="G135" s="56" t="s">
        <v>802</v>
      </c>
      <c r="H135" s="55" t="s">
        <v>803</v>
      </c>
      <c r="I135" s="57" t="s">
        <v>689</v>
      </c>
      <c r="J135" s="56" t="s">
        <v>409</v>
      </c>
      <c r="K135" s="58" t="s">
        <v>410</v>
      </c>
      <c r="L135" s="58" t="s">
        <v>411</v>
      </c>
      <c r="M135" s="58" t="s">
        <v>690</v>
      </c>
      <c r="N135" s="55" t="s">
        <v>804</v>
      </c>
      <c r="O135" s="54" t="s">
        <v>414</v>
      </c>
      <c r="P135" s="54" t="s">
        <v>76</v>
      </c>
      <c r="Q135" s="59" t="s">
        <v>135</v>
      </c>
      <c r="R135" s="69" t="s">
        <v>685</v>
      </c>
      <c r="S135" s="57" t="n">
        <v>12</v>
      </c>
      <c r="T135" s="61" t="n">
        <f aca="false">R135+S135*365.2</f>
        <v>4391.6016</v>
      </c>
      <c r="U135" s="55" t="s">
        <v>78</v>
      </c>
      <c r="V135" s="54" t="str">
        <f aca="false">IF(Y135="","",Y135)</f>
        <v>М</v>
      </c>
      <c r="W135" s="54" t="str">
        <f aca="false">IF(Z135="","",Z135)</f>
        <v>Па</v>
      </c>
      <c r="X135" s="57" t="n">
        <v>16</v>
      </c>
      <c r="Y135" s="57" t="s">
        <v>137</v>
      </c>
      <c r="Z135" s="59" t="s">
        <v>138</v>
      </c>
      <c r="AA135" s="55" t="s">
        <v>805</v>
      </c>
      <c r="AB135" s="57"/>
      <c r="AC135" s="59" t="s">
        <v>111</v>
      </c>
      <c r="AD135" s="58" t="n">
        <v>36</v>
      </c>
      <c r="AE135" s="63" t="n">
        <v>44884</v>
      </c>
      <c r="AF135" s="64" t="n">
        <f aca="false">IF(AD135=0,0,IF(AE135="","",EDATE(AE135,AD135)-DAY(1)))</f>
        <v>45949</v>
      </c>
      <c r="AG135" s="64" t="s">
        <v>314</v>
      </c>
      <c r="AH135" s="64" t="s">
        <v>82</v>
      </c>
      <c r="AI135" s="59" t="s">
        <v>806</v>
      </c>
      <c r="AJ135" s="56" t="s">
        <v>113</v>
      </c>
      <c r="AK135" s="64" t="str">
        <f aca="true">IF(AE135=0,"нет данных",IF(TODAY()&lt;AF135-30,"поверен",IF(TODAY()&gt;AF135,"ЗАМЕНИТЬ","ПРОСРОЧЕН")))</f>
        <v>ПРОСРОЧЕН</v>
      </c>
      <c r="AL135" s="59"/>
      <c r="AM135" s="59" t="s">
        <v>85</v>
      </c>
      <c r="AN135" s="59" t="s">
        <v>86</v>
      </c>
      <c r="AO135" s="59" t="s">
        <v>87</v>
      </c>
      <c r="AP135" s="57"/>
      <c r="AQ135" s="65"/>
      <c r="AR135" s="64"/>
      <c r="AS135" s="59" t="s">
        <v>90</v>
      </c>
      <c r="AT135" s="54"/>
      <c r="AU135" s="54"/>
      <c r="AV135" s="56"/>
      <c r="AW135" s="56"/>
      <c r="AX135" s="54"/>
      <c r="AY135" s="54"/>
      <c r="AZ135" s="54"/>
      <c r="BA135" s="56"/>
      <c r="BB135" s="56" t="s">
        <v>141</v>
      </c>
      <c r="BC135" s="56" t="s">
        <v>142</v>
      </c>
      <c r="BD135" s="59" t="n">
        <v>3001</v>
      </c>
      <c r="BE135" s="56"/>
      <c r="BF135" s="66"/>
      <c r="BG135" s="70" t="s">
        <v>388</v>
      </c>
      <c r="BH135" s="71"/>
      <c r="BI135" s="54"/>
      <c r="BJ135" s="54"/>
      <c r="BK135" s="54"/>
    </row>
    <row r="136" s="72" customFormat="true" ht="60" hidden="false" customHeight="true" outlineLevel="0" collapsed="false">
      <c r="A136" s="54"/>
      <c r="B136" s="54" t="s">
        <v>62</v>
      </c>
      <c r="C136" s="54" t="s">
        <v>63</v>
      </c>
      <c r="D136" s="55" t="s">
        <v>64</v>
      </c>
      <c r="E136" s="55" t="n">
        <v>600</v>
      </c>
      <c r="F136" s="56" t="s">
        <v>680</v>
      </c>
      <c r="G136" s="56" t="s">
        <v>807</v>
      </c>
      <c r="H136" s="55" t="s">
        <v>808</v>
      </c>
      <c r="I136" s="57" t="s">
        <v>689</v>
      </c>
      <c r="J136" s="56" t="s">
        <v>409</v>
      </c>
      <c r="K136" s="58" t="s">
        <v>410</v>
      </c>
      <c r="L136" s="58" t="s">
        <v>411</v>
      </c>
      <c r="M136" s="58" t="s">
        <v>695</v>
      </c>
      <c r="N136" s="55" t="s">
        <v>809</v>
      </c>
      <c r="O136" s="54" t="s">
        <v>414</v>
      </c>
      <c r="P136" s="54" t="s">
        <v>76</v>
      </c>
      <c r="Q136" s="59" t="s">
        <v>135</v>
      </c>
      <c r="R136" s="69" t="s">
        <v>685</v>
      </c>
      <c r="S136" s="57" t="n">
        <v>12</v>
      </c>
      <c r="T136" s="61" t="n">
        <f aca="false">R136+S136*365.2</f>
        <v>4391.6016</v>
      </c>
      <c r="U136" s="55" t="s">
        <v>78</v>
      </c>
      <c r="V136" s="54" t="str">
        <f aca="false">IF(Y136="","",Y136)</f>
        <v>М</v>
      </c>
      <c r="W136" s="54" t="str">
        <f aca="false">IF(Z136="","",Z136)</f>
        <v>Па</v>
      </c>
      <c r="X136" s="57" t="n">
        <v>60</v>
      </c>
      <c r="Y136" s="57" t="s">
        <v>137</v>
      </c>
      <c r="Z136" s="59" t="s">
        <v>138</v>
      </c>
      <c r="AA136" s="55" t="s">
        <v>805</v>
      </c>
      <c r="AB136" s="57"/>
      <c r="AC136" s="59" t="s">
        <v>111</v>
      </c>
      <c r="AD136" s="58" t="n">
        <v>36</v>
      </c>
      <c r="AE136" s="63" t="n">
        <v>44884</v>
      </c>
      <c r="AF136" s="64" t="n">
        <f aca="false">IF(AD136=0,0,IF(AE136="","",EDATE(AE136,AD136)-DAY(1)))</f>
        <v>45949</v>
      </c>
      <c r="AG136" s="64" t="s">
        <v>314</v>
      </c>
      <c r="AH136" s="64" t="s">
        <v>82</v>
      </c>
      <c r="AI136" s="59" t="s">
        <v>810</v>
      </c>
      <c r="AJ136" s="56" t="s">
        <v>113</v>
      </c>
      <c r="AK136" s="64" t="str">
        <f aca="true">IF(AE136=0,"нет данных",IF(TODAY()&lt;AF136-30,"поверен",IF(TODAY()&gt;AF136,"ЗАМЕНИТЬ","ПРОСРОЧЕН")))</f>
        <v>ПРОСРОЧЕН</v>
      </c>
      <c r="AL136" s="59"/>
      <c r="AM136" s="59" t="s">
        <v>85</v>
      </c>
      <c r="AN136" s="59" t="s">
        <v>86</v>
      </c>
      <c r="AO136" s="59" t="s">
        <v>87</v>
      </c>
      <c r="AP136" s="57"/>
      <c r="AQ136" s="65"/>
      <c r="AR136" s="64"/>
      <c r="AS136" s="59" t="s">
        <v>90</v>
      </c>
      <c r="AT136" s="54"/>
      <c r="AU136" s="54"/>
      <c r="AV136" s="56"/>
      <c r="AW136" s="56"/>
      <c r="AX136" s="54"/>
      <c r="AY136" s="54"/>
      <c r="AZ136" s="54"/>
      <c r="BA136" s="56"/>
      <c r="BB136" s="56" t="s">
        <v>141</v>
      </c>
      <c r="BC136" s="56" t="s">
        <v>142</v>
      </c>
      <c r="BD136" s="59" t="n">
        <v>3001</v>
      </c>
      <c r="BE136" s="56"/>
      <c r="BF136" s="66"/>
      <c r="BG136" s="70" t="s">
        <v>388</v>
      </c>
      <c r="BH136" s="71"/>
      <c r="BI136" s="54"/>
      <c r="BJ136" s="54"/>
      <c r="BK136" s="54"/>
    </row>
    <row r="137" s="72" customFormat="true" ht="60" hidden="false" customHeight="true" outlineLevel="0" collapsed="false">
      <c r="A137" s="54"/>
      <c r="B137" s="54" t="s">
        <v>62</v>
      </c>
      <c r="C137" s="54" t="s">
        <v>63</v>
      </c>
      <c r="D137" s="55" t="s">
        <v>64</v>
      </c>
      <c r="E137" s="55" t="n">
        <v>600</v>
      </c>
      <c r="F137" s="56" t="s">
        <v>680</v>
      </c>
      <c r="G137" s="56" t="s">
        <v>811</v>
      </c>
      <c r="H137" s="55" t="s">
        <v>812</v>
      </c>
      <c r="I137" s="57" t="s">
        <v>689</v>
      </c>
      <c r="J137" s="56" t="s">
        <v>409</v>
      </c>
      <c r="K137" s="58" t="s">
        <v>410</v>
      </c>
      <c r="L137" s="58" t="s">
        <v>411</v>
      </c>
      <c r="M137" s="58" t="s">
        <v>700</v>
      </c>
      <c r="N137" s="55" t="s">
        <v>813</v>
      </c>
      <c r="O137" s="54" t="s">
        <v>414</v>
      </c>
      <c r="P137" s="54" t="s">
        <v>76</v>
      </c>
      <c r="Q137" s="59" t="s">
        <v>135</v>
      </c>
      <c r="R137" s="69" t="s">
        <v>685</v>
      </c>
      <c r="S137" s="57" t="n">
        <v>12</v>
      </c>
      <c r="T137" s="61" t="n">
        <f aca="false">R137+S137*365.2</f>
        <v>4391.6016</v>
      </c>
      <c r="U137" s="55" t="s">
        <v>78</v>
      </c>
      <c r="V137" s="54" t="str">
        <f aca="false">IF(Y137="","",Y137)</f>
        <v>к</v>
      </c>
      <c r="W137" s="54" t="str">
        <f aca="false">IF(Z137="","",Z137)</f>
        <v>Па</v>
      </c>
      <c r="X137" s="57" t="n">
        <v>600</v>
      </c>
      <c r="Y137" s="57" t="s">
        <v>416</v>
      </c>
      <c r="Z137" s="59" t="s">
        <v>138</v>
      </c>
      <c r="AA137" s="55" t="s">
        <v>417</v>
      </c>
      <c r="AB137" s="57"/>
      <c r="AC137" s="59" t="s">
        <v>111</v>
      </c>
      <c r="AD137" s="58" t="n">
        <v>36</v>
      </c>
      <c r="AE137" s="63" t="n">
        <v>44884</v>
      </c>
      <c r="AF137" s="64" t="n">
        <f aca="false">IF(AD137=0,0,IF(AE137="","",EDATE(AE137,AD137)-DAY(1)))</f>
        <v>45949</v>
      </c>
      <c r="AG137" s="56" t="s">
        <v>81</v>
      </c>
      <c r="AH137" s="56" t="s">
        <v>82</v>
      </c>
      <c r="AI137" s="59" t="s">
        <v>814</v>
      </c>
      <c r="AJ137" s="56" t="s">
        <v>113</v>
      </c>
      <c r="AK137" s="64" t="str">
        <f aca="true">IF(AE137=0,"нет данных",IF(TODAY()&lt;AF137-30,"поверен",IF(TODAY()&gt;AF137,"ЗАМЕНИТЬ","ПРОСРОЧЕН")))</f>
        <v>ПРОСРОЧЕН</v>
      </c>
      <c r="AL137" s="59"/>
      <c r="AM137" s="59" t="s">
        <v>85</v>
      </c>
      <c r="AN137" s="59" t="s">
        <v>86</v>
      </c>
      <c r="AO137" s="59" t="s">
        <v>87</v>
      </c>
      <c r="AP137" s="57"/>
      <c r="AQ137" s="65"/>
      <c r="AR137" s="64"/>
      <c r="AS137" s="59" t="s">
        <v>90</v>
      </c>
      <c r="AT137" s="54"/>
      <c r="AU137" s="54"/>
      <c r="AV137" s="56"/>
      <c r="AW137" s="56"/>
      <c r="AX137" s="54"/>
      <c r="AY137" s="54"/>
      <c r="AZ137" s="54"/>
      <c r="BA137" s="56"/>
      <c r="BB137" s="56" t="s">
        <v>141</v>
      </c>
      <c r="BC137" s="56" t="s">
        <v>142</v>
      </c>
      <c r="BD137" s="59" t="n">
        <v>3001</v>
      </c>
      <c r="BE137" s="56"/>
      <c r="BF137" s="66"/>
      <c r="BG137" s="70" t="s">
        <v>388</v>
      </c>
      <c r="BH137" s="71"/>
      <c r="BI137" s="54"/>
      <c r="BJ137" s="54"/>
      <c r="BK137" s="54"/>
    </row>
    <row r="138" s="72" customFormat="true" ht="60" hidden="false" customHeight="true" outlineLevel="0" collapsed="false">
      <c r="A138" s="54"/>
      <c r="B138" s="54" t="s">
        <v>62</v>
      </c>
      <c r="C138" s="54" t="s">
        <v>63</v>
      </c>
      <c r="D138" s="55" t="s">
        <v>64</v>
      </c>
      <c r="E138" s="55" t="n">
        <v>600</v>
      </c>
      <c r="F138" s="56" t="s">
        <v>680</v>
      </c>
      <c r="G138" s="56" t="s">
        <v>815</v>
      </c>
      <c r="H138" s="55" t="s">
        <v>816</v>
      </c>
      <c r="I138" s="57" t="s">
        <v>689</v>
      </c>
      <c r="J138" s="56" t="s">
        <v>409</v>
      </c>
      <c r="K138" s="58" t="s">
        <v>410</v>
      </c>
      <c r="L138" s="58" t="s">
        <v>411</v>
      </c>
      <c r="M138" s="58" t="s">
        <v>700</v>
      </c>
      <c r="N138" s="55" t="s">
        <v>817</v>
      </c>
      <c r="O138" s="54" t="s">
        <v>414</v>
      </c>
      <c r="P138" s="54" t="s">
        <v>76</v>
      </c>
      <c r="Q138" s="59" t="s">
        <v>135</v>
      </c>
      <c r="R138" s="69" t="s">
        <v>685</v>
      </c>
      <c r="S138" s="57" t="n">
        <v>12</v>
      </c>
      <c r="T138" s="61" t="n">
        <f aca="false">R138+S138*365.2</f>
        <v>4391.6016</v>
      </c>
      <c r="U138" s="55" t="s">
        <v>78</v>
      </c>
      <c r="V138" s="54" t="str">
        <f aca="false">IF(Y138="","",Y138)</f>
        <v>к</v>
      </c>
      <c r="W138" s="54" t="str">
        <f aca="false">IF(Z138="","",Z138)</f>
        <v>Па</v>
      </c>
      <c r="X138" s="57" t="n">
        <v>600</v>
      </c>
      <c r="Y138" s="57" t="s">
        <v>416</v>
      </c>
      <c r="Z138" s="59" t="s">
        <v>138</v>
      </c>
      <c r="AA138" s="55" t="s">
        <v>805</v>
      </c>
      <c r="AB138" s="57"/>
      <c r="AC138" s="59" t="s">
        <v>111</v>
      </c>
      <c r="AD138" s="58" t="n">
        <v>36</v>
      </c>
      <c r="AE138" s="63" t="n">
        <v>44884</v>
      </c>
      <c r="AF138" s="64" t="n">
        <f aca="false">IF(AD138=0,0,IF(AE138="","",EDATE(AE138,AD138)-DAY(1)))</f>
        <v>45949</v>
      </c>
      <c r="AG138" s="56" t="s">
        <v>81</v>
      </c>
      <c r="AH138" s="56" t="s">
        <v>82</v>
      </c>
      <c r="AI138" s="59" t="s">
        <v>818</v>
      </c>
      <c r="AJ138" s="56" t="s">
        <v>113</v>
      </c>
      <c r="AK138" s="64" t="str">
        <f aca="true">IF(AE138=0,"нет данных",IF(TODAY()&lt;AF138-30,"поверен",IF(TODAY()&gt;AF138,"ЗАМЕНИТЬ","ПРОСРОЧЕН")))</f>
        <v>ПРОСРОЧЕН</v>
      </c>
      <c r="AL138" s="59"/>
      <c r="AM138" s="59" t="s">
        <v>85</v>
      </c>
      <c r="AN138" s="59" t="s">
        <v>86</v>
      </c>
      <c r="AO138" s="59" t="s">
        <v>87</v>
      </c>
      <c r="AP138" s="57"/>
      <c r="AQ138" s="65"/>
      <c r="AR138" s="64"/>
      <c r="AS138" s="59" t="s">
        <v>90</v>
      </c>
      <c r="AT138" s="54"/>
      <c r="AU138" s="54"/>
      <c r="AV138" s="56"/>
      <c r="AW138" s="56"/>
      <c r="AX138" s="54"/>
      <c r="AY138" s="54"/>
      <c r="AZ138" s="54"/>
      <c r="BA138" s="56"/>
      <c r="BB138" s="56" t="s">
        <v>141</v>
      </c>
      <c r="BC138" s="56" t="s">
        <v>142</v>
      </c>
      <c r="BD138" s="59" t="n">
        <v>3001</v>
      </c>
      <c r="BE138" s="56"/>
      <c r="BF138" s="66"/>
      <c r="BG138" s="70" t="s">
        <v>388</v>
      </c>
      <c r="BH138" s="71"/>
      <c r="BI138" s="54"/>
      <c r="BJ138" s="54"/>
      <c r="BK138" s="54"/>
    </row>
    <row r="139" s="203" customFormat="true" ht="60" hidden="false" customHeight="true" outlineLevel="0" collapsed="false">
      <c r="A139" s="36"/>
      <c r="B139" s="36" t="s">
        <v>62</v>
      </c>
      <c r="C139" s="36" t="s">
        <v>63</v>
      </c>
      <c r="D139" s="37" t="s">
        <v>64</v>
      </c>
      <c r="E139" s="37" t="n">
        <v>600</v>
      </c>
      <c r="F139" s="38" t="s">
        <v>680</v>
      </c>
      <c r="G139" s="36" t="s">
        <v>819</v>
      </c>
      <c r="H139" s="36" t="s">
        <v>820</v>
      </c>
      <c r="I139" s="39" t="s">
        <v>624</v>
      </c>
      <c r="J139" s="38" t="s">
        <v>821</v>
      </c>
      <c r="K139" s="40" t="s">
        <v>626</v>
      </c>
      <c r="L139" s="40" t="s">
        <v>627</v>
      </c>
      <c r="M139" s="38" t="s">
        <v>628</v>
      </c>
      <c r="N139" s="37" t="s">
        <v>822</v>
      </c>
      <c r="O139" s="39" t="s">
        <v>629</v>
      </c>
      <c r="P139" s="36" t="s">
        <v>76</v>
      </c>
      <c r="Q139" s="41" t="s">
        <v>630</v>
      </c>
      <c r="R139" s="42" t="n">
        <v>42699</v>
      </c>
      <c r="S139" s="39" t="n">
        <v>10</v>
      </c>
      <c r="T139" s="43" t="n">
        <f aca="false">R139+S139*365.2</f>
        <v>46351</v>
      </c>
      <c r="U139" s="37" t="n">
        <v>0.1</v>
      </c>
      <c r="V139" s="36" t="str">
        <f aca="false">IF(Y139="","",Y139)</f>
        <v>м</v>
      </c>
      <c r="W139" s="36" t="str">
        <f aca="false">IF(Z139="","",Z139)</f>
        <v>м/c</v>
      </c>
      <c r="X139" s="39" t="n">
        <v>30</v>
      </c>
      <c r="Y139" s="39" t="s">
        <v>242</v>
      </c>
      <c r="Z139" s="41" t="s">
        <v>631</v>
      </c>
      <c r="AA139" s="37" t="s">
        <v>632</v>
      </c>
      <c r="AB139" s="39" t="s">
        <v>242</v>
      </c>
      <c r="AC139" s="41" t="s">
        <v>633</v>
      </c>
      <c r="AD139" s="40" t="n">
        <v>12</v>
      </c>
      <c r="AE139" s="44" t="n">
        <v>45612</v>
      </c>
      <c r="AF139" s="45" t="n">
        <f aca="false">IF(AD139=0,0,IF(AE139="","",EDATE(AE139,AD139)-DAY(1)))</f>
        <v>45946</v>
      </c>
      <c r="AG139" s="38" t="s">
        <v>81</v>
      </c>
      <c r="AH139" s="38" t="s">
        <v>82</v>
      </c>
      <c r="AI139" s="41" t="s">
        <v>711</v>
      </c>
      <c r="AJ139" s="38" t="s">
        <v>712</v>
      </c>
      <c r="AK139" s="45" t="str">
        <f aca="true">IF(AE139=0,"нет данных",IF(TODAY()&lt;AF139-30,"поверен",IF(TODAY()&gt;AF139,"ЗАМЕНИТЬ","ПРОСРОЧЕН")))</f>
        <v>ПРОСРОЧЕН</v>
      </c>
      <c r="AL139" s="41"/>
      <c r="AM139" s="41" t="s">
        <v>85</v>
      </c>
      <c r="AN139" s="41" t="s">
        <v>86</v>
      </c>
      <c r="AO139" s="41" t="s">
        <v>87</v>
      </c>
      <c r="AP139" s="39" t="s">
        <v>635</v>
      </c>
      <c r="AQ139" s="46"/>
      <c r="AR139" s="45"/>
      <c r="AS139" s="41" t="s">
        <v>90</v>
      </c>
      <c r="AT139" s="36"/>
      <c r="AU139" s="36"/>
      <c r="AV139" s="38"/>
      <c r="AW139" s="38"/>
      <c r="AX139" s="36"/>
      <c r="AY139" s="36"/>
      <c r="AZ139" s="36"/>
      <c r="BA139" s="38"/>
      <c r="BB139" s="38" t="s">
        <v>636</v>
      </c>
      <c r="BC139" s="38" t="s">
        <v>637</v>
      </c>
      <c r="BD139" s="41" t="n">
        <v>3661</v>
      </c>
      <c r="BE139" s="38"/>
      <c r="BF139" s="47"/>
      <c r="BG139" s="36" t="s">
        <v>388</v>
      </c>
      <c r="BH139" s="202"/>
      <c r="BI139" s="46" t="s">
        <v>638</v>
      </c>
      <c r="BJ139" s="46" t="s">
        <v>639</v>
      </c>
      <c r="BK139" s="46" t="s">
        <v>640</v>
      </c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</row>
    <row r="140" s="203" customFormat="true" ht="60" hidden="false" customHeight="true" outlineLevel="0" collapsed="false">
      <c r="A140" s="36"/>
      <c r="B140" s="36" t="s">
        <v>62</v>
      </c>
      <c r="C140" s="36" t="s">
        <v>63</v>
      </c>
      <c r="D140" s="37" t="s">
        <v>64</v>
      </c>
      <c r="E140" s="37" t="n">
        <v>600</v>
      </c>
      <c r="F140" s="38" t="s">
        <v>680</v>
      </c>
      <c r="G140" s="36" t="s">
        <v>819</v>
      </c>
      <c r="H140" s="36" t="s">
        <v>823</v>
      </c>
      <c r="I140" s="39" t="s">
        <v>624</v>
      </c>
      <c r="J140" s="38" t="s">
        <v>821</v>
      </c>
      <c r="K140" s="40" t="s">
        <v>626</v>
      </c>
      <c r="L140" s="40" t="s">
        <v>627</v>
      </c>
      <c r="M140" s="38" t="s">
        <v>628</v>
      </c>
      <c r="N140" s="37" t="s">
        <v>824</v>
      </c>
      <c r="O140" s="39" t="s">
        <v>629</v>
      </c>
      <c r="P140" s="36" t="s">
        <v>76</v>
      </c>
      <c r="Q140" s="41" t="s">
        <v>630</v>
      </c>
      <c r="R140" s="42" t="n">
        <v>42699</v>
      </c>
      <c r="S140" s="39" t="n">
        <v>10</v>
      </c>
      <c r="T140" s="43" t="n">
        <f aca="false">R140+S140*365.2</f>
        <v>46351</v>
      </c>
      <c r="U140" s="37" t="n">
        <v>0.1</v>
      </c>
      <c r="V140" s="36" t="str">
        <f aca="false">IF(Y140="","",Y140)</f>
        <v>м</v>
      </c>
      <c r="W140" s="36" t="str">
        <f aca="false">IF(Z140="","",Z140)</f>
        <v>м/c</v>
      </c>
      <c r="X140" s="39" t="n">
        <v>30</v>
      </c>
      <c r="Y140" s="39" t="s">
        <v>242</v>
      </c>
      <c r="Z140" s="41" t="s">
        <v>631</v>
      </c>
      <c r="AA140" s="37" t="s">
        <v>632</v>
      </c>
      <c r="AB140" s="39" t="s">
        <v>242</v>
      </c>
      <c r="AC140" s="41" t="s">
        <v>633</v>
      </c>
      <c r="AD140" s="40" t="n">
        <v>12</v>
      </c>
      <c r="AE140" s="44" t="n">
        <v>45612</v>
      </c>
      <c r="AF140" s="45" t="n">
        <f aca="false">IF(AD140=0,0,IF(AE140="","",EDATE(AE140,AD140)-DAY(1)))</f>
        <v>45946</v>
      </c>
      <c r="AG140" s="38" t="s">
        <v>81</v>
      </c>
      <c r="AH140" s="38" t="s">
        <v>82</v>
      </c>
      <c r="AI140" s="41" t="s">
        <v>711</v>
      </c>
      <c r="AJ140" s="38" t="s">
        <v>712</v>
      </c>
      <c r="AK140" s="45" t="str">
        <f aca="true">IF(AE140=0,"нет данных",IF(TODAY()&lt;AF140-30,"поверен",IF(TODAY()&gt;AF140,"ЗАМЕНИТЬ","ПРОСРОЧЕН")))</f>
        <v>ПРОСРОЧЕН</v>
      </c>
      <c r="AL140" s="41"/>
      <c r="AM140" s="41" t="s">
        <v>85</v>
      </c>
      <c r="AN140" s="41" t="s">
        <v>86</v>
      </c>
      <c r="AO140" s="41" t="s">
        <v>87</v>
      </c>
      <c r="AP140" s="39" t="s">
        <v>635</v>
      </c>
      <c r="AQ140" s="46"/>
      <c r="AR140" s="45"/>
      <c r="AS140" s="41" t="s">
        <v>90</v>
      </c>
      <c r="AT140" s="36"/>
      <c r="AU140" s="36"/>
      <c r="AV140" s="38"/>
      <c r="AW140" s="38"/>
      <c r="AX140" s="36"/>
      <c r="AY140" s="36"/>
      <c r="AZ140" s="36"/>
      <c r="BA140" s="38"/>
      <c r="BB140" s="38" t="s">
        <v>636</v>
      </c>
      <c r="BC140" s="38" t="s">
        <v>637</v>
      </c>
      <c r="BD140" s="41" t="n">
        <v>3661</v>
      </c>
      <c r="BE140" s="38"/>
      <c r="BF140" s="47"/>
      <c r="BG140" s="36" t="s">
        <v>388</v>
      </c>
      <c r="BH140" s="202"/>
      <c r="BI140" s="46" t="s">
        <v>638</v>
      </c>
      <c r="BJ140" s="46" t="s">
        <v>639</v>
      </c>
      <c r="BK140" s="46" t="s">
        <v>640</v>
      </c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</row>
    <row r="141" s="203" customFormat="true" ht="60" hidden="false" customHeight="true" outlineLevel="0" collapsed="false">
      <c r="A141" s="36"/>
      <c r="B141" s="36" t="s">
        <v>62</v>
      </c>
      <c r="C141" s="36" t="s">
        <v>63</v>
      </c>
      <c r="D141" s="37" t="s">
        <v>64</v>
      </c>
      <c r="E141" s="37" t="n">
        <v>600</v>
      </c>
      <c r="F141" s="38" t="s">
        <v>680</v>
      </c>
      <c r="G141" s="36" t="s">
        <v>825</v>
      </c>
      <c r="H141" s="36" t="s">
        <v>826</v>
      </c>
      <c r="I141" s="39" t="s">
        <v>624</v>
      </c>
      <c r="J141" s="38" t="s">
        <v>821</v>
      </c>
      <c r="K141" s="40" t="s">
        <v>626</v>
      </c>
      <c r="L141" s="40" t="s">
        <v>627</v>
      </c>
      <c r="M141" s="38" t="s">
        <v>628</v>
      </c>
      <c r="N141" s="37" t="s">
        <v>827</v>
      </c>
      <c r="O141" s="39" t="s">
        <v>629</v>
      </c>
      <c r="P141" s="36" t="s">
        <v>76</v>
      </c>
      <c r="Q141" s="41" t="s">
        <v>630</v>
      </c>
      <c r="R141" s="42" t="n">
        <v>42699</v>
      </c>
      <c r="S141" s="39" t="n">
        <v>10</v>
      </c>
      <c r="T141" s="43" t="n">
        <f aca="false">R141+S141*365.2</f>
        <v>46351</v>
      </c>
      <c r="U141" s="37" t="n">
        <v>0.1</v>
      </c>
      <c r="V141" s="36" t="str">
        <f aca="false">IF(Y141="","",Y141)</f>
        <v>м</v>
      </c>
      <c r="W141" s="36" t="str">
        <f aca="false">IF(Z141="","",Z141)</f>
        <v>м/c</v>
      </c>
      <c r="X141" s="39" t="n">
        <v>30</v>
      </c>
      <c r="Y141" s="39" t="s">
        <v>242</v>
      </c>
      <c r="Z141" s="41" t="s">
        <v>631</v>
      </c>
      <c r="AA141" s="37" t="s">
        <v>632</v>
      </c>
      <c r="AB141" s="39" t="s">
        <v>242</v>
      </c>
      <c r="AC141" s="41" t="s">
        <v>633</v>
      </c>
      <c r="AD141" s="40" t="n">
        <v>12</v>
      </c>
      <c r="AE141" s="44" t="n">
        <v>45612</v>
      </c>
      <c r="AF141" s="45" t="n">
        <f aca="false">IF(AD141=0,0,IF(AE141="","",EDATE(AE141,AD141)-DAY(1)))</f>
        <v>45946</v>
      </c>
      <c r="AG141" s="38" t="s">
        <v>81</v>
      </c>
      <c r="AH141" s="38" t="s">
        <v>82</v>
      </c>
      <c r="AI141" s="41" t="s">
        <v>711</v>
      </c>
      <c r="AJ141" s="38" t="s">
        <v>712</v>
      </c>
      <c r="AK141" s="45" t="str">
        <f aca="true">IF(AE141=0,"нет данных",IF(TODAY()&lt;AF141-30,"поверен",IF(TODAY()&gt;AF141,"ЗАМЕНИТЬ","ПРОСРОЧЕН")))</f>
        <v>ПРОСРОЧЕН</v>
      </c>
      <c r="AL141" s="41"/>
      <c r="AM141" s="41" t="s">
        <v>85</v>
      </c>
      <c r="AN141" s="41" t="s">
        <v>86</v>
      </c>
      <c r="AO141" s="41" t="s">
        <v>87</v>
      </c>
      <c r="AP141" s="39" t="s">
        <v>635</v>
      </c>
      <c r="AQ141" s="46"/>
      <c r="AR141" s="45"/>
      <c r="AS141" s="41" t="s">
        <v>90</v>
      </c>
      <c r="AT141" s="36"/>
      <c r="AU141" s="36"/>
      <c r="AV141" s="38"/>
      <c r="AW141" s="38"/>
      <c r="AX141" s="36"/>
      <c r="AY141" s="36"/>
      <c r="AZ141" s="36"/>
      <c r="BA141" s="38"/>
      <c r="BB141" s="38" t="s">
        <v>636</v>
      </c>
      <c r="BC141" s="38" t="s">
        <v>637</v>
      </c>
      <c r="BD141" s="41" t="n">
        <v>3661</v>
      </c>
      <c r="BE141" s="38"/>
      <c r="BF141" s="47"/>
      <c r="BG141" s="36" t="s">
        <v>388</v>
      </c>
      <c r="BH141" s="202"/>
      <c r="BI141" s="46" t="s">
        <v>638</v>
      </c>
      <c r="BJ141" s="46" t="s">
        <v>639</v>
      </c>
      <c r="BK141" s="46" t="s">
        <v>640</v>
      </c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</row>
    <row r="142" s="203" customFormat="true" ht="60" hidden="false" customHeight="true" outlineLevel="0" collapsed="false">
      <c r="A142" s="36"/>
      <c r="B142" s="36" t="s">
        <v>62</v>
      </c>
      <c r="C142" s="36" t="s">
        <v>63</v>
      </c>
      <c r="D142" s="37" t="s">
        <v>64</v>
      </c>
      <c r="E142" s="37" t="n">
        <v>600</v>
      </c>
      <c r="F142" s="38" t="s">
        <v>680</v>
      </c>
      <c r="G142" s="36" t="s">
        <v>825</v>
      </c>
      <c r="H142" s="36" t="s">
        <v>828</v>
      </c>
      <c r="I142" s="39" t="s">
        <v>624</v>
      </c>
      <c r="J142" s="38" t="s">
        <v>821</v>
      </c>
      <c r="K142" s="40" t="s">
        <v>626</v>
      </c>
      <c r="L142" s="40" t="s">
        <v>627</v>
      </c>
      <c r="M142" s="38" t="s">
        <v>628</v>
      </c>
      <c r="N142" s="37" t="s">
        <v>829</v>
      </c>
      <c r="O142" s="39" t="s">
        <v>629</v>
      </c>
      <c r="P142" s="36" t="s">
        <v>76</v>
      </c>
      <c r="Q142" s="41" t="s">
        <v>630</v>
      </c>
      <c r="R142" s="42" t="n">
        <v>42699</v>
      </c>
      <c r="S142" s="39" t="n">
        <v>10</v>
      </c>
      <c r="T142" s="43" t="n">
        <f aca="false">R142+S142*365.2</f>
        <v>46351</v>
      </c>
      <c r="U142" s="37" t="n">
        <v>0.1</v>
      </c>
      <c r="V142" s="36" t="str">
        <f aca="false">IF(Y142="","",Y142)</f>
        <v>м</v>
      </c>
      <c r="W142" s="36" t="str">
        <f aca="false">IF(Z142="","",Z142)</f>
        <v>м/c</v>
      </c>
      <c r="X142" s="39" t="n">
        <v>30</v>
      </c>
      <c r="Y142" s="39" t="s">
        <v>242</v>
      </c>
      <c r="Z142" s="41" t="s">
        <v>631</v>
      </c>
      <c r="AA142" s="37" t="s">
        <v>632</v>
      </c>
      <c r="AB142" s="39" t="s">
        <v>242</v>
      </c>
      <c r="AC142" s="41" t="s">
        <v>633</v>
      </c>
      <c r="AD142" s="40" t="n">
        <v>12</v>
      </c>
      <c r="AE142" s="44" t="n">
        <v>45612</v>
      </c>
      <c r="AF142" s="45" t="n">
        <f aca="false">IF(AD142=0,0,IF(AE142="","",EDATE(AE142,AD142)-DAY(1)))</f>
        <v>45946</v>
      </c>
      <c r="AG142" s="38" t="s">
        <v>81</v>
      </c>
      <c r="AH142" s="38" t="s">
        <v>82</v>
      </c>
      <c r="AI142" s="41" t="s">
        <v>711</v>
      </c>
      <c r="AJ142" s="38" t="s">
        <v>712</v>
      </c>
      <c r="AK142" s="45" t="str">
        <f aca="true">IF(AE142=0,"нет данных",IF(TODAY()&lt;AF142-30,"поверен",IF(TODAY()&gt;AF142,"ЗАМЕНИТЬ","ПРОСРОЧЕН")))</f>
        <v>ПРОСРОЧЕН</v>
      </c>
      <c r="AL142" s="41"/>
      <c r="AM142" s="41" t="s">
        <v>85</v>
      </c>
      <c r="AN142" s="41" t="s">
        <v>86</v>
      </c>
      <c r="AO142" s="41" t="s">
        <v>87</v>
      </c>
      <c r="AP142" s="39" t="s">
        <v>635</v>
      </c>
      <c r="AQ142" s="46"/>
      <c r="AR142" s="45"/>
      <c r="AS142" s="41" t="s">
        <v>90</v>
      </c>
      <c r="AT142" s="36"/>
      <c r="AU142" s="36"/>
      <c r="AV142" s="38"/>
      <c r="AW142" s="38"/>
      <c r="AX142" s="36"/>
      <c r="AY142" s="36"/>
      <c r="AZ142" s="36"/>
      <c r="BA142" s="38"/>
      <c r="BB142" s="38" t="s">
        <v>636</v>
      </c>
      <c r="BC142" s="38" t="s">
        <v>637</v>
      </c>
      <c r="BD142" s="41" t="n">
        <v>3661</v>
      </c>
      <c r="BE142" s="38"/>
      <c r="BF142" s="47"/>
      <c r="BG142" s="36" t="s">
        <v>388</v>
      </c>
      <c r="BH142" s="202"/>
      <c r="BI142" s="46" t="s">
        <v>638</v>
      </c>
      <c r="BJ142" s="46" t="s">
        <v>639</v>
      </c>
      <c r="BK142" s="46" t="s">
        <v>640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</row>
    <row r="143" s="203" customFormat="true" ht="60" hidden="false" customHeight="true" outlineLevel="0" collapsed="false">
      <c r="A143" s="36"/>
      <c r="B143" s="36" t="s">
        <v>62</v>
      </c>
      <c r="C143" s="36" t="s">
        <v>63</v>
      </c>
      <c r="D143" s="37" t="s">
        <v>64</v>
      </c>
      <c r="E143" s="37" t="n">
        <v>600</v>
      </c>
      <c r="F143" s="38" t="s">
        <v>680</v>
      </c>
      <c r="G143" s="36" t="s">
        <v>830</v>
      </c>
      <c r="H143" s="36" t="s">
        <v>831</v>
      </c>
      <c r="I143" s="39" t="s">
        <v>624</v>
      </c>
      <c r="J143" s="38" t="s">
        <v>821</v>
      </c>
      <c r="K143" s="40" t="s">
        <v>626</v>
      </c>
      <c r="L143" s="40" t="s">
        <v>627</v>
      </c>
      <c r="M143" s="38" t="s">
        <v>628</v>
      </c>
      <c r="N143" s="37" t="s">
        <v>832</v>
      </c>
      <c r="O143" s="39" t="s">
        <v>629</v>
      </c>
      <c r="P143" s="36" t="s">
        <v>76</v>
      </c>
      <c r="Q143" s="41" t="s">
        <v>630</v>
      </c>
      <c r="R143" s="42" t="n">
        <v>42699</v>
      </c>
      <c r="S143" s="39" t="n">
        <v>10</v>
      </c>
      <c r="T143" s="43" t="n">
        <f aca="false">R143+S143*365.2</f>
        <v>46351</v>
      </c>
      <c r="U143" s="37" t="n">
        <v>0.1</v>
      </c>
      <c r="V143" s="36" t="str">
        <f aca="false">IF(Y143="","",Y143)</f>
        <v>м</v>
      </c>
      <c r="W143" s="36" t="str">
        <f aca="false">IF(Z143="","",Z143)</f>
        <v>м/c</v>
      </c>
      <c r="X143" s="39" t="n">
        <v>30</v>
      </c>
      <c r="Y143" s="39" t="s">
        <v>242</v>
      </c>
      <c r="Z143" s="41" t="s">
        <v>631</v>
      </c>
      <c r="AA143" s="37" t="s">
        <v>632</v>
      </c>
      <c r="AB143" s="39" t="s">
        <v>242</v>
      </c>
      <c r="AC143" s="41" t="s">
        <v>633</v>
      </c>
      <c r="AD143" s="40" t="n">
        <v>12</v>
      </c>
      <c r="AE143" s="44" t="n">
        <v>45612</v>
      </c>
      <c r="AF143" s="45" t="n">
        <f aca="false">IF(AD143=0,0,IF(AE143="","",EDATE(AE143,AD143)-DAY(1)))</f>
        <v>45946</v>
      </c>
      <c r="AG143" s="38" t="s">
        <v>81</v>
      </c>
      <c r="AH143" s="38" t="s">
        <v>82</v>
      </c>
      <c r="AI143" s="41" t="s">
        <v>711</v>
      </c>
      <c r="AJ143" s="38" t="s">
        <v>712</v>
      </c>
      <c r="AK143" s="45" t="str">
        <f aca="true">IF(AE143=0,"нет данных",IF(TODAY()&lt;AF143-30,"поверен",IF(TODAY()&gt;AF143,"ЗАМЕНИТЬ","ПРОСРОЧЕН")))</f>
        <v>ПРОСРОЧЕН</v>
      </c>
      <c r="AL143" s="41"/>
      <c r="AM143" s="41" t="s">
        <v>85</v>
      </c>
      <c r="AN143" s="41" t="s">
        <v>86</v>
      </c>
      <c r="AO143" s="41" t="s">
        <v>87</v>
      </c>
      <c r="AP143" s="39" t="s">
        <v>635</v>
      </c>
      <c r="AQ143" s="46"/>
      <c r="AR143" s="45"/>
      <c r="AS143" s="41" t="s">
        <v>90</v>
      </c>
      <c r="AT143" s="36"/>
      <c r="AU143" s="36"/>
      <c r="AV143" s="38"/>
      <c r="AW143" s="38"/>
      <c r="AX143" s="36"/>
      <c r="AY143" s="36"/>
      <c r="AZ143" s="36"/>
      <c r="BA143" s="38"/>
      <c r="BB143" s="38" t="s">
        <v>636</v>
      </c>
      <c r="BC143" s="38" t="s">
        <v>637</v>
      </c>
      <c r="BD143" s="41" t="n">
        <v>3661</v>
      </c>
      <c r="BE143" s="38"/>
      <c r="BF143" s="47"/>
      <c r="BG143" s="36" t="s">
        <v>388</v>
      </c>
      <c r="BH143" s="202"/>
      <c r="BI143" s="46" t="s">
        <v>638</v>
      </c>
      <c r="BJ143" s="46" t="s">
        <v>639</v>
      </c>
      <c r="BK143" s="46" t="s">
        <v>640</v>
      </c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</row>
    <row r="144" s="203" customFormat="true" ht="60" hidden="false" customHeight="true" outlineLevel="0" collapsed="false">
      <c r="A144" s="36"/>
      <c r="B144" s="36" t="s">
        <v>62</v>
      </c>
      <c r="C144" s="36" t="s">
        <v>63</v>
      </c>
      <c r="D144" s="37" t="s">
        <v>64</v>
      </c>
      <c r="E144" s="37" t="n">
        <v>600</v>
      </c>
      <c r="F144" s="38" t="s">
        <v>680</v>
      </c>
      <c r="G144" s="36" t="s">
        <v>830</v>
      </c>
      <c r="H144" s="36" t="s">
        <v>833</v>
      </c>
      <c r="I144" s="39" t="s">
        <v>624</v>
      </c>
      <c r="J144" s="38" t="s">
        <v>821</v>
      </c>
      <c r="K144" s="40" t="s">
        <v>626</v>
      </c>
      <c r="L144" s="40" t="s">
        <v>627</v>
      </c>
      <c r="M144" s="38" t="s">
        <v>628</v>
      </c>
      <c r="N144" s="37" t="s">
        <v>834</v>
      </c>
      <c r="O144" s="39" t="s">
        <v>629</v>
      </c>
      <c r="P144" s="36" t="s">
        <v>76</v>
      </c>
      <c r="Q144" s="41" t="s">
        <v>630</v>
      </c>
      <c r="R144" s="42" t="n">
        <v>42699</v>
      </c>
      <c r="S144" s="39" t="n">
        <v>10</v>
      </c>
      <c r="T144" s="43" t="n">
        <f aca="false">R144+S144*365.2</f>
        <v>46351</v>
      </c>
      <c r="U144" s="37" t="n">
        <v>0.1</v>
      </c>
      <c r="V144" s="36" t="str">
        <f aca="false">IF(Y144="","",Y144)</f>
        <v>м</v>
      </c>
      <c r="W144" s="36" t="str">
        <f aca="false">IF(Z144="","",Z144)</f>
        <v>м/c</v>
      </c>
      <c r="X144" s="39" t="n">
        <v>30</v>
      </c>
      <c r="Y144" s="39" t="s">
        <v>242</v>
      </c>
      <c r="Z144" s="41" t="s">
        <v>631</v>
      </c>
      <c r="AA144" s="37" t="s">
        <v>632</v>
      </c>
      <c r="AB144" s="39" t="s">
        <v>242</v>
      </c>
      <c r="AC144" s="41" t="s">
        <v>633</v>
      </c>
      <c r="AD144" s="40" t="n">
        <v>12</v>
      </c>
      <c r="AE144" s="44" t="n">
        <v>45612</v>
      </c>
      <c r="AF144" s="45" t="n">
        <f aca="false">IF(AD144=0,0,IF(AE144="","",EDATE(AE144,AD144)-DAY(1)))</f>
        <v>45946</v>
      </c>
      <c r="AG144" s="38" t="s">
        <v>81</v>
      </c>
      <c r="AH144" s="38" t="s">
        <v>82</v>
      </c>
      <c r="AI144" s="41" t="s">
        <v>711</v>
      </c>
      <c r="AJ144" s="38" t="s">
        <v>712</v>
      </c>
      <c r="AK144" s="45" t="str">
        <f aca="true">IF(AE144=0,"нет данных",IF(TODAY()&lt;AF144-30,"поверен",IF(TODAY()&gt;AF144,"ЗАМЕНИТЬ","ПРОСРОЧЕН")))</f>
        <v>ПРОСРОЧЕН</v>
      </c>
      <c r="AL144" s="41"/>
      <c r="AM144" s="41" t="s">
        <v>85</v>
      </c>
      <c r="AN144" s="41" t="s">
        <v>86</v>
      </c>
      <c r="AO144" s="41" t="s">
        <v>87</v>
      </c>
      <c r="AP144" s="39" t="s">
        <v>635</v>
      </c>
      <c r="AQ144" s="46"/>
      <c r="AR144" s="45"/>
      <c r="AS144" s="41" t="s">
        <v>90</v>
      </c>
      <c r="AT144" s="36"/>
      <c r="AU144" s="36"/>
      <c r="AV144" s="38"/>
      <c r="AW144" s="38"/>
      <c r="AX144" s="36"/>
      <c r="AY144" s="36"/>
      <c r="AZ144" s="36"/>
      <c r="BA144" s="38"/>
      <c r="BB144" s="38" t="s">
        <v>636</v>
      </c>
      <c r="BC144" s="38" t="s">
        <v>637</v>
      </c>
      <c r="BD144" s="41" t="n">
        <v>3661</v>
      </c>
      <c r="BE144" s="38"/>
      <c r="BF144" s="47"/>
      <c r="BG144" s="36" t="s">
        <v>388</v>
      </c>
      <c r="BH144" s="202"/>
      <c r="BI144" s="46" t="s">
        <v>638</v>
      </c>
      <c r="BJ144" s="46" t="s">
        <v>639</v>
      </c>
      <c r="BK144" s="46" t="s">
        <v>640</v>
      </c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</row>
    <row r="145" s="219" customFormat="true" ht="60" hidden="false" customHeight="true" outlineLevel="0" collapsed="false">
      <c r="A145" s="36"/>
      <c r="B145" s="36" t="s">
        <v>62</v>
      </c>
      <c r="C145" s="36" t="s">
        <v>63</v>
      </c>
      <c r="D145" s="37" t="s">
        <v>64</v>
      </c>
      <c r="E145" s="37" t="n">
        <v>600</v>
      </c>
      <c r="F145" s="38" t="s">
        <v>680</v>
      </c>
      <c r="G145" s="36" t="s">
        <v>835</v>
      </c>
      <c r="H145" s="51" t="s">
        <v>836</v>
      </c>
      <c r="I145" s="39" t="s">
        <v>624</v>
      </c>
      <c r="J145" s="38" t="s">
        <v>625</v>
      </c>
      <c r="K145" s="40" t="s">
        <v>626</v>
      </c>
      <c r="L145" s="40" t="s">
        <v>627</v>
      </c>
      <c r="M145" s="38" t="s">
        <v>628</v>
      </c>
      <c r="N145" s="37" t="s">
        <v>837</v>
      </c>
      <c r="O145" s="39" t="s">
        <v>629</v>
      </c>
      <c r="P145" s="36" t="s">
        <v>76</v>
      </c>
      <c r="Q145" s="41" t="s">
        <v>630</v>
      </c>
      <c r="R145" s="74" t="n">
        <v>42699</v>
      </c>
      <c r="S145" s="39" t="n">
        <v>10</v>
      </c>
      <c r="T145" s="43" t="n">
        <f aca="false">R145+S145*365.2</f>
        <v>46351</v>
      </c>
      <c r="U145" s="37" t="n">
        <v>0.1</v>
      </c>
      <c r="V145" s="51" t="str">
        <f aca="false">IF(Y145="","",Y145)</f>
        <v>м</v>
      </c>
      <c r="W145" s="51" t="str">
        <f aca="false">IF(Z145="","",Z145)</f>
        <v>м/c</v>
      </c>
      <c r="X145" s="39" t="n">
        <v>30</v>
      </c>
      <c r="Y145" s="39" t="s">
        <v>242</v>
      </c>
      <c r="Z145" s="41" t="s">
        <v>631</v>
      </c>
      <c r="AA145" s="37" t="s">
        <v>632</v>
      </c>
      <c r="AB145" s="39" t="s">
        <v>242</v>
      </c>
      <c r="AC145" s="41" t="s">
        <v>633</v>
      </c>
      <c r="AD145" s="40" t="n">
        <v>12</v>
      </c>
      <c r="AE145" s="44" t="n">
        <v>45853</v>
      </c>
      <c r="AF145" s="45" t="n">
        <f aca="false">IF(AD145=0,0,IF(AE145="","",EDATE(AE145,AD145)-DAY(1)))</f>
        <v>46187</v>
      </c>
      <c r="AG145" s="38" t="s">
        <v>81</v>
      </c>
      <c r="AH145" s="38" t="s">
        <v>82</v>
      </c>
      <c r="AI145" s="41" t="s">
        <v>838</v>
      </c>
      <c r="AJ145" s="38" t="s">
        <v>351</v>
      </c>
      <c r="AK145" s="45" t="str">
        <f aca="true">IF(AE145=0,"нет данных",IF(TODAY()&lt;AF145-30,"поверен",IF(TODAY()&gt;AF145,"ЗАМЕНИТЬ","ПРОСРОЧЕН")))</f>
        <v>поверен</v>
      </c>
      <c r="AL145" s="41"/>
      <c r="AM145" s="41" t="s">
        <v>85</v>
      </c>
      <c r="AN145" s="41" t="s">
        <v>86</v>
      </c>
      <c r="AO145" s="41" t="s">
        <v>87</v>
      </c>
      <c r="AP145" s="39" t="s">
        <v>635</v>
      </c>
      <c r="AQ145" s="46"/>
      <c r="AR145" s="45"/>
      <c r="AS145" s="41" t="s">
        <v>90</v>
      </c>
      <c r="AT145" s="36"/>
      <c r="AU145" s="36"/>
      <c r="AV145" s="38"/>
      <c r="AW145" s="38"/>
      <c r="AX145" s="36"/>
      <c r="AY145" s="36"/>
      <c r="AZ145" s="36"/>
      <c r="BA145" s="38"/>
      <c r="BB145" s="38" t="s">
        <v>636</v>
      </c>
      <c r="BC145" s="38" t="s">
        <v>637</v>
      </c>
      <c r="BD145" s="41" t="n">
        <v>3661</v>
      </c>
      <c r="BE145" s="38"/>
      <c r="BF145" s="47"/>
      <c r="BG145" s="48"/>
      <c r="BH145" s="201"/>
      <c r="BI145" s="50" t="s">
        <v>638</v>
      </c>
      <c r="BJ145" s="50" t="s">
        <v>639</v>
      </c>
      <c r="BK145" s="50" t="s">
        <v>640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</row>
    <row r="146" s="219" customFormat="true" ht="60" hidden="false" customHeight="true" outlineLevel="0" collapsed="false">
      <c r="A146" s="36"/>
      <c r="B146" s="36" t="s">
        <v>62</v>
      </c>
      <c r="C146" s="36" t="s">
        <v>63</v>
      </c>
      <c r="D146" s="37" t="s">
        <v>64</v>
      </c>
      <c r="E146" s="37" t="n">
        <v>600</v>
      </c>
      <c r="F146" s="38" t="s">
        <v>680</v>
      </c>
      <c r="G146" s="36" t="s">
        <v>835</v>
      </c>
      <c r="H146" s="51" t="s">
        <v>839</v>
      </c>
      <c r="I146" s="39" t="s">
        <v>624</v>
      </c>
      <c r="J146" s="38" t="s">
        <v>625</v>
      </c>
      <c r="K146" s="40" t="s">
        <v>626</v>
      </c>
      <c r="L146" s="40" t="s">
        <v>627</v>
      </c>
      <c r="M146" s="38" t="s">
        <v>628</v>
      </c>
      <c r="N146" s="37" t="s">
        <v>840</v>
      </c>
      <c r="O146" s="39" t="s">
        <v>629</v>
      </c>
      <c r="P146" s="36" t="s">
        <v>76</v>
      </c>
      <c r="Q146" s="41" t="s">
        <v>630</v>
      </c>
      <c r="R146" s="74" t="n">
        <v>44076</v>
      </c>
      <c r="S146" s="39" t="n">
        <v>10</v>
      </c>
      <c r="T146" s="43" t="n">
        <v>44440</v>
      </c>
      <c r="U146" s="37" t="n">
        <v>0.1</v>
      </c>
      <c r="V146" s="51" t="str">
        <f aca="false">IF(Y146="","",Y146)</f>
        <v>м</v>
      </c>
      <c r="W146" s="51" t="str">
        <f aca="false">IF(Z146="","",Z146)</f>
        <v>м/c</v>
      </c>
      <c r="X146" s="39" t="n">
        <v>30</v>
      </c>
      <c r="Y146" s="39" t="s">
        <v>242</v>
      </c>
      <c r="Z146" s="41" t="s">
        <v>631</v>
      </c>
      <c r="AA146" s="37" t="s">
        <v>632</v>
      </c>
      <c r="AB146" s="39" t="s">
        <v>242</v>
      </c>
      <c r="AC146" s="41" t="s">
        <v>633</v>
      </c>
      <c r="AD146" s="40" t="n">
        <v>12</v>
      </c>
      <c r="AE146" s="44" t="n">
        <v>45853</v>
      </c>
      <c r="AF146" s="45" t="n">
        <f aca="false">IF(AD146=0,0,IF(AE146="","",EDATE(AE146,AD146)-DAY(1)))</f>
        <v>46187</v>
      </c>
      <c r="AG146" s="38" t="s">
        <v>81</v>
      </c>
      <c r="AH146" s="38" t="s">
        <v>82</v>
      </c>
      <c r="AI146" s="41" t="s">
        <v>841</v>
      </c>
      <c r="AJ146" s="38" t="s">
        <v>351</v>
      </c>
      <c r="AK146" s="45" t="str">
        <f aca="true">IF(AE146=0,"нет данных",IF(TODAY()&lt;AF146-30,"поверен",IF(TODAY()&gt;AF146,"ЗАМЕНИТЬ","ПРОСРОЧЕН")))</f>
        <v>поверен</v>
      </c>
      <c r="AL146" s="41"/>
      <c r="AM146" s="41" t="s">
        <v>85</v>
      </c>
      <c r="AN146" s="41" t="s">
        <v>86</v>
      </c>
      <c r="AO146" s="41" t="s">
        <v>87</v>
      </c>
      <c r="AP146" s="39" t="s">
        <v>842</v>
      </c>
      <c r="AQ146" s="46" t="s">
        <v>843</v>
      </c>
      <c r="AR146" s="45"/>
      <c r="AS146" s="41" t="s">
        <v>90</v>
      </c>
      <c r="AT146" s="36" t="s">
        <v>746</v>
      </c>
      <c r="AU146" s="36"/>
      <c r="AV146" s="46" t="s">
        <v>843</v>
      </c>
      <c r="AW146" s="38"/>
      <c r="AX146" s="36"/>
      <c r="AY146" s="36"/>
      <c r="AZ146" s="36"/>
      <c r="BA146" s="38"/>
      <c r="BB146" s="38" t="s">
        <v>636</v>
      </c>
      <c r="BC146" s="38" t="s">
        <v>637</v>
      </c>
      <c r="BD146" s="41" t="n">
        <v>3661</v>
      </c>
      <c r="BE146" s="38"/>
      <c r="BF146" s="47"/>
      <c r="BG146" s="37" t="s">
        <v>420</v>
      </c>
      <c r="BH146" s="201" t="s">
        <v>844</v>
      </c>
      <c r="BI146" s="50" t="s">
        <v>638</v>
      </c>
      <c r="BJ146" s="50" t="s">
        <v>639</v>
      </c>
      <c r="BK146" s="50" t="s">
        <v>640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</row>
    <row r="147" s="203" customFormat="true" ht="60" hidden="false" customHeight="true" outlineLevel="0" collapsed="false">
      <c r="A147" s="36"/>
      <c r="B147" s="36" t="s">
        <v>62</v>
      </c>
      <c r="C147" s="36" t="s">
        <v>63</v>
      </c>
      <c r="D147" s="37" t="s">
        <v>64</v>
      </c>
      <c r="E147" s="37" t="n">
        <v>600</v>
      </c>
      <c r="F147" s="38" t="s">
        <v>680</v>
      </c>
      <c r="G147" s="36" t="s">
        <v>845</v>
      </c>
      <c r="H147" s="36" t="s">
        <v>846</v>
      </c>
      <c r="I147" s="39" t="s">
        <v>624</v>
      </c>
      <c r="J147" s="38" t="s">
        <v>821</v>
      </c>
      <c r="K147" s="40" t="s">
        <v>626</v>
      </c>
      <c r="L147" s="40" t="s">
        <v>627</v>
      </c>
      <c r="M147" s="38" t="s">
        <v>628</v>
      </c>
      <c r="N147" s="37" t="s">
        <v>847</v>
      </c>
      <c r="O147" s="39" t="s">
        <v>629</v>
      </c>
      <c r="P147" s="36" t="s">
        <v>76</v>
      </c>
      <c r="Q147" s="41" t="s">
        <v>630</v>
      </c>
      <c r="R147" s="42" t="n">
        <v>42699</v>
      </c>
      <c r="S147" s="39" t="n">
        <v>10</v>
      </c>
      <c r="T147" s="43" t="n">
        <f aca="false">R147+S147*365.2</f>
        <v>46351</v>
      </c>
      <c r="U147" s="37" t="n">
        <v>0.1</v>
      </c>
      <c r="V147" s="36" t="str">
        <f aca="false">IF(Y147="","",Y147)</f>
        <v>м</v>
      </c>
      <c r="W147" s="36" t="str">
        <f aca="false">IF(Z147="","",Z147)</f>
        <v>м/c</v>
      </c>
      <c r="X147" s="39" t="n">
        <v>30</v>
      </c>
      <c r="Y147" s="39" t="s">
        <v>242</v>
      </c>
      <c r="Z147" s="41" t="s">
        <v>631</v>
      </c>
      <c r="AA147" s="37" t="s">
        <v>632</v>
      </c>
      <c r="AB147" s="39" t="s">
        <v>242</v>
      </c>
      <c r="AC147" s="41" t="s">
        <v>633</v>
      </c>
      <c r="AD147" s="40" t="n">
        <v>12</v>
      </c>
      <c r="AE147" s="44" t="n">
        <v>45612</v>
      </c>
      <c r="AF147" s="45" t="n">
        <f aca="false">IF(AD147=0,0,IF(AE147="","",EDATE(AE147,AD147)-DAY(1)))</f>
        <v>45946</v>
      </c>
      <c r="AG147" s="38" t="s">
        <v>81</v>
      </c>
      <c r="AH147" s="38" t="s">
        <v>82</v>
      </c>
      <c r="AI147" s="41" t="s">
        <v>711</v>
      </c>
      <c r="AJ147" s="38" t="s">
        <v>712</v>
      </c>
      <c r="AK147" s="45" t="str">
        <f aca="true">IF(AE147=0,"нет данных",IF(TODAY()&lt;AF147-30,"поверен",IF(TODAY()&gt;AF147,"ЗАМЕНИТЬ","ПРОСРОЧЕН")))</f>
        <v>ПРОСРОЧЕН</v>
      </c>
      <c r="AL147" s="41"/>
      <c r="AM147" s="41" t="s">
        <v>85</v>
      </c>
      <c r="AN147" s="41" t="s">
        <v>86</v>
      </c>
      <c r="AO147" s="41" t="s">
        <v>87</v>
      </c>
      <c r="AP147" s="39" t="s">
        <v>635</v>
      </c>
      <c r="AQ147" s="46"/>
      <c r="AR147" s="45"/>
      <c r="AS147" s="41" t="s">
        <v>90</v>
      </c>
      <c r="AT147" s="36"/>
      <c r="AU147" s="36"/>
      <c r="AV147" s="38"/>
      <c r="AW147" s="38"/>
      <c r="AX147" s="36"/>
      <c r="AY147" s="36"/>
      <c r="AZ147" s="36"/>
      <c r="BA147" s="38"/>
      <c r="BB147" s="38" t="s">
        <v>636</v>
      </c>
      <c r="BC147" s="38" t="s">
        <v>637</v>
      </c>
      <c r="BD147" s="41" t="n">
        <v>3661</v>
      </c>
      <c r="BE147" s="38"/>
      <c r="BF147" s="47"/>
      <c r="BG147" s="36" t="s">
        <v>388</v>
      </c>
      <c r="BH147" s="202"/>
      <c r="BI147" s="46" t="s">
        <v>638</v>
      </c>
      <c r="BJ147" s="46" t="s">
        <v>639</v>
      </c>
      <c r="BK147" s="46" t="s">
        <v>640</v>
      </c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</row>
    <row r="148" s="53" customFormat="true" ht="60" hidden="false" customHeight="true" outlineLevel="0" collapsed="false">
      <c r="A148" s="36"/>
      <c r="B148" s="36" t="s">
        <v>62</v>
      </c>
      <c r="C148" s="36" t="s">
        <v>63</v>
      </c>
      <c r="D148" s="37" t="s">
        <v>64</v>
      </c>
      <c r="E148" s="37" t="n">
        <v>600</v>
      </c>
      <c r="F148" s="38" t="s">
        <v>680</v>
      </c>
      <c r="G148" s="38" t="s">
        <v>848</v>
      </c>
      <c r="H148" s="37" t="s">
        <v>849</v>
      </c>
      <c r="I148" s="39" t="s">
        <v>552</v>
      </c>
      <c r="J148" s="38" t="s">
        <v>850</v>
      </c>
      <c r="K148" s="40" t="s">
        <v>554</v>
      </c>
      <c r="L148" s="40" t="s">
        <v>555</v>
      </c>
      <c r="M148" s="38" t="s">
        <v>740</v>
      </c>
      <c r="N148" s="40" t="n">
        <v>2347446</v>
      </c>
      <c r="O148" s="36" t="s">
        <v>741</v>
      </c>
      <c r="P148" s="36" t="s">
        <v>76</v>
      </c>
      <c r="Q148" s="41" t="s">
        <v>108</v>
      </c>
      <c r="R148" s="74" t="n">
        <v>42699</v>
      </c>
      <c r="S148" s="39" t="n">
        <v>8</v>
      </c>
      <c r="T148" s="43" t="n">
        <f aca="false">R148+S148*365.2</f>
        <v>45620.6</v>
      </c>
      <c r="U148" s="37" t="n">
        <v>-50</v>
      </c>
      <c r="V148" s="51" t="str">
        <f aca="false">IF(Y148="","",Y148)</f>
        <v/>
      </c>
      <c r="W148" s="51" t="str">
        <f aca="false">IF(Z148="","",Z148)</f>
        <v>°С</v>
      </c>
      <c r="X148" s="39" t="n">
        <v>100</v>
      </c>
      <c r="Y148" s="39"/>
      <c r="Z148" s="41" t="s">
        <v>109</v>
      </c>
      <c r="AA148" s="37" t="s">
        <v>742</v>
      </c>
      <c r="AB148" s="39"/>
      <c r="AC148" s="41" t="s">
        <v>109</v>
      </c>
      <c r="AD148" s="40" t="n">
        <v>60</v>
      </c>
      <c r="AE148" s="44" t="n">
        <v>44181</v>
      </c>
      <c r="AF148" s="45" t="n">
        <f aca="false">IF(AD148=0,0,IF(AE148="","",EDATE(AE148,AD148)-DAY(1)))</f>
        <v>45976</v>
      </c>
      <c r="AG148" s="45" t="s">
        <v>81</v>
      </c>
      <c r="AH148" s="45" t="s">
        <v>82</v>
      </c>
      <c r="AI148" s="41" t="s">
        <v>851</v>
      </c>
      <c r="AJ148" s="38" t="s">
        <v>113</v>
      </c>
      <c r="AK148" s="45" t="str">
        <f aca="true">IF(AE148=0,"нет данных",IF(TODAY()&lt;AF148-30,"поверен",IF(TODAY()&gt;AF148,"ЗАМЕНИТЬ","ПРОСРОЧЕН")))</f>
        <v>поверен</v>
      </c>
      <c r="AL148" s="41"/>
      <c r="AM148" s="41" t="s">
        <v>85</v>
      </c>
      <c r="AN148" s="41" t="s">
        <v>86</v>
      </c>
      <c r="AO148" s="41" t="s">
        <v>87</v>
      </c>
      <c r="AP148" s="39" t="s">
        <v>744</v>
      </c>
      <c r="AQ148" s="46"/>
      <c r="AR148" s="45"/>
      <c r="AS148" s="41" t="s">
        <v>90</v>
      </c>
      <c r="AT148" s="36" t="s">
        <v>746</v>
      </c>
      <c r="AU148" s="36"/>
      <c r="AV148" s="38" t="n">
        <v>44327</v>
      </c>
      <c r="AW148" s="38"/>
      <c r="AX148" s="36"/>
      <c r="AY148" s="36"/>
      <c r="AZ148" s="36"/>
      <c r="BA148" s="38"/>
      <c r="BB148" s="38" t="s">
        <v>116</v>
      </c>
      <c r="BC148" s="38" t="s">
        <v>117</v>
      </c>
      <c r="BD148" s="41" t="n">
        <v>3201</v>
      </c>
      <c r="BE148" s="38"/>
      <c r="BF148" s="47"/>
      <c r="BG148" s="48"/>
      <c r="BH148" s="49"/>
      <c r="BI148" s="51"/>
      <c r="BJ148" s="51"/>
      <c r="BK148" s="51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  <c r="DX148" s="52"/>
      <c r="DY148" s="52"/>
      <c r="DZ148" s="52"/>
      <c r="EA148" s="52"/>
      <c r="EB148" s="52"/>
      <c r="EC148" s="52"/>
      <c r="ED148" s="52"/>
      <c r="EE148" s="52"/>
      <c r="EF148" s="52"/>
      <c r="EG148" s="52"/>
      <c r="EH148" s="52"/>
      <c r="EI148" s="52"/>
      <c r="EJ148" s="52"/>
      <c r="EK148" s="52"/>
      <c r="EL148" s="52"/>
      <c r="EM148" s="52"/>
      <c r="EN148" s="52"/>
      <c r="EO148" s="52"/>
      <c r="EP148" s="52"/>
      <c r="EQ148" s="52"/>
      <c r="ER148" s="52"/>
      <c r="ES148" s="52"/>
      <c r="ET148" s="52"/>
      <c r="EU148" s="52"/>
      <c r="EV148" s="52"/>
      <c r="EW148" s="52"/>
      <c r="EX148" s="52"/>
      <c r="EY148" s="52"/>
      <c r="EZ148" s="52"/>
      <c r="FA148" s="52"/>
      <c r="FB148" s="52"/>
      <c r="FC148" s="52"/>
      <c r="FD148" s="52"/>
      <c r="FE148" s="52"/>
      <c r="FF148" s="52"/>
      <c r="FG148" s="52"/>
      <c r="FH148" s="52"/>
      <c r="FI148" s="52"/>
      <c r="FJ148" s="52"/>
      <c r="FK148" s="52"/>
      <c r="FL148" s="52"/>
      <c r="FM148" s="52"/>
      <c r="FN148" s="52"/>
      <c r="FO148" s="52"/>
      <c r="FP148" s="52"/>
      <c r="FQ148" s="52"/>
      <c r="FR148" s="52"/>
      <c r="FS148" s="52"/>
      <c r="FT148" s="52"/>
      <c r="FU148" s="52"/>
      <c r="FV148" s="52"/>
      <c r="FW148" s="52"/>
      <c r="FX148" s="52"/>
      <c r="FY148" s="52"/>
      <c r="FZ148" s="52"/>
      <c r="GA148" s="52"/>
      <c r="GB148" s="52"/>
      <c r="GC148" s="52"/>
      <c r="GD148" s="52"/>
      <c r="GE148" s="52"/>
      <c r="GF148" s="52"/>
      <c r="GG148" s="52"/>
      <c r="GH148" s="52"/>
      <c r="GI148" s="52"/>
      <c r="GJ148" s="52"/>
      <c r="GK148" s="52"/>
      <c r="GL148" s="52"/>
      <c r="GM148" s="52"/>
      <c r="GN148" s="52"/>
      <c r="GO148" s="52"/>
      <c r="GP148" s="52"/>
      <c r="GQ148" s="52"/>
      <c r="GR148" s="52"/>
      <c r="GS148" s="52"/>
      <c r="GT148" s="52"/>
      <c r="GU148" s="52"/>
      <c r="GV148" s="52"/>
      <c r="GW148" s="52"/>
      <c r="GX148" s="52"/>
      <c r="GY148" s="52"/>
      <c r="GZ148" s="52"/>
      <c r="HA148" s="52"/>
      <c r="HB148" s="52"/>
      <c r="HC148" s="52"/>
      <c r="HD148" s="52"/>
      <c r="HE148" s="52"/>
      <c r="HF148" s="52"/>
      <c r="HG148" s="52"/>
      <c r="HH148" s="52"/>
      <c r="HI148" s="52"/>
      <c r="HJ148" s="52"/>
      <c r="HK148" s="52"/>
      <c r="HL148" s="52"/>
      <c r="HM148" s="52"/>
      <c r="HN148" s="52"/>
      <c r="HO148" s="52"/>
      <c r="HP148" s="52"/>
      <c r="HQ148" s="52"/>
      <c r="HR148" s="52"/>
      <c r="HS148" s="52"/>
      <c r="HT148" s="52"/>
      <c r="HU148" s="52"/>
      <c r="HV148" s="52"/>
      <c r="HW148" s="52"/>
      <c r="HX148" s="52"/>
      <c r="HY148" s="52"/>
      <c r="HZ148" s="52"/>
      <c r="IA148" s="52"/>
      <c r="IB148" s="52"/>
      <c r="IC148" s="52"/>
      <c r="ID148" s="52"/>
      <c r="IE148" s="52"/>
    </row>
    <row r="149" s="53" customFormat="true" ht="60" hidden="false" customHeight="true" outlineLevel="0" collapsed="false">
      <c r="A149" s="36"/>
      <c r="B149" s="36" t="s">
        <v>62</v>
      </c>
      <c r="C149" s="36" t="s">
        <v>63</v>
      </c>
      <c r="D149" s="37" t="s">
        <v>64</v>
      </c>
      <c r="E149" s="37" t="n">
        <v>600</v>
      </c>
      <c r="F149" s="38" t="s">
        <v>680</v>
      </c>
      <c r="G149" s="38" t="s">
        <v>852</v>
      </c>
      <c r="H149" s="51" t="s">
        <v>853</v>
      </c>
      <c r="I149" s="39" t="s">
        <v>568</v>
      </c>
      <c r="J149" s="38" t="s">
        <v>330</v>
      </c>
      <c r="K149" s="40" t="s">
        <v>749</v>
      </c>
      <c r="L149" s="51" t="s">
        <v>750</v>
      </c>
      <c r="M149" s="40" t="s">
        <v>571</v>
      </c>
      <c r="N149" s="40" t="n">
        <v>2333415</v>
      </c>
      <c r="O149" s="50" t="s">
        <v>751</v>
      </c>
      <c r="P149" s="36" t="s">
        <v>76</v>
      </c>
      <c r="Q149" s="41" t="s">
        <v>108</v>
      </c>
      <c r="R149" s="74" t="n">
        <v>42605</v>
      </c>
      <c r="S149" s="39" t="n">
        <v>5</v>
      </c>
      <c r="T149" s="43" t="n">
        <f aca="false">R149+S149*365.2</f>
        <v>44431</v>
      </c>
      <c r="U149" s="37" t="n">
        <v>-50</v>
      </c>
      <c r="V149" s="51" t="str">
        <f aca="false">IF(Y149="","",Y149)</f>
        <v/>
      </c>
      <c r="W149" s="51" t="str">
        <f aca="false">IF(Z149="","",Z149)</f>
        <v>°С</v>
      </c>
      <c r="X149" s="39" t="n">
        <v>120</v>
      </c>
      <c r="Y149" s="39"/>
      <c r="Z149" s="41" t="s">
        <v>109</v>
      </c>
      <c r="AA149" s="37" t="s">
        <v>752</v>
      </c>
      <c r="AB149" s="39"/>
      <c r="AC149" s="41"/>
      <c r="AD149" s="40" t="n">
        <v>48</v>
      </c>
      <c r="AE149" s="44" t="n">
        <v>45612</v>
      </c>
      <c r="AF149" s="45" t="n">
        <f aca="false">IF(AD149=0,0,IF(AE149="","",EDATE(AE149,AD149)-DAY(1)))</f>
        <v>47042</v>
      </c>
      <c r="AG149" s="38" t="s">
        <v>81</v>
      </c>
      <c r="AH149" s="38" t="s">
        <v>82</v>
      </c>
      <c r="AI149" s="41" t="s">
        <v>854</v>
      </c>
      <c r="AJ149" s="38" t="s">
        <v>113</v>
      </c>
      <c r="AK149" s="45" t="str">
        <f aca="true">IF(AE149=0,"нет данных",IF(TODAY()&lt;AF149-30,"поверен",IF(TODAY()&gt;AF149,"ЗАМЕНИТЬ","ПРОСРОЧЕН")))</f>
        <v>поверен</v>
      </c>
      <c r="AL149" s="41"/>
      <c r="AM149" s="41" t="s">
        <v>85</v>
      </c>
      <c r="AN149" s="41" t="s">
        <v>86</v>
      </c>
      <c r="AO149" s="41" t="s">
        <v>87</v>
      </c>
      <c r="AP149" s="39" t="s">
        <v>544</v>
      </c>
      <c r="AQ149" s="46" t="s">
        <v>754</v>
      </c>
      <c r="AR149" s="45"/>
      <c r="AS149" s="41" t="s">
        <v>90</v>
      </c>
      <c r="AT149" s="36"/>
      <c r="AU149" s="36"/>
      <c r="AV149" s="38"/>
      <c r="AW149" s="38"/>
      <c r="AX149" s="36"/>
      <c r="AY149" s="36"/>
      <c r="AZ149" s="36"/>
      <c r="BA149" s="38"/>
      <c r="BB149" s="38" t="s">
        <v>116</v>
      </c>
      <c r="BC149" s="38" t="s">
        <v>117</v>
      </c>
      <c r="BD149" s="41" t="n">
        <v>3201</v>
      </c>
      <c r="BE149" s="38"/>
      <c r="BF149" s="47"/>
      <c r="BG149" s="48"/>
      <c r="BH149" s="49"/>
      <c r="BI149" s="51"/>
      <c r="BJ149" s="51"/>
      <c r="BK149" s="51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  <c r="DL149" s="52"/>
      <c r="DM149" s="52"/>
      <c r="DN149" s="52"/>
      <c r="DO149" s="52"/>
      <c r="DP149" s="52"/>
      <c r="DQ149" s="52"/>
      <c r="DR149" s="52"/>
      <c r="DS149" s="52"/>
      <c r="DT149" s="52"/>
      <c r="DU149" s="52"/>
      <c r="DV149" s="52"/>
      <c r="DW149" s="52"/>
      <c r="DX149" s="52"/>
      <c r="DY149" s="52"/>
      <c r="DZ149" s="52"/>
      <c r="EA149" s="52"/>
      <c r="EB149" s="52"/>
      <c r="EC149" s="52"/>
      <c r="ED149" s="52"/>
      <c r="EE149" s="52"/>
      <c r="EF149" s="52"/>
      <c r="EG149" s="52"/>
      <c r="EH149" s="52"/>
      <c r="EI149" s="52"/>
      <c r="EJ149" s="52"/>
      <c r="EK149" s="52"/>
      <c r="EL149" s="52"/>
      <c r="EM149" s="52"/>
      <c r="EN149" s="52"/>
      <c r="EO149" s="52"/>
      <c r="EP149" s="52"/>
      <c r="EQ149" s="52"/>
      <c r="ER149" s="52"/>
      <c r="ES149" s="52"/>
      <c r="ET149" s="52"/>
      <c r="EU149" s="52"/>
      <c r="EV149" s="52"/>
      <c r="EW149" s="52"/>
      <c r="EX149" s="52"/>
      <c r="EY149" s="52"/>
      <c r="EZ149" s="52"/>
      <c r="FA149" s="52"/>
      <c r="FB149" s="52"/>
      <c r="FC149" s="52"/>
      <c r="FD149" s="52"/>
      <c r="FE149" s="52"/>
      <c r="FF149" s="52"/>
      <c r="FG149" s="52"/>
      <c r="FH149" s="52"/>
      <c r="FI149" s="52"/>
      <c r="FJ149" s="52"/>
      <c r="FK149" s="52"/>
      <c r="FL149" s="52"/>
      <c r="FM149" s="52"/>
      <c r="FN149" s="52"/>
      <c r="FO149" s="52"/>
      <c r="FP149" s="52"/>
      <c r="FQ149" s="52"/>
      <c r="FR149" s="52"/>
      <c r="FS149" s="52"/>
      <c r="FT149" s="52"/>
      <c r="FU149" s="52"/>
      <c r="FV149" s="52"/>
      <c r="FW149" s="52"/>
      <c r="FX149" s="52"/>
      <c r="FY149" s="52"/>
      <c r="FZ149" s="52"/>
      <c r="GA149" s="52"/>
      <c r="GB149" s="52"/>
      <c r="GC149" s="52"/>
      <c r="GD149" s="52"/>
      <c r="GE149" s="52"/>
      <c r="GF149" s="52"/>
      <c r="GG149" s="52"/>
      <c r="GH149" s="52"/>
      <c r="GI149" s="52"/>
      <c r="GJ149" s="52"/>
      <c r="GK149" s="52"/>
      <c r="GL149" s="52"/>
      <c r="GM149" s="52"/>
      <c r="GN149" s="52"/>
      <c r="GO149" s="52"/>
      <c r="GP149" s="52"/>
      <c r="GQ149" s="52"/>
      <c r="GR149" s="52"/>
      <c r="GS149" s="52"/>
      <c r="GT149" s="52"/>
      <c r="GU149" s="52"/>
      <c r="GV149" s="52"/>
      <c r="GW149" s="52"/>
      <c r="GX149" s="52"/>
      <c r="GY149" s="52"/>
      <c r="GZ149" s="52"/>
      <c r="HA149" s="52"/>
      <c r="HB149" s="52"/>
      <c r="HC149" s="52"/>
      <c r="HD149" s="52"/>
      <c r="HE149" s="52"/>
      <c r="HF149" s="52"/>
      <c r="HG149" s="52"/>
      <c r="HH149" s="52"/>
      <c r="HI149" s="52"/>
      <c r="HJ149" s="52"/>
      <c r="HK149" s="52"/>
      <c r="HL149" s="52"/>
      <c r="HM149" s="52"/>
      <c r="HN149" s="52"/>
      <c r="HO149" s="52"/>
      <c r="HP149" s="52"/>
      <c r="HQ149" s="52"/>
      <c r="HR149" s="52"/>
      <c r="HS149" s="52"/>
      <c r="HT149" s="52"/>
      <c r="HU149" s="52"/>
      <c r="HV149" s="52"/>
      <c r="HW149" s="52"/>
      <c r="HX149" s="52"/>
      <c r="HY149" s="52"/>
      <c r="HZ149" s="52"/>
      <c r="IA149" s="52"/>
      <c r="IB149" s="52"/>
      <c r="IC149" s="52"/>
      <c r="ID149" s="52"/>
      <c r="IE149" s="52"/>
    </row>
    <row r="150" s="53" customFormat="true" ht="60" hidden="false" customHeight="true" outlineLevel="0" collapsed="false">
      <c r="A150" s="36"/>
      <c r="B150" s="36" t="s">
        <v>62</v>
      </c>
      <c r="C150" s="36" t="s">
        <v>63</v>
      </c>
      <c r="D150" s="37" t="s">
        <v>64</v>
      </c>
      <c r="E150" s="37" t="n">
        <v>600</v>
      </c>
      <c r="F150" s="38" t="s">
        <v>680</v>
      </c>
      <c r="G150" s="38" t="s">
        <v>855</v>
      </c>
      <c r="H150" s="51" t="s">
        <v>856</v>
      </c>
      <c r="I150" s="39" t="s">
        <v>568</v>
      </c>
      <c r="J150" s="38" t="s">
        <v>330</v>
      </c>
      <c r="K150" s="40" t="s">
        <v>749</v>
      </c>
      <c r="L150" s="51" t="s">
        <v>750</v>
      </c>
      <c r="M150" s="40" t="s">
        <v>571</v>
      </c>
      <c r="N150" s="40" t="n">
        <v>2334423</v>
      </c>
      <c r="O150" s="50" t="s">
        <v>751</v>
      </c>
      <c r="P150" s="36" t="s">
        <v>76</v>
      </c>
      <c r="Q150" s="41" t="s">
        <v>108</v>
      </c>
      <c r="R150" s="74" t="n">
        <v>42613</v>
      </c>
      <c r="S150" s="39" t="n">
        <v>5</v>
      </c>
      <c r="T150" s="43" t="n">
        <f aca="false">R150+S150*365.2</f>
        <v>44439</v>
      </c>
      <c r="U150" s="37" t="n">
        <v>-50</v>
      </c>
      <c r="V150" s="51" t="str">
        <f aca="false">IF(Y150="","",Y150)</f>
        <v/>
      </c>
      <c r="W150" s="51" t="str">
        <f aca="false">IF(Z150="","",Z150)</f>
        <v>°С</v>
      </c>
      <c r="X150" s="39" t="n">
        <v>120</v>
      </c>
      <c r="Y150" s="39"/>
      <c r="Z150" s="41" t="s">
        <v>109</v>
      </c>
      <c r="AA150" s="37" t="s">
        <v>752</v>
      </c>
      <c r="AB150" s="39"/>
      <c r="AC150" s="41"/>
      <c r="AD150" s="40" t="n">
        <v>48</v>
      </c>
      <c r="AE150" s="44" t="n">
        <v>45612</v>
      </c>
      <c r="AF150" s="45" t="n">
        <f aca="false">IF(AD150=0,0,IF(AE150="","",EDATE(AE150,AD150)-DAY(1)))</f>
        <v>47042</v>
      </c>
      <c r="AG150" s="38" t="s">
        <v>81</v>
      </c>
      <c r="AH150" s="38" t="s">
        <v>82</v>
      </c>
      <c r="AI150" s="41" t="s">
        <v>857</v>
      </c>
      <c r="AJ150" s="38" t="s">
        <v>113</v>
      </c>
      <c r="AK150" s="45" t="str">
        <f aca="true">IF(AE150=0,"нет данных",IF(TODAY()&lt;AF150-30,"поверен",IF(TODAY()&gt;AF150,"ЗАМЕНИТЬ","ПРОСРОЧЕН")))</f>
        <v>поверен</v>
      </c>
      <c r="AL150" s="41"/>
      <c r="AM150" s="41" t="s">
        <v>85</v>
      </c>
      <c r="AN150" s="41" t="s">
        <v>86</v>
      </c>
      <c r="AO150" s="41" t="s">
        <v>87</v>
      </c>
      <c r="AP150" s="39" t="s">
        <v>544</v>
      </c>
      <c r="AQ150" s="46" t="s">
        <v>754</v>
      </c>
      <c r="AR150" s="45"/>
      <c r="AS150" s="41" t="s">
        <v>90</v>
      </c>
      <c r="AT150" s="36"/>
      <c r="AU150" s="36"/>
      <c r="AV150" s="38"/>
      <c r="AW150" s="38"/>
      <c r="AX150" s="36"/>
      <c r="AY150" s="36"/>
      <c r="AZ150" s="36"/>
      <c r="BA150" s="38"/>
      <c r="BB150" s="38" t="s">
        <v>116</v>
      </c>
      <c r="BC150" s="38" t="s">
        <v>117</v>
      </c>
      <c r="BD150" s="41" t="n">
        <v>3201</v>
      </c>
      <c r="BE150" s="38"/>
      <c r="BF150" s="47"/>
      <c r="BG150" s="48"/>
      <c r="BH150" s="49"/>
      <c r="BI150" s="51"/>
      <c r="BJ150" s="51"/>
      <c r="BK150" s="51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L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2"/>
      <c r="EY150" s="52"/>
      <c r="EZ150" s="52"/>
      <c r="FA150" s="52"/>
      <c r="FB150" s="52"/>
      <c r="FC150" s="52"/>
      <c r="FD150" s="52"/>
      <c r="FE150" s="52"/>
      <c r="FF150" s="52"/>
      <c r="FG150" s="52"/>
      <c r="FH150" s="52"/>
      <c r="FI150" s="52"/>
      <c r="FJ150" s="52"/>
      <c r="FK150" s="52"/>
      <c r="FL150" s="52"/>
      <c r="FM150" s="52"/>
      <c r="FN150" s="52"/>
      <c r="FO150" s="52"/>
      <c r="FP150" s="52"/>
      <c r="FQ150" s="52"/>
      <c r="FR150" s="52"/>
      <c r="FS150" s="52"/>
      <c r="FT150" s="52"/>
      <c r="FU150" s="52"/>
      <c r="FV150" s="52"/>
      <c r="FW150" s="52"/>
      <c r="FX150" s="52"/>
      <c r="FY150" s="52"/>
      <c r="FZ150" s="52"/>
      <c r="GA150" s="52"/>
      <c r="GB150" s="52"/>
      <c r="GC150" s="52"/>
      <c r="GD150" s="52"/>
      <c r="GE150" s="52"/>
      <c r="GF150" s="52"/>
      <c r="GG150" s="52"/>
      <c r="GH150" s="52"/>
      <c r="GI150" s="52"/>
      <c r="GJ150" s="52"/>
      <c r="GK150" s="52"/>
      <c r="GL150" s="52"/>
      <c r="GM150" s="52"/>
      <c r="GN150" s="52"/>
      <c r="GO150" s="52"/>
      <c r="GP150" s="52"/>
      <c r="GQ150" s="52"/>
      <c r="GR150" s="52"/>
      <c r="GS150" s="52"/>
      <c r="GT150" s="52"/>
      <c r="GU150" s="52"/>
      <c r="GV150" s="52"/>
      <c r="GW150" s="52"/>
      <c r="GX150" s="52"/>
      <c r="GY150" s="52"/>
      <c r="GZ150" s="52"/>
      <c r="HA150" s="52"/>
      <c r="HB150" s="52"/>
      <c r="HC150" s="52"/>
      <c r="HD150" s="52"/>
      <c r="HE150" s="52"/>
      <c r="HF150" s="52"/>
      <c r="HG150" s="52"/>
      <c r="HH150" s="52"/>
      <c r="HI150" s="52"/>
      <c r="HJ150" s="52"/>
      <c r="HK150" s="52"/>
      <c r="HL150" s="52"/>
      <c r="HM150" s="52"/>
      <c r="HN150" s="52"/>
      <c r="HO150" s="52"/>
      <c r="HP150" s="52"/>
      <c r="HQ150" s="52"/>
      <c r="HR150" s="52"/>
      <c r="HS150" s="52"/>
      <c r="HT150" s="52"/>
      <c r="HU150" s="52"/>
      <c r="HV150" s="52"/>
      <c r="HW150" s="52"/>
      <c r="HX150" s="52"/>
      <c r="HY150" s="52"/>
      <c r="HZ150" s="52"/>
      <c r="IA150" s="52"/>
      <c r="IB150" s="52"/>
      <c r="IC150" s="52"/>
      <c r="ID150" s="52"/>
      <c r="IE150" s="52"/>
    </row>
    <row r="151" s="53" customFormat="true" ht="60" hidden="false" customHeight="true" outlineLevel="0" collapsed="false">
      <c r="A151" s="36"/>
      <c r="B151" s="36" t="s">
        <v>62</v>
      </c>
      <c r="C151" s="36" t="s">
        <v>63</v>
      </c>
      <c r="D151" s="37" t="s">
        <v>64</v>
      </c>
      <c r="E151" s="37" t="n">
        <v>600</v>
      </c>
      <c r="F151" s="38" t="s">
        <v>680</v>
      </c>
      <c r="G151" s="51" t="s">
        <v>858</v>
      </c>
      <c r="H151" s="51" t="s">
        <v>859</v>
      </c>
      <c r="I151" s="39" t="s">
        <v>568</v>
      </c>
      <c r="J151" s="38" t="s">
        <v>330</v>
      </c>
      <c r="K151" s="40" t="s">
        <v>749</v>
      </c>
      <c r="L151" s="51" t="s">
        <v>750</v>
      </c>
      <c r="M151" s="40" t="s">
        <v>571</v>
      </c>
      <c r="N151" s="40" t="n">
        <v>2347212</v>
      </c>
      <c r="O151" s="50" t="s">
        <v>751</v>
      </c>
      <c r="P151" s="36" t="s">
        <v>76</v>
      </c>
      <c r="Q151" s="41" t="s">
        <v>108</v>
      </c>
      <c r="R151" s="74" t="n">
        <v>42696</v>
      </c>
      <c r="S151" s="39" t="n">
        <v>5</v>
      </c>
      <c r="T151" s="43" t="n">
        <f aca="false">R151+S151*365.2</f>
        <v>44522</v>
      </c>
      <c r="U151" s="37" t="n">
        <v>-50</v>
      </c>
      <c r="V151" s="51" t="str">
        <f aca="false">IF(Y151="","",Y151)</f>
        <v/>
      </c>
      <c r="W151" s="51" t="str">
        <f aca="false">IF(Z151="","",Z151)</f>
        <v>°С</v>
      </c>
      <c r="X151" s="39" t="n">
        <v>120</v>
      </c>
      <c r="Y151" s="39"/>
      <c r="Z151" s="41" t="s">
        <v>109</v>
      </c>
      <c r="AA151" s="37" t="s">
        <v>752</v>
      </c>
      <c r="AB151" s="39"/>
      <c r="AC151" s="41"/>
      <c r="AD151" s="40" t="n">
        <v>48</v>
      </c>
      <c r="AE151" s="44" t="n">
        <v>45612</v>
      </c>
      <c r="AF151" s="45" t="n">
        <f aca="false">IF(AD151=0,0,IF(AE151="","",EDATE(AE151,AD151)-DAY(1)))</f>
        <v>47042</v>
      </c>
      <c r="AG151" s="38" t="s">
        <v>81</v>
      </c>
      <c r="AH151" s="38" t="s">
        <v>82</v>
      </c>
      <c r="AI151" s="41" t="s">
        <v>860</v>
      </c>
      <c r="AJ151" s="38" t="s">
        <v>113</v>
      </c>
      <c r="AK151" s="45" t="str">
        <f aca="true">IF(AE151=0,"нет данных",IF(TODAY()&lt;AF151-30,"поверен",IF(TODAY()&gt;AF151,"ЗАМЕНИТЬ","ПРОСРОЧЕН")))</f>
        <v>поверен</v>
      </c>
      <c r="AL151" s="41"/>
      <c r="AM151" s="41" t="s">
        <v>85</v>
      </c>
      <c r="AN151" s="41" t="s">
        <v>86</v>
      </c>
      <c r="AO151" s="41" t="s">
        <v>87</v>
      </c>
      <c r="AP151" s="39" t="s">
        <v>544</v>
      </c>
      <c r="AQ151" s="46" t="s">
        <v>754</v>
      </c>
      <c r="AR151" s="45"/>
      <c r="AS151" s="41" t="s">
        <v>90</v>
      </c>
      <c r="AT151" s="36"/>
      <c r="AU151" s="36"/>
      <c r="AV151" s="38"/>
      <c r="AW151" s="38"/>
      <c r="AX151" s="36"/>
      <c r="AY151" s="36"/>
      <c r="AZ151" s="36"/>
      <c r="BA151" s="38"/>
      <c r="BB151" s="38" t="s">
        <v>116</v>
      </c>
      <c r="BC151" s="38" t="s">
        <v>117</v>
      </c>
      <c r="BD151" s="41" t="n">
        <v>3201</v>
      </c>
      <c r="BE151" s="38"/>
      <c r="BF151" s="47"/>
      <c r="BG151" s="48"/>
      <c r="BH151" s="49"/>
      <c r="BI151" s="51"/>
      <c r="BJ151" s="51"/>
      <c r="BK151" s="51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2"/>
      <c r="EF151" s="52"/>
      <c r="EG151" s="52"/>
      <c r="EH151" s="52"/>
      <c r="EI151" s="52"/>
      <c r="EJ151" s="52"/>
      <c r="EK151" s="52"/>
      <c r="EL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2"/>
      <c r="EW151" s="52"/>
      <c r="EX151" s="52"/>
      <c r="EY151" s="52"/>
      <c r="EZ151" s="52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  <c r="FK151" s="52"/>
      <c r="FL151" s="52"/>
      <c r="FM151" s="52"/>
      <c r="FN151" s="52"/>
      <c r="FO151" s="52"/>
      <c r="FP151" s="52"/>
      <c r="FQ151" s="52"/>
      <c r="FR151" s="52"/>
      <c r="FS151" s="52"/>
      <c r="FT151" s="52"/>
      <c r="FU151" s="52"/>
      <c r="FV151" s="52"/>
      <c r="FW151" s="52"/>
      <c r="FX151" s="52"/>
      <c r="FY151" s="52"/>
      <c r="FZ151" s="52"/>
      <c r="GA151" s="52"/>
      <c r="GB151" s="52"/>
      <c r="GC151" s="52"/>
      <c r="GD151" s="52"/>
      <c r="GE151" s="52"/>
      <c r="GF151" s="52"/>
      <c r="GG151" s="52"/>
      <c r="GH151" s="52"/>
      <c r="GI151" s="52"/>
      <c r="GJ151" s="52"/>
      <c r="GK151" s="52"/>
      <c r="GL151" s="52"/>
      <c r="GM151" s="52"/>
      <c r="GN151" s="52"/>
      <c r="GO151" s="52"/>
      <c r="GP151" s="52"/>
      <c r="GQ151" s="52"/>
      <c r="GR151" s="52"/>
      <c r="GS151" s="52"/>
      <c r="GT151" s="52"/>
      <c r="GU151" s="52"/>
      <c r="GV151" s="52"/>
      <c r="GW151" s="52"/>
      <c r="GX151" s="52"/>
      <c r="GY151" s="52"/>
      <c r="GZ151" s="52"/>
      <c r="HA151" s="52"/>
      <c r="HB151" s="52"/>
      <c r="HC151" s="52"/>
      <c r="HD151" s="52"/>
      <c r="HE151" s="52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2"/>
      <c r="ID151" s="52"/>
      <c r="IE151" s="52"/>
    </row>
    <row r="152" s="53" customFormat="true" ht="60" hidden="false" customHeight="true" outlineLevel="0" collapsed="false">
      <c r="A152" s="36"/>
      <c r="B152" s="36" t="s">
        <v>62</v>
      </c>
      <c r="C152" s="36" t="s">
        <v>63</v>
      </c>
      <c r="D152" s="37" t="s">
        <v>64</v>
      </c>
      <c r="E152" s="37" t="n">
        <v>600</v>
      </c>
      <c r="F152" s="38" t="s">
        <v>680</v>
      </c>
      <c r="G152" s="51" t="s">
        <v>861</v>
      </c>
      <c r="H152" s="51" t="s">
        <v>862</v>
      </c>
      <c r="I152" s="39" t="s">
        <v>568</v>
      </c>
      <c r="J152" s="38" t="s">
        <v>330</v>
      </c>
      <c r="K152" s="40" t="s">
        <v>749</v>
      </c>
      <c r="L152" s="51" t="s">
        <v>750</v>
      </c>
      <c r="M152" s="40" t="s">
        <v>571</v>
      </c>
      <c r="N152" s="40" t="n">
        <v>2333417</v>
      </c>
      <c r="O152" s="50" t="s">
        <v>751</v>
      </c>
      <c r="P152" s="36" t="s">
        <v>76</v>
      </c>
      <c r="Q152" s="41" t="s">
        <v>108</v>
      </c>
      <c r="R152" s="74" t="n">
        <v>42605</v>
      </c>
      <c r="S152" s="39" t="n">
        <v>5</v>
      </c>
      <c r="T152" s="43" t="n">
        <f aca="false">R152+S152*365.2</f>
        <v>44431</v>
      </c>
      <c r="U152" s="37" t="n">
        <v>-50</v>
      </c>
      <c r="V152" s="51" t="str">
        <f aca="false">IF(Y152="","",Y152)</f>
        <v/>
      </c>
      <c r="W152" s="51" t="str">
        <f aca="false">IF(Z152="","",Z152)</f>
        <v>°С</v>
      </c>
      <c r="X152" s="39" t="n">
        <v>120</v>
      </c>
      <c r="Y152" s="39"/>
      <c r="Z152" s="41" t="s">
        <v>109</v>
      </c>
      <c r="AA152" s="37" t="s">
        <v>752</v>
      </c>
      <c r="AB152" s="39"/>
      <c r="AC152" s="41"/>
      <c r="AD152" s="40" t="n">
        <v>48</v>
      </c>
      <c r="AE152" s="44" t="n">
        <v>45612</v>
      </c>
      <c r="AF152" s="45" t="n">
        <f aca="false">IF(AD152=0,0,IF(AE152="","",EDATE(AE152,AD152)-DAY(1)))</f>
        <v>47042</v>
      </c>
      <c r="AG152" s="38" t="s">
        <v>81</v>
      </c>
      <c r="AH152" s="38" t="s">
        <v>82</v>
      </c>
      <c r="AI152" s="41" t="s">
        <v>863</v>
      </c>
      <c r="AJ152" s="38" t="s">
        <v>113</v>
      </c>
      <c r="AK152" s="45" t="str">
        <f aca="true">IF(AE152=0,"нет данных",IF(TODAY()&lt;AF152-30,"поверен",IF(TODAY()&gt;AF152,"ЗАМЕНИТЬ","ПРОСРОЧЕН")))</f>
        <v>поверен</v>
      </c>
      <c r="AL152" s="41"/>
      <c r="AM152" s="41" t="s">
        <v>85</v>
      </c>
      <c r="AN152" s="41" t="s">
        <v>86</v>
      </c>
      <c r="AO152" s="41" t="s">
        <v>87</v>
      </c>
      <c r="AP152" s="39" t="s">
        <v>544</v>
      </c>
      <c r="AQ152" s="46" t="s">
        <v>754</v>
      </c>
      <c r="AR152" s="45"/>
      <c r="AS152" s="41" t="s">
        <v>90</v>
      </c>
      <c r="AT152" s="36"/>
      <c r="AU152" s="36"/>
      <c r="AV152" s="38"/>
      <c r="AW152" s="38"/>
      <c r="AX152" s="36"/>
      <c r="AY152" s="36"/>
      <c r="AZ152" s="36"/>
      <c r="BA152" s="38"/>
      <c r="BB152" s="38" t="s">
        <v>116</v>
      </c>
      <c r="BC152" s="38" t="s">
        <v>117</v>
      </c>
      <c r="BD152" s="41" t="n">
        <v>3201</v>
      </c>
      <c r="BE152" s="38"/>
      <c r="BF152" s="47"/>
      <c r="BG152" s="48"/>
      <c r="BH152" s="49"/>
      <c r="BI152" s="51"/>
      <c r="BJ152" s="51"/>
      <c r="BK152" s="51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  <c r="FF152" s="52"/>
      <c r="FG152" s="52"/>
      <c r="FH152" s="52"/>
      <c r="FI152" s="52"/>
      <c r="FJ152" s="52"/>
      <c r="FK152" s="52"/>
      <c r="FL152" s="52"/>
      <c r="FM152" s="52"/>
      <c r="FN152" s="52"/>
      <c r="FO152" s="52"/>
      <c r="FP152" s="52"/>
      <c r="FQ152" s="52"/>
      <c r="FR152" s="52"/>
      <c r="FS152" s="52"/>
      <c r="FT152" s="52"/>
      <c r="FU152" s="52"/>
      <c r="FV152" s="52"/>
      <c r="FW152" s="52"/>
      <c r="FX152" s="52"/>
      <c r="FY152" s="52"/>
      <c r="FZ152" s="52"/>
      <c r="GA152" s="52"/>
      <c r="GB152" s="52"/>
      <c r="GC152" s="52"/>
      <c r="GD152" s="52"/>
      <c r="GE152" s="52"/>
      <c r="GF152" s="52"/>
      <c r="GG152" s="52"/>
      <c r="GH152" s="52"/>
      <c r="GI152" s="52"/>
      <c r="GJ152" s="52"/>
      <c r="GK152" s="52"/>
      <c r="GL152" s="52"/>
      <c r="GM152" s="52"/>
      <c r="GN152" s="52"/>
      <c r="GO152" s="52"/>
      <c r="GP152" s="52"/>
      <c r="GQ152" s="52"/>
      <c r="GR152" s="52"/>
      <c r="GS152" s="52"/>
      <c r="GT152" s="52"/>
      <c r="GU152" s="52"/>
      <c r="GV152" s="52"/>
      <c r="GW152" s="52"/>
      <c r="GX152" s="52"/>
      <c r="GY152" s="52"/>
      <c r="GZ152" s="52"/>
      <c r="HA152" s="52"/>
      <c r="HB152" s="52"/>
      <c r="HC152" s="52"/>
      <c r="HD152" s="52"/>
      <c r="HE152" s="52"/>
      <c r="HF152" s="52"/>
      <c r="HG152" s="52"/>
      <c r="HH152" s="52"/>
      <c r="HI152" s="52"/>
      <c r="HJ152" s="52"/>
      <c r="HK152" s="52"/>
      <c r="HL152" s="52"/>
      <c r="HM152" s="52"/>
      <c r="HN152" s="52"/>
      <c r="HO152" s="52"/>
      <c r="HP152" s="52"/>
      <c r="HQ152" s="52"/>
      <c r="HR152" s="52"/>
      <c r="HS152" s="52"/>
      <c r="HT152" s="52"/>
      <c r="HU152" s="52"/>
      <c r="HV152" s="52"/>
      <c r="HW152" s="52"/>
      <c r="HX152" s="52"/>
      <c r="HY152" s="52"/>
      <c r="HZ152" s="52"/>
      <c r="IA152" s="52"/>
      <c r="IB152" s="52"/>
      <c r="IC152" s="52"/>
      <c r="ID152" s="52"/>
      <c r="IE152" s="52"/>
    </row>
    <row r="153" s="53" customFormat="true" ht="60" hidden="false" customHeight="true" outlineLevel="0" collapsed="false">
      <c r="A153" s="36"/>
      <c r="B153" s="36" t="s">
        <v>62</v>
      </c>
      <c r="C153" s="36" t="s">
        <v>63</v>
      </c>
      <c r="D153" s="37" t="s">
        <v>64</v>
      </c>
      <c r="E153" s="37" t="n">
        <v>600</v>
      </c>
      <c r="F153" s="38" t="s">
        <v>680</v>
      </c>
      <c r="G153" s="51" t="s">
        <v>864</v>
      </c>
      <c r="H153" s="51" t="s">
        <v>865</v>
      </c>
      <c r="I153" s="39" t="s">
        <v>766</v>
      </c>
      <c r="J153" s="38" t="s">
        <v>866</v>
      </c>
      <c r="K153" s="40" t="s">
        <v>768</v>
      </c>
      <c r="L153" s="40" t="s">
        <v>769</v>
      </c>
      <c r="M153" s="40" t="s">
        <v>770</v>
      </c>
      <c r="N153" s="51" t="n">
        <v>986</v>
      </c>
      <c r="O153" s="36" t="s">
        <v>771</v>
      </c>
      <c r="P153" s="36" t="s">
        <v>76</v>
      </c>
      <c r="Q153" s="41" t="s">
        <v>630</v>
      </c>
      <c r="R153" s="74" t="n">
        <v>44131</v>
      </c>
      <c r="S153" s="39" t="n">
        <v>12</v>
      </c>
      <c r="T153" s="43" t="n">
        <f aca="false">R153+S153*365.2</f>
        <v>48513.4</v>
      </c>
      <c r="U153" s="51" t="n">
        <v>-2</v>
      </c>
      <c r="V153" s="51" t="s">
        <v>242</v>
      </c>
      <c r="W153" s="51" t="s">
        <v>772</v>
      </c>
      <c r="X153" s="51" t="n">
        <v>2</v>
      </c>
      <c r="Y153" s="51" t="s">
        <v>242</v>
      </c>
      <c r="Z153" s="51" t="s">
        <v>772</v>
      </c>
      <c r="AA153" s="37" t="s">
        <v>774</v>
      </c>
      <c r="AB153" s="51"/>
      <c r="AC153" s="41" t="s">
        <v>111</v>
      </c>
      <c r="AD153" s="51" t="n">
        <v>24</v>
      </c>
      <c r="AE153" s="74" t="n">
        <v>45855</v>
      </c>
      <c r="AF153" s="45" t="n">
        <f aca="false">IF(AD153=0,0,IF(AE153="","",EDATE(AE153,AD153)-DAY(1)))</f>
        <v>46554</v>
      </c>
      <c r="AG153" s="38" t="s">
        <v>81</v>
      </c>
      <c r="AH153" s="38" t="s">
        <v>82</v>
      </c>
      <c r="AI153" s="51" t="s">
        <v>867</v>
      </c>
      <c r="AJ153" s="38" t="s">
        <v>351</v>
      </c>
      <c r="AK153" s="45" t="str">
        <f aca="true">IF(AE153=0,"нет данных",IF(TODAY()&lt;AF153-30,"поверен",IF(TODAY()&gt;AF153,"ПРОСРОЧЕН")))</f>
        <v>поверен</v>
      </c>
      <c r="AL153" s="201"/>
      <c r="AM153" s="41" t="s">
        <v>85</v>
      </c>
      <c r="AN153" s="41" t="s">
        <v>86</v>
      </c>
      <c r="AO153" s="41" t="s">
        <v>87</v>
      </c>
      <c r="AP153" s="51" t="s">
        <v>776</v>
      </c>
      <c r="AQ153" s="74" t="n">
        <v>44811</v>
      </c>
      <c r="AR153" s="201"/>
      <c r="AS153" s="41" t="s">
        <v>90</v>
      </c>
      <c r="AT153" s="51" t="s">
        <v>91</v>
      </c>
      <c r="AU153" s="51"/>
      <c r="AV153" s="74" t="n">
        <v>45316</v>
      </c>
      <c r="AW153" s="38"/>
      <c r="AX153" s="201"/>
      <c r="AY153" s="201"/>
      <c r="AZ153" s="201"/>
      <c r="BA153" s="201"/>
      <c r="BB153" s="38" t="s">
        <v>777</v>
      </c>
      <c r="BC153" s="38"/>
      <c r="BD153" s="41"/>
      <c r="BE153" s="201"/>
      <c r="BF153" s="212"/>
      <c r="BG153" s="51"/>
      <c r="BH153" s="49"/>
      <c r="BI153" s="213" t="s">
        <v>778</v>
      </c>
      <c r="BJ153" s="46" t="s">
        <v>779</v>
      </c>
      <c r="BK153" s="46" t="s">
        <v>780</v>
      </c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L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2"/>
      <c r="GA153" s="52"/>
      <c r="GB153" s="52"/>
      <c r="GC153" s="52"/>
      <c r="GD153" s="52"/>
      <c r="GE153" s="52"/>
      <c r="GF153" s="52"/>
      <c r="GG153" s="52"/>
      <c r="GH153" s="52"/>
      <c r="GI153" s="52"/>
      <c r="GJ153" s="52"/>
      <c r="GK153" s="52"/>
      <c r="GL153" s="52"/>
      <c r="GM153" s="52"/>
      <c r="GN153" s="52"/>
      <c r="GO153" s="52"/>
      <c r="GP153" s="52"/>
      <c r="GQ153" s="52"/>
      <c r="GR153" s="52"/>
      <c r="GS153" s="52"/>
      <c r="GT153" s="52"/>
      <c r="GU153" s="52"/>
      <c r="GV153" s="52"/>
      <c r="GW153" s="52"/>
      <c r="GX153" s="52"/>
      <c r="GY153" s="52"/>
      <c r="GZ153" s="52"/>
      <c r="HA153" s="52"/>
      <c r="HB153" s="52"/>
      <c r="HC153" s="52"/>
      <c r="HD153" s="52"/>
      <c r="HE153" s="52"/>
      <c r="HF153" s="52"/>
      <c r="HG153" s="52"/>
      <c r="HH153" s="52"/>
      <c r="HI153" s="52"/>
      <c r="HJ153" s="52"/>
      <c r="HK153" s="52"/>
      <c r="HL153" s="52"/>
      <c r="HM153" s="52"/>
      <c r="HN153" s="52"/>
      <c r="HO153" s="52"/>
      <c r="HP153" s="52"/>
      <c r="HQ153" s="52"/>
      <c r="HR153" s="52"/>
      <c r="HS153" s="52"/>
      <c r="HT153" s="52"/>
      <c r="HU153" s="52"/>
      <c r="HV153" s="52"/>
      <c r="HW153" s="52"/>
      <c r="HX153" s="52"/>
      <c r="HY153" s="52"/>
      <c r="HZ153" s="52"/>
      <c r="IA153" s="52"/>
      <c r="IB153" s="52"/>
      <c r="IC153" s="52"/>
      <c r="ID153" s="52"/>
      <c r="IE153" s="52"/>
    </row>
    <row r="154" s="52" customFormat="true" ht="60" hidden="false" customHeight="true" outlineLevel="0" collapsed="false">
      <c r="A154" s="54"/>
      <c r="B154" s="54" t="s">
        <v>62</v>
      </c>
      <c r="C154" s="54" t="s">
        <v>63</v>
      </c>
      <c r="D154" s="55" t="s">
        <v>64</v>
      </c>
      <c r="E154" s="55" t="n">
        <v>600</v>
      </c>
      <c r="F154" s="56" t="s">
        <v>680</v>
      </c>
      <c r="G154" s="56" t="s">
        <v>868</v>
      </c>
      <c r="H154" s="55" t="s">
        <v>869</v>
      </c>
      <c r="I154" s="55" t="s">
        <v>783</v>
      </c>
      <c r="J154" s="56" t="s">
        <v>784</v>
      </c>
      <c r="K154" s="58" t="s">
        <v>785</v>
      </c>
      <c r="L154" s="58" t="s">
        <v>786</v>
      </c>
      <c r="M154" s="56" t="s">
        <v>787</v>
      </c>
      <c r="N154" s="55" t="s">
        <v>870</v>
      </c>
      <c r="O154" s="54" t="s">
        <v>789</v>
      </c>
      <c r="P154" s="54" t="s">
        <v>76</v>
      </c>
      <c r="Q154" s="59" t="s">
        <v>239</v>
      </c>
      <c r="R154" s="60" t="s">
        <v>871</v>
      </c>
      <c r="S154" s="57" t="n">
        <v>8</v>
      </c>
      <c r="T154" s="61" t="n">
        <f aca="false">R154+S154*365.2</f>
        <v>2931.8016</v>
      </c>
      <c r="U154" s="55" t="n">
        <v>0.15</v>
      </c>
      <c r="V154" s="62" t="str">
        <f aca="false">IF(Y154="","",Y154)</f>
        <v/>
      </c>
      <c r="W154" s="62" t="str">
        <f aca="false">IF(Z154="","",Z154)</f>
        <v>м^(3)/ч</v>
      </c>
      <c r="X154" s="57" t="n">
        <v>540</v>
      </c>
      <c r="Y154" s="57"/>
      <c r="Z154" s="59" t="s">
        <v>791</v>
      </c>
      <c r="AA154" s="55" t="s">
        <v>243</v>
      </c>
      <c r="AB154" s="57"/>
      <c r="AC154" s="59" t="s">
        <v>111</v>
      </c>
      <c r="AD154" s="58" t="n">
        <v>48</v>
      </c>
      <c r="AE154" s="63" t="n">
        <v>44181</v>
      </c>
      <c r="AF154" s="64" t="n">
        <f aca="false">IF(AD154=0,0,IF(AE154="","",EDATE(AE154,AD154)-DAY(1)))</f>
        <v>45611</v>
      </c>
      <c r="AG154" s="56" t="s">
        <v>81</v>
      </c>
      <c r="AH154" s="56" t="s">
        <v>82</v>
      </c>
      <c r="AI154" s="59" t="s">
        <v>872</v>
      </c>
      <c r="AJ154" s="56" t="s">
        <v>712</v>
      </c>
      <c r="AK154" s="64" t="str">
        <f aca="true">IF(AE154=0,"нет данных",IF(TODAY()&lt;AF154-30,"поверен",IF(TODAY()&gt;AF154,"ЗАМЕНИТЬ","ПРОСРОЧЕН")))</f>
        <v>ЗАМЕНИТЬ</v>
      </c>
      <c r="AL154" s="59"/>
      <c r="AM154" s="59" t="s">
        <v>85</v>
      </c>
      <c r="AN154" s="59" t="s">
        <v>86</v>
      </c>
      <c r="AO154" s="59" t="s">
        <v>87</v>
      </c>
      <c r="AP154" s="57"/>
      <c r="AQ154" s="65"/>
      <c r="AR154" s="64"/>
      <c r="AS154" s="59" t="s">
        <v>90</v>
      </c>
      <c r="AT154" s="54"/>
      <c r="AU154" s="54"/>
      <c r="AV154" s="56"/>
      <c r="AW154" s="56"/>
      <c r="AX154" s="54"/>
      <c r="AY154" s="54"/>
      <c r="AZ154" s="54"/>
      <c r="BA154" s="56"/>
      <c r="BB154" s="56" t="s">
        <v>793</v>
      </c>
      <c r="BC154" s="56" t="s">
        <v>387</v>
      </c>
      <c r="BD154" s="59"/>
      <c r="BE154" s="56"/>
      <c r="BF154" s="66"/>
      <c r="BG154" s="67"/>
      <c r="BH154" s="68"/>
      <c r="BI154" s="62"/>
      <c r="BJ154" s="62"/>
      <c r="BK154" s="62"/>
    </row>
    <row r="155" s="72" customFormat="true" ht="60" hidden="false" customHeight="true" outlineLevel="0" collapsed="false">
      <c r="A155" s="54"/>
      <c r="B155" s="54" t="s">
        <v>62</v>
      </c>
      <c r="C155" s="54" t="s">
        <v>63</v>
      </c>
      <c r="D155" s="55" t="s">
        <v>64</v>
      </c>
      <c r="E155" s="55" t="n">
        <v>600</v>
      </c>
      <c r="F155" s="56" t="s">
        <v>680</v>
      </c>
      <c r="G155" s="56" t="s">
        <v>873</v>
      </c>
      <c r="H155" s="55" t="s">
        <v>874</v>
      </c>
      <c r="I155" s="57" t="s">
        <v>408</v>
      </c>
      <c r="J155" s="56" t="s">
        <v>409</v>
      </c>
      <c r="K155" s="58" t="s">
        <v>410</v>
      </c>
      <c r="L155" s="58" t="s">
        <v>411</v>
      </c>
      <c r="M155" s="56" t="s">
        <v>683</v>
      </c>
      <c r="N155" s="55" t="s">
        <v>875</v>
      </c>
      <c r="O155" s="54" t="s">
        <v>414</v>
      </c>
      <c r="P155" s="54" t="s">
        <v>76</v>
      </c>
      <c r="Q155" s="59" t="s">
        <v>135</v>
      </c>
      <c r="R155" s="69" t="s">
        <v>685</v>
      </c>
      <c r="S155" s="57" t="n">
        <v>12</v>
      </c>
      <c r="T155" s="61" t="n">
        <f aca="false">R155+S155*365.2</f>
        <v>4391.6016</v>
      </c>
      <c r="U155" s="55" t="s">
        <v>78</v>
      </c>
      <c r="V155" s="54" t="str">
        <f aca="false">IF(Y155="","",Y155)</f>
        <v>к</v>
      </c>
      <c r="W155" s="54" t="str">
        <f aca="false">IF(Z155="","",Z155)</f>
        <v>Па</v>
      </c>
      <c r="X155" s="57" t="n">
        <v>250</v>
      </c>
      <c r="Y155" s="57" t="s">
        <v>416</v>
      </c>
      <c r="Z155" s="59" t="s">
        <v>138</v>
      </c>
      <c r="AA155" s="55" t="s">
        <v>417</v>
      </c>
      <c r="AB155" s="57"/>
      <c r="AC155" s="59" t="s">
        <v>111</v>
      </c>
      <c r="AD155" s="58" t="n">
        <v>36</v>
      </c>
      <c r="AE155" s="63" t="n">
        <v>44884</v>
      </c>
      <c r="AF155" s="64" t="n">
        <f aca="false">IF(AD155=0,0,IF(AE155="","",EDATE(AE155,AD155)-DAY(1)))</f>
        <v>45949</v>
      </c>
      <c r="AG155" s="56" t="s">
        <v>81</v>
      </c>
      <c r="AH155" s="56" t="s">
        <v>82</v>
      </c>
      <c r="AI155" s="59" t="s">
        <v>876</v>
      </c>
      <c r="AJ155" s="56" t="s">
        <v>113</v>
      </c>
      <c r="AK155" s="64" t="str">
        <f aca="true">IF(AE155=0,"нет данных",IF(TODAY()&lt;AF155-30,"поверен",IF(TODAY()&gt;AF155,"ЗАМЕНИТЬ","ПРОСРОЧЕН")))</f>
        <v>ПРОСРОЧЕН</v>
      </c>
      <c r="AL155" s="59"/>
      <c r="AM155" s="59" t="s">
        <v>85</v>
      </c>
      <c r="AN155" s="59" t="s">
        <v>86</v>
      </c>
      <c r="AO155" s="59" t="s">
        <v>87</v>
      </c>
      <c r="AP155" s="57"/>
      <c r="AQ155" s="65"/>
      <c r="AR155" s="64"/>
      <c r="AS155" s="59" t="s">
        <v>90</v>
      </c>
      <c r="AT155" s="54"/>
      <c r="AU155" s="54"/>
      <c r="AV155" s="56"/>
      <c r="AW155" s="56"/>
      <c r="AX155" s="54"/>
      <c r="AY155" s="54"/>
      <c r="AZ155" s="54"/>
      <c r="BA155" s="56"/>
      <c r="BB155" s="56" t="s">
        <v>141</v>
      </c>
      <c r="BC155" s="56" t="s">
        <v>142</v>
      </c>
      <c r="BD155" s="59" t="n">
        <v>3001</v>
      </c>
      <c r="BE155" s="56"/>
      <c r="BF155" s="66"/>
      <c r="BG155" s="70" t="s">
        <v>388</v>
      </c>
      <c r="BH155" s="71"/>
      <c r="BI155" s="54"/>
      <c r="BJ155" s="54"/>
      <c r="BK155" s="54"/>
    </row>
    <row r="156" s="72" customFormat="true" ht="60" hidden="false" customHeight="true" outlineLevel="0" collapsed="false">
      <c r="A156" s="54"/>
      <c r="B156" s="54" t="s">
        <v>62</v>
      </c>
      <c r="C156" s="54" t="s">
        <v>63</v>
      </c>
      <c r="D156" s="55" t="s">
        <v>64</v>
      </c>
      <c r="E156" s="55" t="n">
        <v>600</v>
      </c>
      <c r="F156" s="56" t="s">
        <v>680</v>
      </c>
      <c r="G156" s="56" t="s">
        <v>877</v>
      </c>
      <c r="H156" s="55" t="s">
        <v>878</v>
      </c>
      <c r="I156" s="57" t="s">
        <v>689</v>
      </c>
      <c r="J156" s="56" t="s">
        <v>409</v>
      </c>
      <c r="K156" s="58" t="s">
        <v>410</v>
      </c>
      <c r="L156" s="58" t="s">
        <v>411</v>
      </c>
      <c r="M156" s="58" t="s">
        <v>690</v>
      </c>
      <c r="N156" s="55" t="s">
        <v>879</v>
      </c>
      <c r="O156" s="54" t="s">
        <v>414</v>
      </c>
      <c r="P156" s="54" t="s">
        <v>76</v>
      </c>
      <c r="Q156" s="59" t="s">
        <v>135</v>
      </c>
      <c r="R156" s="69" t="s">
        <v>685</v>
      </c>
      <c r="S156" s="57" t="n">
        <v>12</v>
      </c>
      <c r="T156" s="61" t="n">
        <f aca="false">R156+S156*365.2</f>
        <v>4391.6016</v>
      </c>
      <c r="U156" s="55" t="s">
        <v>78</v>
      </c>
      <c r="V156" s="54" t="s">
        <v>137</v>
      </c>
      <c r="W156" s="54" t="str">
        <f aca="false">IF(Z156="","",Z156)</f>
        <v>Па</v>
      </c>
      <c r="X156" s="57" t="n">
        <v>16</v>
      </c>
      <c r="Y156" s="57" t="s">
        <v>137</v>
      </c>
      <c r="Z156" s="59" t="s">
        <v>138</v>
      </c>
      <c r="AA156" s="55" t="s">
        <v>805</v>
      </c>
      <c r="AB156" s="57"/>
      <c r="AC156" s="59" t="s">
        <v>111</v>
      </c>
      <c r="AD156" s="58" t="n">
        <v>36</v>
      </c>
      <c r="AE156" s="63" t="n">
        <v>44884</v>
      </c>
      <c r="AF156" s="64" t="n">
        <f aca="false">IF(AD156=0,0,IF(AE156="","",EDATE(AE156,AD156)-DAY(1)))</f>
        <v>45949</v>
      </c>
      <c r="AG156" s="64" t="s">
        <v>314</v>
      </c>
      <c r="AH156" s="64" t="s">
        <v>82</v>
      </c>
      <c r="AI156" s="59" t="s">
        <v>880</v>
      </c>
      <c r="AJ156" s="56" t="s">
        <v>113</v>
      </c>
      <c r="AK156" s="64" t="str">
        <f aca="true">IF(AE156=0,"нет данных",IF(TODAY()&lt;AF156-30,"поверен",IF(TODAY()&gt;AF156,"ЗАМЕНИТЬ","ПРОСРОЧЕН")))</f>
        <v>ПРОСРОЧЕН</v>
      </c>
      <c r="AL156" s="59"/>
      <c r="AM156" s="59" t="s">
        <v>85</v>
      </c>
      <c r="AN156" s="59" t="s">
        <v>86</v>
      </c>
      <c r="AO156" s="59" t="s">
        <v>87</v>
      </c>
      <c r="AP156" s="57"/>
      <c r="AQ156" s="65"/>
      <c r="AR156" s="64"/>
      <c r="AS156" s="59" t="s">
        <v>90</v>
      </c>
      <c r="AT156" s="54"/>
      <c r="AU156" s="54"/>
      <c r="AV156" s="56"/>
      <c r="AW156" s="56"/>
      <c r="AX156" s="54"/>
      <c r="AY156" s="54"/>
      <c r="AZ156" s="54"/>
      <c r="BA156" s="56"/>
      <c r="BB156" s="56" t="s">
        <v>141</v>
      </c>
      <c r="BC156" s="56" t="s">
        <v>142</v>
      </c>
      <c r="BD156" s="59" t="n">
        <v>3001</v>
      </c>
      <c r="BE156" s="56"/>
      <c r="BF156" s="66"/>
      <c r="BG156" s="70" t="s">
        <v>388</v>
      </c>
      <c r="BH156" s="71"/>
      <c r="BI156" s="54"/>
      <c r="BJ156" s="54"/>
      <c r="BK156" s="54"/>
    </row>
    <row r="157" s="72" customFormat="true" ht="60" hidden="false" customHeight="true" outlineLevel="0" collapsed="false">
      <c r="A157" s="54"/>
      <c r="B157" s="54" t="s">
        <v>62</v>
      </c>
      <c r="C157" s="54" t="s">
        <v>63</v>
      </c>
      <c r="D157" s="55" t="s">
        <v>64</v>
      </c>
      <c r="E157" s="55" t="n">
        <v>600</v>
      </c>
      <c r="F157" s="56" t="s">
        <v>680</v>
      </c>
      <c r="G157" s="56" t="s">
        <v>881</v>
      </c>
      <c r="H157" s="55" t="s">
        <v>882</v>
      </c>
      <c r="I157" s="57" t="s">
        <v>689</v>
      </c>
      <c r="J157" s="56" t="s">
        <v>409</v>
      </c>
      <c r="K157" s="58" t="s">
        <v>410</v>
      </c>
      <c r="L157" s="58" t="s">
        <v>411</v>
      </c>
      <c r="M157" s="58" t="s">
        <v>695</v>
      </c>
      <c r="N157" s="55" t="s">
        <v>883</v>
      </c>
      <c r="O157" s="54" t="s">
        <v>414</v>
      </c>
      <c r="P157" s="54" t="s">
        <v>76</v>
      </c>
      <c r="Q157" s="59" t="s">
        <v>135</v>
      </c>
      <c r="R157" s="69" t="s">
        <v>685</v>
      </c>
      <c r="S157" s="57" t="n">
        <v>12</v>
      </c>
      <c r="T157" s="61" t="n">
        <f aca="false">R157+S157*365.2</f>
        <v>4391.6016</v>
      </c>
      <c r="U157" s="55" t="s">
        <v>78</v>
      </c>
      <c r="V157" s="54" t="str">
        <f aca="false">IF(Y157="","",Y157)</f>
        <v>М</v>
      </c>
      <c r="W157" s="54" t="str">
        <f aca="false">IF(Z157="","",Z157)</f>
        <v>Па</v>
      </c>
      <c r="X157" s="57" t="n">
        <v>60</v>
      </c>
      <c r="Y157" s="57" t="s">
        <v>137</v>
      </c>
      <c r="Z157" s="59" t="s">
        <v>138</v>
      </c>
      <c r="AA157" s="55" t="s">
        <v>417</v>
      </c>
      <c r="AB157" s="57"/>
      <c r="AC157" s="59" t="s">
        <v>111</v>
      </c>
      <c r="AD157" s="58" t="n">
        <v>36</v>
      </c>
      <c r="AE157" s="63" t="n">
        <v>44884</v>
      </c>
      <c r="AF157" s="64" t="n">
        <f aca="false">IF(AD157=0,0,IF(AE157="","",EDATE(AE157,AD157)-DAY(1)))</f>
        <v>45949</v>
      </c>
      <c r="AG157" s="64" t="s">
        <v>314</v>
      </c>
      <c r="AH157" s="64" t="s">
        <v>82</v>
      </c>
      <c r="AI157" s="59" t="s">
        <v>884</v>
      </c>
      <c r="AJ157" s="56" t="s">
        <v>113</v>
      </c>
      <c r="AK157" s="64" t="str">
        <f aca="true">IF(AE157=0,"нет данных",IF(TODAY()&lt;AF157-30,"поверен",IF(TODAY()&gt;AF157,"ЗАМЕНИТЬ","ПРОСРОЧЕН")))</f>
        <v>ПРОСРОЧЕН</v>
      </c>
      <c r="AL157" s="59"/>
      <c r="AM157" s="59" t="s">
        <v>85</v>
      </c>
      <c r="AN157" s="59" t="s">
        <v>86</v>
      </c>
      <c r="AO157" s="59" t="s">
        <v>87</v>
      </c>
      <c r="AP157" s="57"/>
      <c r="AQ157" s="65"/>
      <c r="AR157" s="64"/>
      <c r="AS157" s="59" t="s">
        <v>90</v>
      </c>
      <c r="AT157" s="54"/>
      <c r="AU157" s="54"/>
      <c r="AV157" s="56"/>
      <c r="AW157" s="56"/>
      <c r="AX157" s="54"/>
      <c r="AY157" s="54"/>
      <c r="AZ157" s="54"/>
      <c r="BA157" s="56"/>
      <c r="BB157" s="56" t="s">
        <v>141</v>
      </c>
      <c r="BC157" s="56" t="s">
        <v>142</v>
      </c>
      <c r="BD157" s="59" t="n">
        <v>3001</v>
      </c>
      <c r="BE157" s="56"/>
      <c r="BF157" s="66"/>
      <c r="BG157" s="70" t="s">
        <v>388</v>
      </c>
      <c r="BH157" s="71"/>
      <c r="BI157" s="54"/>
      <c r="BJ157" s="54"/>
      <c r="BK157" s="54"/>
    </row>
    <row r="158" s="72" customFormat="true" ht="60" hidden="false" customHeight="true" outlineLevel="0" collapsed="false">
      <c r="A158" s="54"/>
      <c r="B158" s="54" t="s">
        <v>62</v>
      </c>
      <c r="C158" s="54" t="s">
        <v>63</v>
      </c>
      <c r="D158" s="55" t="s">
        <v>64</v>
      </c>
      <c r="E158" s="55" t="n">
        <v>600</v>
      </c>
      <c r="F158" s="56" t="s">
        <v>680</v>
      </c>
      <c r="G158" s="56" t="s">
        <v>885</v>
      </c>
      <c r="H158" s="55" t="s">
        <v>886</v>
      </c>
      <c r="I158" s="57" t="s">
        <v>689</v>
      </c>
      <c r="J158" s="56" t="s">
        <v>409</v>
      </c>
      <c r="K158" s="58" t="s">
        <v>410</v>
      </c>
      <c r="L158" s="58" t="s">
        <v>411</v>
      </c>
      <c r="M158" s="58" t="s">
        <v>700</v>
      </c>
      <c r="N158" s="55" t="s">
        <v>887</v>
      </c>
      <c r="O158" s="54" t="s">
        <v>414</v>
      </c>
      <c r="P158" s="54" t="s">
        <v>76</v>
      </c>
      <c r="Q158" s="59" t="s">
        <v>135</v>
      </c>
      <c r="R158" s="69" t="s">
        <v>685</v>
      </c>
      <c r="S158" s="57" t="n">
        <v>12</v>
      </c>
      <c r="T158" s="61" t="n">
        <f aca="false">R158+S158*365.2</f>
        <v>4391.6016</v>
      </c>
      <c r="U158" s="55" t="s">
        <v>78</v>
      </c>
      <c r="V158" s="54" t="str">
        <f aca="false">IF(Y158="","",Y158)</f>
        <v>к</v>
      </c>
      <c r="W158" s="54" t="str">
        <f aca="false">IF(Z158="","",Z158)</f>
        <v>Па</v>
      </c>
      <c r="X158" s="57" t="n">
        <v>600</v>
      </c>
      <c r="Y158" s="57" t="s">
        <v>416</v>
      </c>
      <c r="Z158" s="59" t="s">
        <v>138</v>
      </c>
      <c r="AA158" s="55" t="s">
        <v>417</v>
      </c>
      <c r="AB158" s="57"/>
      <c r="AC158" s="59" t="s">
        <v>111</v>
      </c>
      <c r="AD158" s="58" t="n">
        <v>36</v>
      </c>
      <c r="AE158" s="63" t="n">
        <v>44884</v>
      </c>
      <c r="AF158" s="64" t="n">
        <f aca="false">IF(AD158=0,0,IF(AE158="","",EDATE(AE158,AD158)-DAY(1)))</f>
        <v>45949</v>
      </c>
      <c r="AG158" s="56" t="s">
        <v>81</v>
      </c>
      <c r="AH158" s="56" t="s">
        <v>82</v>
      </c>
      <c r="AI158" s="59" t="s">
        <v>888</v>
      </c>
      <c r="AJ158" s="56" t="s">
        <v>113</v>
      </c>
      <c r="AK158" s="64" t="str">
        <f aca="true">IF(AE158=0,"нет данных",IF(TODAY()&lt;AF158-30,"поверен",IF(TODAY()&gt;AF158,"ЗАМЕНИТЬ","ПРОСРОЧЕН")))</f>
        <v>ПРОСРОЧЕН</v>
      </c>
      <c r="AL158" s="59"/>
      <c r="AM158" s="59" t="s">
        <v>85</v>
      </c>
      <c r="AN158" s="59" t="s">
        <v>86</v>
      </c>
      <c r="AO158" s="59" t="s">
        <v>87</v>
      </c>
      <c r="AP158" s="57"/>
      <c r="AQ158" s="65"/>
      <c r="AR158" s="64"/>
      <c r="AS158" s="59" t="s">
        <v>90</v>
      </c>
      <c r="AT158" s="54"/>
      <c r="AU158" s="54"/>
      <c r="AV158" s="56"/>
      <c r="AW158" s="56"/>
      <c r="AX158" s="54"/>
      <c r="AY158" s="54"/>
      <c r="AZ158" s="54"/>
      <c r="BA158" s="56"/>
      <c r="BB158" s="56" t="s">
        <v>141</v>
      </c>
      <c r="BC158" s="56" t="s">
        <v>142</v>
      </c>
      <c r="BD158" s="59" t="n">
        <v>3001</v>
      </c>
      <c r="BE158" s="56"/>
      <c r="BF158" s="66"/>
      <c r="BG158" s="70" t="s">
        <v>388</v>
      </c>
      <c r="BH158" s="71"/>
      <c r="BI158" s="54"/>
      <c r="BJ158" s="54"/>
      <c r="BK158" s="54"/>
    </row>
    <row r="159" s="72" customFormat="true" ht="60" hidden="false" customHeight="true" outlineLevel="0" collapsed="false">
      <c r="A159" s="54"/>
      <c r="B159" s="54" t="s">
        <v>62</v>
      </c>
      <c r="C159" s="54" t="s">
        <v>63</v>
      </c>
      <c r="D159" s="55" t="s">
        <v>64</v>
      </c>
      <c r="E159" s="55" t="n">
        <v>600</v>
      </c>
      <c r="F159" s="56" t="s">
        <v>680</v>
      </c>
      <c r="G159" s="56" t="s">
        <v>889</v>
      </c>
      <c r="H159" s="55" t="s">
        <v>890</v>
      </c>
      <c r="I159" s="57" t="s">
        <v>689</v>
      </c>
      <c r="J159" s="56" t="s">
        <v>409</v>
      </c>
      <c r="K159" s="58" t="s">
        <v>410</v>
      </c>
      <c r="L159" s="58" t="s">
        <v>411</v>
      </c>
      <c r="M159" s="58" t="s">
        <v>700</v>
      </c>
      <c r="N159" s="55" t="s">
        <v>891</v>
      </c>
      <c r="O159" s="54" t="s">
        <v>414</v>
      </c>
      <c r="P159" s="54" t="s">
        <v>76</v>
      </c>
      <c r="Q159" s="59" t="s">
        <v>135</v>
      </c>
      <c r="R159" s="69" t="s">
        <v>685</v>
      </c>
      <c r="S159" s="57" t="n">
        <v>12</v>
      </c>
      <c r="T159" s="61" t="n">
        <f aca="false">R159+S159*365.2</f>
        <v>4391.6016</v>
      </c>
      <c r="U159" s="55" t="s">
        <v>78</v>
      </c>
      <c r="V159" s="54" t="str">
        <f aca="false">IF(Y159="","",Y159)</f>
        <v>к</v>
      </c>
      <c r="W159" s="54" t="str">
        <f aca="false">IF(Z159="","",Z159)</f>
        <v>Па</v>
      </c>
      <c r="X159" s="57" t="n">
        <v>600</v>
      </c>
      <c r="Y159" s="57" t="s">
        <v>416</v>
      </c>
      <c r="Z159" s="59" t="s">
        <v>138</v>
      </c>
      <c r="AA159" s="55" t="s">
        <v>417</v>
      </c>
      <c r="AB159" s="57"/>
      <c r="AC159" s="59" t="s">
        <v>111</v>
      </c>
      <c r="AD159" s="58" t="n">
        <v>36</v>
      </c>
      <c r="AE159" s="63" t="n">
        <v>44884</v>
      </c>
      <c r="AF159" s="64" t="n">
        <f aca="false">IF(AD159=0,0,IF(AE159="","",EDATE(AE159,AD159)-DAY(1)))</f>
        <v>45949</v>
      </c>
      <c r="AG159" s="56" t="s">
        <v>81</v>
      </c>
      <c r="AH159" s="56" t="s">
        <v>82</v>
      </c>
      <c r="AI159" s="59" t="s">
        <v>892</v>
      </c>
      <c r="AJ159" s="56" t="s">
        <v>113</v>
      </c>
      <c r="AK159" s="64" t="str">
        <f aca="true">IF(AE159=0,"нет данных",IF(TODAY()&lt;AF159-30,"поверен",IF(TODAY()&gt;AF159,"ЗАМЕНИТЬ","ПРОСРОЧЕН")))</f>
        <v>ПРОСРОЧЕН</v>
      </c>
      <c r="AL159" s="59"/>
      <c r="AM159" s="59" t="s">
        <v>85</v>
      </c>
      <c r="AN159" s="59" t="s">
        <v>86</v>
      </c>
      <c r="AO159" s="59" t="s">
        <v>87</v>
      </c>
      <c r="AP159" s="57"/>
      <c r="AQ159" s="65"/>
      <c r="AR159" s="64"/>
      <c r="AS159" s="59" t="s">
        <v>90</v>
      </c>
      <c r="AT159" s="54"/>
      <c r="AU159" s="54"/>
      <c r="AV159" s="56"/>
      <c r="AW159" s="56"/>
      <c r="AX159" s="54"/>
      <c r="AY159" s="54"/>
      <c r="AZ159" s="54"/>
      <c r="BA159" s="56"/>
      <c r="BB159" s="56" t="s">
        <v>141</v>
      </c>
      <c r="BC159" s="56" t="s">
        <v>142</v>
      </c>
      <c r="BD159" s="59" t="n">
        <v>3001</v>
      </c>
      <c r="BE159" s="56"/>
      <c r="BF159" s="66"/>
      <c r="BG159" s="70" t="s">
        <v>388</v>
      </c>
      <c r="BH159" s="71"/>
      <c r="BI159" s="54"/>
      <c r="BJ159" s="54"/>
      <c r="BK159" s="54"/>
    </row>
    <row r="160" s="106" customFormat="true" ht="60" hidden="false" customHeight="true" outlineLevel="0" collapsed="false">
      <c r="A160" s="36"/>
      <c r="B160" s="36" t="s">
        <v>62</v>
      </c>
      <c r="C160" s="36" t="s">
        <v>63</v>
      </c>
      <c r="D160" s="37" t="s">
        <v>64</v>
      </c>
      <c r="E160" s="37" t="n">
        <v>600</v>
      </c>
      <c r="F160" s="38" t="s">
        <v>680</v>
      </c>
      <c r="G160" s="36" t="s">
        <v>893</v>
      </c>
      <c r="H160" s="36" t="s">
        <v>894</v>
      </c>
      <c r="I160" s="39" t="s">
        <v>624</v>
      </c>
      <c r="J160" s="38" t="s">
        <v>709</v>
      </c>
      <c r="K160" s="40" t="s">
        <v>626</v>
      </c>
      <c r="L160" s="40" t="s">
        <v>627</v>
      </c>
      <c r="M160" s="38" t="s">
        <v>628</v>
      </c>
      <c r="N160" s="37" t="s">
        <v>895</v>
      </c>
      <c r="O160" s="39" t="s">
        <v>629</v>
      </c>
      <c r="P160" s="36" t="s">
        <v>76</v>
      </c>
      <c r="Q160" s="41" t="s">
        <v>630</v>
      </c>
      <c r="R160" s="42" t="n">
        <v>42625</v>
      </c>
      <c r="S160" s="39" t="n">
        <v>10</v>
      </c>
      <c r="T160" s="43" t="n">
        <f aca="false">R160+S160*365.2</f>
        <v>46277</v>
      </c>
      <c r="U160" s="37" t="n">
        <v>0.1</v>
      </c>
      <c r="V160" s="36" t="str">
        <f aca="false">IF(Y160="","",Y160)</f>
        <v>м</v>
      </c>
      <c r="W160" s="36" t="str">
        <f aca="false">IF(Z160="","",Z160)</f>
        <v>м/c</v>
      </c>
      <c r="X160" s="39" t="n">
        <v>30</v>
      </c>
      <c r="Y160" s="39" t="s">
        <v>242</v>
      </c>
      <c r="Z160" s="41" t="s">
        <v>631</v>
      </c>
      <c r="AA160" s="37" t="s">
        <v>632</v>
      </c>
      <c r="AB160" s="39" t="s">
        <v>242</v>
      </c>
      <c r="AC160" s="41" t="s">
        <v>633</v>
      </c>
      <c r="AD160" s="40" t="n">
        <v>12</v>
      </c>
      <c r="AE160" s="44" t="n">
        <v>45612</v>
      </c>
      <c r="AF160" s="45" t="n">
        <f aca="false">IF(AD160=0,0,IF(AE160="","",EDATE(AE160,AD160)-DAY(1)))</f>
        <v>45946</v>
      </c>
      <c r="AG160" s="38" t="s">
        <v>81</v>
      </c>
      <c r="AH160" s="38" t="s">
        <v>82</v>
      </c>
      <c r="AI160" s="41" t="s">
        <v>711</v>
      </c>
      <c r="AJ160" s="38" t="s">
        <v>712</v>
      </c>
      <c r="AK160" s="45" t="str">
        <f aca="true">IF(AE160=0,"нет данных",IF(TODAY()&lt;AF160-30,"поверен",IF(TODAY()&gt;AF160,"ЗАМЕНИТЬ","ПРОСРОЧЕН")))</f>
        <v>ПРОСРОЧЕН</v>
      </c>
      <c r="AL160" s="41"/>
      <c r="AM160" s="41" t="s">
        <v>85</v>
      </c>
      <c r="AN160" s="41" t="s">
        <v>86</v>
      </c>
      <c r="AO160" s="41" t="s">
        <v>87</v>
      </c>
      <c r="AP160" s="39" t="s">
        <v>635</v>
      </c>
      <c r="AQ160" s="46"/>
      <c r="AR160" s="45"/>
      <c r="AS160" s="41" t="s">
        <v>90</v>
      </c>
      <c r="AT160" s="36"/>
      <c r="AU160" s="36"/>
      <c r="AV160" s="38"/>
      <c r="AW160" s="38"/>
      <c r="AX160" s="36"/>
      <c r="AY160" s="36"/>
      <c r="AZ160" s="36"/>
      <c r="BA160" s="38"/>
      <c r="BB160" s="38" t="s">
        <v>636</v>
      </c>
      <c r="BC160" s="38" t="s">
        <v>637</v>
      </c>
      <c r="BD160" s="41" t="n">
        <v>3661</v>
      </c>
      <c r="BE160" s="38"/>
      <c r="BF160" s="47"/>
      <c r="BG160" s="36" t="s">
        <v>388</v>
      </c>
      <c r="BH160" s="105"/>
      <c r="BI160" s="46" t="s">
        <v>638</v>
      </c>
      <c r="BJ160" s="46" t="s">
        <v>639</v>
      </c>
      <c r="BK160" s="46" t="s">
        <v>640</v>
      </c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72"/>
      <c r="DV160" s="72"/>
      <c r="DW160" s="72"/>
      <c r="DX160" s="72"/>
      <c r="DY160" s="72"/>
      <c r="DZ160" s="72"/>
      <c r="EA160" s="72"/>
      <c r="EB160" s="72"/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72"/>
      <c r="FI160" s="72"/>
      <c r="FJ160" s="72"/>
      <c r="FK160" s="72"/>
      <c r="FL160" s="72"/>
      <c r="FM160" s="72"/>
      <c r="FN160" s="72"/>
      <c r="FO160" s="72"/>
      <c r="FP160" s="72"/>
      <c r="FQ160" s="72"/>
      <c r="FR160" s="72"/>
      <c r="FS160" s="72"/>
      <c r="FT160" s="72"/>
      <c r="FU160" s="72"/>
      <c r="FV160" s="72"/>
      <c r="FW160" s="72"/>
      <c r="FX160" s="72"/>
      <c r="FY160" s="72"/>
      <c r="FZ160" s="72"/>
      <c r="GA160" s="72"/>
      <c r="GB160" s="72"/>
      <c r="GC160" s="72"/>
      <c r="GD160" s="72"/>
      <c r="GE160" s="72"/>
      <c r="GF160" s="72"/>
      <c r="GG160" s="72"/>
      <c r="GH160" s="72"/>
      <c r="GI160" s="72"/>
      <c r="GJ160" s="72"/>
      <c r="GK160" s="72"/>
      <c r="GL160" s="72"/>
      <c r="GM160" s="72"/>
      <c r="GN160" s="72"/>
      <c r="GO160" s="72"/>
      <c r="GP160" s="72"/>
      <c r="GQ160" s="72"/>
      <c r="GR160" s="72"/>
      <c r="GS160" s="72"/>
      <c r="GT160" s="72"/>
      <c r="GU160" s="72"/>
      <c r="GV160" s="72"/>
      <c r="GW160" s="72"/>
      <c r="GX160" s="72"/>
      <c r="GY160" s="72"/>
      <c r="GZ160" s="72"/>
      <c r="HA160" s="72"/>
      <c r="HB160" s="72"/>
      <c r="HC160" s="72"/>
      <c r="HD160" s="72"/>
      <c r="HE160" s="72"/>
      <c r="HF160" s="72"/>
      <c r="HG160" s="72"/>
      <c r="HH160" s="72"/>
      <c r="HI160" s="72"/>
      <c r="HJ160" s="72"/>
      <c r="HK160" s="72"/>
      <c r="HL160" s="72"/>
      <c r="HM160" s="72"/>
      <c r="HN160" s="72"/>
      <c r="HO160" s="72"/>
      <c r="HP160" s="72"/>
      <c r="HQ160" s="72"/>
      <c r="HR160" s="72"/>
      <c r="HS160" s="72"/>
      <c r="HT160" s="72"/>
      <c r="HU160" s="72"/>
      <c r="HV160" s="72"/>
      <c r="HW160" s="72"/>
      <c r="HX160" s="72"/>
      <c r="HY160" s="72"/>
      <c r="HZ160" s="72"/>
      <c r="IA160" s="72"/>
      <c r="IB160" s="72"/>
      <c r="IC160" s="72"/>
      <c r="ID160" s="72"/>
      <c r="IE160" s="72"/>
    </row>
    <row r="161" s="203" customFormat="true" ht="60" hidden="false" customHeight="true" outlineLevel="0" collapsed="false">
      <c r="A161" s="36"/>
      <c r="B161" s="36" t="s">
        <v>62</v>
      </c>
      <c r="C161" s="36" t="s">
        <v>63</v>
      </c>
      <c r="D161" s="37" t="s">
        <v>64</v>
      </c>
      <c r="E161" s="37" t="n">
        <v>600</v>
      </c>
      <c r="F161" s="38" t="s">
        <v>680</v>
      </c>
      <c r="G161" s="36" t="s">
        <v>893</v>
      </c>
      <c r="H161" s="36" t="s">
        <v>896</v>
      </c>
      <c r="I161" s="39" t="s">
        <v>624</v>
      </c>
      <c r="J161" s="38" t="s">
        <v>709</v>
      </c>
      <c r="K161" s="40" t="s">
        <v>626</v>
      </c>
      <c r="L161" s="40" t="s">
        <v>627</v>
      </c>
      <c r="M161" s="38" t="s">
        <v>628</v>
      </c>
      <c r="N161" s="37" t="s">
        <v>897</v>
      </c>
      <c r="O161" s="39" t="s">
        <v>629</v>
      </c>
      <c r="P161" s="36" t="s">
        <v>76</v>
      </c>
      <c r="Q161" s="41" t="s">
        <v>630</v>
      </c>
      <c r="R161" s="42" t="n">
        <v>42636</v>
      </c>
      <c r="S161" s="39" t="n">
        <v>10</v>
      </c>
      <c r="T161" s="43" t="n">
        <f aca="false">R161+S161*365.2</f>
        <v>46288</v>
      </c>
      <c r="U161" s="37" t="n">
        <v>0.1</v>
      </c>
      <c r="V161" s="36" t="str">
        <f aca="false">IF(Y161="","",Y161)</f>
        <v>м</v>
      </c>
      <c r="W161" s="36" t="str">
        <f aca="false">IF(Z161="","",Z161)</f>
        <v>м/c</v>
      </c>
      <c r="X161" s="39" t="n">
        <v>30</v>
      </c>
      <c r="Y161" s="39" t="s">
        <v>242</v>
      </c>
      <c r="Z161" s="41" t="s">
        <v>631</v>
      </c>
      <c r="AA161" s="37" t="s">
        <v>632</v>
      </c>
      <c r="AB161" s="39" t="s">
        <v>242</v>
      </c>
      <c r="AC161" s="41" t="s">
        <v>633</v>
      </c>
      <c r="AD161" s="40" t="n">
        <v>12</v>
      </c>
      <c r="AE161" s="44" t="n">
        <v>45612</v>
      </c>
      <c r="AF161" s="45" t="n">
        <f aca="false">IF(AD161=0,0,IF(AE161="","",EDATE(AE161,AD161)-DAY(1)))</f>
        <v>45946</v>
      </c>
      <c r="AG161" s="38" t="s">
        <v>81</v>
      </c>
      <c r="AH161" s="38" t="s">
        <v>82</v>
      </c>
      <c r="AI161" s="41" t="s">
        <v>711</v>
      </c>
      <c r="AJ161" s="38" t="s">
        <v>712</v>
      </c>
      <c r="AK161" s="45" t="str">
        <f aca="true">IF(AE161=0,"нет данных",IF(TODAY()&lt;AF161-30,"поверен",IF(TODAY()&gt;AF161,"ЗАМЕНИТЬ","ПРОСРОЧЕН")))</f>
        <v>ПРОСРОЧЕН</v>
      </c>
      <c r="AL161" s="41"/>
      <c r="AM161" s="41" t="s">
        <v>85</v>
      </c>
      <c r="AN161" s="41" t="s">
        <v>86</v>
      </c>
      <c r="AO161" s="41" t="s">
        <v>87</v>
      </c>
      <c r="AP161" s="39" t="s">
        <v>635</v>
      </c>
      <c r="AQ161" s="46"/>
      <c r="AR161" s="45"/>
      <c r="AS161" s="41" t="s">
        <v>90</v>
      </c>
      <c r="AT161" s="36"/>
      <c r="AU161" s="36"/>
      <c r="AV161" s="38"/>
      <c r="AW161" s="38"/>
      <c r="AX161" s="36"/>
      <c r="AY161" s="36"/>
      <c r="AZ161" s="36"/>
      <c r="BA161" s="38"/>
      <c r="BB161" s="38" t="s">
        <v>636</v>
      </c>
      <c r="BC161" s="38" t="s">
        <v>637</v>
      </c>
      <c r="BD161" s="41" t="n">
        <v>3661</v>
      </c>
      <c r="BE161" s="38"/>
      <c r="BF161" s="47"/>
      <c r="BG161" s="36" t="s">
        <v>388</v>
      </c>
      <c r="BH161" s="202"/>
      <c r="BI161" s="46" t="s">
        <v>638</v>
      </c>
      <c r="BJ161" s="46" t="s">
        <v>639</v>
      </c>
      <c r="BK161" s="46" t="s">
        <v>640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</row>
    <row r="162" s="203" customFormat="true" ht="60" hidden="false" customHeight="true" outlineLevel="0" collapsed="false">
      <c r="A162" s="36"/>
      <c r="B162" s="36" t="s">
        <v>62</v>
      </c>
      <c r="C162" s="36" t="s">
        <v>63</v>
      </c>
      <c r="D162" s="37" t="s">
        <v>64</v>
      </c>
      <c r="E162" s="37" t="n">
        <v>600</v>
      </c>
      <c r="F162" s="38" t="s">
        <v>680</v>
      </c>
      <c r="G162" s="36" t="s">
        <v>898</v>
      </c>
      <c r="H162" s="36" t="s">
        <v>899</v>
      </c>
      <c r="I162" s="39" t="s">
        <v>624</v>
      </c>
      <c r="J162" s="38" t="s">
        <v>709</v>
      </c>
      <c r="K162" s="40" t="s">
        <v>626</v>
      </c>
      <c r="L162" s="40" t="s">
        <v>627</v>
      </c>
      <c r="M162" s="38" t="s">
        <v>628</v>
      </c>
      <c r="N162" s="37" t="s">
        <v>900</v>
      </c>
      <c r="O162" s="39" t="s">
        <v>629</v>
      </c>
      <c r="P162" s="36" t="s">
        <v>76</v>
      </c>
      <c r="Q162" s="41" t="s">
        <v>630</v>
      </c>
      <c r="R162" s="42" t="n">
        <v>42699</v>
      </c>
      <c r="S162" s="39" t="n">
        <v>10</v>
      </c>
      <c r="T162" s="43" t="n">
        <f aca="false">R162+S162*365.2</f>
        <v>46351</v>
      </c>
      <c r="U162" s="37" t="n">
        <v>0.1</v>
      </c>
      <c r="V162" s="36" t="str">
        <f aca="false">IF(Y162="","",Y162)</f>
        <v>м</v>
      </c>
      <c r="W162" s="36" t="str">
        <f aca="false">IF(Z162="","",Z162)</f>
        <v>м/c</v>
      </c>
      <c r="X162" s="39" t="n">
        <v>30</v>
      </c>
      <c r="Y162" s="39" t="s">
        <v>242</v>
      </c>
      <c r="Z162" s="41" t="s">
        <v>631</v>
      </c>
      <c r="AA162" s="37" t="s">
        <v>632</v>
      </c>
      <c r="AB162" s="39" t="s">
        <v>242</v>
      </c>
      <c r="AC162" s="41" t="s">
        <v>633</v>
      </c>
      <c r="AD162" s="40" t="n">
        <v>12</v>
      </c>
      <c r="AE162" s="44" t="n">
        <v>45612</v>
      </c>
      <c r="AF162" s="45" t="n">
        <f aca="false">IF(AD162=0,0,IF(AE162="","",EDATE(AE162,AD162)-DAY(1)))</f>
        <v>45946</v>
      </c>
      <c r="AG162" s="38" t="s">
        <v>81</v>
      </c>
      <c r="AH162" s="38" t="s">
        <v>82</v>
      </c>
      <c r="AI162" s="41" t="s">
        <v>711</v>
      </c>
      <c r="AJ162" s="38" t="s">
        <v>712</v>
      </c>
      <c r="AK162" s="45" t="str">
        <f aca="true">IF(AE162=0,"нет данных",IF(TODAY()&lt;AF162-30,"поверен",IF(TODAY()&gt;AF162,"ЗАМЕНИТЬ","ПРОСРОЧЕН")))</f>
        <v>ПРОСРОЧЕН</v>
      </c>
      <c r="AL162" s="41"/>
      <c r="AM162" s="41" t="s">
        <v>85</v>
      </c>
      <c r="AN162" s="41" t="s">
        <v>86</v>
      </c>
      <c r="AO162" s="41" t="s">
        <v>87</v>
      </c>
      <c r="AP162" s="39" t="s">
        <v>635</v>
      </c>
      <c r="AQ162" s="46"/>
      <c r="AR162" s="45"/>
      <c r="AS162" s="41" t="s">
        <v>90</v>
      </c>
      <c r="AT162" s="36"/>
      <c r="AU162" s="36"/>
      <c r="AV162" s="38"/>
      <c r="AW162" s="38"/>
      <c r="AX162" s="36"/>
      <c r="AY162" s="36"/>
      <c r="AZ162" s="36"/>
      <c r="BA162" s="38"/>
      <c r="BB162" s="38" t="s">
        <v>636</v>
      </c>
      <c r="BC162" s="38" t="s">
        <v>637</v>
      </c>
      <c r="BD162" s="41" t="n">
        <v>3661</v>
      </c>
      <c r="BE162" s="38"/>
      <c r="BF162" s="47"/>
      <c r="BG162" s="36" t="s">
        <v>388</v>
      </c>
      <c r="BH162" s="202"/>
      <c r="BI162" s="46" t="s">
        <v>638</v>
      </c>
      <c r="BJ162" s="46" t="s">
        <v>639</v>
      </c>
      <c r="BK162" s="46" t="s">
        <v>640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</row>
    <row r="163" s="203" customFormat="true" ht="60" hidden="false" customHeight="true" outlineLevel="0" collapsed="false">
      <c r="A163" s="36"/>
      <c r="B163" s="36" t="s">
        <v>62</v>
      </c>
      <c r="C163" s="36" t="s">
        <v>63</v>
      </c>
      <c r="D163" s="37" t="s">
        <v>64</v>
      </c>
      <c r="E163" s="37" t="n">
        <v>600</v>
      </c>
      <c r="F163" s="38" t="s">
        <v>680</v>
      </c>
      <c r="G163" s="36" t="s">
        <v>898</v>
      </c>
      <c r="H163" s="36" t="s">
        <v>901</v>
      </c>
      <c r="I163" s="39" t="s">
        <v>624</v>
      </c>
      <c r="J163" s="38" t="s">
        <v>709</v>
      </c>
      <c r="K163" s="40" t="s">
        <v>626</v>
      </c>
      <c r="L163" s="40" t="s">
        <v>627</v>
      </c>
      <c r="M163" s="38" t="s">
        <v>628</v>
      </c>
      <c r="N163" s="37" t="s">
        <v>902</v>
      </c>
      <c r="O163" s="39" t="s">
        <v>629</v>
      </c>
      <c r="P163" s="36" t="s">
        <v>76</v>
      </c>
      <c r="Q163" s="41" t="s">
        <v>630</v>
      </c>
      <c r="R163" s="42" t="n">
        <v>42699</v>
      </c>
      <c r="S163" s="39" t="n">
        <v>10</v>
      </c>
      <c r="T163" s="43" t="n">
        <f aca="false">R163+S163*365.2</f>
        <v>46351</v>
      </c>
      <c r="U163" s="37" t="n">
        <v>0.1</v>
      </c>
      <c r="V163" s="36" t="str">
        <f aca="false">IF(Y163="","",Y163)</f>
        <v>м</v>
      </c>
      <c r="W163" s="36" t="str">
        <f aca="false">IF(Z163="","",Z163)</f>
        <v>м/c</v>
      </c>
      <c r="X163" s="39" t="n">
        <v>30</v>
      </c>
      <c r="Y163" s="39" t="s">
        <v>242</v>
      </c>
      <c r="Z163" s="41" t="s">
        <v>631</v>
      </c>
      <c r="AA163" s="37" t="s">
        <v>632</v>
      </c>
      <c r="AB163" s="39" t="s">
        <v>242</v>
      </c>
      <c r="AC163" s="41" t="s">
        <v>633</v>
      </c>
      <c r="AD163" s="40" t="n">
        <v>12</v>
      </c>
      <c r="AE163" s="44" t="n">
        <v>45612</v>
      </c>
      <c r="AF163" s="45" t="n">
        <f aca="false">IF(AD163=0,0,IF(AE163="","",EDATE(AE163,AD163)-DAY(1)))</f>
        <v>45946</v>
      </c>
      <c r="AG163" s="38" t="s">
        <v>81</v>
      </c>
      <c r="AH163" s="38" t="s">
        <v>82</v>
      </c>
      <c r="AI163" s="41" t="s">
        <v>711</v>
      </c>
      <c r="AJ163" s="38" t="s">
        <v>712</v>
      </c>
      <c r="AK163" s="45" t="str">
        <f aca="true">IF(AE163=0,"нет данных",IF(TODAY()&lt;AF163-30,"поверен",IF(TODAY()&gt;AF163,"ЗАМЕНИТЬ","ПРОСРОЧЕН")))</f>
        <v>ПРОСРОЧЕН</v>
      </c>
      <c r="AL163" s="41"/>
      <c r="AM163" s="41" t="s">
        <v>85</v>
      </c>
      <c r="AN163" s="41" t="s">
        <v>86</v>
      </c>
      <c r="AO163" s="41" t="s">
        <v>87</v>
      </c>
      <c r="AP163" s="39" t="s">
        <v>635</v>
      </c>
      <c r="AQ163" s="46"/>
      <c r="AR163" s="45"/>
      <c r="AS163" s="41" t="s">
        <v>90</v>
      </c>
      <c r="AT163" s="36"/>
      <c r="AU163" s="36"/>
      <c r="AV163" s="38"/>
      <c r="AW163" s="38"/>
      <c r="AX163" s="36"/>
      <c r="AY163" s="36"/>
      <c r="AZ163" s="36"/>
      <c r="BA163" s="38"/>
      <c r="BB163" s="38" t="s">
        <v>636</v>
      </c>
      <c r="BC163" s="38" t="s">
        <v>637</v>
      </c>
      <c r="BD163" s="41" t="n">
        <v>3661</v>
      </c>
      <c r="BE163" s="38"/>
      <c r="BF163" s="47"/>
      <c r="BG163" s="36" t="s">
        <v>388</v>
      </c>
      <c r="BH163" s="202"/>
      <c r="BI163" s="46" t="s">
        <v>638</v>
      </c>
      <c r="BJ163" s="46" t="s">
        <v>639</v>
      </c>
      <c r="BK163" s="46" t="s">
        <v>640</v>
      </c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</row>
    <row r="164" s="203" customFormat="true" ht="60" hidden="false" customHeight="true" outlineLevel="0" collapsed="false">
      <c r="A164" s="36"/>
      <c r="B164" s="36" t="s">
        <v>62</v>
      </c>
      <c r="C164" s="36" t="s">
        <v>63</v>
      </c>
      <c r="D164" s="37" t="s">
        <v>64</v>
      </c>
      <c r="E164" s="37" t="n">
        <v>600</v>
      </c>
      <c r="F164" s="38" t="s">
        <v>680</v>
      </c>
      <c r="G164" s="36" t="s">
        <v>903</v>
      </c>
      <c r="H164" s="36" t="s">
        <v>904</v>
      </c>
      <c r="I164" s="39" t="s">
        <v>624</v>
      </c>
      <c r="J164" s="38" t="s">
        <v>709</v>
      </c>
      <c r="K164" s="40" t="s">
        <v>626</v>
      </c>
      <c r="L164" s="40" t="s">
        <v>627</v>
      </c>
      <c r="M164" s="38" t="s">
        <v>628</v>
      </c>
      <c r="N164" s="37" t="s">
        <v>905</v>
      </c>
      <c r="O164" s="39" t="s">
        <v>629</v>
      </c>
      <c r="P164" s="36" t="s">
        <v>76</v>
      </c>
      <c r="Q164" s="41" t="s">
        <v>630</v>
      </c>
      <c r="R164" s="42" t="n">
        <v>42699</v>
      </c>
      <c r="S164" s="39" t="n">
        <v>10</v>
      </c>
      <c r="T164" s="43" t="n">
        <f aca="false">R164+S164*365.2</f>
        <v>46351</v>
      </c>
      <c r="U164" s="37" t="n">
        <v>0.1</v>
      </c>
      <c r="V164" s="36" t="str">
        <f aca="false">IF(Y164="","",Y164)</f>
        <v>м</v>
      </c>
      <c r="W164" s="36" t="str">
        <f aca="false">IF(Z164="","",Z164)</f>
        <v>м/c</v>
      </c>
      <c r="X164" s="39" t="n">
        <v>30</v>
      </c>
      <c r="Y164" s="39" t="s">
        <v>242</v>
      </c>
      <c r="Z164" s="41" t="s">
        <v>631</v>
      </c>
      <c r="AA164" s="37" t="s">
        <v>632</v>
      </c>
      <c r="AB164" s="39" t="s">
        <v>242</v>
      </c>
      <c r="AC164" s="41" t="s">
        <v>633</v>
      </c>
      <c r="AD164" s="40" t="n">
        <v>12</v>
      </c>
      <c r="AE164" s="44" t="n">
        <v>45612</v>
      </c>
      <c r="AF164" s="45" t="n">
        <f aca="false">IF(AD164=0,0,IF(AE164="","",EDATE(AE164,AD164)-DAY(1)))</f>
        <v>45946</v>
      </c>
      <c r="AG164" s="38" t="s">
        <v>81</v>
      </c>
      <c r="AH164" s="38" t="s">
        <v>82</v>
      </c>
      <c r="AI164" s="41" t="s">
        <v>711</v>
      </c>
      <c r="AJ164" s="38" t="s">
        <v>712</v>
      </c>
      <c r="AK164" s="45" t="str">
        <f aca="true">IF(AE164=0,"нет данных",IF(TODAY()&lt;AF164-30,"поверен",IF(TODAY()&gt;AF164,"ЗАМЕНИТЬ","ПРОСРОЧЕН")))</f>
        <v>ПРОСРОЧЕН</v>
      </c>
      <c r="AL164" s="41"/>
      <c r="AM164" s="41" t="s">
        <v>85</v>
      </c>
      <c r="AN164" s="41" t="s">
        <v>86</v>
      </c>
      <c r="AO164" s="41" t="s">
        <v>87</v>
      </c>
      <c r="AP164" s="39" t="s">
        <v>635</v>
      </c>
      <c r="AQ164" s="46"/>
      <c r="AR164" s="45"/>
      <c r="AS164" s="41" t="s">
        <v>90</v>
      </c>
      <c r="AT164" s="36"/>
      <c r="AU164" s="36"/>
      <c r="AV164" s="38"/>
      <c r="AW164" s="38"/>
      <c r="AX164" s="36"/>
      <c r="AY164" s="36"/>
      <c r="AZ164" s="36"/>
      <c r="BA164" s="38"/>
      <c r="BB164" s="38" t="s">
        <v>636</v>
      </c>
      <c r="BC164" s="38" t="s">
        <v>637</v>
      </c>
      <c r="BD164" s="41" t="n">
        <v>3661</v>
      </c>
      <c r="BE164" s="38"/>
      <c r="BF164" s="47"/>
      <c r="BG164" s="36" t="s">
        <v>388</v>
      </c>
      <c r="BH164" s="202"/>
      <c r="BI164" s="46" t="s">
        <v>638</v>
      </c>
      <c r="BJ164" s="46" t="s">
        <v>639</v>
      </c>
      <c r="BK164" s="46" t="s">
        <v>640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</row>
    <row r="165" s="203" customFormat="true" ht="60" hidden="false" customHeight="true" outlineLevel="0" collapsed="false">
      <c r="A165" s="36"/>
      <c r="B165" s="36" t="s">
        <v>62</v>
      </c>
      <c r="C165" s="36" t="s">
        <v>63</v>
      </c>
      <c r="D165" s="37" t="s">
        <v>64</v>
      </c>
      <c r="E165" s="37" t="n">
        <v>600</v>
      </c>
      <c r="F165" s="38" t="s">
        <v>680</v>
      </c>
      <c r="G165" s="36" t="s">
        <v>903</v>
      </c>
      <c r="H165" s="36" t="s">
        <v>906</v>
      </c>
      <c r="I165" s="39" t="s">
        <v>624</v>
      </c>
      <c r="J165" s="38" t="s">
        <v>709</v>
      </c>
      <c r="K165" s="40" t="s">
        <v>626</v>
      </c>
      <c r="L165" s="40" t="s">
        <v>627</v>
      </c>
      <c r="M165" s="38" t="s">
        <v>628</v>
      </c>
      <c r="N165" s="37" t="s">
        <v>907</v>
      </c>
      <c r="O165" s="39" t="s">
        <v>629</v>
      </c>
      <c r="P165" s="36" t="s">
        <v>76</v>
      </c>
      <c r="Q165" s="41" t="s">
        <v>630</v>
      </c>
      <c r="R165" s="42" t="n">
        <v>42699</v>
      </c>
      <c r="S165" s="39" t="n">
        <v>10</v>
      </c>
      <c r="T165" s="43" t="n">
        <f aca="false">R165+S165*365.2</f>
        <v>46351</v>
      </c>
      <c r="U165" s="37" t="n">
        <v>0.1</v>
      </c>
      <c r="V165" s="36" t="str">
        <f aca="false">IF(Y165="","",Y165)</f>
        <v>м</v>
      </c>
      <c r="W165" s="36" t="str">
        <f aca="false">IF(Z165="","",Z165)</f>
        <v>м/c</v>
      </c>
      <c r="X165" s="39" t="n">
        <v>30</v>
      </c>
      <c r="Y165" s="39" t="s">
        <v>242</v>
      </c>
      <c r="Z165" s="41" t="s">
        <v>631</v>
      </c>
      <c r="AA165" s="37" t="s">
        <v>632</v>
      </c>
      <c r="AB165" s="39" t="s">
        <v>242</v>
      </c>
      <c r="AC165" s="41" t="s">
        <v>633</v>
      </c>
      <c r="AD165" s="40" t="n">
        <v>12</v>
      </c>
      <c r="AE165" s="44" t="n">
        <v>45612</v>
      </c>
      <c r="AF165" s="45" t="n">
        <f aca="false">IF(AD165=0,0,IF(AE165="","",EDATE(AE165,AD165)-DAY(1)))</f>
        <v>45946</v>
      </c>
      <c r="AG165" s="38" t="s">
        <v>81</v>
      </c>
      <c r="AH165" s="38" t="s">
        <v>82</v>
      </c>
      <c r="AI165" s="41" t="s">
        <v>711</v>
      </c>
      <c r="AJ165" s="38" t="s">
        <v>712</v>
      </c>
      <c r="AK165" s="45" t="str">
        <f aca="true">IF(AE165=0,"нет данных",IF(TODAY()&lt;AF165-30,"поверен",IF(TODAY()&gt;AF165,"ЗАМЕНИТЬ","ПРОСРОЧЕН")))</f>
        <v>ПРОСРОЧЕН</v>
      </c>
      <c r="AL165" s="41"/>
      <c r="AM165" s="41" t="s">
        <v>85</v>
      </c>
      <c r="AN165" s="41" t="s">
        <v>86</v>
      </c>
      <c r="AO165" s="41" t="s">
        <v>87</v>
      </c>
      <c r="AP165" s="39" t="s">
        <v>635</v>
      </c>
      <c r="AQ165" s="46"/>
      <c r="AR165" s="45"/>
      <c r="AS165" s="41" t="s">
        <v>90</v>
      </c>
      <c r="AT165" s="36"/>
      <c r="AU165" s="36"/>
      <c r="AV165" s="38"/>
      <c r="AW165" s="38"/>
      <c r="AX165" s="36"/>
      <c r="AY165" s="36"/>
      <c r="AZ165" s="36"/>
      <c r="BA165" s="38"/>
      <c r="BB165" s="38" t="s">
        <v>636</v>
      </c>
      <c r="BC165" s="38" t="s">
        <v>637</v>
      </c>
      <c r="BD165" s="41" t="n">
        <v>3661</v>
      </c>
      <c r="BE165" s="38"/>
      <c r="BF165" s="47"/>
      <c r="BG165" s="36" t="s">
        <v>388</v>
      </c>
      <c r="BH165" s="202"/>
      <c r="BI165" s="46" t="s">
        <v>638</v>
      </c>
      <c r="BJ165" s="46" t="s">
        <v>639</v>
      </c>
      <c r="BK165" s="46" t="s">
        <v>640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</row>
    <row r="166" s="106" customFormat="true" ht="60" hidden="false" customHeight="true" outlineLevel="0" collapsed="false">
      <c r="A166" s="36"/>
      <c r="B166" s="36" t="s">
        <v>62</v>
      </c>
      <c r="C166" s="36" t="s">
        <v>63</v>
      </c>
      <c r="D166" s="37" t="s">
        <v>64</v>
      </c>
      <c r="E166" s="37" t="n">
        <v>600</v>
      </c>
      <c r="F166" s="38" t="s">
        <v>680</v>
      </c>
      <c r="G166" s="36" t="s">
        <v>908</v>
      </c>
      <c r="H166" s="36" t="s">
        <v>909</v>
      </c>
      <c r="I166" s="39" t="s">
        <v>624</v>
      </c>
      <c r="J166" s="38" t="s">
        <v>910</v>
      </c>
      <c r="K166" s="40" t="s">
        <v>626</v>
      </c>
      <c r="L166" s="40" t="s">
        <v>627</v>
      </c>
      <c r="M166" s="38" t="s">
        <v>628</v>
      </c>
      <c r="N166" s="36" t="n">
        <v>57859</v>
      </c>
      <c r="O166" s="36" t="s">
        <v>629</v>
      </c>
      <c r="P166" s="36" t="s">
        <v>76</v>
      </c>
      <c r="Q166" s="41" t="s">
        <v>630</v>
      </c>
      <c r="R166" s="42" t="n">
        <v>42644</v>
      </c>
      <c r="S166" s="39" t="n">
        <v>10</v>
      </c>
      <c r="T166" s="43" t="n">
        <f aca="false">R166+S166*365.2</f>
        <v>46296</v>
      </c>
      <c r="U166" s="36" t="n">
        <v>0.1</v>
      </c>
      <c r="V166" s="36" t="s">
        <v>242</v>
      </c>
      <c r="W166" s="36" t="s">
        <v>772</v>
      </c>
      <c r="X166" s="36" t="n">
        <v>30</v>
      </c>
      <c r="Y166" s="36" t="s">
        <v>242</v>
      </c>
      <c r="Z166" s="36" t="s">
        <v>772</v>
      </c>
      <c r="AA166" s="37" t="s">
        <v>632</v>
      </c>
      <c r="AB166" s="36" t="s">
        <v>137</v>
      </c>
      <c r="AC166" s="41" t="s">
        <v>633</v>
      </c>
      <c r="AD166" s="36" t="n">
        <v>12</v>
      </c>
      <c r="AE166" s="44" t="n">
        <v>45612</v>
      </c>
      <c r="AF166" s="45" t="n">
        <f aca="false">IF(AD166=0,0,IF(AE166="","",EDATE(AE166,AD166)-DAY(1)))</f>
        <v>45946</v>
      </c>
      <c r="AG166" s="38" t="s">
        <v>81</v>
      </c>
      <c r="AH166" s="38" t="s">
        <v>82</v>
      </c>
      <c r="AI166" s="41" t="s">
        <v>711</v>
      </c>
      <c r="AJ166" s="38" t="s">
        <v>712</v>
      </c>
      <c r="AK166" s="45" t="str">
        <f aca="true">IF(AE166=0,"нет данных",IF(TODAY()&lt;AF166-30,"поверен",IF(TODAY()&gt;AF166,"ЗАМЕНИТЬ","ПРОСРОЧЕН")))</f>
        <v>ПРОСРОЧЕН</v>
      </c>
      <c r="AL166" s="202"/>
      <c r="AM166" s="41" t="s">
        <v>85</v>
      </c>
      <c r="AN166" s="41" t="s">
        <v>86</v>
      </c>
      <c r="AO166" s="202"/>
      <c r="AP166" s="39" t="s">
        <v>635</v>
      </c>
      <c r="AQ166" s="202"/>
      <c r="AR166" s="202"/>
      <c r="AS166" s="202"/>
      <c r="AT166" s="202"/>
      <c r="AU166" s="202"/>
      <c r="AV166" s="202"/>
      <c r="AW166" s="38"/>
      <c r="AX166" s="202"/>
      <c r="AY166" s="202"/>
      <c r="AZ166" s="202"/>
      <c r="BA166" s="202"/>
      <c r="BB166" s="38" t="s">
        <v>636</v>
      </c>
      <c r="BC166" s="38" t="s">
        <v>637</v>
      </c>
      <c r="BD166" s="41" t="n">
        <v>3661</v>
      </c>
      <c r="BE166" s="202"/>
      <c r="BF166" s="220"/>
      <c r="BG166" s="36" t="s">
        <v>388</v>
      </c>
      <c r="BH166" s="105"/>
      <c r="BI166" s="36"/>
      <c r="BJ166" s="36"/>
      <c r="BK166" s="36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  <c r="EB166" s="72"/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72"/>
      <c r="FI166" s="72"/>
      <c r="FJ166" s="72"/>
      <c r="FK166" s="72"/>
      <c r="FL166" s="72"/>
      <c r="FM166" s="72"/>
      <c r="FN166" s="72"/>
      <c r="FO166" s="72"/>
      <c r="FP166" s="72"/>
      <c r="FQ166" s="72"/>
      <c r="FR166" s="72"/>
      <c r="FS166" s="72"/>
      <c r="FT166" s="72"/>
      <c r="FU166" s="72"/>
      <c r="FV166" s="72"/>
      <c r="FW166" s="72"/>
      <c r="FX166" s="72"/>
      <c r="FY166" s="72"/>
      <c r="FZ166" s="72"/>
      <c r="GA166" s="72"/>
      <c r="GB166" s="72"/>
      <c r="GC166" s="72"/>
      <c r="GD166" s="72"/>
      <c r="GE166" s="72"/>
      <c r="GF166" s="72"/>
      <c r="GG166" s="72"/>
      <c r="GH166" s="72"/>
      <c r="GI166" s="72"/>
      <c r="GJ166" s="72"/>
      <c r="GK166" s="72"/>
      <c r="GL166" s="72"/>
      <c r="GM166" s="72"/>
      <c r="GN166" s="72"/>
      <c r="GO166" s="72"/>
      <c r="GP166" s="72"/>
      <c r="GQ166" s="72"/>
      <c r="GR166" s="72"/>
      <c r="GS166" s="72"/>
      <c r="GT166" s="72"/>
      <c r="GU166" s="72"/>
      <c r="GV166" s="72"/>
      <c r="GW166" s="72"/>
      <c r="GX166" s="72"/>
      <c r="GY166" s="72"/>
      <c r="GZ166" s="72"/>
      <c r="HA166" s="72"/>
      <c r="HB166" s="72"/>
      <c r="HC166" s="72"/>
      <c r="HD166" s="72"/>
      <c r="HE166" s="72"/>
      <c r="HF166" s="72"/>
      <c r="HG166" s="72"/>
      <c r="HH166" s="72"/>
      <c r="HI166" s="72"/>
      <c r="HJ166" s="72"/>
      <c r="HK166" s="72"/>
      <c r="HL166" s="72"/>
      <c r="HM166" s="72"/>
      <c r="HN166" s="72"/>
      <c r="HO166" s="72"/>
      <c r="HP166" s="72"/>
      <c r="HQ166" s="72"/>
      <c r="HR166" s="72"/>
      <c r="HS166" s="72"/>
      <c r="HT166" s="72"/>
      <c r="HU166" s="72"/>
      <c r="HV166" s="72"/>
      <c r="HW166" s="72"/>
      <c r="HX166" s="72"/>
      <c r="HY166" s="72"/>
      <c r="HZ166" s="72"/>
      <c r="IA166" s="72"/>
      <c r="IB166" s="72"/>
      <c r="IC166" s="72"/>
      <c r="ID166" s="72"/>
      <c r="IE166" s="72"/>
    </row>
    <row r="167" s="203" customFormat="true" ht="60" hidden="false" customHeight="true" outlineLevel="0" collapsed="false">
      <c r="A167" s="36"/>
      <c r="B167" s="36" t="s">
        <v>62</v>
      </c>
      <c r="C167" s="36" t="s">
        <v>63</v>
      </c>
      <c r="D167" s="37" t="s">
        <v>64</v>
      </c>
      <c r="E167" s="37" t="n">
        <v>600</v>
      </c>
      <c r="F167" s="38" t="s">
        <v>680</v>
      </c>
      <c r="G167" s="36" t="s">
        <v>908</v>
      </c>
      <c r="H167" s="36" t="s">
        <v>911</v>
      </c>
      <c r="I167" s="39" t="s">
        <v>624</v>
      </c>
      <c r="J167" s="38" t="s">
        <v>709</v>
      </c>
      <c r="K167" s="40" t="s">
        <v>626</v>
      </c>
      <c r="L167" s="40" t="s">
        <v>627</v>
      </c>
      <c r="M167" s="38" t="s">
        <v>628</v>
      </c>
      <c r="N167" s="37" t="s">
        <v>912</v>
      </c>
      <c r="O167" s="39" t="s">
        <v>629</v>
      </c>
      <c r="P167" s="36" t="s">
        <v>76</v>
      </c>
      <c r="Q167" s="41" t="s">
        <v>630</v>
      </c>
      <c r="R167" s="42" t="n">
        <v>42699</v>
      </c>
      <c r="S167" s="39" t="n">
        <v>10</v>
      </c>
      <c r="T167" s="43" t="n">
        <f aca="false">R167+S167*365.2</f>
        <v>46351</v>
      </c>
      <c r="U167" s="37" t="n">
        <v>0.1</v>
      </c>
      <c r="V167" s="36" t="str">
        <f aca="false">IF(Y167="","",Y167)</f>
        <v>м</v>
      </c>
      <c r="W167" s="36" t="str">
        <f aca="false">IF(Z167="","",Z167)</f>
        <v>м/c</v>
      </c>
      <c r="X167" s="39" t="n">
        <v>30</v>
      </c>
      <c r="Y167" s="39" t="s">
        <v>242</v>
      </c>
      <c r="Z167" s="41" t="s">
        <v>631</v>
      </c>
      <c r="AA167" s="37" t="s">
        <v>632</v>
      </c>
      <c r="AB167" s="39" t="s">
        <v>242</v>
      </c>
      <c r="AC167" s="41" t="s">
        <v>633</v>
      </c>
      <c r="AD167" s="40" t="n">
        <v>12</v>
      </c>
      <c r="AE167" s="44" t="n">
        <v>45612</v>
      </c>
      <c r="AF167" s="45" t="n">
        <f aca="false">IF(AD167=0,0,IF(AE167="","",EDATE(AE167,AD167)-DAY(1)))</f>
        <v>45946</v>
      </c>
      <c r="AG167" s="38" t="s">
        <v>81</v>
      </c>
      <c r="AH167" s="38" t="s">
        <v>82</v>
      </c>
      <c r="AI167" s="41" t="s">
        <v>711</v>
      </c>
      <c r="AJ167" s="38" t="s">
        <v>712</v>
      </c>
      <c r="AK167" s="45" t="str">
        <f aca="true">IF(AE167=0,"нет данных",IF(TODAY()&lt;AF167-30,"поверен",IF(TODAY()&gt;AF167,"ЗАМЕНИТЬ","ПРОСРОЧЕН")))</f>
        <v>ПРОСРОЧЕН</v>
      </c>
      <c r="AL167" s="41"/>
      <c r="AM167" s="41" t="s">
        <v>85</v>
      </c>
      <c r="AN167" s="41" t="s">
        <v>86</v>
      </c>
      <c r="AO167" s="41" t="s">
        <v>87</v>
      </c>
      <c r="AP167" s="39" t="s">
        <v>635</v>
      </c>
      <c r="AQ167" s="46"/>
      <c r="AR167" s="45"/>
      <c r="AS167" s="41" t="s">
        <v>90</v>
      </c>
      <c r="AT167" s="36"/>
      <c r="AU167" s="36"/>
      <c r="AV167" s="38"/>
      <c r="AW167" s="38"/>
      <c r="AX167" s="36"/>
      <c r="AY167" s="36"/>
      <c r="AZ167" s="36"/>
      <c r="BA167" s="38"/>
      <c r="BB167" s="38" t="s">
        <v>636</v>
      </c>
      <c r="BC167" s="38" t="s">
        <v>637</v>
      </c>
      <c r="BD167" s="41" t="n">
        <v>3661</v>
      </c>
      <c r="BE167" s="38"/>
      <c r="BF167" s="47"/>
      <c r="BG167" s="36" t="s">
        <v>388</v>
      </c>
      <c r="BH167" s="202"/>
      <c r="BI167" s="46" t="s">
        <v>638</v>
      </c>
      <c r="BJ167" s="46" t="s">
        <v>639</v>
      </c>
      <c r="BK167" s="46" t="s">
        <v>640</v>
      </c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</row>
    <row r="168" s="203" customFormat="true" ht="60" hidden="false" customHeight="true" outlineLevel="0" collapsed="false">
      <c r="A168" s="36"/>
      <c r="B168" s="36" t="s">
        <v>62</v>
      </c>
      <c r="C168" s="36" t="s">
        <v>63</v>
      </c>
      <c r="D168" s="37" t="s">
        <v>64</v>
      </c>
      <c r="E168" s="37" t="n">
        <v>600</v>
      </c>
      <c r="F168" s="38" t="s">
        <v>680</v>
      </c>
      <c r="G168" s="36" t="s">
        <v>913</v>
      </c>
      <c r="H168" s="36" t="s">
        <v>914</v>
      </c>
      <c r="I168" s="39" t="s">
        <v>624</v>
      </c>
      <c r="J168" s="38" t="s">
        <v>709</v>
      </c>
      <c r="K168" s="40" t="s">
        <v>626</v>
      </c>
      <c r="L168" s="40" t="s">
        <v>627</v>
      </c>
      <c r="M168" s="38" t="s">
        <v>628</v>
      </c>
      <c r="N168" s="37" t="n">
        <v>59203</v>
      </c>
      <c r="O168" s="39" t="s">
        <v>629</v>
      </c>
      <c r="P168" s="36" t="s">
        <v>76</v>
      </c>
      <c r="Q168" s="41" t="s">
        <v>630</v>
      </c>
      <c r="R168" s="42" t="n">
        <v>42699</v>
      </c>
      <c r="S168" s="39" t="n">
        <v>10</v>
      </c>
      <c r="T168" s="43" t="n">
        <f aca="false">R168+S168*365.2</f>
        <v>46351</v>
      </c>
      <c r="U168" s="37" t="n">
        <v>0.1</v>
      </c>
      <c r="V168" s="36" t="str">
        <f aca="false">IF(Y168="","",Y168)</f>
        <v>м</v>
      </c>
      <c r="W168" s="36" t="str">
        <f aca="false">IF(Z168="","",Z168)</f>
        <v>м/c</v>
      </c>
      <c r="X168" s="39" t="n">
        <v>30</v>
      </c>
      <c r="Y168" s="39" t="s">
        <v>242</v>
      </c>
      <c r="Z168" s="41" t="s">
        <v>631</v>
      </c>
      <c r="AA168" s="37" t="s">
        <v>632</v>
      </c>
      <c r="AB168" s="39" t="s">
        <v>242</v>
      </c>
      <c r="AC168" s="41" t="s">
        <v>633</v>
      </c>
      <c r="AD168" s="40" t="n">
        <v>12</v>
      </c>
      <c r="AE168" s="44" t="n">
        <v>45612</v>
      </c>
      <c r="AF168" s="45" t="n">
        <f aca="false">IF(AD168=0,0,IF(AE168="","",EDATE(AE168,AD168)-DAY(1)))</f>
        <v>45946</v>
      </c>
      <c r="AG168" s="38" t="s">
        <v>81</v>
      </c>
      <c r="AH168" s="38" t="s">
        <v>82</v>
      </c>
      <c r="AI168" s="41" t="s">
        <v>711</v>
      </c>
      <c r="AJ168" s="38" t="s">
        <v>712</v>
      </c>
      <c r="AK168" s="45" t="str">
        <f aca="true">IF(AE168=0,"нет данных",IF(TODAY()&lt;AF168-30,"поверен",IF(TODAY()&gt;AF168,"ЗАМЕНИТЬ","ПРОСРОЧЕН")))</f>
        <v>ПРОСРОЧЕН</v>
      </c>
      <c r="AL168" s="41"/>
      <c r="AM168" s="41" t="s">
        <v>85</v>
      </c>
      <c r="AN168" s="41" t="s">
        <v>86</v>
      </c>
      <c r="AO168" s="41" t="s">
        <v>87</v>
      </c>
      <c r="AP168" s="39" t="s">
        <v>635</v>
      </c>
      <c r="AQ168" s="46"/>
      <c r="AR168" s="45"/>
      <c r="AS168" s="41" t="s">
        <v>90</v>
      </c>
      <c r="AT168" s="36"/>
      <c r="AU168" s="36"/>
      <c r="AV168" s="38"/>
      <c r="AW168" s="38"/>
      <c r="AX168" s="36"/>
      <c r="AY168" s="36"/>
      <c r="AZ168" s="36"/>
      <c r="BA168" s="38"/>
      <c r="BB168" s="38" t="s">
        <v>636</v>
      </c>
      <c r="BC168" s="38" t="s">
        <v>637</v>
      </c>
      <c r="BD168" s="41" t="n">
        <v>3661</v>
      </c>
      <c r="BE168" s="38"/>
      <c r="BF168" s="47"/>
      <c r="BG168" s="36" t="s">
        <v>388</v>
      </c>
      <c r="BH168" s="202"/>
      <c r="BI168" s="46" t="s">
        <v>638</v>
      </c>
      <c r="BJ168" s="46" t="s">
        <v>639</v>
      </c>
      <c r="BK168" s="46" t="s">
        <v>640</v>
      </c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</row>
    <row r="169" s="53" customFormat="true" ht="60" hidden="false" customHeight="true" outlineLevel="0" collapsed="false">
      <c r="A169" s="36"/>
      <c r="B169" s="36" t="s">
        <v>62</v>
      </c>
      <c r="C169" s="36" t="s">
        <v>63</v>
      </c>
      <c r="D169" s="37" t="s">
        <v>64</v>
      </c>
      <c r="E169" s="37" t="n">
        <v>600</v>
      </c>
      <c r="F169" s="38" t="s">
        <v>680</v>
      </c>
      <c r="G169" s="38" t="s">
        <v>915</v>
      </c>
      <c r="H169" s="37" t="s">
        <v>916</v>
      </c>
      <c r="I169" s="39" t="s">
        <v>552</v>
      </c>
      <c r="J169" s="38" t="s">
        <v>553</v>
      </c>
      <c r="K169" s="40" t="s">
        <v>554</v>
      </c>
      <c r="L169" s="40" t="s">
        <v>555</v>
      </c>
      <c r="M169" s="38" t="s">
        <v>740</v>
      </c>
      <c r="N169" s="40" t="n">
        <v>2336327</v>
      </c>
      <c r="O169" s="36" t="s">
        <v>741</v>
      </c>
      <c r="P169" s="36" t="s">
        <v>76</v>
      </c>
      <c r="Q169" s="41" t="s">
        <v>108</v>
      </c>
      <c r="R169" s="74" t="n">
        <v>42619</v>
      </c>
      <c r="S169" s="39" t="n">
        <v>8</v>
      </c>
      <c r="T169" s="43" t="n">
        <f aca="false">R169+S169*365.2</f>
        <v>45540.6</v>
      </c>
      <c r="U169" s="37" t="n">
        <v>-50</v>
      </c>
      <c r="V169" s="51" t="str">
        <f aca="false">IF(Y169="","",Y169)</f>
        <v/>
      </c>
      <c r="W169" s="51" t="str">
        <f aca="false">IF(Z169="","",Z169)</f>
        <v>°С</v>
      </c>
      <c r="X169" s="39" t="n">
        <v>100</v>
      </c>
      <c r="Y169" s="39"/>
      <c r="Z169" s="41" t="s">
        <v>109</v>
      </c>
      <c r="AA169" s="37" t="s">
        <v>742</v>
      </c>
      <c r="AB169" s="39"/>
      <c r="AC169" s="41" t="s">
        <v>109</v>
      </c>
      <c r="AD169" s="40" t="n">
        <v>60</v>
      </c>
      <c r="AE169" s="44" t="n">
        <v>44181</v>
      </c>
      <c r="AF169" s="45" t="n">
        <f aca="false">IF(AD169=0,0,IF(AE169="","",EDATE(AE169,AD169)-DAY(1)))</f>
        <v>45976</v>
      </c>
      <c r="AG169" s="45" t="s">
        <v>81</v>
      </c>
      <c r="AH169" s="45" t="s">
        <v>82</v>
      </c>
      <c r="AI169" s="41" t="s">
        <v>917</v>
      </c>
      <c r="AJ169" s="38" t="s">
        <v>113</v>
      </c>
      <c r="AK169" s="45" t="str">
        <f aca="true">IF(AE169=0,"нет данных",IF(TODAY()&lt;AF169-30,"поверен",IF(TODAY()&gt;AF169,"ЗАМЕНИТЬ","ПРОСРОЧЕН")))</f>
        <v>поверен</v>
      </c>
      <c r="AL169" s="41"/>
      <c r="AM169" s="41" t="s">
        <v>85</v>
      </c>
      <c r="AN169" s="41" t="s">
        <v>86</v>
      </c>
      <c r="AO169" s="41" t="s">
        <v>87</v>
      </c>
      <c r="AP169" s="39" t="s">
        <v>744</v>
      </c>
      <c r="AQ169" s="46"/>
      <c r="AR169" s="45"/>
      <c r="AS169" s="41" t="s">
        <v>90</v>
      </c>
      <c r="AT169" s="36" t="s">
        <v>746</v>
      </c>
      <c r="AU169" s="36"/>
      <c r="AV169" s="38" t="n">
        <v>44327</v>
      </c>
      <c r="AW169" s="38"/>
      <c r="AX169" s="36"/>
      <c r="AY169" s="36"/>
      <c r="AZ169" s="36"/>
      <c r="BA169" s="38"/>
      <c r="BB169" s="38" t="s">
        <v>116</v>
      </c>
      <c r="BC169" s="38" t="s">
        <v>117</v>
      </c>
      <c r="BD169" s="41" t="n">
        <v>3201</v>
      </c>
      <c r="BE169" s="38"/>
      <c r="BF169" s="47"/>
      <c r="BG169" s="48"/>
      <c r="BH169" s="49"/>
      <c r="BI169" s="51"/>
      <c r="BJ169" s="51"/>
      <c r="BK169" s="51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  <c r="DZ169" s="52"/>
      <c r="EA169" s="52"/>
      <c r="EB169" s="52"/>
      <c r="EC169" s="52"/>
      <c r="ED169" s="52"/>
      <c r="EE169" s="52"/>
      <c r="EF169" s="52"/>
      <c r="EG169" s="52"/>
      <c r="EH169" s="52"/>
      <c r="EI169" s="52"/>
      <c r="EJ169" s="52"/>
      <c r="EK169" s="52"/>
      <c r="EL169" s="52"/>
      <c r="EM169" s="52"/>
      <c r="EN169" s="52"/>
      <c r="EO169" s="52"/>
      <c r="EP169" s="52"/>
      <c r="EQ169" s="52"/>
      <c r="ER169" s="52"/>
      <c r="ES169" s="52"/>
      <c r="ET169" s="52"/>
      <c r="EU169" s="52"/>
      <c r="EV169" s="52"/>
      <c r="EW169" s="52"/>
      <c r="EX169" s="52"/>
      <c r="EY169" s="52"/>
      <c r="EZ169" s="52"/>
      <c r="FA169" s="52"/>
      <c r="FB169" s="52"/>
      <c r="FC169" s="52"/>
      <c r="FD169" s="52"/>
      <c r="FE169" s="52"/>
      <c r="FF169" s="52"/>
      <c r="FG169" s="52"/>
      <c r="FH169" s="52"/>
      <c r="FI169" s="52"/>
      <c r="FJ169" s="52"/>
      <c r="FK169" s="52"/>
      <c r="FL169" s="52"/>
      <c r="FM169" s="52"/>
      <c r="FN169" s="52"/>
      <c r="FO169" s="52"/>
      <c r="FP169" s="52"/>
      <c r="FQ169" s="52"/>
      <c r="FR169" s="52"/>
      <c r="FS169" s="52"/>
      <c r="FT169" s="52"/>
      <c r="FU169" s="52"/>
      <c r="FV169" s="52"/>
      <c r="FW169" s="52"/>
      <c r="FX169" s="52"/>
      <c r="FY169" s="52"/>
      <c r="FZ169" s="52"/>
      <c r="GA169" s="52"/>
      <c r="GB169" s="52"/>
      <c r="GC169" s="52"/>
      <c r="GD169" s="52"/>
      <c r="GE169" s="52"/>
      <c r="GF169" s="52"/>
      <c r="GG169" s="52"/>
      <c r="GH169" s="52"/>
      <c r="GI169" s="52"/>
      <c r="GJ169" s="52"/>
      <c r="GK169" s="52"/>
      <c r="GL169" s="52"/>
      <c r="GM169" s="52"/>
      <c r="GN169" s="52"/>
      <c r="GO169" s="52"/>
      <c r="GP169" s="52"/>
      <c r="GQ169" s="52"/>
      <c r="GR169" s="52"/>
      <c r="GS169" s="52"/>
      <c r="GT169" s="52"/>
      <c r="GU169" s="52"/>
      <c r="GV169" s="52"/>
      <c r="GW169" s="52"/>
      <c r="GX169" s="52"/>
      <c r="GY169" s="52"/>
      <c r="GZ169" s="52"/>
      <c r="HA169" s="52"/>
      <c r="HB169" s="52"/>
      <c r="HC169" s="52"/>
      <c r="HD169" s="52"/>
      <c r="HE169" s="52"/>
      <c r="HF169" s="52"/>
      <c r="HG169" s="52"/>
      <c r="HH169" s="52"/>
      <c r="HI169" s="52"/>
      <c r="HJ169" s="52"/>
      <c r="HK169" s="52"/>
      <c r="HL169" s="52"/>
      <c r="HM169" s="52"/>
      <c r="HN169" s="52"/>
      <c r="HO169" s="52"/>
      <c r="HP169" s="52"/>
      <c r="HQ169" s="52"/>
      <c r="HR169" s="52"/>
      <c r="HS169" s="52"/>
      <c r="HT169" s="52"/>
      <c r="HU169" s="52"/>
      <c r="HV169" s="52"/>
      <c r="HW169" s="52"/>
      <c r="HX169" s="52"/>
      <c r="HY169" s="52"/>
      <c r="HZ169" s="52"/>
      <c r="IA169" s="52"/>
      <c r="IB169" s="52"/>
      <c r="IC169" s="52"/>
      <c r="ID169" s="52"/>
      <c r="IE169" s="52"/>
    </row>
    <row r="170" s="53" customFormat="true" ht="60" hidden="false" customHeight="true" outlineLevel="0" collapsed="false">
      <c r="A170" s="36"/>
      <c r="B170" s="36" t="s">
        <v>62</v>
      </c>
      <c r="C170" s="36" t="s">
        <v>63</v>
      </c>
      <c r="D170" s="37" t="s">
        <v>64</v>
      </c>
      <c r="E170" s="37" t="n">
        <v>600</v>
      </c>
      <c r="F170" s="38" t="s">
        <v>680</v>
      </c>
      <c r="G170" s="38" t="s">
        <v>918</v>
      </c>
      <c r="H170" s="51" t="s">
        <v>919</v>
      </c>
      <c r="I170" s="39" t="s">
        <v>568</v>
      </c>
      <c r="J170" s="38" t="s">
        <v>330</v>
      </c>
      <c r="K170" s="40" t="s">
        <v>749</v>
      </c>
      <c r="L170" s="51" t="s">
        <v>750</v>
      </c>
      <c r="M170" s="40" t="s">
        <v>571</v>
      </c>
      <c r="N170" s="40" t="n">
        <v>2347201</v>
      </c>
      <c r="O170" s="50" t="s">
        <v>751</v>
      </c>
      <c r="P170" s="36" t="s">
        <v>76</v>
      </c>
      <c r="Q170" s="41" t="s">
        <v>108</v>
      </c>
      <c r="R170" s="74" t="n">
        <v>42696</v>
      </c>
      <c r="S170" s="39" t="n">
        <v>5</v>
      </c>
      <c r="T170" s="43" t="n">
        <f aca="false">R170+S170*365.2</f>
        <v>44522</v>
      </c>
      <c r="U170" s="37" t="n">
        <v>-50</v>
      </c>
      <c r="V170" s="51" t="str">
        <f aca="false">IF(Y170="","",Y170)</f>
        <v/>
      </c>
      <c r="W170" s="51" t="str">
        <f aca="false">IF(Z170="","",Z170)</f>
        <v>°С</v>
      </c>
      <c r="X170" s="39" t="n">
        <v>120</v>
      </c>
      <c r="Y170" s="39"/>
      <c r="Z170" s="41" t="s">
        <v>109</v>
      </c>
      <c r="AA170" s="37" t="s">
        <v>752</v>
      </c>
      <c r="AB170" s="39"/>
      <c r="AC170" s="41"/>
      <c r="AD170" s="40" t="n">
        <v>48</v>
      </c>
      <c r="AE170" s="44" t="n">
        <v>45612</v>
      </c>
      <c r="AF170" s="45" t="n">
        <f aca="false">IF(AD170=0,0,IF(AE170="","",EDATE(AE170,AD170)-DAY(1)))</f>
        <v>47042</v>
      </c>
      <c r="AG170" s="38" t="s">
        <v>81</v>
      </c>
      <c r="AH170" s="38" t="s">
        <v>82</v>
      </c>
      <c r="AI170" s="41" t="s">
        <v>920</v>
      </c>
      <c r="AJ170" s="38" t="s">
        <v>113</v>
      </c>
      <c r="AK170" s="45" t="str">
        <f aca="true">IF(AE170=0,"нет данных",IF(TODAY()&lt;AF170-30,"поверен",IF(TODAY()&gt;AF170,"ЗАМЕНИТЬ","ПРОСРОЧЕН")))</f>
        <v>поверен</v>
      </c>
      <c r="AL170" s="41"/>
      <c r="AM170" s="41" t="s">
        <v>85</v>
      </c>
      <c r="AN170" s="41" t="s">
        <v>86</v>
      </c>
      <c r="AO170" s="41" t="s">
        <v>87</v>
      </c>
      <c r="AP170" s="39" t="s">
        <v>544</v>
      </c>
      <c r="AQ170" s="46" t="s">
        <v>754</v>
      </c>
      <c r="AR170" s="45"/>
      <c r="AS170" s="41" t="s">
        <v>90</v>
      </c>
      <c r="AT170" s="36"/>
      <c r="AU170" s="36"/>
      <c r="AV170" s="38"/>
      <c r="AW170" s="38"/>
      <c r="AX170" s="36"/>
      <c r="AY170" s="36"/>
      <c r="AZ170" s="36"/>
      <c r="BA170" s="38"/>
      <c r="BB170" s="38" t="s">
        <v>116</v>
      </c>
      <c r="BC170" s="38" t="s">
        <v>117</v>
      </c>
      <c r="BD170" s="41" t="n">
        <v>3201</v>
      </c>
      <c r="BE170" s="38"/>
      <c r="BF170" s="47"/>
      <c r="BG170" s="48"/>
      <c r="BH170" s="49"/>
      <c r="BI170" s="51"/>
      <c r="BJ170" s="51"/>
      <c r="BK170" s="51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2"/>
      <c r="EL170" s="52"/>
      <c r="EM170" s="52"/>
      <c r="EN170" s="52"/>
      <c r="EO170" s="52"/>
      <c r="EP170" s="52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2"/>
      <c r="FG170" s="52"/>
      <c r="FH170" s="52"/>
      <c r="FI170" s="52"/>
      <c r="FJ170" s="52"/>
      <c r="FK170" s="52"/>
      <c r="FL170" s="52"/>
      <c r="FM170" s="52"/>
      <c r="FN170" s="52"/>
      <c r="FO170" s="52"/>
      <c r="FP170" s="52"/>
      <c r="FQ170" s="52"/>
      <c r="FR170" s="52"/>
      <c r="FS170" s="52"/>
      <c r="FT170" s="52"/>
      <c r="FU170" s="52"/>
      <c r="FV170" s="52"/>
      <c r="FW170" s="52"/>
      <c r="FX170" s="52"/>
      <c r="FY170" s="52"/>
      <c r="FZ170" s="52"/>
      <c r="GA170" s="52"/>
      <c r="GB170" s="52"/>
      <c r="GC170" s="52"/>
      <c r="GD170" s="52"/>
      <c r="GE170" s="52"/>
      <c r="GF170" s="52"/>
      <c r="GG170" s="52"/>
      <c r="GH170" s="52"/>
      <c r="GI170" s="52"/>
      <c r="GJ170" s="52"/>
      <c r="GK170" s="52"/>
      <c r="GL170" s="52"/>
      <c r="GM170" s="52"/>
      <c r="GN170" s="52"/>
      <c r="GO170" s="52"/>
      <c r="GP170" s="52"/>
      <c r="GQ170" s="52"/>
      <c r="GR170" s="52"/>
      <c r="GS170" s="52"/>
      <c r="GT170" s="52"/>
      <c r="GU170" s="52"/>
      <c r="GV170" s="52"/>
      <c r="GW170" s="52"/>
      <c r="GX170" s="52"/>
      <c r="GY170" s="52"/>
      <c r="GZ170" s="52"/>
      <c r="HA170" s="52"/>
      <c r="HB170" s="52"/>
      <c r="HC170" s="52"/>
      <c r="HD170" s="52"/>
      <c r="HE170" s="52"/>
      <c r="HF170" s="52"/>
      <c r="HG170" s="52"/>
      <c r="HH170" s="52"/>
      <c r="HI170" s="52"/>
      <c r="HJ170" s="52"/>
      <c r="HK170" s="52"/>
      <c r="HL170" s="52"/>
      <c r="HM170" s="52"/>
      <c r="HN170" s="52"/>
      <c r="HO170" s="52"/>
      <c r="HP170" s="52"/>
      <c r="HQ170" s="52"/>
      <c r="HR170" s="52"/>
      <c r="HS170" s="52"/>
      <c r="HT170" s="52"/>
      <c r="HU170" s="52"/>
      <c r="HV170" s="52"/>
      <c r="HW170" s="52"/>
      <c r="HX170" s="52"/>
      <c r="HY170" s="52"/>
      <c r="HZ170" s="52"/>
      <c r="IA170" s="52"/>
      <c r="IB170" s="52"/>
      <c r="IC170" s="52"/>
      <c r="ID170" s="52"/>
      <c r="IE170" s="52"/>
    </row>
    <row r="171" s="53" customFormat="true" ht="60" hidden="false" customHeight="true" outlineLevel="0" collapsed="false">
      <c r="A171" s="36"/>
      <c r="B171" s="36" t="s">
        <v>62</v>
      </c>
      <c r="C171" s="36" t="s">
        <v>63</v>
      </c>
      <c r="D171" s="37" t="s">
        <v>64</v>
      </c>
      <c r="E171" s="37" t="n">
        <v>600</v>
      </c>
      <c r="F171" s="38" t="s">
        <v>680</v>
      </c>
      <c r="G171" s="38" t="s">
        <v>921</v>
      </c>
      <c r="H171" s="51" t="s">
        <v>922</v>
      </c>
      <c r="I171" s="39" t="s">
        <v>568</v>
      </c>
      <c r="J171" s="38" t="s">
        <v>330</v>
      </c>
      <c r="K171" s="40" t="s">
        <v>749</v>
      </c>
      <c r="L171" s="51" t="s">
        <v>750</v>
      </c>
      <c r="M171" s="40" t="s">
        <v>571</v>
      </c>
      <c r="N171" s="40" t="n">
        <v>2331800</v>
      </c>
      <c r="O171" s="50" t="s">
        <v>751</v>
      </c>
      <c r="P171" s="36" t="s">
        <v>76</v>
      </c>
      <c r="Q171" s="41" t="s">
        <v>108</v>
      </c>
      <c r="R171" s="74" t="n">
        <v>42592</v>
      </c>
      <c r="S171" s="39" t="n">
        <v>5</v>
      </c>
      <c r="T171" s="43" t="n">
        <f aca="false">R171+S171*365.2</f>
        <v>44418</v>
      </c>
      <c r="U171" s="37" t="n">
        <v>-50</v>
      </c>
      <c r="V171" s="51" t="str">
        <f aca="false">IF(Y171="","",Y171)</f>
        <v/>
      </c>
      <c r="W171" s="51" t="str">
        <f aca="false">IF(Z171="","",Z171)</f>
        <v>°С</v>
      </c>
      <c r="X171" s="39" t="n">
        <v>120</v>
      </c>
      <c r="Y171" s="39"/>
      <c r="Z171" s="41" t="s">
        <v>109</v>
      </c>
      <c r="AA171" s="37" t="s">
        <v>752</v>
      </c>
      <c r="AB171" s="39"/>
      <c r="AC171" s="41"/>
      <c r="AD171" s="40" t="n">
        <v>48</v>
      </c>
      <c r="AE171" s="44" t="n">
        <v>45612</v>
      </c>
      <c r="AF171" s="45" t="n">
        <f aca="false">IF(AD171=0,0,IF(AE171="","",EDATE(AE171,AD171)-DAY(1)))</f>
        <v>47042</v>
      </c>
      <c r="AG171" s="38" t="s">
        <v>81</v>
      </c>
      <c r="AH171" s="38" t="s">
        <v>82</v>
      </c>
      <c r="AI171" s="41" t="s">
        <v>923</v>
      </c>
      <c r="AJ171" s="38" t="s">
        <v>113</v>
      </c>
      <c r="AK171" s="45" t="str">
        <f aca="true">IF(AE171=0,"нет данных",IF(TODAY()&lt;AF171-30,"поверен",IF(TODAY()&gt;AF171,"ЗАМЕНИТЬ","ПРОСРОЧЕН")))</f>
        <v>поверен</v>
      </c>
      <c r="AL171" s="41"/>
      <c r="AM171" s="41" t="s">
        <v>85</v>
      </c>
      <c r="AN171" s="41" t="s">
        <v>86</v>
      </c>
      <c r="AO171" s="41" t="s">
        <v>87</v>
      </c>
      <c r="AP171" s="39" t="s">
        <v>544</v>
      </c>
      <c r="AQ171" s="46" t="s">
        <v>754</v>
      </c>
      <c r="AR171" s="45"/>
      <c r="AS171" s="41" t="s">
        <v>90</v>
      </c>
      <c r="AT171" s="36"/>
      <c r="AU171" s="36"/>
      <c r="AV171" s="38"/>
      <c r="AW171" s="38"/>
      <c r="AX171" s="36"/>
      <c r="AY171" s="36"/>
      <c r="AZ171" s="36"/>
      <c r="BA171" s="38"/>
      <c r="BB171" s="38" t="s">
        <v>116</v>
      </c>
      <c r="BC171" s="38" t="s">
        <v>117</v>
      </c>
      <c r="BD171" s="41" t="n">
        <v>3201</v>
      </c>
      <c r="BE171" s="38"/>
      <c r="BF171" s="47"/>
      <c r="BG171" s="48"/>
      <c r="BH171" s="49"/>
      <c r="BI171" s="51"/>
      <c r="BJ171" s="51"/>
      <c r="BK171" s="51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  <c r="FK171" s="52"/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2"/>
      <c r="HA171" s="52"/>
      <c r="HB171" s="52"/>
      <c r="HC171" s="52"/>
      <c r="HD171" s="52"/>
      <c r="HE171" s="52"/>
      <c r="HF171" s="52"/>
      <c r="HG171" s="52"/>
      <c r="HH171" s="52"/>
      <c r="HI171" s="52"/>
      <c r="HJ171" s="52"/>
      <c r="HK171" s="52"/>
      <c r="HL171" s="52"/>
      <c r="HM171" s="52"/>
      <c r="HN171" s="52"/>
      <c r="HO171" s="52"/>
      <c r="HP171" s="52"/>
      <c r="HQ171" s="52"/>
      <c r="HR171" s="52"/>
      <c r="HS171" s="52"/>
      <c r="HT171" s="52"/>
      <c r="HU171" s="52"/>
      <c r="HV171" s="52"/>
      <c r="HW171" s="52"/>
      <c r="HX171" s="52"/>
      <c r="HY171" s="52"/>
      <c r="HZ171" s="52"/>
      <c r="IA171" s="52"/>
      <c r="IB171" s="52"/>
      <c r="IC171" s="52"/>
      <c r="ID171" s="52"/>
      <c r="IE171" s="52"/>
    </row>
    <row r="172" s="53" customFormat="true" ht="60" hidden="false" customHeight="true" outlineLevel="0" collapsed="false">
      <c r="A172" s="36"/>
      <c r="B172" s="36" t="s">
        <v>62</v>
      </c>
      <c r="C172" s="36" t="s">
        <v>63</v>
      </c>
      <c r="D172" s="37" t="s">
        <v>64</v>
      </c>
      <c r="E172" s="37" t="n">
        <v>600</v>
      </c>
      <c r="F172" s="38" t="s">
        <v>680</v>
      </c>
      <c r="G172" s="51" t="s">
        <v>924</v>
      </c>
      <c r="H172" s="51" t="s">
        <v>925</v>
      </c>
      <c r="I172" s="39" t="s">
        <v>568</v>
      </c>
      <c r="J172" s="38" t="s">
        <v>330</v>
      </c>
      <c r="K172" s="40" t="s">
        <v>749</v>
      </c>
      <c r="L172" s="51" t="s">
        <v>750</v>
      </c>
      <c r="M172" s="40" t="s">
        <v>571</v>
      </c>
      <c r="N172" s="40" t="n">
        <v>2334421</v>
      </c>
      <c r="O172" s="50" t="s">
        <v>751</v>
      </c>
      <c r="P172" s="36" t="s">
        <v>76</v>
      </c>
      <c r="Q172" s="41" t="s">
        <v>108</v>
      </c>
      <c r="R172" s="74" t="n">
        <v>42613</v>
      </c>
      <c r="S172" s="39" t="n">
        <v>5</v>
      </c>
      <c r="T172" s="43" t="n">
        <f aca="false">R172+S172*365.2</f>
        <v>44439</v>
      </c>
      <c r="U172" s="37" t="n">
        <v>-50</v>
      </c>
      <c r="V172" s="51" t="str">
        <f aca="false">IF(Y172="","",Y172)</f>
        <v/>
      </c>
      <c r="W172" s="51" t="str">
        <f aca="false">IF(Z172="","",Z172)</f>
        <v>°С</v>
      </c>
      <c r="X172" s="39" t="n">
        <v>120</v>
      </c>
      <c r="Y172" s="39"/>
      <c r="Z172" s="41" t="s">
        <v>109</v>
      </c>
      <c r="AA172" s="37" t="s">
        <v>752</v>
      </c>
      <c r="AB172" s="39"/>
      <c r="AC172" s="41"/>
      <c r="AD172" s="40" t="n">
        <v>48</v>
      </c>
      <c r="AE172" s="44" t="n">
        <v>45612</v>
      </c>
      <c r="AF172" s="45" t="n">
        <f aca="false">IF(AD172=0,0,IF(AE172="","",EDATE(AE172,AD172)-DAY(1)))</f>
        <v>47042</v>
      </c>
      <c r="AG172" s="38" t="s">
        <v>81</v>
      </c>
      <c r="AH172" s="38" t="s">
        <v>82</v>
      </c>
      <c r="AI172" s="41" t="s">
        <v>926</v>
      </c>
      <c r="AJ172" s="38" t="s">
        <v>113</v>
      </c>
      <c r="AK172" s="45" t="str">
        <f aca="true">IF(AE172=0,"нет данных",IF(TODAY()&lt;AF172-30,"поверен",IF(TODAY()&gt;AF172,"ЗАМЕНИТЬ","ПРОСРОЧЕН")))</f>
        <v>поверен</v>
      </c>
      <c r="AL172" s="41"/>
      <c r="AM172" s="41" t="s">
        <v>85</v>
      </c>
      <c r="AN172" s="41" t="s">
        <v>86</v>
      </c>
      <c r="AO172" s="41" t="s">
        <v>87</v>
      </c>
      <c r="AP172" s="39" t="s">
        <v>544</v>
      </c>
      <c r="AQ172" s="46" t="s">
        <v>754</v>
      </c>
      <c r="AR172" s="45"/>
      <c r="AS172" s="41" t="s">
        <v>90</v>
      </c>
      <c r="AT172" s="36"/>
      <c r="AU172" s="36"/>
      <c r="AV172" s="38"/>
      <c r="AW172" s="38"/>
      <c r="AX172" s="36"/>
      <c r="AY172" s="36"/>
      <c r="AZ172" s="36"/>
      <c r="BA172" s="38"/>
      <c r="BB172" s="38" t="s">
        <v>116</v>
      </c>
      <c r="BC172" s="38" t="s">
        <v>117</v>
      </c>
      <c r="BD172" s="41" t="n">
        <v>3201</v>
      </c>
      <c r="BE172" s="38"/>
      <c r="BF172" s="47"/>
      <c r="BG172" s="48"/>
      <c r="BH172" s="49"/>
      <c r="BI172" s="51"/>
      <c r="BJ172" s="51"/>
      <c r="BK172" s="51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  <c r="DF172" s="52"/>
      <c r="DG172" s="52"/>
      <c r="DH172" s="52"/>
      <c r="DI172" s="52"/>
      <c r="DJ172" s="52"/>
      <c r="DK172" s="52"/>
      <c r="DL172" s="52"/>
      <c r="DM172" s="52"/>
      <c r="DN172" s="52"/>
      <c r="DO172" s="52"/>
      <c r="DP172" s="52"/>
      <c r="DQ172" s="52"/>
      <c r="DR172" s="52"/>
      <c r="DS172" s="52"/>
      <c r="DT172" s="52"/>
      <c r="DU172" s="52"/>
      <c r="DV172" s="52"/>
      <c r="DW172" s="52"/>
      <c r="DX172" s="52"/>
      <c r="DY172" s="52"/>
      <c r="DZ172" s="52"/>
      <c r="EA172" s="52"/>
      <c r="EB172" s="52"/>
      <c r="EC172" s="52"/>
      <c r="ED172" s="52"/>
      <c r="EE172" s="52"/>
      <c r="EF172" s="52"/>
      <c r="EG172" s="52"/>
      <c r="EH172" s="52"/>
      <c r="EI172" s="52"/>
      <c r="EJ172" s="52"/>
      <c r="EK172" s="52"/>
      <c r="EL172" s="52"/>
      <c r="EM172" s="52"/>
      <c r="EN172" s="52"/>
      <c r="EO172" s="52"/>
      <c r="EP172" s="52"/>
      <c r="EQ172" s="52"/>
      <c r="ER172" s="52"/>
      <c r="ES172" s="52"/>
      <c r="ET172" s="52"/>
      <c r="EU172" s="52"/>
      <c r="EV172" s="52"/>
      <c r="EW172" s="52"/>
      <c r="EX172" s="52"/>
      <c r="EY172" s="52"/>
      <c r="EZ172" s="52"/>
      <c r="FA172" s="52"/>
      <c r="FB172" s="52"/>
      <c r="FC172" s="52"/>
      <c r="FD172" s="52"/>
      <c r="FE172" s="52"/>
      <c r="FF172" s="52"/>
      <c r="FG172" s="52"/>
      <c r="FH172" s="52"/>
      <c r="FI172" s="52"/>
      <c r="FJ172" s="52"/>
      <c r="FK172" s="52"/>
      <c r="FL172" s="52"/>
      <c r="FM172" s="52"/>
      <c r="FN172" s="52"/>
      <c r="FO172" s="52"/>
      <c r="FP172" s="52"/>
      <c r="FQ172" s="52"/>
      <c r="FR172" s="52"/>
      <c r="FS172" s="52"/>
      <c r="FT172" s="52"/>
      <c r="FU172" s="52"/>
      <c r="FV172" s="52"/>
      <c r="FW172" s="52"/>
      <c r="FX172" s="52"/>
      <c r="FY172" s="52"/>
      <c r="FZ172" s="52"/>
      <c r="GA172" s="52"/>
      <c r="GB172" s="52"/>
      <c r="GC172" s="52"/>
      <c r="GD172" s="52"/>
      <c r="GE172" s="52"/>
      <c r="GF172" s="52"/>
      <c r="GG172" s="52"/>
      <c r="GH172" s="52"/>
      <c r="GI172" s="52"/>
      <c r="GJ172" s="52"/>
      <c r="GK172" s="52"/>
      <c r="GL172" s="52"/>
      <c r="GM172" s="52"/>
      <c r="GN172" s="52"/>
      <c r="GO172" s="52"/>
      <c r="GP172" s="52"/>
      <c r="GQ172" s="52"/>
      <c r="GR172" s="52"/>
      <c r="GS172" s="52"/>
      <c r="GT172" s="52"/>
      <c r="GU172" s="52"/>
      <c r="GV172" s="52"/>
      <c r="GW172" s="52"/>
      <c r="GX172" s="52"/>
      <c r="GY172" s="52"/>
      <c r="GZ172" s="52"/>
      <c r="HA172" s="52"/>
      <c r="HB172" s="52"/>
      <c r="HC172" s="52"/>
      <c r="HD172" s="52"/>
      <c r="HE172" s="52"/>
      <c r="HF172" s="52"/>
      <c r="HG172" s="52"/>
      <c r="HH172" s="52"/>
      <c r="HI172" s="52"/>
      <c r="HJ172" s="52"/>
      <c r="HK172" s="52"/>
      <c r="HL172" s="52"/>
      <c r="HM172" s="52"/>
      <c r="HN172" s="52"/>
      <c r="HO172" s="52"/>
      <c r="HP172" s="52"/>
      <c r="HQ172" s="52"/>
      <c r="HR172" s="52"/>
      <c r="HS172" s="52"/>
      <c r="HT172" s="52"/>
      <c r="HU172" s="52"/>
      <c r="HV172" s="52"/>
      <c r="HW172" s="52"/>
      <c r="HX172" s="52"/>
      <c r="HY172" s="52"/>
      <c r="HZ172" s="52"/>
      <c r="IA172" s="52"/>
      <c r="IB172" s="52"/>
      <c r="IC172" s="52"/>
      <c r="ID172" s="52"/>
      <c r="IE172" s="52"/>
    </row>
    <row r="173" s="53" customFormat="true" ht="60" hidden="false" customHeight="true" outlineLevel="0" collapsed="false">
      <c r="A173" s="36"/>
      <c r="B173" s="36" t="s">
        <v>62</v>
      </c>
      <c r="C173" s="36" t="s">
        <v>63</v>
      </c>
      <c r="D173" s="37" t="s">
        <v>64</v>
      </c>
      <c r="E173" s="37" t="n">
        <v>600</v>
      </c>
      <c r="F173" s="38" t="s">
        <v>680</v>
      </c>
      <c r="G173" s="51" t="s">
        <v>927</v>
      </c>
      <c r="H173" s="51" t="s">
        <v>928</v>
      </c>
      <c r="I173" s="39" t="s">
        <v>568</v>
      </c>
      <c r="J173" s="38" t="s">
        <v>330</v>
      </c>
      <c r="K173" s="40" t="s">
        <v>749</v>
      </c>
      <c r="L173" s="51" t="s">
        <v>750</v>
      </c>
      <c r="M173" s="40" t="s">
        <v>571</v>
      </c>
      <c r="N173" s="40" t="n">
        <v>2331805</v>
      </c>
      <c r="O173" s="50" t="s">
        <v>751</v>
      </c>
      <c r="P173" s="36" t="s">
        <v>76</v>
      </c>
      <c r="Q173" s="41" t="s">
        <v>108</v>
      </c>
      <c r="R173" s="74" t="n">
        <v>42592</v>
      </c>
      <c r="S173" s="39" t="n">
        <v>5</v>
      </c>
      <c r="T173" s="43" t="n">
        <f aca="false">R173+S173*365.2</f>
        <v>44418</v>
      </c>
      <c r="U173" s="37" t="n">
        <v>-50</v>
      </c>
      <c r="V173" s="51" t="str">
        <f aca="false">IF(Y173="","",Y173)</f>
        <v/>
      </c>
      <c r="W173" s="51" t="str">
        <f aca="false">IF(Z173="","",Z173)</f>
        <v>°С</v>
      </c>
      <c r="X173" s="39" t="n">
        <v>120</v>
      </c>
      <c r="Y173" s="39"/>
      <c r="Z173" s="41" t="s">
        <v>109</v>
      </c>
      <c r="AA173" s="37" t="s">
        <v>752</v>
      </c>
      <c r="AB173" s="39"/>
      <c r="AC173" s="41"/>
      <c r="AD173" s="40" t="n">
        <v>48</v>
      </c>
      <c r="AE173" s="44" t="n">
        <v>45612</v>
      </c>
      <c r="AF173" s="45" t="n">
        <f aca="false">IF(AD173=0,0,IF(AE173="","",EDATE(AE173,AD173)-DAY(1)))</f>
        <v>47042</v>
      </c>
      <c r="AG173" s="38" t="s">
        <v>81</v>
      </c>
      <c r="AH173" s="38" t="s">
        <v>82</v>
      </c>
      <c r="AI173" s="41" t="s">
        <v>929</v>
      </c>
      <c r="AJ173" s="38" t="s">
        <v>113</v>
      </c>
      <c r="AK173" s="45" t="str">
        <f aca="true">IF(AE173=0,"нет данных",IF(TODAY()&lt;AF173-30,"поверен",IF(TODAY()&gt;AF173,"ЗАМЕНИТЬ","ПРОСРОЧЕН")))</f>
        <v>поверен</v>
      </c>
      <c r="AL173" s="41"/>
      <c r="AM173" s="41" t="s">
        <v>85</v>
      </c>
      <c r="AN173" s="41" t="s">
        <v>86</v>
      </c>
      <c r="AO173" s="41" t="s">
        <v>87</v>
      </c>
      <c r="AP173" s="39" t="s">
        <v>544</v>
      </c>
      <c r="AQ173" s="46" t="s">
        <v>754</v>
      </c>
      <c r="AR173" s="45"/>
      <c r="AS173" s="41" t="s">
        <v>90</v>
      </c>
      <c r="AT173" s="36"/>
      <c r="AU173" s="36"/>
      <c r="AV173" s="38"/>
      <c r="AW173" s="38"/>
      <c r="AX173" s="36"/>
      <c r="AY173" s="36"/>
      <c r="AZ173" s="36"/>
      <c r="BA173" s="38"/>
      <c r="BB173" s="38" t="s">
        <v>116</v>
      </c>
      <c r="BC173" s="38" t="s">
        <v>117</v>
      </c>
      <c r="BD173" s="41" t="n">
        <v>3201</v>
      </c>
      <c r="BE173" s="38"/>
      <c r="BF173" s="47"/>
      <c r="BG173" s="48"/>
      <c r="BH173" s="49"/>
      <c r="BI173" s="51"/>
      <c r="BJ173" s="51"/>
      <c r="BK173" s="51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/>
      <c r="DF173" s="52"/>
      <c r="DG173" s="52"/>
      <c r="DH173" s="52"/>
      <c r="DI173" s="52"/>
      <c r="DJ173" s="52"/>
      <c r="DK173" s="52"/>
      <c r="DL173" s="52"/>
      <c r="DM173" s="52"/>
      <c r="DN173" s="52"/>
      <c r="DO173" s="52"/>
      <c r="DP173" s="52"/>
      <c r="DQ173" s="52"/>
      <c r="DR173" s="52"/>
      <c r="DS173" s="52"/>
      <c r="DT173" s="52"/>
      <c r="DU173" s="52"/>
      <c r="DV173" s="52"/>
      <c r="DW173" s="52"/>
      <c r="DX173" s="52"/>
      <c r="DY173" s="52"/>
      <c r="DZ173" s="52"/>
      <c r="EA173" s="52"/>
      <c r="EB173" s="52"/>
      <c r="EC173" s="52"/>
      <c r="ED173" s="52"/>
      <c r="EE173" s="52"/>
      <c r="EF173" s="52"/>
      <c r="EG173" s="52"/>
      <c r="EH173" s="52"/>
      <c r="EI173" s="52"/>
      <c r="EJ173" s="52"/>
      <c r="EK173" s="52"/>
      <c r="EL173" s="52"/>
      <c r="EM173" s="52"/>
      <c r="EN173" s="52"/>
      <c r="EO173" s="52"/>
      <c r="EP173" s="52"/>
      <c r="EQ173" s="52"/>
      <c r="ER173" s="52"/>
      <c r="ES173" s="52"/>
      <c r="ET173" s="52"/>
      <c r="EU173" s="52"/>
      <c r="EV173" s="52"/>
      <c r="EW173" s="52"/>
      <c r="EX173" s="52"/>
      <c r="EY173" s="52"/>
      <c r="EZ173" s="52"/>
      <c r="FA173" s="52"/>
      <c r="FB173" s="52"/>
      <c r="FC173" s="52"/>
      <c r="FD173" s="52"/>
      <c r="FE173" s="52"/>
      <c r="FF173" s="52"/>
      <c r="FG173" s="52"/>
      <c r="FH173" s="52"/>
      <c r="FI173" s="52"/>
      <c r="FJ173" s="52"/>
      <c r="FK173" s="52"/>
      <c r="FL173" s="52"/>
      <c r="FM173" s="52"/>
      <c r="FN173" s="52"/>
      <c r="FO173" s="52"/>
      <c r="FP173" s="52"/>
      <c r="FQ173" s="52"/>
      <c r="FR173" s="52"/>
      <c r="FS173" s="52"/>
      <c r="FT173" s="52"/>
      <c r="FU173" s="52"/>
      <c r="FV173" s="52"/>
      <c r="FW173" s="52"/>
      <c r="FX173" s="52"/>
      <c r="FY173" s="52"/>
      <c r="FZ173" s="52"/>
      <c r="GA173" s="52"/>
      <c r="GB173" s="52"/>
      <c r="GC173" s="52"/>
      <c r="GD173" s="52"/>
      <c r="GE173" s="52"/>
      <c r="GF173" s="52"/>
      <c r="GG173" s="52"/>
      <c r="GH173" s="52"/>
      <c r="GI173" s="52"/>
      <c r="GJ173" s="52"/>
      <c r="GK173" s="52"/>
      <c r="GL173" s="52"/>
      <c r="GM173" s="52"/>
      <c r="GN173" s="52"/>
      <c r="GO173" s="52"/>
      <c r="GP173" s="52"/>
      <c r="GQ173" s="52"/>
      <c r="GR173" s="52"/>
      <c r="GS173" s="52"/>
      <c r="GT173" s="52"/>
      <c r="GU173" s="52"/>
      <c r="GV173" s="52"/>
      <c r="GW173" s="52"/>
      <c r="GX173" s="52"/>
      <c r="GY173" s="52"/>
      <c r="GZ173" s="52"/>
      <c r="HA173" s="52"/>
      <c r="HB173" s="52"/>
      <c r="HC173" s="52"/>
      <c r="HD173" s="52"/>
      <c r="HE173" s="52"/>
      <c r="HF173" s="52"/>
      <c r="HG173" s="52"/>
      <c r="HH173" s="52"/>
      <c r="HI173" s="52"/>
      <c r="HJ173" s="52"/>
      <c r="HK173" s="52"/>
      <c r="HL173" s="52"/>
      <c r="HM173" s="52"/>
      <c r="HN173" s="52"/>
      <c r="HO173" s="52"/>
      <c r="HP173" s="52"/>
      <c r="HQ173" s="52"/>
      <c r="HR173" s="52"/>
      <c r="HS173" s="52"/>
      <c r="HT173" s="52"/>
      <c r="HU173" s="52"/>
      <c r="HV173" s="52"/>
      <c r="HW173" s="52"/>
      <c r="HX173" s="52"/>
      <c r="HY173" s="52"/>
      <c r="HZ173" s="52"/>
      <c r="IA173" s="52"/>
      <c r="IB173" s="52"/>
      <c r="IC173" s="52"/>
      <c r="ID173" s="52"/>
      <c r="IE173" s="52"/>
    </row>
    <row r="174" s="53" customFormat="true" ht="60" hidden="false" customHeight="true" outlineLevel="0" collapsed="false">
      <c r="A174" s="36"/>
      <c r="B174" s="36" t="s">
        <v>62</v>
      </c>
      <c r="C174" s="36" t="s">
        <v>63</v>
      </c>
      <c r="D174" s="37" t="s">
        <v>64</v>
      </c>
      <c r="E174" s="37" t="n">
        <v>600</v>
      </c>
      <c r="F174" s="38" t="s">
        <v>680</v>
      </c>
      <c r="G174" s="51" t="s">
        <v>930</v>
      </c>
      <c r="H174" s="51" t="s">
        <v>931</v>
      </c>
      <c r="I174" s="39" t="s">
        <v>766</v>
      </c>
      <c r="J174" s="38" t="s">
        <v>866</v>
      </c>
      <c r="K174" s="40" t="s">
        <v>768</v>
      </c>
      <c r="L174" s="40" t="s">
        <v>769</v>
      </c>
      <c r="M174" s="40" t="s">
        <v>770</v>
      </c>
      <c r="N174" s="51" t="n">
        <v>669</v>
      </c>
      <c r="O174" s="36" t="s">
        <v>771</v>
      </c>
      <c r="P174" s="36" t="s">
        <v>76</v>
      </c>
      <c r="Q174" s="41" t="s">
        <v>630</v>
      </c>
      <c r="R174" s="74" t="n">
        <v>44987</v>
      </c>
      <c r="S174" s="39" t="n">
        <v>12</v>
      </c>
      <c r="T174" s="43" t="n">
        <f aca="false">R174+S174*365.2</f>
        <v>49369.4</v>
      </c>
      <c r="U174" s="51" t="n">
        <v>-2</v>
      </c>
      <c r="V174" s="51" t="s">
        <v>242</v>
      </c>
      <c r="W174" s="51" t="s">
        <v>772</v>
      </c>
      <c r="X174" s="51" t="n">
        <v>2</v>
      </c>
      <c r="Y174" s="51" t="s">
        <v>242</v>
      </c>
      <c r="Z174" s="51" t="s">
        <v>772</v>
      </c>
      <c r="AA174" s="37" t="s">
        <v>774</v>
      </c>
      <c r="AB174" s="51"/>
      <c r="AC174" s="41" t="s">
        <v>111</v>
      </c>
      <c r="AD174" s="51" t="n">
        <v>24</v>
      </c>
      <c r="AE174" s="74" t="n">
        <v>45855</v>
      </c>
      <c r="AF174" s="45" t="n">
        <f aca="false">IF(AD174=0,0,IF(AE174="","",EDATE(AE174,AD174)-DAY(1)))</f>
        <v>46554</v>
      </c>
      <c r="AG174" s="38" t="s">
        <v>81</v>
      </c>
      <c r="AH174" s="38" t="s">
        <v>82</v>
      </c>
      <c r="AI174" s="51" t="s">
        <v>932</v>
      </c>
      <c r="AJ174" s="38" t="s">
        <v>351</v>
      </c>
      <c r="AK174" s="45" t="str">
        <f aca="true">IF(AE174=0,"нет данных",IF(TODAY()&lt;AF174-30,"поверен",IF(TODAY()&gt;AF174,"ЗАМЕНИТЬ","ПРОСРОЧЕН")))</f>
        <v>поверен</v>
      </c>
      <c r="AL174" s="201"/>
      <c r="AM174" s="41" t="s">
        <v>85</v>
      </c>
      <c r="AN174" s="41" t="s">
        <v>86</v>
      </c>
      <c r="AO174" s="41" t="s">
        <v>87</v>
      </c>
      <c r="AP174" s="51" t="s">
        <v>776</v>
      </c>
      <c r="AQ174" s="74" t="n">
        <v>43466</v>
      </c>
      <c r="AR174" s="201"/>
      <c r="AS174" s="41" t="s">
        <v>90</v>
      </c>
      <c r="AT174" s="51" t="s">
        <v>91</v>
      </c>
      <c r="AU174" s="201"/>
      <c r="AV174" s="74" t="n">
        <v>44760</v>
      </c>
      <c r="AW174" s="38"/>
      <c r="AX174" s="201"/>
      <c r="AY174" s="201"/>
      <c r="AZ174" s="201"/>
      <c r="BA174" s="201"/>
      <c r="BB174" s="38" t="s">
        <v>777</v>
      </c>
      <c r="BC174" s="38"/>
      <c r="BD174" s="41"/>
      <c r="BE174" s="201"/>
      <c r="BF174" s="212"/>
      <c r="BG174" s="51"/>
      <c r="BH174" s="49"/>
      <c r="BI174" s="213" t="s">
        <v>778</v>
      </c>
      <c r="BJ174" s="46" t="s">
        <v>779</v>
      </c>
      <c r="BK174" s="46" t="s">
        <v>780</v>
      </c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2"/>
      <c r="DN174" s="52"/>
      <c r="DO174" s="52"/>
      <c r="DP174" s="52"/>
      <c r="DQ174" s="52"/>
      <c r="DR174" s="52"/>
      <c r="DS174" s="52"/>
      <c r="DT174" s="52"/>
      <c r="DU174" s="52"/>
      <c r="DV174" s="52"/>
      <c r="DW174" s="52"/>
      <c r="DX174" s="52"/>
      <c r="DY174" s="52"/>
      <c r="DZ174" s="52"/>
      <c r="EA174" s="52"/>
      <c r="EB174" s="52"/>
      <c r="EC174" s="52"/>
      <c r="ED174" s="52"/>
      <c r="EE174" s="52"/>
      <c r="EF174" s="52"/>
      <c r="EG174" s="52"/>
      <c r="EH174" s="52"/>
      <c r="EI174" s="52"/>
      <c r="EJ174" s="52"/>
      <c r="EK174" s="52"/>
      <c r="EL174" s="52"/>
      <c r="EM174" s="52"/>
      <c r="EN174" s="52"/>
      <c r="EO174" s="52"/>
      <c r="EP174" s="52"/>
      <c r="EQ174" s="52"/>
      <c r="ER174" s="52"/>
      <c r="ES174" s="52"/>
      <c r="ET174" s="52"/>
      <c r="EU174" s="52"/>
      <c r="EV174" s="52"/>
      <c r="EW174" s="52"/>
      <c r="EX174" s="52"/>
      <c r="EY174" s="52"/>
      <c r="EZ174" s="52"/>
      <c r="FA174" s="52"/>
      <c r="FB174" s="52"/>
      <c r="FC174" s="52"/>
      <c r="FD174" s="52"/>
      <c r="FE174" s="52"/>
      <c r="FF174" s="52"/>
      <c r="FG174" s="52"/>
      <c r="FH174" s="52"/>
      <c r="FI174" s="52"/>
      <c r="FJ174" s="52"/>
      <c r="FK174" s="52"/>
      <c r="FL174" s="52"/>
      <c r="FM174" s="52"/>
      <c r="FN174" s="52"/>
      <c r="FO174" s="52"/>
      <c r="FP174" s="52"/>
      <c r="FQ174" s="52"/>
      <c r="FR174" s="52"/>
      <c r="FS174" s="52"/>
      <c r="FT174" s="52"/>
      <c r="FU174" s="52"/>
      <c r="FV174" s="52"/>
      <c r="FW174" s="52"/>
      <c r="FX174" s="52"/>
      <c r="FY174" s="52"/>
      <c r="FZ174" s="52"/>
      <c r="GA174" s="52"/>
      <c r="GB174" s="52"/>
      <c r="GC174" s="52"/>
      <c r="GD174" s="52"/>
      <c r="GE174" s="52"/>
      <c r="GF174" s="52"/>
      <c r="GG174" s="52"/>
      <c r="GH174" s="52"/>
      <c r="GI174" s="52"/>
      <c r="GJ174" s="52"/>
      <c r="GK174" s="52"/>
      <c r="GL174" s="52"/>
      <c r="GM174" s="52"/>
      <c r="GN174" s="52"/>
      <c r="GO174" s="52"/>
      <c r="GP174" s="52"/>
      <c r="GQ174" s="52"/>
      <c r="GR174" s="52"/>
      <c r="GS174" s="52"/>
      <c r="GT174" s="52"/>
      <c r="GU174" s="52"/>
      <c r="GV174" s="52"/>
      <c r="GW174" s="52"/>
      <c r="GX174" s="52"/>
      <c r="GY174" s="52"/>
      <c r="GZ174" s="52"/>
      <c r="HA174" s="52"/>
      <c r="HB174" s="52"/>
      <c r="HC174" s="52"/>
      <c r="HD174" s="52"/>
      <c r="HE174" s="52"/>
      <c r="HF174" s="52"/>
      <c r="HG174" s="52"/>
      <c r="HH174" s="52"/>
      <c r="HI174" s="52"/>
      <c r="HJ174" s="52"/>
      <c r="HK174" s="52"/>
      <c r="HL174" s="52"/>
      <c r="HM174" s="52"/>
      <c r="HN174" s="52"/>
      <c r="HO174" s="52"/>
      <c r="HP174" s="52"/>
      <c r="HQ174" s="52"/>
      <c r="HR174" s="52"/>
      <c r="HS174" s="52"/>
      <c r="HT174" s="52"/>
      <c r="HU174" s="52"/>
      <c r="HV174" s="52"/>
      <c r="HW174" s="52"/>
      <c r="HX174" s="52"/>
      <c r="HY174" s="52"/>
      <c r="HZ174" s="52"/>
      <c r="IA174" s="52"/>
      <c r="IB174" s="52"/>
      <c r="IC174" s="52"/>
      <c r="ID174" s="52"/>
      <c r="IE174" s="52"/>
    </row>
    <row r="175" s="52" customFormat="true" ht="60" hidden="false" customHeight="true" outlineLevel="0" collapsed="false">
      <c r="A175" s="54"/>
      <c r="B175" s="54" t="s">
        <v>62</v>
      </c>
      <c r="C175" s="54" t="s">
        <v>63</v>
      </c>
      <c r="D175" s="55" t="s">
        <v>64</v>
      </c>
      <c r="E175" s="55" t="n">
        <v>600</v>
      </c>
      <c r="F175" s="56" t="s">
        <v>680</v>
      </c>
      <c r="G175" s="56" t="s">
        <v>933</v>
      </c>
      <c r="H175" s="55" t="s">
        <v>934</v>
      </c>
      <c r="I175" s="55" t="s">
        <v>783</v>
      </c>
      <c r="J175" s="56" t="s">
        <v>784</v>
      </c>
      <c r="K175" s="58" t="s">
        <v>785</v>
      </c>
      <c r="L175" s="58" t="s">
        <v>786</v>
      </c>
      <c r="M175" s="56" t="s">
        <v>787</v>
      </c>
      <c r="N175" s="55" t="s">
        <v>935</v>
      </c>
      <c r="O175" s="54" t="s">
        <v>789</v>
      </c>
      <c r="P175" s="54" t="s">
        <v>76</v>
      </c>
      <c r="Q175" s="59" t="s">
        <v>239</v>
      </c>
      <c r="R175" s="60" t="s">
        <v>871</v>
      </c>
      <c r="S175" s="57" t="n">
        <v>8</v>
      </c>
      <c r="T175" s="61" t="n">
        <f aca="false">R175+S175*365.2</f>
        <v>2931.8016</v>
      </c>
      <c r="U175" s="55" t="n">
        <v>0.15</v>
      </c>
      <c r="V175" s="62" t="str">
        <f aca="false">IF(Y175="","",Y175)</f>
        <v/>
      </c>
      <c r="W175" s="62" t="str">
        <f aca="false">IF(Z175="","",Z175)</f>
        <v>м^(3)/ч</v>
      </c>
      <c r="X175" s="57" t="n">
        <v>540</v>
      </c>
      <c r="Y175" s="57"/>
      <c r="Z175" s="59" t="s">
        <v>791</v>
      </c>
      <c r="AA175" s="55" t="s">
        <v>243</v>
      </c>
      <c r="AB175" s="57"/>
      <c r="AC175" s="59" t="s">
        <v>111</v>
      </c>
      <c r="AD175" s="58" t="n">
        <v>48</v>
      </c>
      <c r="AE175" s="63" t="n">
        <v>44181</v>
      </c>
      <c r="AF175" s="64" t="n">
        <f aca="false">IF(AD175=0,0,IF(AE175="","",EDATE(AE175,AD175)-DAY(1)))</f>
        <v>45611</v>
      </c>
      <c r="AG175" s="56" t="s">
        <v>81</v>
      </c>
      <c r="AH175" s="56" t="s">
        <v>82</v>
      </c>
      <c r="AI175" s="59" t="s">
        <v>936</v>
      </c>
      <c r="AJ175" s="56" t="s">
        <v>712</v>
      </c>
      <c r="AK175" s="64" t="str">
        <f aca="true">IF(AE175=0,"нет данных",IF(TODAY()&lt;AF175-30,"поверен",IF(TODAY()&gt;AF175,"ЗАМЕНИТЬ","ПРОСРОЧЕН")))</f>
        <v>ЗАМЕНИТЬ</v>
      </c>
      <c r="AL175" s="59"/>
      <c r="AM175" s="59" t="s">
        <v>85</v>
      </c>
      <c r="AN175" s="59" t="s">
        <v>86</v>
      </c>
      <c r="AO175" s="59" t="s">
        <v>87</v>
      </c>
      <c r="AP175" s="57"/>
      <c r="AQ175" s="65"/>
      <c r="AR175" s="64"/>
      <c r="AS175" s="59" t="s">
        <v>90</v>
      </c>
      <c r="AT175" s="54"/>
      <c r="AU175" s="54"/>
      <c r="AV175" s="56"/>
      <c r="AW175" s="56"/>
      <c r="AX175" s="54"/>
      <c r="AY175" s="54"/>
      <c r="AZ175" s="54"/>
      <c r="BA175" s="56"/>
      <c r="BB175" s="56" t="s">
        <v>793</v>
      </c>
      <c r="BC175" s="56" t="s">
        <v>387</v>
      </c>
      <c r="BD175" s="59"/>
      <c r="BE175" s="56"/>
      <c r="BF175" s="66"/>
      <c r="BG175" s="67"/>
      <c r="BH175" s="68"/>
      <c r="BI175" s="62"/>
      <c r="BJ175" s="62"/>
      <c r="BK175" s="62"/>
    </row>
    <row r="176" s="72" customFormat="true" ht="60" hidden="false" customHeight="true" outlineLevel="0" collapsed="false">
      <c r="A176" s="54"/>
      <c r="B176" s="54" t="s">
        <v>62</v>
      </c>
      <c r="C176" s="54" t="s">
        <v>63</v>
      </c>
      <c r="D176" s="55" t="s">
        <v>64</v>
      </c>
      <c r="E176" s="55" t="n">
        <v>600</v>
      </c>
      <c r="F176" s="56" t="s">
        <v>680</v>
      </c>
      <c r="G176" s="56" t="s">
        <v>937</v>
      </c>
      <c r="H176" s="55" t="s">
        <v>938</v>
      </c>
      <c r="I176" s="57" t="s">
        <v>408</v>
      </c>
      <c r="J176" s="56" t="s">
        <v>409</v>
      </c>
      <c r="K176" s="58" t="s">
        <v>410</v>
      </c>
      <c r="L176" s="58" t="s">
        <v>411</v>
      </c>
      <c r="M176" s="56" t="s">
        <v>683</v>
      </c>
      <c r="N176" s="55" t="s">
        <v>939</v>
      </c>
      <c r="O176" s="54" t="s">
        <v>414</v>
      </c>
      <c r="P176" s="54" t="s">
        <v>76</v>
      </c>
      <c r="Q176" s="59" t="s">
        <v>135</v>
      </c>
      <c r="R176" s="69" t="s">
        <v>685</v>
      </c>
      <c r="S176" s="57" t="n">
        <v>12</v>
      </c>
      <c r="T176" s="61" t="n">
        <f aca="false">R176+S176*365.2</f>
        <v>4391.6016</v>
      </c>
      <c r="U176" s="55" t="s">
        <v>78</v>
      </c>
      <c r="V176" s="54" t="str">
        <f aca="false">IF(Y176="","",Y176)</f>
        <v>к</v>
      </c>
      <c r="W176" s="54" t="str">
        <f aca="false">IF(Z176="","",Z176)</f>
        <v>Па</v>
      </c>
      <c r="X176" s="57" t="n">
        <v>250</v>
      </c>
      <c r="Y176" s="57" t="s">
        <v>416</v>
      </c>
      <c r="Z176" s="59" t="s">
        <v>138</v>
      </c>
      <c r="AA176" s="55" t="s">
        <v>417</v>
      </c>
      <c r="AB176" s="57"/>
      <c r="AC176" s="59" t="s">
        <v>111</v>
      </c>
      <c r="AD176" s="58" t="n">
        <v>36</v>
      </c>
      <c r="AE176" s="63" t="n">
        <v>44884</v>
      </c>
      <c r="AF176" s="64" t="n">
        <f aca="false">IF(AD176=0,0,IF(AE176="","",EDATE(AE176,AD176)-DAY(1)))</f>
        <v>45949</v>
      </c>
      <c r="AG176" s="56" t="s">
        <v>81</v>
      </c>
      <c r="AH176" s="56" t="s">
        <v>82</v>
      </c>
      <c r="AI176" s="59" t="s">
        <v>940</v>
      </c>
      <c r="AJ176" s="56" t="s">
        <v>113</v>
      </c>
      <c r="AK176" s="64" t="str">
        <f aca="true">IF(AE176=0,"нет данных",IF(TODAY()&lt;AF176-30,"поверен",IF(TODAY()&gt;AF176,"ЗАМЕНИТЬ","ПРОСРОЧЕН")))</f>
        <v>ПРОСРОЧЕН</v>
      </c>
      <c r="AL176" s="59"/>
      <c r="AM176" s="59" t="s">
        <v>85</v>
      </c>
      <c r="AN176" s="59" t="s">
        <v>86</v>
      </c>
      <c r="AO176" s="59" t="s">
        <v>87</v>
      </c>
      <c r="AP176" s="57"/>
      <c r="AQ176" s="65"/>
      <c r="AR176" s="64"/>
      <c r="AS176" s="59" t="s">
        <v>90</v>
      </c>
      <c r="AT176" s="54"/>
      <c r="AU176" s="54"/>
      <c r="AV176" s="56"/>
      <c r="AW176" s="56"/>
      <c r="AX176" s="54"/>
      <c r="AY176" s="54"/>
      <c r="AZ176" s="54"/>
      <c r="BA176" s="56"/>
      <c r="BB176" s="56" t="s">
        <v>141</v>
      </c>
      <c r="BC176" s="56" t="s">
        <v>142</v>
      </c>
      <c r="BD176" s="59" t="n">
        <v>3001</v>
      </c>
      <c r="BE176" s="56"/>
      <c r="BF176" s="66"/>
      <c r="BG176" s="70" t="s">
        <v>388</v>
      </c>
      <c r="BH176" s="71"/>
      <c r="BI176" s="54"/>
      <c r="BJ176" s="54"/>
      <c r="BK176" s="54"/>
    </row>
    <row r="177" s="72" customFormat="true" ht="60" hidden="false" customHeight="true" outlineLevel="0" collapsed="false">
      <c r="A177" s="54"/>
      <c r="B177" s="54" t="s">
        <v>62</v>
      </c>
      <c r="C177" s="54" t="s">
        <v>63</v>
      </c>
      <c r="D177" s="55" t="s">
        <v>64</v>
      </c>
      <c r="E177" s="55" t="n">
        <v>600</v>
      </c>
      <c r="F177" s="56" t="s">
        <v>680</v>
      </c>
      <c r="G177" s="56" t="s">
        <v>941</v>
      </c>
      <c r="H177" s="55" t="s">
        <v>942</v>
      </c>
      <c r="I177" s="57" t="s">
        <v>689</v>
      </c>
      <c r="J177" s="56" t="s">
        <v>409</v>
      </c>
      <c r="K177" s="58" t="s">
        <v>410</v>
      </c>
      <c r="L177" s="58" t="s">
        <v>411</v>
      </c>
      <c r="M177" s="58" t="s">
        <v>690</v>
      </c>
      <c r="N177" s="55" t="s">
        <v>943</v>
      </c>
      <c r="O177" s="54" t="s">
        <v>414</v>
      </c>
      <c r="P177" s="54" t="s">
        <v>76</v>
      </c>
      <c r="Q177" s="59" t="s">
        <v>135</v>
      </c>
      <c r="R177" s="69" t="s">
        <v>685</v>
      </c>
      <c r="S177" s="57" t="n">
        <v>12</v>
      </c>
      <c r="T177" s="61" t="n">
        <f aca="false">R177+S177*365.2</f>
        <v>4391.6016</v>
      </c>
      <c r="U177" s="55" t="s">
        <v>78</v>
      </c>
      <c r="V177" s="54" t="str">
        <f aca="false">IF(Y177="","",Y177)</f>
        <v>М</v>
      </c>
      <c r="W177" s="54" t="str">
        <f aca="false">IF(Z177="","",Z177)</f>
        <v>Па</v>
      </c>
      <c r="X177" s="57" t="n">
        <v>16</v>
      </c>
      <c r="Y177" s="57" t="s">
        <v>137</v>
      </c>
      <c r="Z177" s="59" t="s">
        <v>138</v>
      </c>
      <c r="AA177" s="55" t="s">
        <v>805</v>
      </c>
      <c r="AB177" s="57"/>
      <c r="AC177" s="59" t="s">
        <v>111</v>
      </c>
      <c r="AD177" s="58" t="n">
        <v>36</v>
      </c>
      <c r="AE177" s="63" t="n">
        <v>44884</v>
      </c>
      <c r="AF177" s="64" t="n">
        <f aca="false">IF(AD177=0,0,IF(AE177="","",EDATE(AE177,AD177)-DAY(1)))</f>
        <v>45949</v>
      </c>
      <c r="AG177" s="64" t="s">
        <v>314</v>
      </c>
      <c r="AH177" s="64" t="s">
        <v>82</v>
      </c>
      <c r="AI177" s="59" t="s">
        <v>944</v>
      </c>
      <c r="AJ177" s="56" t="s">
        <v>113</v>
      </c>
      <c r="AK177" s="64" t="str">
        <f aca="true">IF(AE177=0,"нет данных",IF(TODAY()&lt;AF177-30,"поверен",IF(TODAY()&gt;AF177,"ЗАМЕНИТЬ","ПРОСРОЧЕН")))</f>
        <v>ПРОСРОЧЕН</v>
      </c>
      <c r="AL177" s="59"/>
      <c r="AM177" s="59" t="s">
        <v>85</v>
      </c>
      <c r="AN177" s="59" t="s">
        <v>86</v>
      </c>
      <c r="AO177" s="59" t="s">
        <v>87</v>
      </c>
      <c r="AP177" s="57"/>
      <c r="AQ177" s="65"/>
      <c r="AR177" s="64"/>
      <c r="AS177" s="59" t="s">
        <v>90</v>
      </c>
      <c r="AT177" s="54"/>
      <c r="AU177" s="54"/>
      <c r="AV177" s="56"/>
      <c r="AW177" s="56"/>
      <c r="AX177" s="54"/>
      <c r="AY177" s="54"/>
      <c r="AZ177" s="54"/>
      <c r="BA177" s="56"/>
      <c r="BB177" s="56" t="s">
        <v>141</v>
      </c>
      <c r="BC177" s="56" t="s">
        <v>142</v>
      </c>
      <c r="BD177" s="59" t="n">
        <v>3001</v>
      </c>
      <c r="BE177" s="56"/>
      <c r="BF177" s="66"/>
      <c r="BG177" s="70" t="s">
        <v>388</v>
      </c>
      <c r="BH177" s="71"/>
      <c r="BI177" s="54"/>
      <c r="BJ177" s="54"/>
      <c r="BK177" s="54"/>
    </row>
    <row r="178" s="72" customFormat="true" ht="60" hidden="false" customHeight="true" outlineLevel="0" collapsed="false">
      <c r="A178" s="54"/>
      <c r="B178" s="54" t="s">
        <v>62</v>
      </c>
      <c r="C178" s="54" t="s">
        <v>63</v>
      </c>
      <c r="D178" s="55" t="s">
        <v>64</v>
      </c>
      <c r="E178" s="55" t="n">
        <v>600</v>
      </c>
      <c r="F178" s="56" t="s">
        <v>680</v>
      </c>
      <c r="G178" s="56" t="s">
        <v>945</v>
      </c>
      <c r="H178" s="55" t="s">
        <v>946</v>
      </c>
      <c r="I178" s="57" t="s">
        <v>689</v>
      </c>
      <c r="J178" s="56" t="s">
        <v>409</v>
      </c>
      <c r="K178" s="58" t="s">
        <v>410</v>
      </c>
      <c r="L178" s="58" t="s">
        <v>411</v>
      </c>
      <c r="M178" s="58" t="s">
        <v>695</v>
      </c>
      <c r="N178" s="55" t="s">
        <v>947</v>
      </c>
      <c r="O178" s="54" t="s">
        <v>414</v>
      </c>
      <c r="P178" s="54" t="s">
        <v>76</v>
      </c>
      <c r="Q178" s="59" t="s">
        <v>135</v>
      </c>
      <c r="R178" s="69" t="s">
        <v>685</v>
      </c>
      <c r="S178" s="57" t="n">
        <v>12</v>
      </c>
      <c r="T178" s="61" t="n">
        <f aca="false">R178+S178*365.2</f>
        <v>4391.6016</v>
      </c>
      <c r="U178" s="55" t="s">
        <v>78</v>
      </c>
      <c r="V178" s="54" t="str">
        <f aca="false">IF(Y178="","",Y178)</f>
        <v>М</v>
      </c>
      <c r="W178" s="54" t="str">
        <f aca="false">IF(Z178="","",Z178)</f>
        <v>Па</v>
      </c>
      <c r="X178" s="57" t="n">
        <v>60</v>
      </c>
      <c r="Y178" s="57" t="s">
        <v>137</v>
      </c>
      <c r="Z178" s="59" t="s">
        <v>138</v>
      </c>
      <c r="AA178" s="55" t="s">
        <v>805</v>
      </c>
      <c r="AB178" s="57"/>
      <c r="AC178" s="59" t="s">
        <v>111</v>
      </c>
      <c r="AD178" s="58" t="n">
        <v>36</v>
      </c>
      <c r="AE178" s="63" t="n">
        <v>44884</v>
      </c>
      <c r="AF178" s="64" t="n">
        <f aca="false">IF(AD178=0,0,IF(AE178="","",EDATE(AE178,AD178)-DAY(1)))</f>
        <v>45949</v>
      </c>
      <c r="AG178" s="64" t="s">
        <v>314</v>
      </c>
      <c r="AH178" s="64" t="s">
        <v>82</v>
      </c>
      <c r="AI178" s="59" t="s">
        <v>948</v>
      </c>
      <c r="AJ178" s="56" t="s">
        <v>113</v>
      </c>
      <c r="AK178" s="64" t="str">
        <f aca="true">IF(AE178=0,"нет данных",IF(TODAY()&lt;AF178-30,"поверен",IF(TODAY()&gt;AF178,"ЗАМЕНИТЬ","ПРОСРОЧЕН")))</f>
        <v>ПРОСРОЧЕН</v>
      </c>
      <c r="AL178" s="59"/>
      <c r="AM178" s="59" t="s">
        <v>85</v>
      </c>
      <c r="AN178" s="59" t="s">
        <v>86</v>
      </c>
      <c r="AO178" s="59" t="s">
        <v>87</v>
      </c>
      <c r="AP178" s="57"/>
      <c r="AQ178" s="65"/>
      <c r="AR178" s="64"/>
      <c r="AS178" s="59" t="s">
        <v>90</v>
      </c>
      <c r="AT178" s="54"/>
      <c r="AU178" s="54"/>
      <c r="AV178" s="56"/>
      <c r="AW178" s="56"/>
      <c r="AX178" s="54"/>
      <c r="AY178" s="54"/>
      <c r="AZ178" s="54"/>
      <c r="BA178" s="56"/>
      <c r="BB178" s="56" t="s">
        <v>141</v>
      </c>
      <c r="BC178" s="56" t="s">
        <v>142</v>
      </c>
      <c r="BD178" s="59" t="n">
        <v>3001</v>
      </c>
      <c r="BE178" s="56"/>
      <c r="BF178" s="66"/>
      <c r="BG178" s="70" t="s">
        <v>388</v>
      </c>
      <c r="BH178" s="71"/>
      <c r="BI178" s="54"/>
      <c r="BJ178" s="54"/>
      <c r="BK178" s="54"/>
    </row>
    <row r="179" s="72" customFormat="true" ht="60" hidden="false" customHeight="true" outlineLevel="0" collapsed="false">
      <c r="A179" s="54"/>
      <c r="B179" s="54" t="s">
        <v>62</v>
      </c>
      <c r="C179" s="54" t="s">
        <v>63</v>
      </c>
      <c r="D179" s="55" t="s">
        <v>64</v>
      </c>
      <c r="E179" s="55" t="n">
        <v>600</v>
      </c>
      <c r="F179" s="56" t="s">
        <v>680</v>
      </c>
      <c r="G179" s="56" t="s">
        <v>949</v>
      </c>
      <c r="H179" s="55" t="s">
        <v>950</v>
      </c>
      <c r="I179" s="57" t="s">
        <v>689</v>
      </c>
      <c r="J179" s="56" t="s">
        <v>409</v>
      </c>
      <c r="K179" s="58" t="s">
        <v>410</v>
      </c>
      <c r="L179" s="58" t="s">
        <v>411</v>
      </c>
      <c r="M179" s="58" t="s">
        <v>700</v>
      </c>
      <c r="N179" s="55" t="s">
        <v>951</v>
      </c>
      <c r="O179" s="54" t="s">
        <v>414</v>
      </c>
      <c r="P179" s="54" t="s">
        <v>76</v>
      </c>
      <c r="Q179" s="59" t="s">
        <v>135</v>
      </c>
      <c r="R179" s="69" t="s">
        <v>685</v>
      </c>
      <c r="S179" s="57" t="n">
        <v>12</v>
      </c>
      <c r="T179" s="61" t="n">
        <f aca="false">R179+S179*365.2</f>
        <v>4391.6016</v>
      </c>
      <c r="U179" s="55" t="s">
        <v>78</v>
      </c>
      <c r="V179" s="54" t="str">
        <f aca="false">IF(Y179="","",Y179)</f>
        <v>к</v>
      </c>
      <c r="W179" s="54" t="str">
        <f aca="false">IF(Z179="","",Z179)</f>
        <v>Па</v>
      </c>
      <c r="X179" s="57" t="n">
        <v>600</v>
      </c>
      <c r="Y179" s="57" t="s">
        <v>416</v>
      </c>
      <c r="Z179" s="59" t="s">
        <v>138</v>
      </c>
      <c r="AA179" s="55" t="s">
        <v>805</v>
      </c>
      <c r="AB179" s="57"/>
      <c r="AC179" s="59" t="s">
        <v>111</v>
      </c>
      <c r="AD179" s="58" t="n">
        <v>36</v>
      </c>
      <c r="AE179" s="63" t="n">
        <v>44884</v>
      </c>
      <c r="AF179" s="64" t="n">
        <f aca="false">IF(AD179=0,0,IF(AE179="","",EDATE(AE179,AD179)-DAY(1)))</f>
        <v>45949</v>
      </c>
      <c r="AG179" s="56" t="s">
        <v>81</v>
      </c>
      <c r="AH179" s="56" t="s">
        <v>82</v>
      </c>
      <c r="AI179" s="59" t="s">
        <v>952</v>
      </c>
      <c r="AJ179" s="56" t="s">
        <v>113</v>
      </c>
      <c r="AK179" s="64" t="str">
        <f aca="true">IF(AE179=0,"нет данных",IF(TODAY()&lt;AF179-30,"поверен",IF(TODAY()&gt;AF179,"ЗАМЕНИТЬ","ПРОСРОЧЕН")))</f>
        <v>ПРОСРОЧЕН</v>
      </c>
      <c r="AL179" s="59"/>
      <c r="AM179" s="59" t="s">
        <v>85</v>
      </c>
      <c r="AN179" s="59" t="s">
        <v>86</v>
      </c>
      <c r="AO179" s="59" t="s">
        <v>87</v>
      </c>
      <c r="AP179" s="57"/>
      <c r="AQ179" s="65"/>
      <c r="AR179" s="64"/>
      <c r="AS179" s="59" t="s">
        <v>90</v>
      </c>
      <c r="AT179" s="54"/>
      <c r="AU179" s="54"/>
      <c r="AV179" s="56"/>
      <c r="AW179" s="56"/>
      <c r="AX179" s="54"/>
      <c r="AY179" s="54"/>
      <c r="AZ179" s="54"/>
      <c r="BA179" s="56"/>
      <c r="BB179" s="56" t="s">
        <v>141</v>
      </c>
      <c r="BC179" s="56" t="s">
        <v>142</v>
      </c>
      <c r="BD179" s="59" t="n">
        <v>3001</v>
      </c>
      <c r="BE179" s="56"/>
      <c r="BF179" s="66"/>
      <c r="BG179" s="70" t="s">
        <v>388</v>
      </c>
      <c r="BH179" s="71"/>
      <c r="BI179" s="54"/>
      <c r="BJ179" s="54"/>
      <c r="BK179" s="54"/>
    </row>
    <row r="180" s="72" customFormat="true" ht="60" hidden="false" customHeight="true" outlineLevel="0" collapsed="false">
      <c r="A180" s="54"/>
      <c r="B180" s="54" t="s">
        <v>62</v>
      </c>
      <c r="C180" s="54" t="s">
        <v>63</v>
      </c>
      <c r="D180" s="55" t="s">
        <v>64</v>
      </c>
      <c r="E180" s="55" t="n">
        <v>600</v>
      </c>
      <c r="F180" s="56" t="s">
        <v>680</v>
      </c>
      <c r="G180" s="56" t="s">
        <v>953</v>
      </c>
      <c r="H180" s="55" t="s">
        <v>954</v>
      </c>
      <c r="I180" s="57" t="s">
        <v>689</v>
      </c>
      <c r="J180" s="56" t="s">
        <v>409</v>
      </c>
      <c r="K180" s="58" t="s">
        <v>410</v>
      </c>
      <c r="L180" s="58" t="s">
        <v>411</v>
      </c>
      <c r="M180" s="58" t="s">
        <v>700</v>
      </c>
      <c r="N180" s="55" t="s">
        <v>955</v>
      </c>
      <c r="O180" s="54" t="s">
        <v>414</v>
      </c>
      <c r="P180" s="54" t="s">
        <v>76</v>
      </c>
      <c r="Q180" s="59" t="s">
        <v>135</v>
      </c>
      <c r="R180" s="69" t="s">
        <v>685</v>
      </c>
      <c r="S180" s="57" t="n">
        <v>12</v>
      </c>
      <c r="T180" s="61" t="n">
        <f aca="false">R180+S180*365.2</f>
        <v>4391.6016</v>
      </c>
      <c r="U180" s="55" t="s">
        <v>78</v>
      </c>
      <c r="V180" s="54" t="str">
        <f aca="false">IF(Y180="","",Y180)</f>
        <v>к</v>
      </c>
      <c r="W180" s="54" t="str">
        <f aca="false">IF(Z180="","",Z180)</f>
        <v>Па</v>
      </c>
      <c r="X180" s="57" t="n">
        <v>600</v>
      </c>
      <c r="Y180" s="57" t="s">
        <v>416</v>
      </c>
      <c r="Z180" s="59" t="s">
        <v>138</v>
      </c>
      <c r="AA180" s="55" t="s">
        <v>805</v>
      </c>
      <c r="AB180" s="57"/>
      <c r="AC180" s="59" t="s">
        <v>111</v>
      </c>
      <c r="AD180" s="58" t="n">
        <v>36</v>
      </c>
      <c r="AE180" s="63" t="n">
        <v>44884</v>
      </c>
      <c r="AF180" s="64" t="n">
        <f aca="false">IF(AD180=0,0,IF(AE180="","",EDATE(AE180,AD180)-DAY(1)))</f>
        <v>45949</v>
      </c>
      <c r="AG180" s="56" t="s">
        <v>81</v>
      </c>
      <c r="AH180" s="56" t="s">
        <v>82</v>
      </c>
      <c r="AI180" s="59" t="s">
        <v>956</v>
      </c>
      <c r="AJ180" s="56" t="s">
        <v>113</v>
      </c>
      <c r="AK180" s="64" t="str">
        <f aca="true">IF(AE180=0,"нет данных",IF(TODAY()&lt;AF180-30,"поверен",IF(TODAY()&gt;AF180,"ЗАМЕНИТЬ","ПРОСРОЧЕН")))</f>
        <v>ПРОСРОЧЕН</v>
      </c>
      <c r="AL180" s="59"/>
      <c r="AM180" s="59" t="s">
        <v>85</v>
      </c>
      <c r="AN180" s="59" t="s">
        <v>86</v>
      </c>
      <c r="AO180" s="59" t="s">
        <v>87</v>
      </c>
      <c r="AP180" s="57"/>
      <c r="AQ180" s="65"/>
      <c r="AR180" s="64"/>
      <c r="AS180" s="59" t="s">
        <v>90</v>
      </c>
      <c r="AT180" s="54"/>
      <c r="AU180" s="54"/>
      <c r="AV180" s="56"/>
      <c r="AW180" s="56"/>
      <c r="AX180" s="54"/>
      <c r="AY180" s="54"/>
      <c r="AZ180" s="54"/>
      <c r="BA180" s="56"/>
      <c r="BB180" s="56" t="s">
        <v>141</v>
      </c>
      <c r="BC180" s="56" t="s">
        <v>142</v>
      </c>
      <c r="BD180" s="59" t="n">
        <v>3001</v>
      </c>
      <c r="BE180" s="56"/>
      <c r="BF180" s="66"/>
      <c r="BG180" s="70" t="s">
        <v>388</v>
      </c>
      <c r="BH180" s="71"/>
      <c r="BI180" s="54"/>
      <c r="BJ180" s="54"/>
      <c r="BK180" s="54"/>
    </row>
    <row r="181" s="203" customFormat="true" ht="60" hidden="false" customHeight="true" outlineLevel="0" collapsed="false">
      <c r="A181" s="36"/>
      <c r="B181" s="36" t="s">
        <v>62</v>
      </c>
      <c r="C181" s="36" t="s">
        <v>63</v>
      </c>
      <c r="D181" s="37" t="s">
        <v>64</v>
      </c>
      <c r="E181" s="37" t="n">
        <v>600</v>
      </c>
      <c r="F181" s="38" t="s">
        <v>680</v>
      </c>
      <c r="G181" s="36" t="s">
        <v>957</v>
      </c>
      <c r="H181" s="36" t="s">
        <v>958</v>
      </c>
      <c r="I181" s="39" t="s">
        <v>624</v>
      </c>
      <c r="J181" s="38" t="s">
        <v>709</v>
      </c>
      <c r="K181" s="40" t="s">
        <v>626</v>
      </c>
      <c r="L181" s="40" t="s">
        <v>627</v>
      </c>
      <c r="M181" s="38" t="s">
        <v>628</v>
      </c>
      <c r="N181" s="37" t="s">
        <v>959</v>
      </c>
      <c r="O181" s="39" t="s">
        <v>629</v>
      </c>
      <c r="P181" s="36" t="s">
        <v>76</v>
      </c>
      <c r="Q181" s="41" t="s">
        <v>630</v>
      </c>
      <c r="R181" s="42" t="n">
        <v>42636</v>
      </c>
      <c r="S181" s="39" t="n">
        <v>10</v>
      </c>
      <c r="T181" s="43" t="n">
        <f aca="false">R181+S181*365.2</f>
        <v>46288</v>
      </c>
      <c r="U181" s="37" t="n">
        <v>0.1</v>
      </c>
      <c r="V181" s="36" t="str">
        <f aca="false">IF(Y181="","",Y181)</f>
        <v>м</v>
      </c>
      <c r="W181" s="36" t="str">
        <f aca="false">IF(Z181="","",Z181)</f>
        <v>м/c</v>
      </c>
      <c r="X181" s="39" t="n">
        <v>30</v>
      </c>
      <c r="Y181" s="39" t="s">
        <v>242</v>
      </c>
      <c r="Z181" s="41" t="s">
        <v>631</v>
      </c>
      <c r="AA181" s="37" t="s">
        <v>632</v>
      </c>
      <c r="AB181" s="39" t="s">
        <v>242</v>
      </c>
      <c r="AC181" s="41" t="s">
        <v>633</v>
      </c>
      <c r="AD181" s="40" t="n">
        <v>12</v>
      </c>
      <c r="AE181" s="44" t="n">
        <v>45612</v>
      </c>
      <c r="AF181" s="45" t="n">
        <f aca="false">IF(AD181=0,0,IF(AE181="","",EDATE(AE181,AD181)-DAY(1)))</f>
        <v>45946</v>
      </c>
      <c r="AG181" s="38" t="s">
        <v>81</v>
      </c>
      <c r="AH181" s="38" t="s">
        <v>82</v>
      </c>
      <c r="AI181" s="41" t="s">
        <v>711</v>
      </c>
      <c r="AJ181" s="38" t="s">
        <v>712</v>
      </c>
      <c r="AK181" s="45" t="str">
        <f aca="true">IF(AE181=0,"нет данных",IF(TODAY()&lt;AF181-30,"поверен",IF(TODAY()&gt;AF181,"ЗАМЕНИТЬ","ПРОСРОЧЕН")))</f>
        <v>ПРОСРОЧЕН</v>
      </c>
      <c r="AL181" s="41"/>
      <c r="AM181" s="41" t="s">
        <v>85</v>
      </c>
      <c r="AN181" s="41" t="s">
        <v>86</v>
      </c>
      <c r="AO181" s="41" t="s">
        <v>87</v>
      </c>
      <c r="AP181" s="39" t="s">
        <v>635</v>
      </c>
      <c r="AQ181" s="46"/>
      <c r="AR181" s="45"/>
      <c r="AS181" s="41" t="s">
        <v>90</v>
      </c>
      <c r="AT181" s="36"/>
      <c r="AU181" s="36"/>
      <c r="AV181" s="38"/>
      <c r="AW181" s="38"/>
      <c r="AX181" s="36"/>
      <c r="AY181" s="36"/>
      <c r="AZ181" s="36"/>
      <c r="BA181" s="38"/>
      <c r="BB181" s="38" t="s">
        <v>636</v>
      </c>
      <c r="BC181" s="38" t="s">
        <v>637</v>
      </c>
      <c r="BD181" s="41" t="n">
        <v>3661</v>
      </c>
      <c r="BE181" s="38"/>
      <c r="BF181" s="47"/>
      <c r="BG181" s="36" t="s">
        <v>388</v>
      </c>
      <c r="BH181" s="202"/>
      <c r="BI181" s="46" t="s">
        <v>638</v>
      </c>
      <c r="BJ181" s="46" t="s">
        <v>639</v>
      </c>
      <c r="BK181" s="46" t="s">
        <v>640</v>
      </c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</row>
    <row r="182" s="203" customFormat="true" ht="60" hidden="false" customHeight="true" outlineLevel="0" collapsed="false">
      <c r="A182" s="36"/>
      <c r="B182" s="36" t="s">
        <v>62</v>
      </c>
      <c r="C182" s="36" t="s">
        <v>63</v>
      </c>
      <c r="D182" s="37" t="s">
        <v>64</v>
      </c>
      <c r="E182" s="37" t="n">
        <v>600</v>
      </c>
      <c r="F182" s="38" t="s">
        <v>680</v>
      </c>
      <c r="G182" s="36" t="s">
        <v>957</v>
      </c>
      <c r="H182" s="36" t="s">
        <v>960</v>
      </c>
      <c r="I182" s="39" t="s">
        <v>624</v>
      </c>
      <c r="J182" s="38" t="s">
        <v>709</v>
      </c>
      <c r="K182" s="40" t="s">
        <v>626</v>
      </c>
      <c r="L182" s="40" t="s">
        <v>627</v>
      </c>
      <c r="M182" s="38" t="s">
        <v>628</v>
      </c>
      <c r="N182" s="37" t="s">
        <v>961</v>
      </c>
      <c r="O182" s="39" t="s">
        <v>629</v>
      </c>
      <c r="P182" s="36" t="s">
        <v>76</v>
      </c>
      <c r="Q182" s="41" t="s">
        <v>630</v>
      </c>
      <c r="R182" s="42" t="n">
        <v>42636</v>
      </c>
      <c r="S182" s="39" t="n">
        <v>10</v>
      </c>
      <c r="T182" s="43" t="n">
        <f aca="false">R182+S182*365.2</f>
        <v>46288</v>
      </c>
      <c r="U182" s="37" t="n">
        <v>0.1</v>
      </c>
      <c r="V182" s="36" t="str">
        <f aca="false">IF(Y182="","",Y182)</f>
        <v>м</v>
      </c>
      <c r="W182" s="36" t="str">
        <f aca="false">IF(Z182="","",Z182)</f>
        <v>м/c</v>
      </c>
      <c r="X182" s="39" t="n">
        <v>30</v>
      </c>
      <c r="Y182" s="39" t="s">
        <v>242</v>
      </c>
      <c r="Z182" s="41" t="s">
        <v>631</v>
      </c>
      <c r="AA182" s="37" t="s">
        <v>632</v>
      </c>
      <c r="AB182" s="39" t="s">
        <v>242</v>
      </c>
      <c r="AC182" s="41" t="s">
        <v>633</v>
      </c>
      <c r="AD182" s="40" t="n">
        <v>12</v>
      </c>
      <c r="AE182" s="44" t="n">
        <v>45612</v>
      </c>
      <c r="AF182" s="45" t="n">
        <f aca="false">IF(AD182=0,0,IF(AE182="","",EDATE(AE182,AD182)-DAY(1)))</f>
        <v>45946</v>
      </c>
      <c r="AG182" s="38" t="s">
        <v>81</v>
      </c>
      <c r="AH182" s="38" t="s">
        <v>82</v>
      </c>
      <c r="AI182" s="41" t="s">
        <v>711</v>
      </c>
      <c r="AJ182" s="38" t="s">
        <v>712</v>
      </c>
      <c r="AK182" s="45" t="str">
        <f aca="true">IF(AE182=0,"нет данных",IF(TODAY()&lt;AF182-30,"поверен",IF(TODAY()&gt;AF182,"ЗАМЕНИТЬ","ПРОСРОЧЕН")))</f>
        <v>ПРОСРОЧЕН</v>
      </c>
      <c r="AL182" s="41"/>
      <c r="AM182" s="41" t="s">
        <v>85</v>
      </c>
      <c r="AN182" s="41" t="s">
        <v>86</v>
      </c>
      <c r="AO182" s="41" t="s">
        <v>87</v>
      </c>
      <c r="AP182" s="39" t="s">
        <v>635</v>
      </c>
      <c r="AQ182" s="46"/>
      <c r="AR182" s="45"/>
      <c r="AS182" s="41" t="s">
        <v>90</v>
      </c>
      <c r="AT182" s="36"/>
      <c r="AU182" s="36"/>
      <c r="AV182" s="38"/>
      <c r="AW182" s="38"/>
      <c r="AX182" s="36"/>
      <c r="AY182" s="36"/>
      <c r="AZ182" s="36"/>
      <c r="BA182" s="38"/>
      <c r="BB182" s="38" t="s">
        <v>636</v>
      </c>
      <c r="BC182" s="38" t="s">
        <v>637</v>
      </c>
      <c r="BD182" s="41" t="n">
        <v>3661</v>
      </c>
      <c r="BE182" s="38"/>
      <c r="BF182" s="47"/>
      <c r="BG182" s="36" t="s">
        <v>388</v>
      </c>
      <c r="BH182" s="202"/>
      <c r="BI182" s="46" t="s">
        <v>638</v>
      </c>
      <c r="BJ182" s="46" t="s">
        <v>639</v>
      </c>
      <c r="BK182" s="46" t="s">
        <v>640</v>
      </c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</row>
    <row r="183" s="203" customFormat="true" ht="60" hidden="false" customHeight="true" outlineLevel="0" collapsed="false">
      <c r="A183" s="36"/>
      <c r="B183" s="36" t="s">
        <v>62</v>
      </c>
      <c r="C183" s="36" t="s">
        <v>63</v>
      </c>
      <c r="D183" s="37" t="s">
        <v>64</v>
      </c>
      <c r="E183" s="37" t="n">
        <v>600</v>
      </c>
      <c r="F183" s="38" t="s">
        <v>680</v>
      </c>
      <c r="G183" s="36" t="s">
        <v>962</v>
      </c>
      <c r="H183" s="36" t="s">
        <v>963</v>
      </c>
      <c r="I183" s="39" t="s">
        <v>624</v>
      </c>
      <c r="J183" s="38" t="s">
        <v>709</v>
      </c>
      <c r="K183" s="40" t="s">
        <v>626</v>
      </c>
      <c r="L183" s="40" t="s">
        <v>627</v>
      </c>
      <c r="M183" s="38" t="s">
        <v>628</v>
      </c>
      <c r="N183" s="37" t="s">
        <v>964</v>
      </c>
      <c r="O183" s="39" t="s">
        <v>629</v>
      </c>
      <c r="P183" s="36" t="s">
        <v>76</v>
      </c>
      <c r="Q183" s="41" t="s">
        <v>630</v>
      </c>
      <c r="R183" s="42" t="n">
        <v>42636</v>
      </c>
      <c r="S183" s="39" t="n">
        <v>10</v>
      </c>
      <c r="T183" s="43" t="n">
        <f aca="false">R183+S183*365.2</f>
        <v>46288</v>
      </c>
      <c r="U183" s="37" t="n">
        <v>0.1</v>
      </c>
      <c r="V183" s="36" t="str">
        <f aca="false">IF(Y183="","",Y183)</f>
        <v>м</v>
      </c>
      <c r="W183" s="36" t="str">
        <f aca="false">IF(Z183="","",Z183)</f>
        <v>м/c</v>
      </c>
      <c r="X183" s="39" t="n">
        <v>30</v>
      </c>
      <c r="Y183" s="39" t="s">
        <v>242</v>
      </c>
      <c r="Z183" s="41" t="s">
        <v>631</v>
      </c>
      <c r="AA183" s="37" t="s">
        <v>632</v>
      </c>
      <c r="AB183" s="39" t="s">
        <v>242</v>
      </c>
      <c r="AC183" s="41" t="s">
        <v>633</v>
      </c>
      <c r="AD183" s="40" t="n">
        <v>12</v>
      </c>
      <c r="AE183" s="44" t="n">
        <v>45612</v>
      </c>
      <c r="AF183" s="45" t="n">
        <f aca="false">IF(AD183=0,0,IF(AE183="","",EDATE(AE183,AD183)-DAY(1)))</f>
        <v>45946</v>
      </c>
      <c r="AG183" s="38" t="s">
        <v>81</v>
      </c>
      <c r="AH183" s="38" t="s">
        <v>82</v>
      </c>
      <c r="AI183" s="41" t="s">
        <v>711</v>
      </c>
      <c r="AJ183" s="38" t="s">
        <v>712</v>
      </c>
      <c r="AK183" s="45" t="str">
        <f aca="true">IF(AE183=0,"нет данных",IF(TODAY()&lt;AF183-30,"поверен",IF(TODAY()&gt;AF183,"ЗАМЕНИТЬ","ПРОСРОЧЕН")))</f>
        <v>ПРОСРОЧЕН</v>
      </c>
      <c r="AL183" s="41"/>
      <c r="AM183" s="41" t="s">
        <v>85</v>
      </c>
      <c r="AN183" s="41" t="s">
        <v>86</v>
      </c>
      <c r="AO183" s="41" t="s">
        <v>87</v>
      </c>
      <c r="AP183" s="39" t="s">
        <v>635</v>
      </c>
      <c r="AQ183" s="46"/>
      <c r="AR183" s="45"/>
      <c r="AS183" s="41" t="s">
        <v>90</v>
      </c>
      <c r="AT183" s="36"/>
      <c r="AU183" s="36"/>
      <c r="AV183" s="38"/>
      <c r="AW183" s="38"/>
      <c r="AX183" s="36"/>
      <c r="AY183" s="36"/>
      <c r="AZ183" s="36"/>
      <c r="BA183" s="38"/>
      <c r="BB183" s="38" t="s">
        <v>636</v>
      </c>
      <c r="BC183" s="38" t="s">
        <v>637</v>
      </c>
      <c r="BD183" s="41" t="n">
        <v>3661</v>
      </c>
      <c r="BE183" s="38"/>
      <c r="BF183" s="47"/>
      <c r="BG183" s="36" t="s">
        <v>388</v>
      </c>
      <c r="BH183" s="202"/>
      <c r="BI183" s="46" t="s">
        <v>638</v>
      </c>
      <c r="BJ183" s="46" t="s">
        <v>639</v>
      </c>
      <c r="BK183" s="46" t="s">
        <v>640</v>
      </c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</row>
    <row r="184" s="203" customFormat="true" ht="60" hidden="false" customHeight="true" outlineLevel="0" collapsed="false">
      <c r="A184" s="36"/>
      <c r="B184" s="36" t="s">
        <v>62</v>
      </c>
      <c r="C184" s="36" t="s">
        <v>63</v>
      </c>
      <c r="D184" s="37" t="s">
        <v>64</v>
      </c>
      <c r="E184" s="37" t="n">
        <v>600</v>
      </c>
      <c r="F184" s="38" t="s">
        <v>680</v>
      </c>
      <c r="G184" s="36" t="s">
        <v>962</v>
      </c>
      <c r="H184" s="36" t="s">
        <v>965</v>
      </c>
      <c r="I184" s="39" t="s">
        <v>624</v>
      </c>
      <c r="J184" s="38" t="s">
        <v>709</v>
      </c>
      <c r="K184" s="40" t="s">
        <v>626</v>
      </c>
      <c r="L184" s="40" t="s">
        <v>627</v>
      </c>
      <c r="M184" s="38" t="s">
        <v>628</v>
      </c>
      <c r="N184" s="37" t="s">
        <v>966</v>
      </c>
      <c r="O184" s="39" t="s">
        <v>629</v>
      </c>
      <c r="P184" s="36" t="s">
        <v>76</v>
      </c>
      <c r="Q184" s="41" t="s">
        <v>630</v>
      </c>
      <c r="R184" s="42" t="n">
        <v>42636</v>
      </c>
      <c r="S184" s="39" t="n">
        <v>10</v>
      </c>
      <c r="T184" s="43" t="n">
        <f aca="false">R184+S184*365.2</f>
        <v>46288</v>
      </c>
      <c r="U184" s="37" t="n">
        <v>0.1</v>
      </c>
      <c r="V184" s="36" t="str">
        <f aca="false">IF(Y184="","",Y184)</f>
        <v>м</v>
      </c>
      <c r="W184" s="36" t="str">
        <f aca="false">IF(Z184="","",Z184)</f>
        <v>м/c</v>
      </c>
      <c r="X184" s="39" t="n">
        <v>30</v>
      </c>
      <c r="Y184" s="39" t="s">
        <v>242</v>
      </c>
      <c r="Z184" s="41" t="s">
        <v>631</v>
      </c>
      <c r="AA184" s="37" t="s">
        <v>632</v>
      </c>
      <c r="AB184" s="39" t="s">
        <v>242</v>
      </c>
      <c r="AC184" s="41" t="s">
        <v>633</v>
      </c>
      <c r="AD184" s="40" t="n">
        <v>12</v>
      </c>
      <c r="AE184" s="44" t="n">
        <v>45612</v>
      </c>
      <c r="AF184" s="45" t="n">
        <f aca="false">IF(AD184=0,0,IF(AE184="","",EDATE(AE184,AD184)-DAY(1)))</f>
        <v>45946</v>
      </c>
      <c r="AG184" s="38" t="s">
        <v>81</v>
      </c>
      <c r="AH184" s="38" t="s">
        <v>82</v>
      </c>
      <c r="AI184" s="41" t="s">
        <v>711</v>
      </c>
      <c r="AJ184" s="38" t="s">
        <v>712</v>
      </c>
      <c r="AK184" s="45" t="str">
        <f aca="true">IF(AE184=0,"нет данных",IF(TODAY()&lt;AF184-30,"поверен",IF(TODAY()&gt;AF184,"ЗАМЕНИТЬ","ПРОСРОЧЕН")))</f>
        <v>ПРОСРОЧЕН</v>
      </c>
      <c r="AL184" s="41"/>
      <c r="AM184" s="41" t="s">
        <v>85</v>
      </c>
      <c r="AN184" s="41" t="s">
        <v>86</v>
      </c>
      <c r="AO184" s="41" t="s">
        <v>87</v>
      </c>
      <c r="AP184" s="39" t="s">
        <v>635</v>
      </c>
      <c r="AQ184" s="46"/>
      <c r="AR184" s="45"/>
      <c r="AS184" s="41" t="s">
        <v>90</v>
      </c>
      <c r="AT184" s="36"/>
      <c r="AU184" s="36"/>
      <c r="AV184" s="38"/>
      <c r="AW184" s="38"/>
      <c r="AX184" s="36"/>
      <c r="AY184" s="36"/>
      <c r="AZ184" s="36"/>
      <c r="BA184" s="38"/>
      <c r="BB184" s="38" t="s">
        <v>636</v>
      </c>
      <c r="BC184" s="38" t="s">
        <v>637</v>
      </c>
      <c r="BD184" s="41" t="n">
        <v>3661</v>
      </c>
      <c r="BE184" s="38"/>
      <c r="BF184" s="47"/>
      <c r="BG184" s="36" t="s">
        <v>388</v>
      </c>
      <c r="BH184" s="202"/>
      <c r="BI184" s="46" t="s">
        <v>638</v>
      </c>
      <c r="BJ184" s="46" t="s">
        <v>639</v>
      </c>
      <c r="BK184" s="46" t="s">
        <v>640</v>
      </c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</row>
    <row r="185" s="106" customFormat="true" ht="60" hidden="false" customHeight="true" outlineLevel="0" collapsed="false">
      <c r="A185" s="36"/>
      <c r="B185" s="36" t="s">
        <v>62</v>
      </c>
      <c r="C185" s="36" t="s">
        <v>63</v>
      </c>
      <c r="D185" s="37" t="s">
        <v>64</v>
      </c>
      <c r="E185" s="37" t="n">
        <v>600</v>
      </c>
      <c r="F185" s="38" t="s">
        <v>680</v>
      </c>
      <c r="G185" s="36" t="s">
        <v>967</v>
      </c>
      <c r="H185" s="36" t="s">
        <v>968</v>
      </c>
      <c r="I185" s="39" t="s">
        <v>624</v>
      </c>
      <c r="J185" s="38" t="s">
        <v>709</v>
      </c>
      <c r="K185" s="40" t="s">
        <v>626</v>
      </c>
      <c r="L185" s="40" t="s">
        <v>627</v>
      </c>
      <c r="M185" s="38" t="s">
        <v>628</v>
      </c>
      <c r="N185" s="37" t="s">
        <v>969</v>
      </c>
      <c r="O185" s="39" t="s">
        <v>629</v>
      </c>
      <c r="P185" s="36" t="s">
        <v>76</v>
      </c>
      <c r="Q185" s="41" t="s">
        <v>630</v>
      </c>
      <c r="R185" s="42" t="n">
        <v>42636</v>
      </c>
      <c r="S185" s="39" t="n">
        <v>10</v>
      </c>
      <c r="T185" s="43" t="n">
        <f aca="false">R185+S185*365.2</f>
        <v>46288</v>
      </c>
      <c r="U185" s="37" t="n">
        <v>0.1</v>
      </c>
      <c r="V185" s="36" t="str">
        <f aca="false">IF(Y185="","",Y185)</f>
        <v>м</v>
      </c>
      <c r="W185" s="36" t="str">
        <f aca="false">IF(Z185="","",Z185)</f>
        <v>м/c</v>
      </c>
      <c r="X185" s="39" t="n">
        <v>30</v>
      </c>
      <c r="Y185" s="39" t="s">
        <v>242</v>
      </c>
      <c r="Z185" s="41" t="s">
        <v>631</v>
      </c>
      <c r="AA185" s="37" t="s">
        <v>632</v>
      </c>
      <c r="AB185" s="39" t="s">
        <v>242</v>
      </c>
      <c r="AC185" s="41" t="s">
        <v>633</v>
      </c>
      <c r="AD185" s="40" t="n">
        <v>12</v>
      </c>
      <c r="AE185" s="44" t="n">
        <v>45612</v>
      </c>
      <c r="AF185" s="45" t="n">
        <f aca="false">IF(AD185=0,0,IF(AE185="","",EDATE(AE185,AD185)-DAY(1)))</f>
        <v>45946</v>
      </c>
      <c r="AG185" s="38" t="s">
        <v>81</v>
      </c>
      <c r="AH185" s="38" t="s">
        <v>82</v>
      </c>
      <c r="AI185" s="41" t="s">
        <v>711</v>
      </c>
      <c r="AJ185" s="38" t="s">
        <v>712</v>
      </c>
      <c r="AK185" s="45" t="str">
        <f aca="true">IF(AE185=0,"нет данных",IF(TODAY()&lt;AF185-30,"поверен",IF(TODAY()&gt;AF185,"ЗАМЕНИТЬ","ПРОСРОЧЕН")))</f>
        <v>ПРОСРОЧЕН</v>
      </c>
      <c r="AL185" s="41"/>
      <c r="AM185" s="41" t="s">
        <v>85</v>
      </c>
      <c r="AN185" s="41" t="s">
        <v>86</v>
      </c>
      <c r="AO185" s="41" t="s">
        <v>87</v>
      </c>
      <c r="AP185" s="39" t="s">
        <v>635</v>
      </c>
      <c r="AQ185" s="46"/>
      <c r="AR185" s="45"/>
      <c r="AS185" s="41" t="s">
        <v>90</v>
      </c>
      <c r="AT185" s="36"/>
      <c r="AU185" s="36"/>
      <c r="AV185" s="38"/>
      <c r="AW185" s="38"/>
      <c r="AX185" s="36"/>
      <c r="AY185" s="36"/>
      <c r="AZ185" s="36"/>
      <c r="BA185" s="38"/>
      <c r="BB185" s="38" t="s">
        <v>636</v>
      </c>
      <c r="BC185" s="38" t="s">
        <v>637</v>
      </c>
      <c r="BD185" s="41" t="n">
        <v>3661</v>
      </c>
      <c r="BE185" s="38"/>
      <c r="BF185" s="47"/>
      <c r="BG185" s="36" t="s">
        <v>388</v>
      </c>
      <c r="BH185" s="105"/>
      <c r="BI185" s="46" t="s">
        <v>638</v>
      </c>
      <c r="BJ185" s="46" t="s">
        <v>639</v>
      </c>
      <c r="BK185" s="46" t="s">
        <v>640</v>
      </c>
      <c r="BL185" s="72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7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72"/>
      <c r="DS185" s="72"/>
      <c r="DT185" s="72"/>
      <c r="DU185" s="72"/>
      <c r="DV185" s="72"/>
      <c r="DW185" s="72"/>
      <c r="DX185" s="72"/>
      <c r="DY185" s="72"/>
      <c r="DZ185" s="72"/>
      <c r="EA185" s="72"/>
      <c r="EB185" s="72"/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N185" s="72"/>
      <c r="EO185" s="72"/>
      <c r="EP185" s="72"/>
      <c r="EQ185" s="72"/>
      <c r="ER185" s="72"/>
      <c r="ES185" s="72"/>
      <c r="ET185" s="72"/>
      <c r="EU185" s="72"/>
      <c r="EV185" s="72"/>
      <c r="EW185" s="72"/>
      <c r="EX185" s="72"/>
      <c r="EY185" s="72"/>
      <c r="EZ185" s="72"/>
      <c r="FA185" s="72"/>
      <c r="FB185" s="72"/>
      <c r="FC185" s="72"/>
      <c r="FD185" s="72"/>
      <c r="FE185" s="72"/>
      <c r="FF185" s="72"/>
      <c r="FG185" s="72"/>
      <c r="FH185" s="72"/>
      <c r="FI185" s="72"/>
      <c r="FJ185" s="72"/>
      <c r="FK185" s="72"/>
      <c r="FL185" s="72"/>
      <c r="FM185" s="72"/>
      <c r="FN185" s="72"/>
      <c r="FO185" s="72"/>
      <c r="FP185" s="72"/>
      <c r="FQ185" s="72"/>
      <c r="FR185" s="72"/>
      <c r="FS185" s="72"/>
      <c r="FT185" s="72"/>
      <c r="FU185" s="72"/>
      <c r="FV185" s="72"/>
      <c r="FW185" s="72"/>
      <c r="FX185" s="72"/>
      <c r="FY185" s="72"/>
      <c r="FZ185" s="72"/>
      <c r="GA185" s="72"/>
      <c r="GB185" s="72"/>
      <c r="GC185" s="72"/>
      <c r="GD185" s="72"/>
      <c r="GE185" s="72"/>
      <c r="GF185" s="72"/>
      <c r="GG185" s="72"/>
      <c r="GH185" s="72"/>
      <c r="GI185" s="72"/>
      <c r="GJ185" s="72"/>
      <c r="GK185" s="72"/>
      <c r="GL185" s="72"/>
      <c r="GM185" s="72"/>
      <c r="GN185" s="72"/>
      <c r="GO185" s="72"/>
      <c r="GP185" s="72"/>
      <c r="GQ185" s="72"/>
      <c r="GR185" s="72"/>
      <c r="GS185" s="72"/>
      <c r="GT185" s="72"/>
      <c r="GU185" s="72"/>
      <c r="GV185" s="72"/>
      <c r="GW185" s="72"/>
      <c r="GX185" s="72"/>
      <c r="GY185" s="72"/>
      <c r="GZ185" s="72"/>
      <c r="HA185" s="72"/>
      <c r="HB185" s="72"/>
      <c r="HC185" s="72"/>
      <c r="HD185" s="72"/>
      <c r="HE185" s="72"/>
      <c r="HF185" s="72"/>
      <c r="HG185" s="72"/>
      <c r="HH185" s="72"/>
      <c r="HI185" s="72"/>
      <c r="HJ185" s="72"/>
      <c r="HK185" s="72"/>
      <c r="HL185" s="72"/>
      <c r="HM185" s="72"/>
      <c r="HN185" s="72"/>
      <c r="HO185" s="72"/>
      <c r="HP185" s="72"/>
      <c r="HQ185" s="72"/>
      <c r="HR185" s="72"/>
      <c r="HS185" s="72"/>
      <c r="HT185" s="72"/>
      <c r="HU185" s="72"/>
      <c r="HV185" s="72"/>
      <c r="HW185" s="72"/>
      <c r="HX185" s="72"/>
      <c r="HY185" s="72"/>
      <c r="HZ185" s="72"/>
      <c r="IA185" s="72"/>
      <c r="IB185" s="72"/>
      <c r="IC185" s="72"/>
      <c r="ID185" s="72"/>
      <c r="IE185" s="72"/>
    </row>
    <row r="186" s="203" customFormat="true" ht="60" hidden="false" customHeight="true" outlineLevel="0" collapsed="false">
      <c r="A186" s="36"/>
      <c r="B186" s="36" t="s">
        <v>62</v>
      </c>
      <c r="C186" s="36" t="s">
        <v>63</v>
      </c>
      <c r="D186" s="37" t="s">
        <v>64</v>
      </c>
      <c r="E186" s="37" t="n">
        <v>600</v>
      </c>
      <c r="F186" s="38" t="s">
        <v>680</v>
      </c>
      <c r="G186" s="36" t="s">
        <v>967</v>
      </c>
      <c r="H186" s="36" t="s">
        <v>970</v>
      </c>
      <c r="I186" s="39" t="s">
        <v>624</v>
      </c>
      <c r="J186" s="38" t="s">
        <v>709</v>
      </c>
      <c r="K186" s="40" t="s">
        <v>626</v>
      </c>
      <c r="L186" s="40" t="s">
        <v>627</v>
      </c>
      <c r="M186" s="38" t="s">
        <v>628</v>
      </c>
      <c r="N186" s="37" t="s">
        <v>971</v>
      </c>
      <c r="O186" s="39" t="s">
        <v>629</v>
      </c>
      <c r="P186" s="36" t="s">
        <v>76</v>
      </c>
      <c r="Q186" s="41" t="s">
        <v>630</v>
      </c>
      <c r="R186" s="42" t="n">
        <v>42636</v>
      </c>
      <c r="S186" s="39" t="n">
        <v>10</v>
      </c>
      <c r="T186" s="43" t="n">
        <f aca="false">R186+S186*365.2</f>
        <v>46288</v>
      </c>
      <c r="U186" s="37" t="n">
        <v>0.1</v>
      </c>
      <c r="V186" s="36" t="str">
        <f aca="false">IF(Y186="","",Y186)</f>
        <v>м</v>
      </c>
      <c r="W186" s="36" t="str">
        <f aca="false">IF(Z186="","",Z186)</f>
        <v>м/c</v>
      </c>
      <c r="X186" s="39" t="n">
        <v>30</v>
      </c>
      <c r="Y186" s="39" t="s">
        <v>242</v>
      </c>
      <c r="Z186" s="41" t="s">
        <v>631</v>
      </c>
      <c r="AA186" s="37" t="s">
        <v>632</v>
      </c>
      <c r="AB186" s="39" t="s">
        <v>242</v>
      </c>
      <c r="AC186" s="41" t="s">
        <v>633</v>
      </c>
      <c r="AD186" s="40" t="n">
        <v>12</v>
      </c>
      <c r="AE186" s="44" t="n">
        <v>45612</v>
      </c>
      <c r="AF186" s="45" t="n">
        <f aca="false">IF(AD186=0,0,IF(AE186="","",EDATE(AE186,AD186)-DAY(1)))</f>
        <v>45946</v>
      </c>
      <c r="AG186" s="38" t="s">
        <v>81</v>
      </c>
      <c r="AH186" s="38" t="s">
        <v>82</v>
      </c>
      <c r="AI186" s="41" t="s">
        <v>711</v>
      </c>
      <c r="AJ186" s="38" t="s">
        <v>712</v>
      </c>
      <c r="AK186" s="45" t="str">
        <f aca="true">IF(AE186=0,"нет данных",IF(TODAY()&lt;AF186-30,"поверен",IF(TODAY()&gt;AF186,"ЗАМЕНИТЬ","ПРОСРОЧЕН")))</f>
        <v>ПРОСРОЧЕН</v>
      </c>
      <c r="AL186" s="41"/>
      <c r="AM186" s="41" t="s">
        <v>85</v>
      </c>
      <c r="AN186" s="41" t="s">
        <v>86</v>
      </c>
      <c r="AO186" s="41" t="s">
        <v>87</v>
      </c>
      <c r="AP186" s="39" t="s">
        <v>635</v>
      </c>
      <c r="AQ186" s="46"/>
      <c r="AR186" s="45"/>
      <c r="AS186" s="41" t="s">
        <v>90</v>
      </c>
      <c r="AT186" s="36"/>
      <c r="AU186" s="36"/>
      <c r="AV186" s="38"/>
      <c r="AW186" s="38"/>
      <c r="AX186" s="36"/>
      <c r="AY186" s="36"/>
      <c r="AZ186" s="36"/>
      <c r="BA186" s="38"/>
      <c r="BB186" s="38" t="s">
        <v>636</v>
      </c>
      <c r="BC186" s="38" t="s">
        <v>637</v>
      </c>
      <c r="BD186" s="41" t="n">
        <v>3661</v>
      </c>
      <c r="BE186" s="38"/>
      <c r="BF186" s="47"/>
      <c r="BG186" s="36" t="s">
        <v>388</v>
      </c>
      <c r="BH186" s="202"/>
      <c r="BI186" s="46" t="s">
        <v>638</v>
      </c>
      <c r="BJ186" s="46" t="s">
        <v>639</v>
      </c>
      <c r="BK186" s="46" t="s">
        <v>640</v>
      </c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</row>
    <row r="187" s="203" customFormat="true" ht="60" hidden="false" customHeight="true" outlineLevel="0" collapsed="false">
      <c r="A187" s="36"/>
      <c r="B187" s="36" t="s">
        <v>62</v>
      </c>
      <c r="C187" s="36" t="s">
        <v>63</v>
      </c>
      <c r="D187" s="37" t="s">
        <v>64</v>
      </c>
      <c r="E187" s="37" t="n">
        <v>600</v>
      </c>
      <c r="F187" s="38" t="s">
        <v>680</v>
      </c>
      <c r="G187" s="36" t="s">
        <v>972</v>
      </c>
      <c r="H187" s="36" t="s">
        <v>973</v>
      </c>
      <c r="I187" s="39" t="s">
        <v>624</v>
      </c>
      <c r="J187" s="38" t="s">
        <v>709</v>
      </c>
      <c r="K187" s="40" t="s">
        <v>626</v>
      </c>
      <c r="L187" s="40" t="s">
        <v>627</v>
      </c>
      <c r="M187" s="38" t="s">
        <v>628</v>
      </c>
      <c r="N187" s="37" t="s">
        <v>974</v>
      </c>
      <c r="O187" s="39" t="s">
        <v>629</v>
      </c>
      <c r="P187" s="36" t="s">
        <v>76</v>
      </c>
      <c r="Q187" s="41" t="s">
        <v>630</v>
      </c>
      <c r="R187" s="42" t="n">
        <v>42636</v>
      </c>
      <c r="S187" s="39" t="n">
        <v>10</v>
      </c>
      <c r="T187" s="43" t="n">
        <f aca="false">R187+S187*365.2</f>
        <v>46288</v>
      </c>
      <c r="U187" s="37" t="n">
        <v>0.1</v>
      </c>
      <c r="V187" s="36" t="str">
        <f aca="false">IF(Y187="","",Y187)</f>
        <v>м</v>
      </c>
      <c r="W187" s="36" t="str">
        <f aca="false">IF(Z187="","",Z187)</f>
        <v>м/c</v>
      </c>
      <c r="X187" s="39" t="n">
        <v>30</v>
      </c>
      <c r="Y187" s="39" t="s">
        <v>242</v>
      </c>
      <c r="Z187" s="41" t="s">
        <v>631</v>
      </c>
      <c r="AA187" s="37" t="s">
        <v>632</v>
      </c>
      <c r="AB187" s="39" t="s">
        <v>242</v>
      </c>
      <c r="AC187" s="41" t="s">
        <v>633</v>
      </c>
      <c r="AD187" s="40" t="n">
        <v>12</v>
      </c>
      <c r="AE187" s="44" t="n">
        <v>45612</v>
      </c>
      <c r="AF187" s="45" t="n">
        <f aca="false">IF(AD187=0,0,IF(AE187="","",EDATE(AE187,AD187)-DAY(1)))</f>
        <v>45946</v>
      </c>
      <c r="AG187" s="38" t="s">
        <v>81</v>
      </c>
      <c r="AH187" s="38" t="s">
        <v>82</v>
      </c>
      <c r="AI187" s="41" t="s">
        <v>711</v>
      </c>
      <c r="AJ187" s="38" t="s">
        <v>712</v>
      </c>
      <c r="AK187" s="45" t="str">
        <f aca="true">IF(AE187=0,"нет данных",IF(TODAY()&lt;AF187-30,"поверен",IF(TODAY()&gt;AF187,"ЗАМЕНИТЬ","ПРОСРОЧЕН")))</f>
        <v>ПРОСРОЧЕН</v>
      </c>
      <c r="AL187" s="41"/>
      <c r="AM187" s="41" t="s">
        <v>85</v>
      </c>
      <c r="AN187" s="41" t="s">
        <v>86</v>
      </c>
      <c r="AO187" s="41" t="s">
        <v>87</v>
      </c>
      <c r="AP187" s="39" t="s">
        <v>635</v>
      </c>
      <c r="AQ187" s="46"/>
      <c r="AR187" s="45"/>
      <c r="AS187" s="41" t="s">
        <v>90</v>
      </c>
      <c r="AT187" s="36"/>
      <c r="AU187" s="36"/>
      <c r="AV187" s="38"/>
      <c r="AW187" s="38"/>
      <c r="AX187" s="36"/>
      <c r="AY187" s="36"/>
      <c r="AZ187" s="36"/>
      <c r="BA187" s="38"/>
      <c r="BB187" s="38" t="s">
        <v>636</v>
      </c>
      <c r="BC187" s="38" t="s">
        <v>637</v>
      </c>
      <c r="BD187" s="41" t="n">
        <v>3661</v>
      </c>
      <c r="BE187" s="38"/>
      <c r="BF187" s="47"/>
      <c r="BG187" s="36" t="s">
        <v>388</v>
      </c>
      <c r="BH187" s="202"/>
      <c r="BI187" s="46" t="s">
        <v>638</v>
      </c>
      <c r="BJ187" s="46" t="s">
        <v>639</v>
      </c>
      <c r="BK187" s="46" t="s">
        <v>640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</row>
    <row r="188" s="203" customFormat="true" ht="60" hidden="false" customHeight="true" outlineLevel="0" collapsed="false">
      <c r="A188" s="36"/>
      <c r="B188" s="36" t="s">
        <v>62</v>
      </c>
      <c r="C188" s="36" t="s">
        <v>63</v>
      </c>
      <c r="D188" s="37" t="s">
        <v>64</v>
      </c>
      <c r="E188" s="37" t="n">
        <v>600</v>
      </c>
      <c r="F188" s="38" t="s">
        <v>680</v>
      </c>
      <c r="G188" s="36" t="s">
        <v>972</v>
      </c>
      <c r="H188" s="36" t="s">
        <v>975</v>
      </c>
      <c r="I188" s="39" t="s">
        <v>624</v>
      </c>
      <c r="J188" s="38" t="s">
        <v>709</v>
      </c>
      <c r="K188" s="40" t="s">
        <v>626</v>
      </c>
      <c r="L188" s="40" t="s">
        <v>627</v>
      </c>
      <c r="M188" s="38" t="s">
        <v>628</v>
      </c>
      <c r="N188" s="37" t="s">
        <v>976</v>
      </c>
      <c r="O188" s="39" t="s">
        <v>629</v>
      </c>
      <c r="P188" s="36" t="s">
        <v>76</v>
      </c>
      <c r="Q188" s="41" t="s">
        <v>630</v>
      </c>
      <c r="R188" s="42" t="n">
        <v>42636</v>
      </c>
      <c r="S188" s="39" t="n">
        <v>10</v>
      </c>
      <c r="T188" s="43" t="n">
        <f aca="false">R188+S188*365.2</f>
        <v>46288</v>
      </c>
      <c r="U188" s="37" t="n">
        <v>0.1</v>
      </c>
      <c r="V188" s="36" t="str">
        <f aca="false">IF(Y188="","",Y188)</f>
        <v>м</v>
      </c>
      <c r="W188" s="36" t="str">
        <f aca="false">IF(Z188="","",Z188)</f>
        <v>м/c</v>
      </c>
      <c r="X188" s="39" t="n">
        <v>30</v>
      </c>
      <c r="Y188" s="39" t="s">
        <v>242</v>
      </c>
      <c r="Z188" s="41" t="s">
        <v>631</v>
      </c>
      <c r="AA188" s="37" t="s">
        <v>632</v>
      </c>
      <c r="AB188" s="39" t="s">
        <v>242</v>
      </c>
      <c r="AC188" s="41" t="s">
        <v>633</v>
      </c>
      <c r="AD188" s="40" t="n">
        <v>12</v>
      </c>
      <c r="AE188" s="44" t="n">
        <v>45612</v>
      </c>
      <c r="AF188" s="45" t="n">
        <f aca="false">IF(AD188=0,0,IF(AE188="","",EDATE(AE188,AD188)-DAY(1)))</f>
        <v>45946</v>
      </c>
      <c r="AG188" s="38" t="s">
        <v>81</v>
      </c>
      <c r="AH188" s="38" t="s">
        <v>82</v>
      </c>
      <c r="AI188" s="41" t="s">
        <v>711</v>
      </c>
      <c r="AJ188" s="38" t="s">
        <v>712</v>
      </c>
      <c r="AK188" s="45" t="str">
        <f aca="true">IF(AE188=0,"нет данных",IF(TODAY()&lt;AF188-30,"поверен",IF(TODAY()&gt;AF188,"ЗАМЕНИТЬ","ПРОСРОЧЕН")))</f>
        <v>ПРОСРОЧЕН</v>
      </c>
      <c r="AL188" s="41"/>
      <c r="AM188" s="41" t="s">
        <v>85</v>
      </c>
      <c r="AN188" s="41" t="s">
        <v>86</v>
      </c>
      <c r="AO188" s="41" t="s">
        <v>87</v>
      </c>
      <c r="AP188" s="39" t="s">
        <v>635</v>
      </c>
      <c r="AQ188" s="46"/>
      <c r="AR188" s="45"/>
      <c r="AS188" s="41" t="s">
        <v>90</v>
      </c>
      <c r="AT188" s="36"/>
      <c r="AU188" s="36"/>
      <c r="AV188" s="38"/>
      <c r="AW188" s="38"/>
      <c r="AX188" s="36"/>
      <c r="AY188" s="36"/>
      <c r="AZ188" s="36"/>
      <c r="BA188" s="38"/>
      <c r="BB188" s="38" t="s">
        <v>636</v>
      </c>
      <c r="BC188" s="38" t="s">
        <v>637</v>
      </c>
      <c r="BD188" s="41" t="n">
        <v>3661</v>
      </c>
      <c r="BE188" s="38"/>
      <c r="BF188" s="47"/>
      <c r="BG188" s="36" t="s">
        <v>388</v>
      </c>
      <c r="BH188" s="202"/>
      <c r="BI188" s="46" t="s">
        <v>638</v>
      </c>
      <c r="BJ188" s="46" t="s">
        <v>639</v>
      </c>
      <c r="BK188" s="46" t="s">
        <v>640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</row>
    <row r="189" s="203" customFormat="true" ht="60" hidden="false" customHeight="true" outlineLevel="0" collapsed="false">
      <c r="A189" s="36"/>
      <c r="B189" s="36" t="s">
        <v>62</v>
      </c>
      <c r="C189" s="36" t="s">
        <v>63</v>
      </c>
      <c r="D189" s="37" t="s">
        <v>64</v>
      </c>
      <c r="E189" s="37" t="n">
        <v>600</v>
      </c>
      <c r="F189" s="38" t="s">
        <v>680</v>
      </c>
      <c r="G189" s="36" t="s">
        <v>977</v>
      </c>
      <c r="H189" s="36" t="s">
        <v>978</v>
      </c>
      <c r="I189" s="39" t="s">
        <v>624</v>
      </c>
      <c r="J189" s="38" t="s">
        <v>709</v>
      </c>
      <c r="K189" s="40" t="s">
        <v>626</v>
      </c>
      <c r="L189" s="40" t="s">
        <v>627</v>
      </c>
      <c r="M189" s="38" t="s">
        <v>628</v>
      </c>
      <c r="N189" s="37" t="s">
        <v>979</v>
      </c>
      <c r="O189" s="39" t="s">
        <v>629</v>
      </c>
      <c r="P189" s="36" t="s">
        <v>76</v>
      </c>
      <c r="Q189" s="41" t="s">
        <v>630</v>
      </c>
      <c r="R189" s="42" t="n">
        <v>42636</v>
      </c>
      <c r="S189" s="39" t="n">
        <v>10</v>
      </c>
      <c r="T189" s="43" t="n">
        <f aca="false">R189+S189*365.2</f>
        <v>46288</v>
      </c>
      <c r="U189" s="37" t="n">
        <v>0.1</v>
      </c>
      <c r="V189" s="36" t="str">
        <f aca="false">IF(Y189="","",Y189)</f>
        <v>м</v>
      </c>
      <c r="W189" s="36" t="str">
        <f aca="false">IF(Z189="","",Z189)</f>
        <v>м/c</v>
      </c>
      <c r="X189" s="39" t="n">
        <v>30</v>
      </c>
      <c r="Y189" s="39" t="s">
        <v>242</v>
      </c>
      <c r="Z189" s="41" t="s">
        <v>631</v>
      </c>
      <c r="AA189" s="37" t="s">
        <v>632</v>
      </c>
      <c r="AB189" s="39" t="s">
        <v>242</v>
      </c>
      <c r="AC189" s="41" t="s">
        <v>633</v>
      </c>
      <c r="AD189" s="40" t="n">
        <v>12</v>
      </c>
      <c r="AE189" s="44" t="n">
        <v>45612</v>
      </c>
      <c r="AF189" s="45" t="n">
        <f aca="false">IF(AD189=0,0,IF(AE189="","",EDATE(AE189,AD189)-DAY(1)))</f>
        <v>45946</v>
      </c>
      <c r="AG189" s="38" t="s">
        <v>81</v>
      </c>
      <c r="AH189" s="38" t="s">
        <v>82</v>
      </c>
      <c r="AI189" s="41" t="s">
        <v>711</v>
      </c>
      <c r="AJ189" s="38" t="s">
        <v>712</v>
      </c>
      <c r="AK189" s="45" t="str">
        <f aca="true">IF(AE189=0,"нет данных",IF(TODAY()&lt;AF189-30,"поверен",IF(TODAY()&gt;AF189,"ЗАМЕНИТЬ","ПРОСРОЧЕН")))</f>
        <v>ПРОСРОЧЕН</v>
      </c>
      <c r="AL189" s="41"/>
      <c r="AM189" s="41" t="s">
        <v>85</v>
      </c>
      <c r="AN189" s="41" t="s">
        <v>86</v>
      </c>
      <c r="AO189" s="41" t="s">
        <v>87</v>
      </c>
      <c r="AP189" s="39" t="s">
        <v>635</v>
      </c>
      <c r="AQ189" s="46"/>
      <c r="AR189" s="45"/>
      <c r="AS189" s="41" t="s">
        <v>90</v>
      </c>
      <c r="AT189" s="36"/>
      <c r="AU189" s="36"/>
      <c r="AV189" s="38"/>
      <c r="AW189" s="38"/>
      <c r="AX189" s="36"/>
      <c r="AY189" s="36"/>
      <c r="AZ189" s="36"/>
      <c r="BA189" s="38"/>
      <c r="BB189" s="38" t="s">
        <v>636</v>
      </c>
      <c r="BC189" s="38" t="s">
        <v>637</v>
      </c>
      <c r="BD189" s="41" t="n">
        <v>3661</v>
      </c>
      <c r="BE189" s="38"/>
      <c r="BF189" s="47"/>
      <c r="BG189" s="36" t="s">
        <v>388</v>
      </c>
      <c r="BH189" s="202"/>
      <c r="BI189" s="46" t="s">
        <v>638</v>
      </c>
      <c r="BJ189" s="46" t="s">
        <v>639</v>
      </c>
      <c r="BK189" s="46" t="s">
        <v>640</v>
      </c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</row>
    <row r="190" s="53" customFormat="true" ht="60" hidden="false" customHeight="true" outlineLevel="0" collapsed="false">
      <c r="A190" s="36"/>
      <c r="B190" s="36" t="s">
        <v>62</v>
      </c>
      <c r="C190" s="36" t="s">
        <v>63</v>
      </c>
      <c r="D190" s="37" t="s">
        <v>64</v>
      </c>
      <c r="E190" s="37" t="n">
        <v>600</v>
      </c>
      <c r="F190" s="38" t="s">
        <v>680</v>
      </c>
      <c r="G190" s="38" t="s">
        <v>980</v>
      </c>
      <c r="H190" s="37" t="s">
        <v>981</v>
      </c>
      <c r="I190" s="39" t="s">
        <v>552</v>
      </c>
      <c r="J190" s="38" t="s">
        <v>553</v>
      </c>
      <c r="K190" s="40" t="s">
        <v>554</v>
      </c>
      <c r="L190" s="40" t="s">
        <v>555</v>
      </c>
      <c r="M190" s="38" t="s">
        <v>740</v>
      </c>
      <c r="N190" s="40" t="n">
        <v>2336328</v>
      </c>
      <c r="O190" s="36" t="s">
        <v>741</v>
      </c>
      <c r="P190" s="36" t="s">
        <v>76</v>
      </c>
      <c r="Q190" s="41" t="s">
        <v>108</v>
      </c>
      <c r="R190" s="74" t="n">
        <v>42619</v>
      </c>
      <c r="S190" s="39" t="n">
        <v>8</v>
      </c>
      <c r="T190" s="43" t="n">
        <f aca="false">R190+S190*365.2</f>
        <v>45540.6</v>
      </c>
      <c r="U190" s="37" t="n">
        <v>-50</v>
      </c>
      <c r="V190" s="51" t="str">
        <f aca="false">IF(Y190="","",Y190)</f>
        <v/>
      </c>
      <c r="W190" s="51" t="str">
        <f aca="false">IF(Z190="","",Z190)</f>
        <v>°С</v>
      </c>
      <c r="X190" s="39" t="n">
        <v>100</v>
      </c>
      <c r="Y190" s="39"/>
      <c r="Z190" s="41" t="s">
        <v>109</v>
      </c>
      <c r="AA190" s="37" t="s">
        <v>742</v>
      </c>
      <c r="AB190" s="39"/>
      <c r="AC190" s="41" t="s">
        <v>109</v>
      </c>
      <c r="AD190" s="40" t="n">
        <v>60</v>
      </c>
      <c r="AE190" s="44" t="n">
        <v>44181</v>
      </c>
      <c r="AF190" s="45" t="n">
        <f aca="false">IF(AD190=0,0,IF(AE190="","",EDATE(AE190,AD190)-DAY(1)))</f>
        <v>45976</v>
      </c>
      <c r="AG190" s="45" t="s">
        <v>81</v>
      </c>
      <c r="AH190" s="45" t="s">
        <v>82</v>
      </c>
      <c r="AI190" s="41" t="s">
        <v>982</v>
      </c>
      <c r="AJ190" s="38" t="s">
        <v>113</v>
      </c>
      <c r="AK190" s="45" t="str">
        <f aca="true">IF(AE190=0,"нет данных",IF(TODAY()&lt;AF190-30,"поверен",IF(TODAY()&gt;AF190,"ЗАМЕНИТЬ","ПРОСРОЧЕН")))</f>
        <v>поверен</v>
      </c>
      <c r="AL190" s="41"/>
      <c r="AM190" s="41" t="s">
        <v>85</v>
      </c>
      <c r="AN190" s="41" t="s">
        <v>86</v>
      </c>
      <c r="AO190" s="41" t="s">
        <v>87</v>
      </c>
      <c r="AP190" s="39" t="s">
        <v>744</v>
      </c>
      <c r="AQ190" s="46"/>
      <c r="AR190" s="45"/>
      <c r="AS190" s="41" t="s">
        <v>90</v>
      </c>
      <c r="AT190" s="36" t="s">
        <v>746</v>
      </c>
      <c r="AU190" s="36"/>
      <c r="AV190" s="38" t="n">
        <v>44327</v>
      </c>
      <c r="AW190" s="38"/>
      <c r="AX190" s="36"/>
      <c r="AY190" s="36"/>
      <c r="AZ190" s="36"/>
      <c r="BA190" s="38"/>
      <c r="BB190" s="38" t="s">
        <v>116</v>
      </c>
      <c r="BC190" s="38" t="s">
        <v>117</v>
      </c>
      <c r="BD190" s="41" t="n">
        <v>3201</v>
      </c>
      <c r="BE190" s="38"/>
      <c r="BF190" s="47"/>
      <c r="BG190" s="48"/>
      <c r="BH190" s="49"/>
      <c r="BI190" s="51"/>
      <c r="BJ190" s="51"/>
      <c r="BK190" s="51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2"/>
      <c r="DD190" s="52"/>
      <c r="DE190" s="52"/>
      <c r="DF190" s="52"/>
      <c r="DG190" s="52"/>
      <c r="DH190" s="52"/>
      <c r="DI190" s="52"/>
      <c r="DJ190" s="52"/>
      <c r="DK190" s="52"/>
      <c r="DL190" s="52"/>
      <c r="DM190" s="52"/>
      <c r="DN190" s="52"/>
      <c r="DO190" s="52"/>
      <c r="DP190" s="52"/>
      <c r="DQ190" s="52"/>
      <c r="DR190" s="52"/>
      <c r="DS190" s="52"/>
      <c r="DT190" s="52"/>
      <c r="DU190" s="52"/>
      <c r="DV190" s="52"/>
      <c r="DW190" s="52"/>
      <c r="DX190" s="52"/>
      <c r="DY190" s="52"/>
      <c r="DZ190" s="52"/>
      <c r="EA190" s="52"/>
      <c r="EB190" s="52"/>
      <c r="EC190" s="52"/>
      <c r="ED190" s="52"/>
      <c r="EE190" s="52"/>
      <c r="EF190" s="52"/>
      <c r="EG190" s="52"/>
      <c r="EH190" s="52"/>
      <c r="EI190" s="52"/>
      <c r="EJ190" s="52"/>
      <c r="EK190" s="52"/>
      <c r="EL190" s="52"/>
      <c r="EM190" s="52"/>
      <c r="EN190" s="52"/>
      <c r="EO190" s="52"/>
      <c r="EP190" s="52"/>
      <c r="EQ190" s="52"/>
      <c r="ER190" s="52"/>
      <c r="ES190" s="52"/>
      <c r="ET190" s="52"/>
      <c r="EU190" s="52"/>
      <c r="EV190" s="52"/>
      <c r="EW190" s="52"/>
      <c r="EX190" s="52"/>
      <c r="EY190" s="52"/>
      <c r="EZ190" s="52"/>
      <c r="FA190" s="52"/>
      <c r="FB190" s="52"/>
      <c r="FC190" s="52"/>
      <c r="FD190" s="52"/>
      <c r="FE190" s="52"/>
      <c r="FF190" s="52"/>
      <c r="FG190" s="52"/>
      <c r="FH190" s="52"/>
      <c r="FI190" s="52"/>
      <c r="FJ190" s="52"/>
      <c r="FK190" s="52"/>
      <c r="FL190" s="52"/>
      <c r="FM190" s="52"/>
      <c r="FN190" s="52"/>
      <c r="FO190" s="52"/>
      <c r="FP190" s="52"/>
      <c r="FQ190" s="52"/>
      <c r="FR190" s="52"/>
      <c r="FS190" s="52"/>
      <c r="FT190" s="52"/>
      <c r="FU190" s="52"/>
      <c r="FV190" s="52"/>
      <c r="FW190" s="52"/>
      <c r="FX190" s="52"/>
      <c r="FY190" s="52"/>
      <c r="FZ190" s="52"/>
      <c r="GA190" s="52"/>
      <c r="GB190" s="52"/>
      <c r="GC190" s="52"/>
      <c r="GD190" s="52"/>
      <c r="GE190" s="52"/>
      <c r="GF190" s="52"/>
      <c r="GG190" s="52"/>
      <c r="GH190" s="52"/>
      <c r="GI190" s="52"/>
      <c r="GJ190" s="52"/>
      <c r="GK190" s="52"/>
      <c r="GL190" s="52"/>
      <c r="GM190" s="52"/>
      <c r="GN190" s="52"/>
      <c r="GO190" s="52"/>
      <c r="GP190" s="52"/>
      <c r="GQ190" s="52"/>
      <c r="GR190" s="52"/>
      <c r="GS190" s="52"/>
      <c r="GT190" s="52"/>
      <c r="GU190" s="52"/>
      <c r="GV190" s="52"/>
      <c r="GW190" s="52"/>
      <c r="GX190" s="52"/>
      <c r="GY190" s="52"/>
      <c r="GZ190" s="52"/>
      <c r="HA190" s="52"/>
      <c r="HB190" s="52"/>
      <c r="HC190" s="52"/>
      <c r="HD190" s="52"/>
      <c r="HE190" s="52"/>
      <c r="HF190" s="52"/>
      <c r="HG190" s="52"/>
      <c r="HH190" s="52"/>
      <c r="HI190" s="52"/>
      <c r="HJ190" s="52"/>
      <c r="HK190" s="52"/>
      <c r="HL190" s="52"/>
      <c r="HM190" s="52"/>
      <c r="HN190" s="52"/>
      <c r="HO190" s="52"/>
      <c r="HP190" s="52"/>
      <c r="HQ190" s="52"/>
      <c r="HR190" s="52"/>
      <c r="HS190" s="52"/>
      <c r="HT190" s="52"/>
      <c r="HU190" s="52"/>
      <c r="HV190" s="52"/>
      <c r="HW190" s="52"/>
      <c r="HX190" s="52"/>
      <c r="HY190" s="52"/>
      <c r="HZ190" s="52"/>
      <c r="IA190" s="52"/>
      <c r="IB190" s="52"/>
      <c r="IC190" s="52"/>
      <c r="ID190" s="52"/>
      <c r="IE190" s="52"/>
    </row>
    <row r="191" s="53" customFormat="true" ht="60" hidden="false" customHeight="true" outlineLevel="0" collapsed="false">
      <c r="A191" s="36"/>
      <c r="B191" s="36" t="s">
        <v>62</v>
      </c>
      <c r="C191" s="36" t="s">
        <v>63</v>
      </c>
      <c r="D191" s="37" t="s">
        <v>64</v>
      </c>
      <c r="E191" s="37" t="n">
        <v>600</v>
      </c>
      <c r="F191" s="38" t="s">
        <v>680</v>
      </c>
      <c r="G191" s="38" t="s">
        <v>983</v>
      </c>
      <c r="H191" s="51" t="s">
        <v>984</v>
      </c>
      <c r="I191" s="39" t="s">
        <v>568</v>
      </c>
      <c r="J191" s="38" t="s">
        <v>330</v>
      </c>
      <c r="K191" s="40" t="s">
        <v>749</v>
      </c>
      <c r="L191" s="51" t="s">
        <v>750</v>
      </c>
      <c r="M191" s="40" t="s">
        <v>571</v>
      </c>
      <c r="N191" s="40" t="n">
        <v>2331799</v>
      </c>
      <c r="O191" s="50" t="s">
        <v>751</v>
      </c>
      <c r="P191" s="36" t="s">
        <v>76</v>
      </c>
      <c r="Q191" s="41" t="s">
        <v>108</v>
      </c>
      <c r="R191" s="74" t="n">
        <v>42592</v>
      </c>
      <c r="S191" s="39" t="n">
        <v>5</v>
      </c>
      <c r="T191" s="43" t="n">
        <f aca="false">R191+S191*365.2</f>
        <v>44418</v>
      </c>
      <c r="U191" s="37" t="n">
        <v>-50</v>
      </c>
      <c r="V191" s="51" t="str">
        <f aca="false">IF(Y191="","",Y191)</f>
        <v/>
      </c>
      <c r="W191" s="51" t="str">
        <f aca="false">IF(Z191="","",Z191)</f>
        <v>°С</v>
      </c>
      <c r="X191" s="39" t="n">
        <v>120</v>
      </c>
      <c r="Y191" s="39"/>
      <c r="Z191" s="41" t="s">
        <v>109</v>
      </c>
      <c r="AA191" s="37" t="s">
        <v>752</v>
      </c>
      <c r="AB191" s="39"/>
      <c r="AC191" s="41"/>
      <c r="AD191" s="40" t="n">
        <v>48</v>
      </c>
      <c r="AE191" s="44" t="n">
        <v>45612</v>
      </c>
      <c r="AF191" s="45" t="n">
        <f aca="false">IF(AD191=0,0,IF(AE191="","",EDATE(AE191,AD191)-DAY(1)))</f>
        <v>47042</v>
      </c>
      <c r="AG191" s="38" t="s">
        <v>81</v>
      </c>
      <c r="AH191" s="38" t="s">
        <v>82</v>
      </c>
      <c r="AI191" s="41" t="s">
        <v>985</v>
      </c>
      <c r="AJ191" s="38" t="s">
        <v>113</v>
      </c>
      <c r="AK191" s="45" t="str">
        <f aca="true">IF(AE191=0,"нет данных",IF(TODAY()&lt;AF191-30,"поверен",IF(TODAY()&gt;AF191,"ЗАМЕНИТЬ","ПРОСРОЧЕН")))</f>
        <v>поверен</v>
      </c>
      <c r="AL191" s="41"/>
      <c r="AM191" s="41" t="s">
        <v>85</v>
      </c>
      <c r="AN191" s="41" t="s">
        <v>86</v>
      </c>
      <c r="AO191" s="41" t="s">
        <v>87</v>
      </c>
      <c r="AP191" s="39" t="s">
        <v>544</v>
      </c>
      <c r="AQ191" s="46" t="s">
        <v>754</v>
      </c>
      <c r="AR191" s="45"/>
      <c r="AS191" s="41" t="s">
        <v>90</v>
      </c>
      <c r="AT191" s="36"/>
      <c r="AU191" s="36"/>
      <c r="AV191" s="38"/>
      <c r="AW191" s="38"/>
      <c r="AX191" s="36"/>
      <c r="AY191" s="36"/>
      <c r="AZ191" s="36"/>
      <c r="BA191" s="38"/>
      <c r="BB191" s="38" t="s">
        <v>116</v>
      </c>
      <c r="BC191" s="38" t="s">
        <v>117</v>
      </c>
      <c r="BD191" s="41" t="n">
        <v>3201</v>
      </c>
      <c r="BE191" s="38"/>
      <c r="BF191" s="47"/>
      <c r="BG191" s="48"/>
      <c r="BH191" s="49"/>
      <c r="BI191" s="51"/>
      <c r="BJ191" s="51"/>
      <c r="BK191" s="51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2"/>
      <c r="DD191" s="52"/>
      <c r="DE191" s="52"/>
      <c r="DF191" s="52"/>
      <c r="DG191" s="52"/>
      <c r="DH191" s="52"/>
      <c r="DI191" s="52"/>
      <c r="DJ191" s="52"/>
      <c r="DK191" s="52"/>
      <c r="DL191" s="52"/>
      <c r="DM191" s="52"/>
      <c r="DN191" s="52"/>
      <c r="DO191" s="52"/>
      <c r="DP191" s="52"/>
      <c r="DQ191" s="52"/>
      <c r="DR191" s="52"/>
      <c r="DS191" s="52"/>
      <c r="DT191" s="52"/>
      <c r="DU191" s="52"/>
      <c r="DV191" s="52"/>
      <c r="DW191" s="52"/>
      <c r="DX191" s="52"/>
      <c r="DY191" s="52"/>
      <c r="DZ191" s="52"/>
      <c r="EA191" s="52"/>
      <c r="EB191" s="52"/>
      <c r="EC191" s="52"/>
      <c r="ED191" s="52"/>
      <c r="EE191" s="52"/>
      <c r="EF191" s="52"/>
      <c r="EG191" s="52"/>
      <c r="EH191" s="52"/>
      <c r="EI191" s="52"/>
      <c r="EJ191" s="52"/>
      <c r="EK191" s="52"/>
      <c r="EL191" s="52"/>
      <c r="EM191" s="52"/>
      <c r="EN191" s="52"/>
      <c r="EO191" s="52"/>
      <c r="EP191" s="52"/>
      <c r="EQ191" s="52"/>
      <c r="ER191" s="52"/>
      <c r="ES191" s="52"/>
      <c r="ET191" s="52"/>
      <c r="EU191" s="52"/>
      <c r="EV191" s="52"/>
      <c r="EW191" s="52"/>
      <c r="EX191" s="52"/>
      <c r="EY191" s="52"/>
      <c r="EZ191" s="52"/>
      <c r="FA191" s="52"/>
      <c r="FB191" s="52"/>
      <c r="FC191" s="52"/>
      <c r="FD191" s="52"/>
      <c r="FE191" s="52"/>
      <c r="FF191" s="52"/>
      <c r="FG191" s="52"/>
      <c r="FH191" s="52"/>
      <c r="FI191" s="52"/>
      <c r="FJ191" s="52"/>
      <c r="FK191" s="52"/>
      <c r="FL191" s="52"/>
      <c r="FM191" s="52"/>
      <c r="FN191" s="52"/>
      <c r="FO191" s="52"/>
      <c r="FP191" s="52"/>
      <c r="FQ191" s="52"/>
      <c r="FR191" s="52"/>
      <c r="FS191" s="52"/>
      <c r="FT191" s="52"/>
      <c r="FU191" s="52"/>
      <c r="FV191" s="52"/>
      <c r="FW191" s="52"/>
      <c r="FX191" s="52"/>
      <c r="FY191" s="52"/>
      <c r="FZ191" s="52"/>
      <c r="GA191" s="52"/>
      <c r="GB191" s="52"/>
      <c r="GC191" s="52"/>
      <c r="GD191" s="52"/>
      <c r="GE191" s="52"/>
      <c r="GF191" s="52"/>
      <c r="GG191" s="52"/>
      <c r="GH191" s="52"/>
      <c r="GI191" s="52"/>
      <c r="GJ191" s="52"/>
      <c r="GK191" s="52"/>
      <c r="GL191" s="52"/>
      <c r="GM191" s="52"/>
      <c r="GN191" s="52"/>
      <c r="GO191" s="52"/>
      <c r="GP191" s="52"/>
      <c r="GQ191" s="52"/>
      <c r="GR191" s="52"/>
      <c r="GS191" s="52"/>
      <c r="GT191" s="52"/>
      <c r="GU191" s="52"/>
      <c r="GV191" s="52"/>
      <c r="GW191" s="52"/>
      <c r="GX191" s="52"/>
      <c r="GY191" s="52"/>
      <c r="GZ191" s="52"/>
      <c r="HA191" s="52"/>
      <c r="HB191" s="52"/>
      <c r="HC191" s="52"/>
      <c r="HD191" s="52"/>
      <c r="HE191" s="52"/>
      <c r="HF191" s="52"/>
      <c r="HG191" s="52"/>
      <c r="HH191" s="52"/>
      <c r="HI191" s="52"/>
      <c r="HJ191" s="52"/>
      <c r="HK191" s="52"/>
      <c r="HL191" s="52"/>
      <c r="HM191" s="52"/>
      <c r="HN191" s="52"/>
      <c r="HO191" s="52"/>
      <c r="HP191" s="52"/>
      <c r="HQ191" s="52"/>
      <c r="HR191" s="52"/>
      <c r="HS191" s="52"/>
      <c r="HT191" s="52"/>
      <c r="HU191" s="52"/>
      <c r="HV191" s="52"/>
      <c r="HW191" s="52"/>
      <c r="HX191" s="52"/>
      <c r="HY191" s="52"/>
      <c r="HZ191" s="52"/>
      <c r="IA191" s="52"/>
      <c r="IB191" s="52"/>
      <c r="IC191" s="52"/>
      <c r="ID191" s="52"/>
      <c r="IE191" s="52"/>
    </row>
    <row r="192" s="53" customFormat="true" ht="60" hidden="false" customHeight="true" outlineLevel="0" collapsed="false">
      <c r="A192" s="36"/>
      <c r="B192" s="36" t="s">
        <v>62</v>
      </c>
      <c r="C192" s="36" t="s">
        <v>63</v>
      </c>
      <c r="D192" s="37" t="s">
        <v>64</v>
      </c>
      <c r="E192" s="37" t="n">
        <v>600</v>
      </c>
      <c r="F192" s="38" t="s">
        <v>680</v>
      </c>
      <c r="G192" s="38" t="s">
        <v>986</v>
      </c>
      <c r="H192" s="51" t="s">
        <v>987</v>
      </c>
      <c r="I192" s="39" t="s">
        <v>568</v>
      </c>
      <c r="J192" s="38" t="s">
        <v>330</v>
      </c>
      <c r="K192" s="40" t="s">
        <v>749</v>
      </c>
      <c r="L192" s="51" t="s">
        <v>750</v>
      </c>
      <c r="M192" s="40" t="s">
        <v>571</v>
      </c>
      <c r="N192" s="40" t="n">
        <v>2347209</v>
      </c>
      <c r="O192" s="50" t="s">
        <v>751</v>
      </c>
      <c r="P192" s="36" t="s">
        <v>76</v>
      </c>
      <c r="Q192" s="41" t="s">
        <v>108</v>
      </c>
      <c r="R192" s="74" t="n">
        <v>42696</v>
      </c>
      <c r="S192" s="39" t="n">
        <v>5</v>
      </c>
      <c r="T192" s="43" t="n">
        <f aca="false">R192+S192*365.2</f>
        <v>44522</v>
      </c>
      <c r="U192" s="37" t="n">
        <v>-50</v>
      </c>
      <c r="V192" s="51" t="str">
        <f aca="false">IF(Y192="","",Y192)</f>
        <v/>
      </c>
      <c r="W192" s="51" t="str">
        <f aca="false">IF(Z192="","",Z192)</f>
        <v>°С</v>
      </c>
      <c r="X192" s="39" t="n">
        <v>120</v>
      </c>
      <c r="Y192" s="39"/>
      <c r="Z192" s="41" t="s">
        <v>109</v>
      </c>
      <c r="AA192" s="37" t="s">
        <v>752</v>
      </c>
      <c r="AB192" s="39"/>
      <c r="AC192" s="41"/>
      <c r="AD192" s="40" t="n">
        <v>48</v>
      </c>
      <c r="AE192" s="44" t="n">
        <v>45612</v>
      </c>
      <c r="AF192" s="45" t="n">
        <f aca="false">IF(AD192=0,0,IF(AE192="","",EDATE(AE192,AD192)-DAY(1)))</f>
        <v>47042</v>
      </c>
      <c r="AG192" s="38" t="s">
        <v>81</v>
      </c>
      <c r="AH192" s="38" t="s">
        <v>82</v>
      </c>
      <c r="AI192" s="41" t="s">
        <v>988</v>
      </c>
      <c r="AJ192" s="38" t="s">
        <v>113</v>
      </c>
      <c r="AK192" s="45" t="str">
        <f aca="true">IF(AE192=0,"нет данных",IF(TODAY()&lt;AF192-30,"поверен",IF(TODAY()&gt;AF192,"ЗАМЕНИТЬ","ПРОСРОЧЕН")))</f>
        <v>поверен</v>
      </c>
      <c r="AL192" s="41"/>
      <c r="AM192" s="41" t="s">
        <v>85</v>
      </c>
      <c r="AN192" s="41" t="s">
        <v>86</v>
      </c>
      <c r="AO192" s="41" t="s">
        <v>87</v>
      </c>
      <c r="AP192" s="39" t="s">
        <v>544</v>
      </c>
      <c r="AQ192" s="46" t="s">
        <v>754</v>
      </c>
      <c r="AR192" s="45"/>
      <c r="AS192" s="41" t="s">
        <v>90</v>
      </c>
      <c r="AT192" s="36"/>
      <c r="AU192" s="36"/>
      <c r="AV192" s="38"/>
      <c r="AW192" s="38"/>
      <c r="AX192" s="36"/>
      <c r="AY192" s="36"/>
      <c r="AZ192" s="36"/>
      <c r="BA192" s="38"/>
      <c r="BB192" s="38" t="s">
        <v>116</v>
      </c>
      <c r="BC192" s="38" t="s">
        <v>117</v>
      </c>
      <c r="BD192" s="41" t="n">
        <v>3201</v>
      </c>
      <c r="BE192" s="38"/>
      <c r="BF192" s="47"/>
      <c r="BG192" s="48"/>
      <c r="BH192" s="49"/>
      <c r="BI192" s="51"/>
      <c r="BJ192" s="51"/>
      <c r="BK192" s="51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52"/>
      <c r="FQ192" s="52"/>
      <c r="FR192" s="52"/>
      <c r="FS192" s="52"/>
      <c r="FT192" s="52"/>
      <c r="FU192" s="52"/>
      <c r="FV192" s="52"/>
      <c r="FW192" s="52"/>
      <c r="FX192" s="52"/>
      <c r="FY192" s="52"/>
      <c r="FZ192" s="52"/>
      <c r="GA192" s="52"/>
      <c r="GB192" s="52"/>
      <c r="GC192" s="52"/>
      <c r="GD192" s="52"/>
      <c r="GE192" s="52"/>
      <c r="GF192" s="52"/>
      <c r="GG192" s="52"/>
      <c r="GH192" s="52"/>
      <c r="GI192" s="52"/>
      <c r="GJ192" s="52"/>
      <c r="GK192" s="52"/>
      <c r="GL192" s="52"/>
      <c r="GM192" s="52"/>
      <c r="GN192" s="52"/>
      <c r="GO192" s="52"/>
      <c r="GP192" s="52"/>
      <c r="GQ192" s="52"/>
      <c r="GR192" s="52"/>
      <c r="GS192" s="52"/>
      <c r="GT192" s="52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2"/>
      <c r="HF192" s="52"/>
      <c r="HG192" s="52"/>
      <c r="HH192" s="52"/>
      <c r="HI192" s="52"/>
      <c r="HJ192" s="52"/>
      <c r="HK192" s="52"/>
      <c r="HL192" s="52"/>
      <c r="HM192" s="52"/>
      <c r="HN192" s="52"/>
      <c r="HO192" s="52"/>
      <c r="HP192" s="52"/>
      <c r="HQ192" s="52"/>
      <c r="HR192" s="52"/>
      <c r="HS192" s="52"/>
      <c r="HT192" s="52"/>
      <c r="HU192" s="52"/>
      <c r="HV192" s="52"/>
      <c r="HW192" s="52"/>
      <c r="HX192" s="52"/>
      <c r="HY192" s="52"/>
      <c r="HZ192" s="52"/>
      <c r="IA192" s="52"/>
      <c r="IB192" s="52"/>
      <c r="IC192" s="52"/>
      <c r="ID192" s="52"/>
      <c r="IE192" s="52"/>
    </row>
    <row r="193" s="53" customFormat="true" ht="60" hidden="false" customHeight="true" outlineLevel="0" collapsed="false">
      <c r="A193" s="36"/>
      <c r="B193" s="36" t="s">
        <v>62</v>
      </c>
      <c r="C193" s="36" t="s">
        <v>63</v>
      </c>
      <c r="D193" s="37" t="s">
        <v>64</v>
      </c>
      <c r="E193" s="37" t="n">
        <v>600</v>
      </c>
      <c r="F193" s="38" t="s">
        <v>680</v>
      </c>
      <c r="G193" s="51" t="s">
        <v>989</v>
      </c>
      <c r="H193" s="51" t="s">
        <v>990</v>
      </c>
      <c r="I193" s="39" t="s">
        <v>568</v>
      </c>
      <c r="J193" s="38" t="s">
        <v>330</v>
      </c>
      <c r="K193" s="40" t="s">
        <v>749</v>
      </c>
      <c r="L193" s="51" t="s">
        <v>750</v>
      </c>
      <c r="M193" s="40" t="s">
        <v>571</v>
      </c>
      <c r="N193" s="40" t="n">
        <v>2347207</v>
      </c>
      <c r="O193" s="50" t="s">
        <v>751</v>
      </c>
      <c r="P193" s="36" t="s">
        <v>76</v>
      </c>
      <c r="Q193" s="41" t="s">
        <v>108</v>
      </c>
      <c r="R193" s="74" t="n">
        <v>42696</v>
      </c>
      <c r="S193" s="39" t="n">
        <v>5</v>
      </c>
      <c r="T193" s="43" t="n">
        <f aca="false">R193+S193*365.2</f>
        <v>44522</v>
      </c>
      <c r="U193" s="37" t="n">
        <v>-50</v>
      </c>
      <c r="V193" s="51" t="str">
        <f aca="false">IF(Y193="","",Y193)</f>
        <v/>
      </c>
      <c r="W193" s="51" t="str">
        <f aca="false">IF(Z193="","",Z193)</f>
        <v>°С</v>
      </c>
      <c r="X193" s="39" t="n">
        <v>120</v>
      </c>
      <c r="Y193" s="39"/>
      <c r="Z193" s="41" t="s">
        <v>109</v>
      </c>
      <c r="AA193" s="37" t="s">
        <v>752</v>
      </c>
      <c r="AB193" s="39"/>
      <c r="AC193" s="41"/>
      <c r="AD193" s="40" t="n">
        <v>48</v>
      </c>
      <c r="AE193" s="44" t="n">
        <v>45612</v>
      </c>
      <c r="AF193" s="45" t="n">
        <f aca="false">IF(AD193=0,0,IF(AE193="","",EDATE(AE193,AD193)-DAY(1)))</f>
        <v>47042</v>
      </c>
      <c r="AG193" s="38" t="s">
        <v>81</v>
      </c>
      <c r="AH193" s="38" t="s">
        <v>82</v>
      </c>
      <c r="AI193" s="41" t="s">
        <v>991</v>
      </c>
      <c r="AJ193" s="38" t="s">
        <v>113</v>
      </c>
      <c r="AK193" s="45" t="str">
        <f aca="true">IF(AE193=0,"нет данных",IF(TODAY()&lt;AF193-30,"поверен",IF(TODAY()&gt;AF193,"ЗАМЕНИТЬ","ПРОСРОЧЕН")))</f>
        <v>поверен</v>
      </c>
      <c r="AL193" s="41"/>
      <c r="AM193" s="41" t="s">
        <v>85</v>
      </c>
      <c r="AN193" s="41" t="s">
        <v>86</v>
      </c>
      <c r="AO193" s="41" t="s">
        <v>87</v>
      </c>
      <c r="AP193" s="39" t="s">
        <v>544</v>
      </c>
      <c r="AQ193" s="46" t="s">
        <v>754</v>
      </c>
      <c r="AR193" s="45"/>
      <c r="AS193" s="41" t="s">
        <v>90</v>
      </c>
      <c r="AT193" s="36"/>
      <c r="AU193" s="36"/>
      <c r="AV193" s="38"/>
      <c r="AW193" s="38"/>
      <c r="AX193" s="36"/>
      <c r="AY193" s="36"/>
      <c r="AZ193" s="36"/>
      <c r="BA193" s="38"/>
      <c r="BB193" s="38" t="s">
        <v>116</v>
      </c>
      <c r="BC193" s="38" t="s">
        <v>117</v>
      </c>
      <c r="BD193" s="41" t="n">
        <v>3201</v>
      </c>
      <c r="BE193" s="38"/>
      <c r="BF193" s="47"/>
      <c r="BG193" s="48"/>
      <c r="BH193" s="49"/>
      <c r="BI193" s="51"/>
      <c r="BJ193" s="51"/>
      <c r="BK193" s="51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2"/>
      <c r="EP193" s="52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  <c r="FA193" s="52"/>
      <c r="FB193" s="52"/>
      <c r="FC193" s="52"/>
      <c r="FD193" s="52"/>
      <c r="FE193" s="52"/>
      <c r="FF193" s="52"/>
      <c r="FG193" s="52"/>
      <c r="FH193" s="52"/>
      <c r="FI193" s="52"/>
      <c r="FJ193" s="52"/>
      <c r="FK193" s="52"/>
      <c r="FL193" s="52"/>
      <c r="FM193" s="52"/>
      <c r="FN193" s="52"/>
      <c r="FO193" s="52"/>
      <c r="FP193" s="52"/>
      <c r="FQ193" s="52"/>
      <c r="FR193" s="52"/>
      <c r="FS193" s="52"/>
      <c r="FT193" s="52"/>
      <c r="FU193" s="52"/>
      <c r="FV193" s="52"/>
      <c r="FW193" s="52"/>
      <c r="FX193" s="52"/>
      <c r="FY193" s="52"/>
      <c r="FZ193" s="52"/>
      <c r="GA193" s="52"/>
      <c r="GB193" s="52"/>
      <c r="GC193" s="52"/>
      <c r="GD193" s="52"/>
      <c r="GE193" s="52"/>
      <c r="GF193" s="52"/>
      <c r="GG193" s="52"/>
      <c r="GH193" s="52"/>
      <c r="GI193" s="52"/>
      <c r="GJ193" s="52"/>
      <c r="GK193" s="52"/>
      <c r="GL193" s="52"/>
      <c r="GM193" s="52"/>
      <c r="GN193" s="52"/>
      <c r="GO193" s="52"/>
      <c r="GP193" s="52"/>
      <c r="GQ193" s="52"/>
      <c r="GR193" s="52"/>
      <c r="GS193" s="52"/>
      <c r="GT193" s="52"/>
      <c r="GU193" s="52"/>
      <c r="GV193" s="52"/>
      <c r="GW193" s="52"/>
      <c r="GX193" s="52"/>
      <c r="GY193" s="52"/>
      <c r="GZ193" s="52"/>
      <c r="HA193" s="52"/>
      <c r="HB193" s="52"/>
      <c r="HC193" s="52"/>
      <c r="HD193" s="52"/>
      <c r="HE193" s="52"/>
      <c r="HF193" s="52"/>
      <c r="HG193" s="52"/>
      <c r="HH193" s="52"/>
      <c r="HI193" s="52"/>
      <c r="HJ193" s="52"/>
      <c r="HK193" s="52"/>
      <c r="HL193" s="52"/>
      <c r="HM193" s="52"/>
      <c r="HN193" s="52"/>
      <c r="HO193" s="52"/>
      <c r="HP193" s="52"/>
      <c r="HQ193" s="52"/>
      <c r="HR193" s="52"/>
      <c r="HS193" s="52"/>
      <c r="HT193" s="52"/>
      <c r="HU193" s="52"/>
      <c r="HV193" s="52"/>
      <c r="HW193" s="52"/>
      <c r="HX193" s="52"/>
      <c r="HY193" s="52"/>
      <c r="HZ193" s="52"/>
      <c r="IA193" s="52"/>
      <c r="IB193" s="52"/>
      <c r="IC193" s="52"/>
      <c r="ID193" s="52"/>
      <c r="IE193" s="52"/>
    </row>
    <row r="194" s="53" customFormat="true" ht="60" hidden="false" customHeight="true" outlineLevel="0" collapsed="false">
      <c r="A194" s="36"/>
      <c r="B194" s="36" t="s">
        <v>62</v>
      </c>
      <c r="C194" s="36" t="s">
        <v>63</v>
      </c>
      <c r="D194" s="37" t="s">
        <v>64</v>
      </c>
      <c r="E194" s="37" t="n">
        <v>600</v>
      </c>
      <c r="F194" s="38" t="s">
        <v>680</v>
      </c>
      <c r="G194" s="51" t="s">
        <v>992</v>
      </c>
      <c r="H194" s="51" t="s">
        <v>993</v>
      </c>
      <c r="I194" s="39" t="s">
        <v>568</v>
      </c>
      <c r="J194" s="38" t="s">
        <v>330</v>
      </c>
      <c r="K194" s="40" t="s">
        <v>749</v>
      </c>
      <c r="L194" s="51" t="s">
        <v>750</v>
      </c>
      <c r="M194" s="40" t="s">
        <v>571</v>
      </c>
      <c r="N194" s="40" t="n">
        <v>2334422</v>
      </c>
      <c r="O194" s="50" t="s">
        <v>751</v>
      </c>
      <c r="P194" s="36" t="s">
        <v>76</v>
      </c>
      <c r="Q194" s="41" t="s">
        <v>108</v>
      </c>
      <c r="R194" s="74" t="n">
        <v>42613</v>
      </c>
      <c r="S194" s="39" t="n">
        <v>5</v>
      </c>
      <c r="T194" s="43" t="n">
        <f aca="false">R194+S194*365.2</f>
        <v>44439</v>
      </c>
      <c r="U194" s="37" t="n">
        <v>-50</v>
      </c>
      <c r="V194" s="51" t="str">
        <f aca="false">IF(Y194="","",Y194)</f>
        <v/>
      </c>
      <c r="W194" s="51" t="str">
        <f aca="false">IF(Z194="","",Z194)</f>
        <v>°С</v>
      </c>
      <c r="X194" s="39" t="n">
        <v>120</v>
      </c>
      <c r="Y194" s="39"/>
      <c r="Z194" s="41" t="s">
        <v>109</v>
      </c>
      <c r="AA194" s="37" t="s">
        <v>752</v>
      </c>
      <c r="AB194" s="39"/>
      <c r="AC194" s="41"/>
      <c r="AD194" s="40" t="n">
        <v>48</v>
      </c>
      <c r="AE194" s="44" t="n">
        <v>45612</v>
      </c>
      <c r="AF194" s="45" t="n">
        <f aca="false">IF(AD194=0,0,IF(AE194="","",EDATE(AE194,AD194)-DAY(1)))</f>
        <v>47042</v>
      </c>
      <c r="AG194" s="38" t="s">
        <v>81</v>
      </c>
      <c r="AH194" s="38" t="s">
        <v>82</v>
      </c>
      <c r="AI194" s="41" t="s">
        <v>994</v>
      </c>
      <c r="AJ194" s="38" t="s">
        <v>113</v>
      </c>
      <c r="AK194" s="45" t="str">
        <f aca="true">IF(AE194=0,"нет данных",IF(TODAY()&lt;AF194-30,"поверен",IF(TODAY()&gt;AF194,"ЗАМЕНИТЬ","ПРОСРОЧЕН")))</f>
        <v>поверен</v>
      </c>
      <c r="AL194" s="41"/>
      <c r="AM194" s="41" t="s">
        <v>85</v>
      </c>
      <c r="AN194" s="41" t="s">
        <v>86</v>
      </c>
      <c r="AO194" s="41" t="s">
        <v>87</v>
      </c>
      <c r="AP194" s="39" t="s">
        <v>544</v>
      </c>
      <c r="AQ194" s="46" t="s">
        <v>754</v>
      </c>
      <c r="AR194" s="45"/>
      <c r="AS194" s="41" t="s">
        <v>90</v>
      </c>
      <c r="AT194" s="36"/>
      <c r="AU194" s="36"/>
      <c r="AV194" s="38"/>
      <c r="AW194" s="38"/>
      <c r="AX194" s="36"/>
      <c r="AY194" s="36"/>
      <c r="AZ194" s="36"/>
      <c r="BA194" s="38"/>
      <c r="BB194" s="38" t="s">
        <v>116</v>
      </c>
      <c r="BC194" s="38" t="s">
        <v>117</v>
      </c>
      <c r="BD194" s="41" t="n">
        <v>3201</v>
      </c>
      <c r="BE194" s="38"/>
      <c r="BF194" s="47"/>
      <c r="BG194" s="48"/>
      <c r="BH194" s="49"/>
      <c r="BI194" s="51"/>
      <c r="BJ194" s="51"/>
      <c r="BK194" s="51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  <c r="FK194" s="52"/>
      <c r="FL194" s="52"/>
      <c r="FM194" s="52"/>
      <c r="FN194" s="52"/>
      <c r="FO194" s="52"/>
      <c r="FP194" s="52"/>
      <c r="FQ194" s="52"/>
      <c r="FR194" s="52"/>
      <c r="FS194" s="52"/>
      <c r="FT194" s="52"/>
      <c r="FU194" s="52"/>
      <c r="FV194" s="52"/>
      <c r="FW194" s="52"/>
      <c r="FX194" s="52"/>
      <c r="FY194" s="52"/>
      <c r="FZ194" s="52"/>
      <c r="GA194" s="52"/>
      <c r="GB194" s="52"/>
      <c r="GC194" s="52"/>
      <c r="GD194" s="52"/>
      <c r="GE194" s="52"/>
      <c r="GF194" s="52"/>
      <c r="GG194" s="52"/>
      <c r="GH194" s="52"/>
      <c r="GI194" s="52"/>
      <c r="GJ194" s="52"/>
      <c r="GK194" s="52"/>
      <c r="GL194" s="52"/>
      <c r="GM194" s="52"/>
      <c r="GN194" s="52"/>
      <c r="GO194" s="52"/>
      <c r="GP194" s="52"/>
      <c r="GQ194" s="52"/>
      <c r="GR194" s="52"/>
      <c r="GS194" s="52"/>
      <c r="GT194" s="52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2"/>
      <c r="HF194" s="52"/>
      <c r="HG194" s="52"/>
      <c r="HH194" s="52"/>
      <c r="HI194" s="52"/>
      <c r="HJ194" s="52"/>
      <c r="HK194" s="52"/>
      <c r="HL194" s="52"/>
      <c r="HM194" s="52"/>
      <c r="HN194" s="52"/>
      <c r="HO194" s="52"/>
      <c r="HP194" s="52"/>
      <c r="HQ194" s="52"/>
      <c r="HR194" s="52"/>
      <c r="HS194" s="52"/>
      <c r="HT194" s="52"/>
      <c r="HU194" s="52"/>
      <c r="HV194" s="52"/>
      <c r="HW194" s="52"/>
      <c r="HX194" s="52"/>
      <c r="HY194" s="52"/>
      <c r="HZ194" s="52"/>
      <c r="IA194" s="52"/>
      <c r="IB194" s="52"/>
      <c r="IC194" s="52"/>
      <c r="ID194" s="52"/>
      <c r="IE194" s="52"/>
    </row>
    <row r="195" s="53" customFormat="true" ht="60" hidden="false" customHeight="true" outlineLevel="0" collapsed="false">
      <c r="A195" s="36"/>
      <c r="B195" s="36" t="s">
        <v>62</v>
      </c>
      <c r="C195" s="36" t="s">
        <v>63</v>
      </c>
      <c r="D195" s="37" t="s">
        <v>64</v>
      </c>
      <c r="E195" s="37" t="n">
        <v>600</v>
      </c>
      <c r="F195" s="38" t="s">
        <v>680</v>
      </c>
      <c r="G195" s="51" t="s">
        <v>995</v>
      </c>
      <c r="H195" s="51" t="s">
        <v>996</v>
      </c>
      <c r="I195" s="39" t="s">
        <v>766</v>
      </c>
      <c r="J195" s="38" t="s">
        <v>866</v>
      </c>
      <c r="K195" s="40" t="s">
        <v>768</v>
      </c>
      <c r="L195" s="40" t="s">
        <v>769</v>
      </c>
      <c r="M195" s="40" t="s">
        <v>770</v>
      </c>
      <c r="N195" s="51" t="n">
        <v>668</v>
      </c>
      <c r="O195" s="36" t="s">
        <v>771</v>
      </c>
      <c r="P195" s="36" t="s">
        <v>76</v>
      </c>
      <c r="Q195" s="41" t="s">
        <v>630</v>
      </c>
      <c r="R195" s="74" t="n">
        <v>41306</v>
      </c>
      <c r="S195" s="39" t="n">
        <v>12</v>
      </c>
      <c r="T195" s="43" t="n">
        <f aca="false">R195+S195*365.2</f>
        <v>45688.4</v>
      </c>
      <c r="U195" s="51" t="n">
        <v>-2</v>
      </c>
      <c r="V195" s="51" t="s">
        <v>242</v>
      </c>
      <c r="W195" s="51" t="s">
        <v>772</v>
      </c>
      <c r="X195" s="51" t="n">
        <v>2</v>
      </c>
      <c r="Y195" s="51" t="s">
        <v>242</v>
      </c>
      <c r="Z195" s="51" t="s">
        <v>772</v>
      </c>
      <c r="AA195" s="37" t="s">
        <v>774</v>
      </c>
      <c r="AB195" s="51"/>
      <c r="AC195" s="41" t="s">
        <v>111</v>
      </c>
      <c r="AD195" s="51" t="n">
        <v>24</v>
      </c>
      <c r="AE195" s="74" t="n">
        <v>45855</v>
      </c>
      <c r="AF195" s="45" t="n">
        <f aca="false">IF(AD195=0,0,IF(AE195="","",EDATE(AE195,AD195)-DAY(1)))</f>
        <v>46554</v>
      </c>
      <c r="AG195" s="38" t="s">
        <v>81</v>
      </c>
      <c r="AH195" s="38" t="s">
        <v>82</v>
      </c>
      <c r="AI195" s="51" t="s">
        <v>997</v>
      </c>
      <c r="AJ195" s="38" t="s">
        <v>351</v>
      </c>
      <c r="AK195" s="45" t="str">
        <f aca="true">IF(AE195=0,"нет данных",IF(TODAY()&lt;AF195-30,"поверен",IF(TODAY()&gt;AF195,"ПРОСРОЧЕН")))</f>
        <v>поверен</v>
      </c>
      <c r="AL195" s="201"/>
      <c r="AM195" s="41" t="s">
        <v>85</v>
      </c>
      <c r="AN195" s="41" t="s">
        <v>86</v>
      </c>
      <c r="AO195" s="41" t="s">
        <v>87</v>
      </c>
      <c r="AP195" s="51" t="s">
        <v>776</v>
      </c>
      <c r="AQ195" s="74" t="n">
        <v>43466</v>
      </c>
      <c r="AR195" s="201"/>
      <c r="AS195" s="41" t="s">
        <v>90</v>
      </c>
      <c r="AT195" s="51" t="s">
        <v>91</v>
      </c>
      <c r="AU195" s="201"/>
      <c r="AV195" s="74" t="n">
        <v>44760</v>
      </c>
      <c r="AW195" s="38"/>
      <c r="AX195" s="201"/>
      <c r="AY195" s="201"/>
      <c r="AZ195" s="201"/>
      <c r="BA195" s="201"/>
      <c r="BB195" s="38" t="s">
        <v>777</v>
      </c>
      <c r="BC195" s="38"/>
      <c r="BD195" s="41"/>
      <c r="BE195" s="201"/>
      <c r="BF195" s="212"/>
      <c r="BG195" s="51" t="s">
        <v>998</v>
      </c>
      <c r="BH195" s="49"/>
      <c r="BI195" s="213" t="s">
        <v>778</v>
      </c>
      <c r="BJ195" s="46" t="s">
        <v>779</v>
      </c>
      <c r="BK195" s="46" t="s">
        <v>780</v>
      </c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2"/>
      <c r="EL195" s="52"/>
      <c r="EM195" s="52"/>
      <c r="EN195" s="52"/>
      <c r="EO195" s="52"/>
      <c r="EP195" s="52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  <c r="FA195" s="52"/>
      <c r="FB195" s="52"/>
      <c r="FC195" s="52"/>
      <c r="FD195" s="52"/>
      <c r="FE195" s="52"/>
      <c r="FF195" s="52"/>
      <c r="FG195" s="52"/>
      <c r="FH195" s="52"/>
      <c r="FI195" s="52"/>
      <c r="FJ195" s="52"/>
      <c r="FK195" s="52"/>
      <c r="FL195" s="52"/>
      <c r="FM195" s="52"/>
      <c r="FN195" s="52"/>
      <c r="FO195" s="52"/>
      <c r="FP195" s="52"/>
      <c r="FQ195" s="52"/>
      <c r="FR195" s="52"/>
      <c r="FS195" s="52"/>
      <c r="FT195" s="52"/>
      <c r="FU195" s="52"/>
      <c r="FV195" s="52"/>
      <c r="FW195" s="52"/>
      <c r="FX195" s="52"/>
      <c r="FY195" s="52"/>
      <c r="FZ195" s="52"/>
      <c r="GA195" s="52"/>
      <c r="GB195" s="52"/>
      <c r="GC195" s="52"/>
      <c r="GD195" s="52"/>
      <c r="GE195" s="52"/>
      <c r="GF195" s="52"/>
      <c r="GG195" s="52"/>
      <c r="GH195" s="52"/>
      <c r="GI195" s="52"/>
      <c r="GJ195" s="52"/>
      <c r="GK195" s="52"/>
      <c r="GL195" s="52"/>
      <c r="GM195" s="52"/>
      <c r="GN195" s="52"/>
      <c r="GO195" s="52"/>
      <c r="GP195" s="52"/>
      <c r="GQ195" s="52"/>
      <c r="GR195" s="52"/>
      <c r="GS195" s="52"/>
      <c r="GT195" s="52"/>
      <c r="GU195" s="52"/>
      <c r="GV195" s="52"/>
      <c r="GW195" s="52"/>
      <c r="GX195" s="52"/>
      <c r="GY195" s="52"/>
      <c r="GZ195" s="52"/>
      <c r="HA195" s="52"/>
      <c r="HB195" s="52"/>
      <c r="HC195" s="52"/>
      <c r="HD195" s="52"/>
      <c r="HE195" s="52"/>
      <c r="HF195" s="52"/>
      <c r="HG195" s="52"/>
      <c r="HH195" s="52"/>
      <c r="HI195" s="52"/>
      <c r="HJ195" s="52"/>
      <c r="HK195" s="52"/>
      <c r="HL195" s="52"/>
      <c r="HM195" s="52"/>
      <c r="HN195" s="52"/>
      <c r="HO195" s="52"/>
      <c r="HP195" s="52"/>
      <c r="HQ195" s="52"/>
      <c r="HR195" s="52"/>
      <c r="HS195" s="52"/>
      <c r="HT195" s="52"/>
      <c r="HU195" s="52"/>
      <c r="HV195" s="52"/>
      <c r="HW195" s="52"/>
      <c r="HX195" s="52"/>
      <c r="HY195" s="52"/>
      <c r="HZ195" s="52"/>
      <c r="IA195" s="52"/>
      <c r="IB195" s="52"/>
      <c r="IC195" s="52"/>
      <c r="ID195" s="52"/>
      <c r="IE195" s="52"/>
    </row>
    <row r="196" s="52" customFormat="true" ht="60" hidden="false" customHeight="true" outlineLevel="0" collapsed="false">
      <c r="A196" s="54"/>
      <c r="B196" s="54" t="s">
        <v>62</v>
      </c>
      <c r="C196" s="54" t="s">
        <v>63</v>
      </c>
      <c r="D196" s="55" t="s">
        <v>64</v>
      </c>
      <c r="E196" s="55" t="n">
        <v>600</v>
      </c>
      <c r="F196" s="56" t="s">
        <v>680</v>
      </c>
      <c r="G196" s="56" t="s">
        <v>999</v>
      </c>
      <c r="H196" s="55" t="s">
        <v>1000</v>
      </c>
      <c r="I196" s="55" t="s">
        <v>783</v>
      </c>
      <c r="J196" s="56" t="s">
        <v>784</v>
      </c>
      <c r="K196" s="58" t="s">
        <v>785</v>
      </c>
      <c r="L196" s="58" t="s">
        <v>786</v>
      </c>
      <c r="M196" s="56" t="s">
        <v>787</v>
      </c>
      <c r="N196" s="55" t="s">
        <v>1001</v>
      </c>
      <c r="O196" s="54" t="s">
        <v>789</v>
      </c>
      <c r="P196" s="54" t="s">
        <v>76</v>
      </c>
      <c r="Q196" s="59" t="s">
        <v>239</v>
      </c>
      <c r="R196" s="60" t="s">
        <v>871</v>
      </c>
      <c r="S196" s="57" t="n">
        <v>8</v>
      </c>
      <c r="T196" s="61" t="n">
        <f aca="false">R196+S196*365.2</f>
        <v>2931.8016</v>
      </c>
      <c r="U196" s="55" t="n">
        <v>0.15</v>
      </c>
      <c r="V196" s="62" t="str">
        <f aca="false">IF(Y196="","",Y196)</f>
        <v/>
      </c>
      <c r="W196" s="62" t="str">
        <f aca="false">IF(Z196="","",Z196)</f>
        <v>м^(3)/ч</v>
      </c>
      <c r="X196" s="57" t="n">
        <v>540</v>
      </c>
      <c r="Y196" s="57"/>
      <c r="Z196" s="59" t="s">
        <v>791</v>
      </c>
      <c r="AA196" s="55" t="s">
        <v>243</v>
      </c>
      <c r="AB196" s="57"/>
      <c r="AC196" s="59" t="s">
        <v>111</v>
      </c>
      <c r="AD196" s="58" t="n">
        <v>48</v>
      </c>
      <c r="AE196" s="63" t="n">
        <v>44181</v>
      </c>
      <c r="AF196" s="64" t="n">
        <f aca="false">IF(AD196=0,0,IF(AE196="","",EDATE(AE196,AD196)-DAY(1)))</f>
        <v>45611</v>
      </c>
      <c r="AG196" s="56" t="s">
        <v>81</v>
      </c>
      <c r="AH196" s="56" t="s">
        <v>82</v>
      </c>
      <c r="AI196" s="59" t="s">
        <v>1002</v>
      </c>
      <c r="AJ196" s="56" t="s">
        <v>712</v>
      </c>
      <c r="AK196" s="64" t="str">
        <f aca="true">IF(AE196=0,"нет данных",IF(TODAY()&lt;AF196-30,"поверен",IF(TODAY()&gt;AF196,"ЗАМЕНИТЬ","ПРОСРОЧЕН")))</f>
        <v>ЗАМЕНИТЬ</v>
      </c>
      <c r="AL196" s="59"/>
      <c r="AM196" s="59" t="s">
        <v>85</v>
      </c>
      <c r="AN196" s="59" t="s">
        <v>86</v>
      </c>
      <c r="AO196" s="59" t="s">
        <v>87</v>
      </c>
      <c r="AP196" s="57"/>
      <c r="AQ196" s="65"/>
      <c r="AR196" s="64"/>
      <c r="AS196" s="59" t="s">
        <v>90</v>
      </c>
      <c r="AT196" s="54"/>
      <c r="AU196" s="54"/>
      <c r="AV196" s="56"/>
      <c r="AW196" s="56"/>
      <c r="AX196" s="54"/>
      <c r="AY196" s="54"/>
      <c r="AZ196" s="54"/>
      <c r="BA196" s="56"/>
      <c r="BB196" s="56" t="s">
        <v>793</v>
      </c>
      <c r="BC196" s="56" t="s">
        <v>387</v>
      </c>
      <c r="BD196" s="59"/>
      <c r="BE196" s="56"/>
      <c r="BF196" s="66"/>
      <c r="BG196" s="67"/>
      <c r="BH196" s="68"/>
      <c r="BI196" s="62"/>
      <c r="BJ196" s="62"/>
      <c r="BK196" s="62"/>
    </row>
    <row r="197" s="72" customFormat="true" ht="60" hidden="false" customHeight="true" outlineLevel="0" collapsed="false">
      <c r="A197" s="54"/>
      <c r="B197" s="54" t="s">
        <v>62</v>
      </c>
      <c r="C197" s="54" t="s">
        <v>63</v>
      </c>
      <c r="D197" s="55" t="s">
        <v>64</v>
      </c>
      <c r="E197" s="55" t="n">
        <v>600</v>
      </c>
      <c r="F197" s="56" t="s">
        <v>680</v>
      </c>
      <c r="G197" s="56" t="s">
        <v>1003</v>
      </c>
      <c r="H197" s="55" t="s">
        <v>1004</v>
      </c>
      <c r="I197" s="57" t="s">
        <v>408</v>
      </c>
      <c r="J197" s="56" t="s">
        <v>409</v>
      </c>
      <c r="K197" s="58" t="s">
        <v>410</v>
      </c>
      <c r="L197" s="58" t="s">
        <v>411</v>
      </c>
      <c r="M197" s="58" t="s">
        <v>1005</v>
      </c>
      <c r="N197" s="55" t="s">
        <v>1006</v>
      </c>
      <c r="O197" s="54" t="s">
        <v>414</v>
      </c>
      <c r="P197" s="54" t="s">
        <v>76</v>
      </c>
      <c r="Q197" s="59" t="s">
        <v>135</v>
      </c>
      <c r="R197" s="69" t="s">
        <v>685</v>
      </c>
      <c r="S197" s="57" t="n">
        <v>12</v>
      </c>
      <c r="T197" s="61" t="n">
        <f aca="false">R197+S197*365.2</f>
        <v>4391.6016</v>
      </c>
      <c r="U197" s="55" t="s">
        <v>78</v>
      </c>
      <c r="V197" s="54" t="str">
        <f aca="false">IF(Y197="","",Y197)</f>
        <v>к</v>
      </c>
      <c r="W197" s="54" t="str">
        <f aca="false">IF(Z197="","",Z197)</f>
        <v>Па</v>
      </c>
      <c r="X197" s="57" t="n">
        <v>250</v>
      </c>
      <c r="Y197" s="57" t="s">
        <v>416</v>
      </c>
      <c r="Z197" s="59" t="s">
        <v>138</v>
      </c>
      <c r="AA197" s="55" t="s">
        <v>417</v>
      </c>
      <c r="AB197" s="57"/>
      <c r="AC197" s="59" t="s">
        <v>111</v>
      </c>
      <c r="AD197" s="58" t="n">
        <v>36</v>
      </c>
      <c r="AE197" s="63" t="n">
        <v>44884</v>
      </c>
      <c r="AF197" s="64" t="n">
        <f aca="false">IF(AD197=0,0,IF(AE197="","",EDATE(AE197,AD197)-DAY(1)))</f>
        <v>45949</v>
      </c>
      <c r="AG197" s="56" t="s">
        <v>81</v>
      </c>
      <c r="AH197" s="56" t="s">
        <v>82</v>
      </c>
      <c r="AI197" s="59" t="s">
        <v>1007</v>
      </c>
      <c r="AJ197" s="56" t="s">
        <v>113</v>
      </c>
      <c r="AK197" s="64" t="str">
        <f aca="true">IF(AE197=0,"нет данных",IF(TODAY()&lt;AF197-30,"поверен",IF(TODAY()&gt;AF197,"ЗАМЕНИТЬ","ПРОСРОЧЕН")))</f>
        <v>ПРОСРОЧЕН</v>
      </c>
      <c r="AL197" s="59"/>
      <c r="AM197" s="59" t="s">
        <v>85</v>
      </c>
      <c r="AN197" s="59" t="s">
        <v>86</v>
      </c>
      <c r="AO197" s="59" t="s">
        <v>87</v>
      </c>
      <c r="AP197" s="57"/>
      <c r="AQ197" s="65"/>
      <c r="AR197" s="64"/>
      <c r="AS197" s="59" t="s">
        <v>90</v>
      </c>
      <c r="AT197" s="54"/>
      <c r="AU197" s="54"/>
      <c r="AV197" s="56"/>
      <c r="AW197" s="56"/>
      <c r="AX197" s="54"/>
      <c r="AY197" s="54"/>
      <c r="AZ197" s="54"/>
      <c r="BA197" s="56"/>
      <c r="BB197" s="56" t="s">
        <v>141</v>
      </c>
      <c r="BC197" s="56" t="s">
        <v>142</v>
      </c>
      <c r="BD197" s="59" t="s">
        <v>143</v>
      </c>
      <c r="BE197" s="56"/>
      <c r="BF197" s="66"/>
      <c r="BG197" s="70" t="s">
        <v>388</v>
      </c>
      <c r="BH197" s="71"/>
      <c r="BI197" s="54"/>
      <c r="BJ197" s="54"/>
      <c r="BK197" s="54"/>
    </row>
    <row r="198" s="72" customFormat="true" ht="60" hidden="false" customHeight="true" outlineLevel="0" collapsed="false">
      <c r="A198" s="54"/>
      <c r="B198" s="54" t="s">
        <v>62</v>
      </c>
      <c r="C198" s="54" t="s">
        <v>63</v>
      </c>
      <c r="D198" s="55" t="s">
        <v>64</v>
      </c>
      <c r="E198" s="55" t="n">
        <v>600</v>
      </c>
      <c r="F198" s="56" t="s">
        <v>680</v>
      </c>
      <c r="G198" s="56" t="s">
        <v>1008</v>
      </c>
      <c r="H198" s="55" t="s">
        <v>1009</v>
      </c>
      <c r="I198" s="57" t="s">
        <v>689</v>
      </c>
      <c r="J198" s="56" t="s">
        <v>409</v>
      </c>
      <c r="K198" s="58" t="s">
        <v>410</v>
      </c>
      <c r="L198" s="58" t="s">
        <v>411</v>
      </c>
      <c r="M198" s="58" t="s">
        <v>690</v>
      </c>
      <c r="N198" s="55" t="s">
        <v>1010</v>
      </c>
      <c r="O198" s="54" t="s">
        <v>414</v>
      </c>
      <c r="P198" s="54" t="s">
        <v>76</v>
      </c>
      <c r="Q198" s="59" t="s">
        <v>135</v>
      </c>
      <c r="R198" s="69" t="s">
        <v>685</v>
      </c>
      <c r="S198" s="57" t="n">
        <v>12</v>
      </c>
      <c r="T198" s="61" t="n">
        <f aca="false">R198+S198*365.2</f>
        <v>4391.6016</v>
      </c>
      <c r="U198" s="55" t="s">
        <v>78</v>
      </c>
      <c r="V198" s="54" t="str">
        <f aca="false">IF(Y198="","",Y198)</f>
        <v>М</v>
      </c>
      <c r="W198" s="54" t="str">
        <f aca="false">IF(Z198="","",Z198)</f>
        <v>Па</v>
      </c>
      <c r="X198" s="57" t="n">
        <v>16</v>
      </c>
      <c r="Y198" s="57" t="s">
        <v>137</v>
      </c>
      <c r="Z198" s="59" t="s">
        <v>138</v>
      </c>
      <c r="AA198" s="55" t="s">
        <v>805</v>
      </c>
      <c r="AB198" s="57"/>
      <c r="AC198" s="59" t="s">
        <v>111</v>
      </c>
      <c r="AD198" s="58" t="n">
        <v>36</v>
      </c>
      <c r="AE198" s="63" t="n">
        <v>44884</v>
      </c>
      <c r="AF198" s="64" t="n">
        <f aca="false">IF(AD198=0,0,IF(AE198="","",EDATE(AE198,AD198)-DAY(1)))</f>
        <v>45949</v>
      </c>
      <c r="AG198" s="64" t="s">
        <v>314</v>
      </c>
      <c r="AH198" s="64" t="s">
        <v>82</v>
      </c>
      <c r="AI198" s="59" t="s">
        <v>1011</v>
      </c>
      <c r="AJ198" s="56" t="s">
        <v>113</v>
      </c>
      <c r="AK198" s="64" t="str">
        <f aca="true">IF(AE198=0,"нет данных",IF(TODAY()&lt;AF198-30,"поверен",IF(TODAY()&gt;AF198,"ЗАМЕНИТЬ","ПРОСРОЧЕН")))</f>
        <v>ПРОСРОЧЕН</v>
      </c>
      <c r="AL198" s="59"/>
      <c r="AM198" s="59" t="s">
        <v>85</v>
      </c>
      <c r="AN198" s="59" t="s">
        <v>86</v>
      </c>
      <c r="AO198" s="59" t="s">
        <v>87</v>
      </c>
      <c r="AP198" s="57"/>
      <c r="AQ198" s="65"/>
      <c r="AR198" s="64"/>
      <c r="AS198" s="59" t="s">
        <v>90</v>
      </c>
      <c r="AT198" s="54"/>
      <c r="AU198" s="54"/>
      <c r="AV198" s="56"/>
      <c r="AW198" s="56"/>
      <c r="AX198" s="54"/>
      <c r="AY198" s="54"/>
      <c r="AZ198" s="54"/>
      <c r="BA198" s="56"/>
      <c r="BB198" s="56" t="s">
        <v>141</v>
      </c>
      <c r="BC198" s="56" t="s">
        <v>142</v>
      </c>
      <c r="BD198" s="59" t="n">
        <v>3001</v>
      </c>
      <c r="BE198" s="56"/>
      <c r="BF198" s="66"/>
      <c r="BG198" s="70" t="s">
        <v>388</v>
      </c>
      <c r="BH198" s="71"/>
      <c r="BI198" s="54"/>
      <c r="BJ198" s="54"/>
      <c r="BK198" s="54"/>
    </row>
    <row r="199" s="72" customFormat="true" ht="60" hidden="false" customHeight="true" outlineLevel="0" collapsed="false">
      <c r="A199" s="54"/>
      <c r="B199" s="54" t="s">
        <v>62</v>
      </c>
      <c r="C199" s="54" t="s">
        <v>63</v>
      </c>
      <c r="D199" s="55" t="s">
        <v>64</v>
      </c>
      <c r="E199" s="55" t="n">
        <v>600</v>
      </c>
      <c r="F199" s="56" t="s">
        <v>680</v>
      </c>
      <c r="G199" s="56" t="s">
        <v>1012</v>
      </c>
      <c r="H199" s="55" t="s">
        <v>1013</v>
      </c>
      <c r="I199" s="57" t="s">
        <v>689</v>
      </c>
      <c r="J199" s="56" t="s">
        <v>409</v>
      </c>
      <c r="K199" s="58" t="s">
        <v>410</v>
      </c>
      <c r="L199" s="58" t="s">
        <v>411</v>
      </c>
      <c r="M199" s="58" t="s">
        <v>695</v>
      </c>
      <c r="N199" s="55" t="s">
        <v>1014</v>
      </c>
      <c r="O199" s="54" t="s">
        <v>414</v>
      </c>
      <c r="P199" s="54" t="s">
        <v>76</v>
      </c>
      <c r="Q199" s="59" t="s">
        <v>135</v>
      </c>
      <c r="R199" s="69" t="s">
        <v>685</v>
      </c>
      <c r="S199" s="57" t="n">
        <v>12</v>
      </c>
      <c r="T199" s="61" t="n">
        <f aca="false">R199+S199*365.2</f>
        <v>4391.6016</v>
      </c>
      <c r="U199" s="55" t="s">
        <v>78</v>
      </c>
      <c r="V199" s="54" t="str">
        <f aca="false">IF(Y199="","",Y199)</f>
        <v>М</v>
      </c>
      <c r="W199" s="54" t="str">
        <f aca="false">IF(Z199="","",Z199)</f>
        <v>Па</v>
      </c>
      <c r="X199" s="57" t="n">
        <v>60</v>
      </c>
      <c r="Y199" s="57" t="s">
        <v>137</v>
      </c>
      <c r="Z199" s="59" t="s">
        <v>138</v>
      </c>
      <c r="AA199" s="55" t="s">
        <v>805</v>
      </c>
      <c r="AB199" s="57"/>
      <c r="AC199" s="59" t="s">
        <v>111</v>
      </c>
      <c r="AD199" s="58" t="n">
        <v>36</v>
      </c>
      <c r="AE199" s="63" t="n">
        <v>44884</v>
      </c>
      <c r="AF199" s="64" t="n">
        <f aca="false">IF(AD199=0,0,IF(AE199="","",EDATE(AE199,AD199)-DAY(1)))</f>
        <v>45949</v>
      </c>
      <c r="AG199" s="64" t="s">
        <v>314</v>
      </c>
      <c r="AH199" s="64" t="s">
        <v>82</v>
      </c>
      <c r="AI199" s="59" t="s">
        <v>1015</v>
      </c>
      <c r="AJ199" s="56" t="s">
        <v>113</v>
      </c>
      <c r="AK199" s="64" t="str">
        <f aca="true">IF(AE199=0,"нет данных",IF(TODAY()&lt;AF199-30,"поверен",IF(TODAY()&gt;AF199,"ЗАМЕНИТЬ","ПРОСРОЧЕН")))</f>
        <v>ПРОСРОЧЕН</v>
      </c>
      <c r="AL199" s="59"/>
      <c r="AM199" s="59" t="s">
        <v>85</v>
      </c>
      <c r="AN199" s="59" t="s">
        <v>86</v>
      </c>
      <c r="AO199" s="59" t="s">
        <v>87</v>
      </c>
      <c r="AP199" s="57"/>
      <c r="AQ199" s="65"/>
      <c r="AR199" s="64"/>
      <c r="AS199" s="59" t="s">
        <v>90</v>
      </c>
      <c r="AT199" s="54"/>
      <c r="AU199" s="54"/>
      <c r="AV199" s="56"/>
      <c r="AW199" s="56"/>
      <c r="AX199" s="54"/>
      <c r="AY199" s="54"/>
      <c r="AZ199" s="54"/>
      <c r="BA199" s="56"/>
      <c r="BB199" s="56" t="s">
        <v>141</v>
      </c>
      <c r="BC199" s="56" t="s">
        <v>142</v>
      </c>
      <c r="BD199" s="59" t="n">
        <v>3001</v>
      </c>
      <c r="BE199" s="56"/>
      <c r="BF199" s="66"/>
      <c r="BG199" s="70" t="s">
        <v>388</v>
      </c>
      <c r="BH199" s="71"/>
      <c r="BI199" s="54"/>
      <c r="BJ199" s="54"/>
      <c r="BK199" s="54"/>
    </row>
    <row r="200" s="72" customFormat="true" ht="60" hidden="false" customHeight="true" outlineLevel="0" collapsed="false">
      <c r="A200" s="54"/>
      <c r="B200" s="54" t="s">
        <v>62</v>
      </c>
      <c r="C200" s="54" t="s">
        <v>63</v>
      </c>
      <c r="D200" s="55" t="s">
        <v>64</v>
      </c>
      <c r="E200" s="55" t="n">
        <v>600</v>
      </c>
      <c r="F200" s="56" t="s">
        <v>680</v>
      </c>
      <c r="G200" s="56" t="s">
        <v>1016</v>
      </c>
      <c r="H200" s="55" t="s">
        <v>1017</v>
      </c>
      <c r="I200" s="57" t="s">
        <v>689</v>
      </c>
      <c r="J200" s="56" t="s">
        <v>409</v>
      </c>
      <c r="K200" s="58" t="s">
        <v>410</v>
      </c>
      <c r="L200" s="58" t="s">
        <v>411</v>
      </c>
      <c r="M200" s="58" t="s">
        <v>700</v>
      </c>
      <c r="N200" s="55" t="s">
        <v>1018</v>
      </c>
      <c r="O200" s="54" t="s">
        <v>414</v>
      </c>
      <c r="P200" s="54" t="s">
        <v>76</v>
      </c>
      <c r="Q200" s="59" t="s">
        <v>135</v>
      </c>
      <c r="R200" s="69" t="s">
        <v>685</v>
      </c>
      <c r="S200" s="57" t="n">
        <v>12</v>
      </c>
      <c r="T200" s="61" t="n">
        <f aca="false">R200+S200*365.2</f>
        <v>4391.6016</v>
      </c>
      <c r="U200" s="55" t="s">
        <v>78</v>
      </c>
      <c r="V200" s="54" t="str">
        <f aca="false">IF(Y200="","",Y200)</f>
        <v>к</v>
      </c>
      <c r="W200" s="54" t="str">
        <f aca="false">IF(Z200="","",Z200)</f>
        <v>Па</v>
      </c>
      <c r="X200" s="57" t="n">
        <v>600</v>
      </c>
      <c r="Y200" s="57" t="s">
        <v>416</v>
      </c>
      <c r="Z200" s="59" t="s">
        <v>138</v>
      </c>
      <c r="AA200" s="55" t="s">
        <v>805</v>
      </c>
      <c r="AB200" s="57"/>
      <c r="AC200" s="59" t="s">
        <v>111</v>
      </c>
      <c r="AD200" s="58" t="n">
        <v>36</v>
      </c>
      <c r="AE200" s="63" t="n">
        <v>44884</v>
      </c>
      <c r="AF200" s="64" t="n">
        <f aca="false">IF(AD200=0,0,IF(AE200="","",EDATE(AE200,AD200)-DAY(1)))</f>
        <v>45949</v>
      </c>
      <c r="AG200" s="56" t="s">
        <v>81</v>
      </c>
      <c r="AH200" s="56" t="s">
        <v>82</v>
      </c>
      <c r="AI200" s="59" t="s">
        <v>1019</v>
      </c>
      <c r="AJ200" s="56" t="s">
        <v>113</v>
      </c>
      <c r="AK200" s="64" t="str">
        <f aca="true">IF(AE200=0,"нет данных",IF(TODAY()&lt;AF200-30,"поверен",IF(TODAY()&gt;AF200,"ЗАМЕНИТЬ","ПРОСРОЧЕН")))</f>
        <v>ПРОСРОЧЕН</v>
      </c>
      <c r="AL200" s="59"/>
      <c r="AM200" s="59" t="s">
        <v>85</v>
      </c>
      <c r="AN200" s="59" t="s">
        <v>86</v>
      </c>
      <c r="AO200" s="59" t="s">
        <v>87</v>
      </c>
      <c r="AP200" s="57"/>
      <c r="AQ200" s="65"/>
      <c r="AR200" s="64"/>
      <c r="AS200" s="59" t="s">
        <v>90</v>
      </c>
      <c r="AT200" s="54"/>
      <c r="AU200" s="54"/>
      <c r="AV200" s="56"/>
      <c r="AW200" s="56"/>
      <c r="AX200" s="54"/>
      <c r="AY200" s="54"/>
      <c r="AZ200" s="54"/>
      <c r="BA200" s="56"/>
      <c r="BB200" s="56" t="s">
        <v>141</v>
      </c>
      <c r="BC200" s="56" t="s">
        <v>142</v>
      </c>
      <c r="BD200" s="59" t="n">
        <v>3001</v>
      </c>
      <c r="BE200" s="56"/>
      <c r="BF200" s="66"/>
      <c r="BG200" s="70" t="s">
        <v>388</v>
      </c>
      <c r="BH200" s="71"/>
      <c r="BI200" s="54"/>
      <c r="BJ200" s="54"/>
      <c r="BK200" s="54"/>
    </row>
    <row r="201" s="72" customFormat="true" ht="60" hidden="false" customHeight="true" outlineLevel="0" collapsed="false">
      <c r="A201" s="54"/>
      <c r="B201" s="54" t="s">
        <v>62</v>
      </c>
      <c r="C201" s="54" t="s">
        <v>63</v>
      </c>
      <c r="D201" s="55" t="s">
        <v>64</v>
      </c>
      <c r="E201" s="55" t="n">
        <v>600</v>
      </c>
      <c r="F201" s="56" t="s">
        <v>680</v>
      </c>
      <c r="G201" s="56" t="s">
        <v>1020</v>
      </c>
      <c r="H201" s="55" t="s">
        <v>1021</v>
      </c>
      <c r="I201" s="57" t="s">
        <v>689</v>
      </c>
      <c r="J201" s="56" t="s">
        <v>409</v>
      </c>
      <c r="K201" s="58" t="s">
        <v>410</v>
      </c>
      <c r="L201" s="58" t="s">
        <v>411</v>
      </c>
      <c r="M201" s="58" t="s">
        <v>700</v>
      </c>
      <c r="N201" s="55" t="s">
        <v>1022</v>
      </c>
      <c r="O201" s="54" t="s">
        <v>414</v>
      </c>
      <c r="P201" s="54" t="s">
        <v>76</v>
      </c>
      <c r="Q201" s="59" t="s">
        <v>135</v>
      </c>
      <c r="R201" s="69" t="s">
        <v>685</v>
      </c>
      <c r="S201" s="57" t="n">
        <v>12</v>
      </c>
      <c r="T201" s="61" t="n">
        <f aca="false">R201+S201*365.2</f>
        <v>4391.6016</v>
      </c>
      <c r="U201" s="55" t="s">
        <v>78</v>
      </c>
      <c r="V201" s="54" t="str">
        <f aca="false">IF(Y201="","",Y201)</f>
        <v>к</v>
      </c>
      <c r="W201" s="54" t="str">
        <f aca="false">IF(Z201="","",Z201)</f>
        <v>Па</v>
      </c>
      <c r="X201" s="57" t="n">
        <v>600</v>
      </c>
      <c r="Y201" s="57" t="s">
        <v>416</v>
      </c>
      <c r="Z201" s="59" t="s">
        <v>138</v>
      </c>
      <c r="AA201" s="55" t="s">
        <v>805</v>
      </c>
      <c r="AB201" s="57"/>
      <c r="AC201" s="59" t="s">
        <v>111</v>
      </c>
      <c r="AD201" s="58" t="n">
        <v>36</v>
      </c>
      <c r="AE201" s="63" t="n">
        <v>44884</v>
      </c>
      <c r="AF201" s="64" t="n">
        <f aca="false">IF(AD201=0,0,IF(AE201="","",EDATE(AE201,AD201)-DAY(1)))</f>
        <v>45949</v>
      </c>
      <c r="AG201" s="56" t="s">
        <v>81</v>
      </c>
      <c r="AH201" s="56" t="s">
        <v>82</v>
      </c>
      <c r="AI201" s="59" t="s">
        <v>1023</v>
      </c>
      <c r="AJ201" s="56" t="s">
        <v>113</v>
      </c>
      <c r="AK201" s="64" t="str">
        <f aca="true">IF(AE201=0,"нет данных",IF(TODAY()&lt;AF201-30,"поверен",IF(TODAY()&gt;AF201,"ЗАМЕНИТЬ","ПРОСРОЧЕН")))</f>
        <v>ПРОСРОЧЕН</v>
      </c>
      <c r="AL201" s="59"/>
      <c r="AM201" s="59" t="s">
        <v>85</v>
      </c>
      <c r="AN201" s="59" t="s">
        <v>86</v>
      </c>
      <c r="AO201" s="59" t="s">
        <v>87</v>
      </c>
      <c r="AP201" s="57"/>
      <c r="AQ201" s="65"/>
      <c r="AR201" s="64"/>
      <c r="AS201" s="59" t="s">
        <v>90</v>
      </c>
      <c r="AT201" s="54"/>
      <c r="AU201" s="54"/>
      <c r="AV201" s="56"/>
      <c r="AW201" s="56"/>
      <c r="AX201" s="54"/>
      <c r="AY201" s="54"/>
      <c r="AZ201" s="54"/>
      <c r="BA201" s="56"/>
      <c r="BB201" s="56" t="s">
        <v>141</v>
      </c>
      <c r="BC201" s="56" t="s">
        <v>142</v>
      </c>
      <c r="BD201" s="59" t="n">
        <v>3001</v>
      </c>
      <c r="BE201" s="56"/>
      <c r="BF201" s="66"/>
      <c r="BG201" s="70" t="s">
        <v>388</v>
      </c>
      <c r="BH201" s="71"/>
      <c r="BI201" s="54"/>
      <c r="BJ201" s="54"/>
      <c r="BK201" s="54"/>
    </row>
    <row r="202" s="203" customFormat="true" ht="60" hidden="false" customHeight="true" outlineLevel="0" collapsed="false">
      <c r="A202" s="36"/>
      <c r="B202" s="36" t="s">
        <v>62</v>
      </c>
      <c r="C202" s="36" t="s">
        <v>63</v>
      </c>
      <c r="D202" s="37" t="s">
        <v>64</v>
      </c>
      <c r="E202" s="37" t="n">
        <v>600</v>
      </c>
      <c r="F202" s="38" t="s">
        <v>680</v>
      </c>
      <c r="G202" s="36" t="s">
        <v>1024</v>
      </c>
      <c r="H202" s="36" t="s">
        <v>1025</v>
      </c>
      <c r="I202" s="39" t="s">
        <v>624</v>
      </c>
      <c r="J202" s="38" t="s">
        <v>709</v>
      </c>
      <c r="K202" s="40" t="s">
        <v>626</v>
      </c>
      <c r="L202" s="40" t="s">
        <v>627</v>
      </c>
      <c r="M202" s="38" t="s">
        <v>628</v>
      </c>
      <c r="N202" s="37" t="s">
        <v>1026</v>
      </c>
      <c r="O202" s="39" t="s">
        <v>629</v>
      </c>
      <c r="P202" s="36" t="s">
        <v>76</v>
      </c>
      <c r="Q202" s="41" t="s">
        <v>630</v>
      </c>
      <c r="R202" s="42" t="n">
        <v>42636</v>
      </c>
      <c r="S202" s="39" t="n">
        <v>10</v>
      </c>
      <c r="T202" s="43" t="n">
        <f aca="false">R202+S202*365.2</f>
        <v>46288</v>
      </c>
      <c r="U202" s="37" t="n">
        <v>0.1</v>
      </c>
      <c r="V202" s="36" t="str">
        <f aca="false">IF(Y202="","",Y202)</f>
        <v>м</v>
      </c>
      <c r="W202" s="36" t="str">
        <f aca="false">IF(Z202="","",Z202)</f>
        <v>м/c</v>
      </c>
      <c r="X202" s="39" t="n">
        <v>30</v>
      </c>
      <c r="Y202" s="39" t="s">
        <v>242</v>
      </c>
      <c r="Z202" s="41" t="s">
        <v>631</v>
      </c>
      <c r="AA202" s="37" t="s">
        <v>632</v>
      </c>
      <c r="AB202" s="39" t="s">
        <v>242</v>
      </c>
      <c r="AC202" s="41" t="s">
        <v>633</v>
      </c>
      <c r="AD202" s="40" t="n">
        <v>12</v>
      </c>
      <c r="AE202" s="44" t="n">
        <v>45612</v>
      </c>
      <c r="AF202" s="45" t="n">
        <f aca="false">IF(AD202=0,0,IF(AE202="","",EDATE(AE202,AD202)-DAY(1)))</f>
        <v>45946</v>
      </c>
      <c r="AG202" s="38" t="s">
        <v>81</v>
      </c>
      <c r="AH202" s="38" t="s">
        <v>82</v>
      </c>
      <c r="AI202" s="41" t="s">
        <v>711</v>
      </c>
      <c r="AJ202" s="38" t="s">
        <v>712</v>
      </c>
      <c r="AK202" s="45" t="str">
        <f aca="true">IF(AE202=0,"нет данных",IF(TODAY()&lt;AF202-30,"поверен",IF(TODAY()&gt;AF202,"ЗАМЕНИТЬ","ПРОСРОЧЕН")))</f>
        <v>ПРОСРОЧЕН</v>
      </c>
      <c r="AL202" s="41"/>
      <c r="AM202" s="41" t="s">
        <v>85</v>
      </c>
      <c r="AN202" s="41" t="s">
        <v>86</v>
      </c>
      <c r="AO202" s="41" t="s">
        <v>87</v>
      </c>
      <c r="AP202" s="39" t="s">
        <v>635</v>
      </c>
      <c r="AQ202" s="46"/>
      <c r="AR202" s="45"/>
      <c r="AS202" s="41" t="s">
        <v>90</v>
      </c>
      <c r="AT202" s="36"/>
      <c r="AU202" s="36"/>
      <c r="AV202" s="38"/>
      <c r="AW202" s="38"/>
      <c r="AX202" s="36"/>
      <c r="AY202" s="36"/>
      <c r="AZ202" s="36"/>
      <c r="BA202" s="38"/>
      <c r="BB202" s="38" t="s">
        <v>636</v>
      </c>
      <c r="BC202" s="38" t="s">
        <v>637</v>
      </c>
      <c r="BD202" s="41" t="n">
        <v>3661</v>
      </c>
      <c r="BE202" s="38"/>
      <c r="BF202" s="47"/>
      <c r="BG202" s="36" t="s">
        <v>388</v>
      </c>
      <c r="BH202" s="202"/>
      <c r="BI202" s="46" t="s">
        <v>638</v>
      </c>
      <c r="BJ202" s="46" t="s">
        <v>639</v>
      </c>
      <c r="BK202" s="46" t="s">
        <v>640</v>
      </c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</row>
    <row r="203" s="203" customFormat="true" ht="60" hidden="false" customHeight="true" outlineLevel="0" collapsed="false">
      <c r="A203" s="36"/>
      <c r="B203" s="36" t="s">
        <v>62</v>
      </c>
      <c r="C203" s="36" t="s">
        <v>63</v>
      </c>
      <c r="D203" s="37" t="s">
        <v>64</v>
      </c>
      <c r="E203" s="37" t="n">
        <v>600</v>
      </c>
      <c r="F203" s="38" t="s">
        <v>680</v>
      </c>
      <c r="G203" s="36" t="s">
        <v>1024</v>
      </c>
      <c r="H203" s="36" t="s">
        <v>1027</v>
      </c>
      <c r="I203" s="39" t="s">
        <v>624</v>
      </c>
      <c r="J203" s="38" t="s">
        <v>709</v>
      </c>
      <c r="K203" s="40" t="s">
        <v>626</v>
      </c>
      <c r="L203" s="40" t="s">
        <v>627</v>
      </c>
      <c r="M203" s="38" t="s">
        <v>628</v>
      </c>
      <c r="N203" s="37" t="s">
        <v>1028</v>
      </c>
      <c r="O203" s="39" t="s">
        <v>629</v>
      </c>
      <c r="P203" s="36" t="s">
        <v>76</v>
      </c>
      <c r="Q203" s="41" t="s">
        <v>630</v>
      </c>
      <c r="R203" s="42" t="n">
        <v>42636</v>
      </c>
      <c r="S203" s="39" t="n">
        <v>10</v>
      </c>
      <c r="T203" s="43" t="n">
        <f aca="false">R203+S203*365.2</f>
        <v>46288</v>
      </c>
      <c r="U203" s="37" t="n">
        <v>0.1</v>
      </c>
      <c r="V203" s="36" t="str">
        <f aca="false">IF(Y203="","",Y203)</f>
        <v>м</v>
      </c>
      <c r="W203" s="36" t="str">
        <f aca="false">IF(Z203="","",Z203)</f>
        <v>м/c</v>
      </c>
      <c r="X203" s="39" t="n">
        <v>30</v>
      </c>
      <c r="Y203" s="39" t="s">
        <v>242</v>
      </c>
      <c r="Z203" s="41" t="s">
        <v>631</v>
      </c>
      <c r="AA203" s="37" t="s">
        <v>632</v>
      </c>
      <c r="AB203" s="39" t="s">
        <v>242</v>
      </c>
      <c r="AC203" s="41" t="s">
        <v>633</v>
      </c>
      <c r="AD203" s="40" t="n">
        <v>12</v>
      </c>
      <c r="AE203" s="44" t="n">
        <v>45612</v>
      </c>
      <c r="AF203" s="45" t="n">
        <f aca="false">IF(AD203=0,0,IF(AE203="","",EDATE(AE203,AD203)-DAY(1)))</f>
        <v>45946</v>
      </c>
      <c r="AG203" s="38" t="s">
        <v>81</v>
      </c>
      <c r="AH203" s="38" t="s">
        <v>82</v>
      </c>
      <c r="AI203" s="41" t="s">
        <v>711</v>
      </c>
      <c r="AJ203" s="38" t="s">
        <v>712</v>
      </c>
      <c r="AK203" s="45" t="str">
        <f aca="true">IF(AE203=0,"нет данных",IF(TODAY()&lt;AF203-30,"поверен",IF(TODAY()&gt;AF203,"ЗАМЕНИТЬ","ПРОСРОЧЕН")))</f>
        <v>ПРОСРОЧЕН</v>
      </c>
      <c r="AL203" s="41"/>
      <c r="AM203" s="41" t="s">
        <v>85</v>
      </c>
      <c r="AN203" s="41" t="s">
        <v>86</v>
      </c>
      <c r="AO203" s="41" t="s">
        <v>87</v>
      </c>
      <c r="AP203" s="39" t="s">
        <v>635</v>
      </c>
      <c r="AQ203" s="46"/>
      <c r="AR203" s="45"/>
      <c r="AS203" s="41" t="s">
        <v>90</v>
      </c>
      <c r="AT203" s="36"/>
      <c r="AU203" s="36"/>
      <c r="AV203" s="38"/>
      <c r="AW203" s="38"/>
      <c r="AX203" s="36"/>
      <c r="AY203" s="36"/>
      <c r="AZ203" s="36"/>
      <c r="BA203" s="38"/>
      <c r="BB203" s="38" t="s">
        <v>636</v>
      </c>
      <c r="BC203" s="38" t="s">
        <v>637</v>
      </c>
      <c r="BD203" s="41" t="n">
        <v>3661</v>
      </c>
      <c r="BE203" s="38"/>
      <c r="BF203" s="47"/>
      <c r="BG203" s="36" t="s">
        <v>388</v>
      </c>
      <c r="BH203" s="202"/>
      <c r="BI203" s="46" t="s">
        <v>638</v>
      </c>
      <c r="BJ203" s="46" t="s">
        <v>639</v>
      </c>
      <c r="BK203" s="46" t="s">
        <v>640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</row>
    <row r="204" s="203" customFormat="true" ht="60" hidden="false" customHeight="true" outlineLevel="0" collapsed="false">
      <c r="A204" s="36"/>
      <c r="B204" s="36" t="s">
        <v>62</v>
      </c>
      <c r="C204" s="36" t="s">
        <v>63</v>
      </c>
      <c r="D204" s="37" t="s">
        <v>64</v>
      </c>
      <c r="E204" s="37" t="n">
        <v>600</v>
      </c>
      <c r="F204" s="38" t="s">
        <v>680</v>
      </c>
      <c r="G204" s="36" t="s">
        <v>1029</v>
      </c>
      <c r="H204" s="36" t="s">
        <v>1030</v>
      </c>
      <c r="I204" s="39" t="s">
        <v>624</v>
      </c>
      <c r="J204" s="38" t="s">
        <v>709</v>
      </c>
      <c r="K204" s="40" t="s">
        <v>626</v>
      </c>
      <c r="L204" s="40" t="s">
        <v>627</v>
      </c>
      <c r="M204" s="38" t="s">
        <v>628</v>
      </c>
      <c r="N204" s="37" t="s">
        <v>1031</v>
      </c>
      <c r="O204" s="39" t="s">
        <v>629</v>
      </c>
      <c r="P204" s="36" t="s">
        <v>76</v>
      </c>
      <c r="Q204" s="41" t="s">
        <v>630</v>
      </c>
      <c r="R204" s="42" t="n">
        <v>42636</v>
      </c>
      <c r="S204" s="39" t="n">
        <v>10</v>
      </c>
      <c r="T204" s="43" t="n">
        <f aca="false">R204+S204*365.2</f>
        <v>46288</v>
      </c>
      <c r="U204" s="37" t="n">
        <v>0.1</v>
      </c>
      <c r="V204" s="36" t="str">
        <f aca="false">IF(Y204="","",Y204)</f>
        <v>м</v>
      </c>
      <c r="W204" s="36" t="str">
        <f aca="false">IF(Z204="","",Z204)</f>
        <v>м/c</v>
      </c>
      <c r="X204" s="39" t="n">
        <v>30</v>
      </c>
      <c r="Y204" s="39" t="s">
        <v>242</v>
      </c>
      <c r="Z204" s="41" t="s">
        <v>631</v>
      </c>
      <c r="AA204" s="37" t="s">
        <v>632</v>
      </c>
      <c r="AB204" s="39" t="s">
        <v>242</v>
      </c>
      <c r="AC204" s="41" t="s">
        <v>633</v>
      </c>
      <c r="AD204" s="40" t="n">
        <v>12</v>
      </c>
      <c r="AE204" s="44" t="n">
        <v>45612</v>
      </c>
      <c r="AF204" s="45" t="n">
        <f aca="false">IF(AD204=0,0,IF(AE204="","",EDATE(AE204,AD204)-DAY(1)))</f>
        <v>45946</v>
      </c>
      <c r="AG204" s="38" t="s">
        <v>81</v>
      </c>
      <c r="AH204" s="38" t="s">
        <v>82</v>
      </c>
      <c r="AI204" s="41" t="s">
        <v>711</v>
      </c>
      <c r="AJ204" s="38" t="s">
        <v>712</v>
      </c>
      <c r="AK204" s="45" t="str">
        <f aca="true">IF(AE204=0,"нет данных",IF(TODAY()&lt;AF204-30,"поверен",IF(TODAY()&gt;AF204,"ЗАМЕНИТЬ","ПРОСРОЧЕН")))</f>
        <v>ПРОСРОЧЕН</v>
      </c>
      <c r="AL204" s="41"/>
      <c r="AM204" s="41" t="s">
        <v>85</v>
      </c>
      <c r="AN204" s="41" t="s">
        <v>86</v>
      </c>
      <c r="AO204" s="41" t="s">
        <v>87</v>
      </c>
      <c r="AP204" s="39" t="s">
        <v>635</v>
      </c>
      <c r="AQ204" s="46"/>
      <c r="AR204" s="45"/>
      <c r="AS204" s="41" t="s">
        <v>90</v>
      </c>
      <c r="AT204" s="36"/>
      <c r="AU204" s="36"/>
      <c r="AV204" s="38"/>
      <c r="AW204" s="38"/>
      <c r="AX204" s="36"/>
      <c r="AY204" s="36"/>
      <c r="AZ204" s="36"/>
      <c r="BA204" s="38"/>
      <c r="BB204" s="38" t="s">
        <v>636</v>
      </c>
      <c r="BC204" s="38" t="s">
        <v>637</v>
      </c>
      <c r="BD204" s="41" t="n">
        <v>3661</v>
      </c>
      <c r="BE204" s="38"/>
      <c r="BF204" s="47"/>
      <c r="BG204" s="36" t="s">
        <v>388</v>
      </c>
      <c r="BH204" s="202"/>
      <c r="BI204" s="46" t="s">
        <v>638</v>
      </c>
      <c r="BJ204" s="46" t="s">
        <v>639</v>
      </c>
      <c r="BK204" s="46" t="s">
        <v>640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</row>
    <row r="205" s="203" customFormat="true" ht="60" hidden="false" customHeight="true" outlineLevel="0" collapsed="false">
      <c r="A205" s="36"/>
      <c r="B205" s="36" t="s">
        <v>62</v>
      </c>
      <c r="C205" s="36" t="s">
        <v>63</v>
      </c>
      <c r="D205" s="37" t="s">
        <v>64</v>
      </c>
      <c r="E205" s="37" t="n">
        <v>600</v>
      </c>
      <c r="F205" s="38" t="s">
        <v>680</v>
      </c>
      <c r="G205" s="36" t="s">
        <v>1029</v>
      </c>
      <c r="H205" s="36" t="s">
        <v>1032</v>
      </c>
      <c r="I205" s="39" t="s">
        <v>624</v>
      </c>
      <c r="J205" s="38" t="s">
        <v>709</v>
      </c>
      <c r="K205" s="40" t="s">
        <v>626</v>
      </c>
      <c r="L205" s="40" t="s">
        <v>627</v>
      </c>
      <c r="M205" s="38" t="s">
        <v>628</v>
      </c>
      <c r="N205" s="37" t="s">
        <v>1033</v>
      </c>
      <c r="O205" s="39" t="s">
        <v>629</v>
      </c>
      <c r="P205" s="36" t="s">
        <v>76</v>
      </c>
      <c r="Q205" s="41" t="s">
        <v>630</v>
      </c>
      <c r="R205" s="42" t="n">
        <v>42636</v>
      </c>
      <c r="S205" s="39" t="n">
        <v>10</v>
      </c>
      <c r="T205" s="43" t="n">
        <f aca="false">R205+S205*365.2</f>
        <v>46288</v>
      </c>
      <c r="U205" s="37" t="n">
        <v>0.1</v>
      </c>
      <c r="V205" s="36" t="str">
        <f aca="false">IF(Y205="","",Y205)</f>
        <v>м</v>
      </c>
      <c r="W205" s="36" t="str">
        <f aca="false">IF(Z205="","",Z205)</f>
        <v>м/c</v>
      </c>
      <c r="X205" s="39" t="n">
        <v>30</v>
      </c>
      <c r="Y205" s="39" t="s">
        <v>242</v>
      </c>
      <c r="Z205" s="41" t="s">
        <v>631</v>
      </c>
      <c r="AA205" s="37" t="s">
        <v>632</v>
      </c>
      <c r="AB205" s="39" t="s">
        <v>242</v>
      </c>
      <c r="AC205" s="41" t="s">
        <v>633</v>
      </c>
      <c r="AD205" s="40" t="n">
        <v>12</v>
      </c>
      <c r="AE205" s="44" t="n">
        <v>45612</v>
      </c>
      <c r="AF205" s="45" t="n">
        <f aca="false">IF(AD205=0,0,IF(AE205="","",EDATE(AE205,AD205)-DAY(1)))</f>
        <v>45946</v>
      </c>
      <c r="AG205" s="38" t="s">
        <v>81</v>
      </c>
      <c r="AH205" s="38" t="s">
        <v>82</v>
      </c>
      <c r="AI205" s="41" t="s">
        <v>711</v>
      </c>
      <c r="AJ205" s="38" t="s">
        <v>712</v>
      </c>
      <c r="AK205" s="45" t="str">
        <f aca="true">IF(AE205=0,"нет данных",IF(TODAY()&lt;AF205-30,"поверен",IF(TODAY()&gt;AF205,"ЗАМЕНИТЬ","ПРОСРОЧЕН")))</f>
        <v>ПРОСРОЧЕН</v>
      </c>
      <c r="AL205" s="41"/>
      <c r="AM205" s="41" t="s">
        <v>85</v>
      </c>
      <c r="AN205" s="41" t="s">
        <v>86</v>
      </c>
      <c r="AO205" s="41" t="s">
        <v>87</v>
      </c>
      <c r="AP205" s="39" t="s">
        <v>635</v>
      </c>
      <c r="AQ205" s="46"/>
      <c r="AR205" s="45"/>
      <c r="AS205" s="41" t="s">
        <v>90</v>
      </c>
      <c r="AT205" s="36"/>
      <c r="AU205" s="36"/>
      <c r="AV205" s="38"/>
      <c r="AW205" s="38"/>
      <c r="AX205" s="36"/>
      <c r="AY205" s="36"/>
      <c r="AZ205" s="36"/>
      <c r="BA205" s="38"/>
      <c r="BB205" s="38" t="s">
        <v>636</v>
      </c>
      <c r="BC205" s="38" t="s">
        <v>637</v>
      </c>
      <c r="BD205" s="41" t="n">
        <v>3661</v>
      </c>
      <c r="BE205" s="38"/>
      <c r="BF205" s="47"/>
      <c r="BG205" s="36" t="s">
        <v>388</v>
      </c>
      <c r="BH205" s="202"/>
      <c r="BI205" s="46" t="s">
        <v>638</v>
      </c>
      <c r="BJ205" s="46" t="s">
        <v>639</v>
      </c>
      <c r="BK205" s="46" t="s">
        <v>640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</row>
    <row r="206" s="203" customFormat="true" ht="60" hidden="false" customHeight="true" outlineLevel="0" collapsed="false">
      <c r="A206" s="36"/>
      <c r="B206" s="36" t="s">
        <v>62</v>
      </c>
      <c r="C206" s="36" t="s">
        <v>63</v>
      </c>
      <c r="D206" s="37" t="s">
        <v>64</v>
      </c>
      <c r="E206" s="37" t="n">
        <v>600</v>
      </c>
      <c r="F206" s="38" t="s">
        <v>680</v>
      </c>
      <c r="G206" s="36" t="s">
        <v>1034</v>
      </c>
      <c r="H206" s="36" t="s">
        <v>1035</v>
      </c>
      <c r="I206" s="39" t="s">
        <v>624</v>
      </c>
      <c r="J206" s="38" t="s">
        <v>709</v>
      </c>
      <c r="K206" s="40" t="s">
        <v>626</v>
      </c>
      <c r="L206" s="40" t="s">
        <v>627</v>
      </c>
      <c r="M206" s="38" t="s">
        <v>628</v>
      </c>
      <c r="N206" s="37" t="s">
        <v>1036</v>
      </c>
      <c r="O206" s="39" t="s">
        <v>629</v>
      </c>
      <c r="P206" s="36" t="s">
        <v>76</v>
      </c>
      <c r="Q206" s="41" t="s">
        <v>630</v>
      </c>
      <c r="R206" s="42" t="n">
        <v>42636</v>
      </c>
      <c r="S206" s="39" t="n">
        <v>10</v>
      </c>
      <c r="T206" s="43" t="n">
        <f aca="false">R206+S206*365.2</f>
        <v>46288</v>
      </c>
      <c r="U206" s="37" t="n">
        <v>0.1</v>
      </c>
      <c r="V206" s="36" t="str">
        <f aca="false">IF(Y206="","",Y206)</f>
        <v>м</v>
      </c>
      <c r="W206" s="36" t="str">
        <f aca="false">IF(Z206="","",Z206)</f>
        <v>м/c</v>
      </c>
      <c r="X206" s="39" t="n">
        <v>30</v>
      </c>
      <c r="Y206" s="39" t="s">
        <v>242</v>
      </c>
      <c r="Z206" s="41" t="s">
        <v>631</v>
      </c>
      <c r="AA206" s="37" t="s">
        <v>632</v>
      </c>
      <c r="AB206" s="39" t="s">
        <v>242</v>
      </c>
      <c r="AC206" s="41" t="s">
        <v>633</v>
      </c>
      <c r="AD206" s="40" t="n">
        <v>12</v>
      </c>
      <c r="AE206" s="44" t="n">
        <v>45612</v>
      </c>
      <c r="AF206" s="45" t="n">
        <f aca="false">IF(AD206=0,0,IF(AE206="","",EDATE(AE206,AD206)-DAY(1)))</f>
        <v>45946</v>
      </c>
      <c r="AG206" s="38" t="s">
        <v>81</v>
      </c>
      <c r="AH206" s="38" t="s">
        <v>82</v>
      </c>
      <c r="AI206" s="41" t="s">
        <v>711</v>
      </c>
      <c r="AJ206" s="38" t="s">
        <v>712</v>
      </c>
      <c r="AK206" s="45" t="str">
        <f aca="true">IF(AE206=0,"нет данных",IF(TODAY()&lt;AF206-30,"поверен",IF(TODAY()&gt;AF206,"ЗАМЕНИТЬ","ПРОСРОЧЕН")))</f>
        <v>ПРОСРОЧЕН</v>
      </c>
      <c r="AL206" s="41"/>
      <c r="AM206" s="41" t="s">
        <v>85</v>
      </c>
      <c r="AN206" s="41" t="s">
        <v>86</v>
      </c>
      <c r="AO206" s="41" t="s">
        <v>87</v>
      </c>
      <c r="AP206" s="39" t="s">
        <v>635</v>
      </c>
      <c r="AQ206" s="46"/>
      <c r="AR206" s="45"/>
      <c r="AS206" s="41" t="s">
        <v>90</v>
      </c>
      <c r="AT206" s="36"/>
      <c r="AU206" s="36"/>
      <c r="AV206" s="38"/>
      <c r="AW206" s="38"/>
      <c r="AX206" s="36"/>
      <c r="AY206" s="36"/>
      <c r="AZ206" s="36"/>
      <c r="BA206" s="38"/>
      <c r="BB206" s="38" t="s">
        <v>636</v>
      </c>
      <c r="BC206" s="38" t="s">
        <v>637</v>
      </c>
      <c r="BD206" s="41" t="n">
        <v>3661</v>
      </c>
      <c r="BE206" s="38"/>
      <c r="BF206" s="47"/>
      <c r="BG206" s="36" t="s">
        <v>388</v>
      </c>
      <c r="BH206" s="202"/>
      <c r="BI206" s="46" t="s">
        <v>638</v>
      </c>
      <c r="BJ206" s="46" t="s">
        <v>639</v>
      </c>
      <c r="BK206" s="46" t="s">
        <v>640</v>
      </c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</row>
    <row r="207" s="203" customFormat="true" ht="60" hidden="false" customHeight="true" outlineLevel="0" collapsed="false">
      <c r="A207" s="36"/>
      <c r="B207" s="36" t="s">
        <v>62</v>
      </c>
      <c r="C207" s="36" t="s">
        <v>63</v>
      </c>
      <c r="D207" s="37" t="s">
        <v>64</v>
      </c>
      <c r="E207" s="37" t="n">
        <v>600</v>
      </c>
      <c r="F207" s="38" t="s">
        <v>680</v>
      </c>
      <c r="G207" s="36" t="s">
        <v>1034</v>
      </c>
      <c r="H207" s="36" t="s">
        <v>1037</v>
      </c>
      <c r="I207" s="39" t="s">
        <v>624</v>
      </c>
      <c r="J207" s="38" t="s">
        <v>709</v>
      </c>
      <c r="K207" s="40" t="s">
        <v>626</v>
      </c>
      <c r="L207" s="40" t="s">
        <v>627</v>
      </c>
      <c r="M207" s="38" t="s">
        <v>628</v>
      </c>
      <c r="N207" s="37" t="s">
        <v>1038</v>
      </c>
      <c r="O207" s="39" t="s">
        <v>629</v>
      </c>
      <c r="P207" s="36" t="s">
        <v>76</v>
      </c>
      <c r="Q207" s="41" t="s">
        <v>630</v>
      </c>
      <c r="R207" s="42" t="n">
        <v>42636</v>
      </c>
      <c r="S207" s="39" t="n">
        <v>10</v>
      </c>
      <c r="T207" s="43" t="n">
        <f aca="false">R207+S207*365.2</f>
        <v>46288</v>
      </c>
      <c r="U207" s="37" t="n">
        <v>0.1</v>
      </c>
      <c r="V207" s="36" t="str">
        <f aca="false">IF(Y207="","",Y207)</f>
        <v>м</v>
      </c>
      <c r="W207" s="36" t="str">
        <f aca="false">IF(Z207="","",Z207)</f>
        <v>м/c</v>
      </c>
      <c r="X207" s="39" t="n">
        <v>30</v>
      </c>
      <c r="Y207" s="39" t="s">
        <v>242</v>
      </c>
      <c r="Z207" s="41" t="s">
        <v>631</v>
      </c>
      <c r="AA207" s="37" t="s">
        <v>632</v>
      </c>
      <c r="AB207" s="39" t="s">
        <v>242</v>
      </c>
      <c r="AC207" s="41" t="s">
        <v>633</v>
      </c>
      <c r="AD207" s="40" t="n">
        <v>12</v>
      </c>
      <c r="AE207" s="44" t="n">
        <v>45612</v>
      </c>
      <c r="AF207" s="45" t="n">
        <f aca="false">IF(AD207=0,0,IF(AE207="","",EDATE(AE207,AD207)-DAY(1)))</f>
        <v>45946</v>
      </c>
      <c r="AG207" s="38" t="s">
        <v>81</v>
      </c>
      <c r="AH207" s="38" t="s">
        <v>82</v>
      </c>
      <c r="AI207" s="41" t="s">
        <v>711</v>
      </c>
      <c r="AJ207" s="38" t="s">
        <v>712</v>
      </c>
      <c r="AK207" s="45" t="str">
        <f aca="true">IF(AE207=0,"нет данных",IF(TODAY()&lt;AF207-30,"поверен",IF(TODAY()&gt;AF207,"ЗАМЕНИТЬ","ПРОСРОЧЕН")))</f>
        <v>ПРОСРОЧЕН</v>
      </c>
      <c r="AL207" s="41"/>
      <c r="AM207" s="41" t="s">
        <v>85</v>
      </c>
      <c r="AN207" s="41" t="s">
        <v>86</v>
      </c>
      <c r="AO207" s="41" t="s">
        <v>87</v>
      </c>
      <c r="AP207" s="39" t="s">
        <v>635</v>
      </c>
      <c r="AQ207" s="46"/>
      <c r="AR207" s="45"/>
      <c r="AS207" s="41" t="s">
        <v>90</v>
      </c>
      <c r="AT207" s="36"/>
      <c r="AU207" s="36"/>
      <c r="AV207" s="38"/>
      <c r="AW207" s="38"/>
      <c r="AX207" s="36"/>
      <c r="AY207" s="36"/>
      <c r="AZ207" s="36"/>
      <c r="BA207" s="38"/>
      <c r="BB207" s="38" t="s">
        <v>636</v>
      </c>
      <c r="BC207" s="38" t="s">
        <v>637</v>
      </c>
      <c r="BD207" s="41" t="n">
        <v>3661</v>
      </c>
      <c r="BE207" s="38"/>
      <c r="BF207" s="47"/>
      <c r="BG207" s="36" t="s">
        <v>388</v>
      </c>
      <c r="BH207" s="202"/>
      <c r="BI207" s="46" t="s">
        <v>638</v>
      </c>
      <c r="BJ207" s="46" t="s">
        <v>639</v>
      </c>
      <c r="BK207" s="46" t="s">
        <v>640</v>
      </c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</row>
    <row r="208" s="203" customFormat="true" ht="60" hidden="false" customHeight="true" outlineLevel="0" collapsed="false">
      <c r="A208" s="36"/>
      <c r="B208" s="36" t="s">
        <v>62</v>
      </c>
      <c r="C208" s="36" t="s">
        <v>63</v>
      </c>
      <c r="D208" s="37" t="s">
        <v>64</v>
      </c>
      <c r="E208" s="37" t="n">
        <v>600</v>
      </c>
      <c r="F208" s="38" t="s">
        <v>680</v>
      </c>
      <c r="G208" s="36" t="s">
        <v>1039</v>
      </c>
      <c r="H208" s="36" t="s">
        <v>1040</v>
      </c>
      <c r="I208" s="39" t="s">
        <v>624</v>
      </c>
      <c r="J208" s="38" t="s">
        <v>709</v>
      </c>
      <c r="K208" s="40" t="s">
        <v>626</v>
      </c>
      <c r="L208" s="40" t="s">
        <v>627</v>
      </c>
      <c r="M208" s="38" t="s">
        <v>628</v>
      </c>
      <c r="N208" s="37" t="s">
        <v>1041</v>
      </c>
      <c r="O208" s="39" t="s">
        <v>629</v>
      </c>
      <c r="P208" s="36" t="s">
        <v>76</v>
      </c>
      <c r="Q208" s="41" t="s">
        <v>630</v>
      </c>
      <c r="R208" s="42" t="n">
        <v>42636</v>
      </c>
      <c r="S208" s="39" t="n">
        <v>10</v>
      </c>
      <c r="T208" s="43" t="n">
        <f aca="false">R208+S208*365.2</f>
        <v>46288</v>
      </c>
      <c r="U208" s="37" t="n">
        <v>0.1</v>
      </c>
      <c r="V208" s="36" t="str">
        <f aca="false">IF(Y208="","",Y208)</f>
        <v>м</v>
      </c>
      <c r="W208" s="36" t="str">
        <f aca="false">IF(Z208="","",Z208)</f>
        <v>м/c</v>
      </c>
      <c r="X208" s="39" t="n">
        <v>30</v>
      </c>
      <c r="Y208" s="39" t="s">
        <v>242</v>
      </c>
      <c r="Z208" s="41" t="s">
        <v>631</v>
      </c>
      <c r="AA208" s="37" t="s">
        <v>632</v>
      </c>
      <c r="AB208" s="39" t="s">
        <v>242</v>
      </c>
      <c r="AC208" s="41" t="s">
        <v>633</v>
      </c>
      <c r="AD208" s="40" t="n">
        <v>12</v>
      </c>
      <c r="AE208" s="44" t="n">
        <v>45612</v>
      </c>
      <c r="AF208" s="45" t="n">
        <f aca="false">IF(AD208=0,0,IF(AE208="","",EDATE(AE208,AD208)-DAY(1)))</f>
        <v>45946</v>
      </c>
      <c r="AG208" s="38" t="s">
        <v>81</v>
      </c>
      <c r="AH208" s="38" t="s">
        <v>82</v>
      </c>
      <c r="AI208" s="41" t="s">
        <v>711</v>
      </c>
      <c r="AJ208" s="38" t="s">
        <v>712</v>
      </c>
      <c r="AK208" s="45" t="str">
        <f aca="true">IF(AE208=0,"нет данных",IF(TODAY()&lt;AF208-30,"поверен",IF(TODAY()&gt;AF208,"ЗАМЕНИТЬ","ПРОСРОЧЕН")))</f>
        <v>ПРОСРОЧЕН</v>
      </c>
      <c r="AL208" s="41"/>
      <c r="AM208" s="41" t="s">
        <v>85</v>
      </c>
      <c r="AN208" s="41" t="s">
        <v>86</v>
      </c>
      <c r="AO208" s="41" t="s">
        <v>87</v>
      </c>
      <c r="AP208" s="39" t="s">
        <v>635</v>
      </c>
      <c r="AQ208" s="46"/>
      <c r="AR208" s="45"/>
      <c r="AS208" s="41" t="s">
        <v>90</v>
      </c>
      <c r="AT208" s="36"/>
      <c r="AU208" s="36"/>
      <c r="AV208" s="38"/>
      <c r="AW208" s="38"/>
      <c r="AX208" s="36"/>
      <c r="AY208" s="36"/>
      <c r="AZ208" s="36"/>
      <c r="BA208" s="38"/>
      <c r="BB208" s="38" t="s">
        <v>636</v>
      </c>
      <c r="BC208" s="38" t="s">
        <v>637</v>
      </c>
      <c r="BD208" s="41" t="n">
        <v>3661</v>
      </c>
      <c r="BE208" s="38"/>
      <c r="BF208" s="47"/>
      <c r="BG208" s="36" t="s">
        <v>388</v>
      </c>
      <c r="BH208" s="202"/>
      <c r="BI208" s="46" t="s">
        <v>638</v>
      </c>
      <c r="BJ208" s="46" t="s">
        <v>639</v>
      </c>
      <c r="BK208" s="46" t="s">
        <v>640</v>
      </c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</row>
    <row r="209" s="203" customFormat="true" ht="60" hidden="false" customHeight="true" outlineLevel="0" collapsed="false">
      <c r="A209" s="36"/>
      <c r="B209" s="36" t="s">
        <v>62</v>
      </c>
      <c r="C209" s="36" t="s">
        <v>63</v>
      </c>
      <c r="D209" s="37" t="s">
        <v>64</v>
      </c>
      <c r="E209" s="37" t="n">
        <v>600</v>
      </c>
      <c r="F209" s="38" t="s">
        <v>680</v>
      </c>
      <c r="G209" s="36" t="s">
        <v>1039</v>
      </c>
      <c r="H209" s="36" t="s">
        <v>1042</v>
      </c>
      <c r="I209" s="39" t="s">
        <v>624</v>
      </c>
      <c r="J209" s="38" t="s">
        <v>709</v>
      </c>
      <c r="K209" s="40" t="s">
        <v>626</v>
      </c>
      <c r="L209" s="40" t="s">
        <v>627</v>
      </c>
      <c r="M209" s="38" t="s">
        <v>628</v>
      </c>
      <c r="N209" s="37" t="s">
        <v>1043</v>
      </c>
      <c r="O209" s="39" t="s">
        <v>629</v>
      </c>
      <c r="P209" s="36" t="s">
        <v>76</v>
      </c>
      <c r="Q209" s="41" t="s">
        <v>630</v>
      </c>
      <c r="R209" s="42" t="n">
        <v>42636</v>
      </c>
      <c r="S209" s="39" t="n">
        <v>10</v>
      </c>
      <c r="T209" s="43" t="n">
        <f aca="false">R209+S209*365.2</f>
        <v>46288</v>
      </c>
      <c r="U209" s="37" t="n">
        <v>0.1</v>
      </c>
      <c r="V209" s="36" t="str">
        <f aca="false">IF(Y209="","",Y209)</f>
        <v>м</v>
      </c>
      <c r="W209" s="36" t="str">
        <f aca="false">IF(Z209="","",Z209)</f>
        <v>м/c</v>
      </c>
      <c r="X209" s="39" t="n">
        <v>30</v>
      </c>
      <c r="Y209" s="39" t="s">
        <v>242</v>
      </c>
      <c r="Z209" s="41" t="s">
        <v>631</v>
      </c>
      <c r="AA209" s="37" t="s">
        <v>632</v>
      </c>
      <c r="AB209" s="39" t="s">
        <v>242</v>
      </c>
      <c r="AC209" s="41" t="s">
        <v>633</v>
      </c>
      <c r="AD209" s="40" t="n">
        <v>12</v>
      </c>
      <c r="AE209" s="44" t="n">
        <v>45612</v>
      </c>
      <c r="AF209" s="45" t="n">
        <f aca="false">IF(AD209=0,0,IF(AE209="","",EDATE(AE209,AD209)-DAY(1)))</f>
        <v>45946</v>
      </c>
      <c r="AG209" s="38" t="s">
        <v>81</v>
      </c>
      <c r="AH209" s="38" t="s">
        <v>82</v>
      </c>
      <c r="AI209" s="41" t="s">
        <v>711</v>
      </c>
      <c r="AJ209" s="38" t="s">
        <v>712</v>
      </c>
      <c r="AK209" s="45" t="str">
        <f aca="true">IF(AE209=0,"нет данных",IF(TODAY()&lt;AF209-30,"поверен",IF(TODAY()&gt;AF209,"ЗАМЕНИТЬ","ПРОСРОЧЕН")))</f>
        <v>ПРОСРОЧЕН</v>
      </c>
      <c r="AL209" s="41"/>
      <c r="AM209" s="41" t="s">
        <v>85</v>
      </c>
      <c r="AN209" s="41" t="s">
        <v>86</v>
      </c>
      <c r="AO209" s="41" t="s">
        <v>87</v>
      </c>
      <c r="AP209" s="39" t="s">
        <v>635</v>
      </c>
      <c r="AQ209" s="46"/>
      <c r="AR209" s="45"/>
      <c r="AS209" s="41" t="s">
        <v>90</v>
      </c>
      <c r="AT209" s="36"/>
      <c r="AU209" s="36"/>
      <c r="AV209" s="38"/>
      <c r="AW209" s="38"/>
      <c r="AX209" s="36"/>
      <c r="AY209" s="36"/>
      <c r="AZ209" s="36"/>
      <c r="BA209" s="38"/>
      <c r="BB209" s="38" t="s">
        <v>636</v>
      </c>
      <c r="BC209" s="38" t="s">
        <v>637</v>
      </c>
      <c r="BD209" s="41" t="n">
        <v>3661</v>
      </c>
      <c r="BE209" s="38"/>
      <c r="BF209" s="47"/>
      <c r="BG209" s="36" t="s">
        <v>388</v>
      </c>
      <c r="BH209" s="202"/>
      <c r="BI209" s="46" t="s">
        <v>638</v>
      </c>
      <c r="BJ209" s="46" t="s">
        <v>639</v>
      </c>
      <c r="BK209" s="46" t="s">
        <v>640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</row>
    <row r="210" s="203" customFormat="true" ht="60" hidden="false" customHeight="true" outlineLevel="0" collapsed="false">
      <c r="A210" s="36"/>
      <c r="B210" s="36" t="s">
        <v>62</v>
      </c>
      <c r="C210" s="36" t="s">
        <v>63</v>
      </c>
      <c r="D210" s="37" t="s">
        <v>64</v>
      </c>
      <c r="E210" s="37" t="n">
        <v>600</v>
      </c>
      <c r="F210" s="38" t="s">
        <v>680</v>
      </c>
      <c r="G210" s="36" t="s">
        <v>1044</v>
      </c>
      <c r="H210" s="36" t="s">
        <v>1045</v>
      </c>
      <c r="I210" s="39" t="s">
        <v>624</v>
      </c>
      <c r="J210" s="38" t="s">
        <v>709</v>
      </c>
      <c r="K210" s="40" t="s">
        <v>626</v>
      </c>
      <c r="L210" s="40" t="s">
        <v>627</v>
      </c>
      <c r="M210" s="38" t="s">
        <v>628</v>
      </c>
      <c r="N210" s="37" t="s">
        <v>1046</v>
      </c>
      <c r="O210" s="39" t="s">
        <v>629</v>
      </c>
      <c r="P210" s="36" t="s">
        <v>76</v>
      </c>
      <c r="Q210" s="41" t="s">
        <v>630</v>
      </c>
      <c r="R210" s="42" t="n">
        <v>42636</v>
      </c>
      <c r="S210" s="39" t="n">
        <v>10</v>
      </c>
      <c r="T210" s="43" t="n">
        <f aca="false">R210+S210*365.2</f>
        <v>46288</v>
      </c>
      <c r="U210" s="37" t="n">
        <v>0.1</v>
      </c>
      <c r="V210" s="36" t="str">
        <f aca="false">IF(Y210="","",Y210)</f>
        <v>м</v>
      </c>
      <c r="W210" s="36" t="str">
        <f aca="false">IF(Z210="","",Z210)</f>
        <v>м/c</v>
      </c>
      <c r="X210" s="39" t="n">
        <v>30</v>
      </c>
      <c r="Y210" s="39" t="s">
        <v>242</v>
      </c>
      <c r="Z210" s="41" t="s">
        <v>631</v>
      </c>
      <c r="AA210" s="37" t="s">
        <v>632</v>
      </c>
      <c r="AB210" s="39" t="s">
        <v>242</v>
      </c>
      <c r="AC210" s="41" t="s">
        <v>633</v>
      </c>
      <c r="AD210" s="40" t="n">
        <v>12</v>
      </c>
      <c r="AE210" s="44" t="n">
        <v>45612</v>
      </c>
      <c r="AF210" s="45" t="n">
        <f aca="false">IF(AD210=0,0,IF(AE210="","",EDATE(AE210,AD210)-DAY(1)))</f>
        <v>45946</v>
      </c>
      <c r="AG210" s="38" t="s">
        <v>81</v>
      </c>
      <c r="AH210" s="38" t="s">
        <v>82</v>
      </c>
      <c r="AI210" s="41" t="s">
        <v>711</v>
      </c>
      <c r="AJ210" s="38" t="s">
        <v>712</v>
      </c>
      <c r="AK210" s="45" t="str">
        <f aca="true">IF(AE210=0,"нет данных",IF(TODAY()&lt;AF210-30,"поверен",IF(TODAY()&gt;AF210,"ЗАМЕНИТЬ","ПРОСРОЧЕН")))</f>
        <v>ПРОСРОЧЕН</v>
      </c>
      <c r="AL210" s="41"/>
      <c r="AM210" s="41" t="s">
        <v>85</v>
      </c>
      <c r="AN210" s="41" t="s">
        <v>86</v>
      </c>
      <c r="AO210" s="41" t="s">
        <v>87</v>
      </c>
      <c r="AP210" s="39" t="s">
        <v>635</v>
      </c>
      <c r="AQ210" s="46"/>
      <c r="AR210" s="45"/>
      <c r="AS210" s="41" t="s">
        <v>90</v>
      </c>
      <c r="AT210" s="36"/>
      <c r="AU210" s="36"/>
      <c r="AV210" s="38"/>
      <c r="AW210" s="38"/>
      <c r="AX210" s="36"/>
      <c r="AY210" s="36"/>
      <c r="AZ210" s="36"/>
      <c r="BA210" s="38"/>
      <c r="BB210" s="38" t="s">
        <v>636</v>
      </c>
      <c r="BC210" s="38" t="s">
        <v>637</v>
      </c>
      <c r="BD210" s="41" t="n">
        <v>3661</v>
      </c>
      <c r="BE210" s="38"/>
      <c r="BF210" s="47"/>
      <c r="BG210" s="36" t="s">
        <v>388</v>
      </c>
      <c r="BH210" s="202"/>
      <c r="BI210" s="46" t="s">
        <v>638</v>
      </c>
      <c r="BJ210" s="46" t="s">
        <v>639</v>
      </c>
      <c r="BK210" s="46" t="s">
        <v>640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</row>
    <row r="211" s="53" customFormat="true" ht="60" hidden="false" customHeight="true" outlineLevel="0" collapsed="false">
      <c r="A211" s="36"/>
      <c r="B211" s="36" t="s">
        <v>62</v>
      </c>
      <c r="C211" s="36" t="s">
        <v>63</v>
      </c>
      <c r="D211" s="37" t="s">
        <v>64</v>
      </c>
      <c r="E211" s="37" t="n">
        <v>600</v>
      </c>
      <c r="F211" s="38" t="s">
        <v>680</v>
      </c>
      <c r="G211" s="38" t="s">
        <v>1047</v>
      </c>
      <c r="H211" s="37" t="s">
        <v>1048</v>
      </c>
      <c r="I211" s="39" t="s">
        <v>552</v>
      </c>
      <c r="J211" s="38" t="s">
        <v>553</v>
      </c>
      <c r="K211" s="40" t="s">
        <v>554</v>
      </c>
      <c r="L211" s="40" t="s">
        <v>555</v>
      </c>
      <c r="M211" s="38" t="s">
        <v>740</v>
      </c>
      <c r="N211" s="40" t="n">
        <v>2348030</v>
      </c>
      <c r="O211" s="36" t="s">
        <v>741</v>
      </c>
      <c r="P211" s="36" t="s">
        <v>76</v>
      </c>
      <c r="Q211" s="41" t="s">
        <v>108</v>
      </c>
      <c r="R211" s="74" t="n">
        <v>42680</v>
      </c>
      <c r="S211" s="39" t="n">
        <v>8</v>
      </c>
      <c r="T211" s="43" t="n">
        <f aca="false">R211+S211*365.2</f>
        <v>45601.6</v>
      </c>
      <c r="U211" s="37" t="n">
        <v>-50</v>
      </c>
      <c r="V211" s="51" t="str">
        <f aca="false">IF(Y211="","",Y211)</f>
        <v/>
      </c>
      <c r="W211" s="51" t="str">
        <f aca="false">IF(Z211="","",Z211)</f>
        <v>°С</v>
      </c>
      <c r="X211" s="39" t="n">
        <v>100</v>
      </c>
      <c r="Y211" s="39"/>
      <c r="Z211" s="41" t="s">
        <v>109</v>
      </c>
      <c r="AA211" s="37" t="s">
        <v>742</v>
      </c>
      <c r="AB211" s="39"/>
      <c r="AC211" s="41" t="s">
        <v>109</v>
      </c>
      <c r="AD211" s="40" t="n">
        <v>60</v>
      </c>
      <c r="AE211" s="44" t="n">
        <v>45329</v>
      </c>
      <c r="AF211" s="45" t="n">
        <f aca="false">IF(AD211=0,0,IF(AE211="","",EDATE(AE211,AD211)-DAY(1)))</f>
        <v>47125</v>
      </c>
      <c r="AG211" s="45" t="s">
        <v>81</v>
      </c>
      <c r="AH211" s="45" t="s">
        <v>82</v>
      </c>
      <c r="AI211" s="41" t="s">
        <v>1049</v>
      </c>
      <c r="AJ211" s="38" t="s">
        <v>113</v>
      </c>
      <c r="AK211" s="45" t="str">
        <f aca="true">IF(AE211=0,"нет данных",IF(TODAY()&lt;AF211-30,"поверен",IF(TODAY()&gt;AF211,"ЗАМЕНИТЬ","ПРОСРОЧЕН")))</f>
        <v>поверен</v>
      </c>
      <c r="AL211" s="41"/>
      <c r="AM211" s="41" t="s">
        <v>85</v>
      </c>
      <c r="AN211" s="41" t="s">
        <v>86</v>
      </c>
      <c r="AO211" s="41" t="s">
        <v>87</v>
      </c>
      <c r="AP211" s="39" t="s">
        <v>744</v>
      </c>
      <c r="AQ211" s="38" t="n">
        <v>44613</v>
      </c>
      <c r="AR211" s="45"/>
      <c r="AS211" s="41" t="s">
        <v>90</v>
      </c>
      <c r="AT211" s="36" t="s">
        <v>746</v>
      </c>
      <c r="AU211" s="36"/>
      <c r="AV211" s="38" t="n">
        <v>44613</v>
      </c>
      <c r="AW211" s="38"/>
      <c r="AX211" s="36"/>
      <c r="AY211" s="36"/>
      <c r="AZ211" s="36"/>
      <c r="BA211" s="38"/>
      <c r="BB211" s="38" t="s">
        <v>116</v>
      </c>
      <c r="BC211" s="38" t="s">
        <v>117</v>
      </c>
      <c r="BD211" s="41" t="n">
        <v>3201</v>
      </c>
      <c r="BE211" s="38"/>
      <c r="BF211" s="47"/>
      <c r="BG211" s="48" t="s">
        <v>1050</v>
      </c>
      <c r="BH211" s="49"/>
      <c r="BI211" s="51"/>
      <c r="BJ211" s="51"/>
      <c r="BK211" s="51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2"/>
      <c r="CV211" s="52"/>
      <c r="CW211" s="52"/>
      <c r="CX211" s="52"/>
      <c r="CY211" s="52"/>
      <c r="CZ211" s="52"/>
      <c r="DA211" s="52"/>
      <c r="DB211" s="52"/>
      <c r="DC211" s="52"/>
      <c r="DD211" s="52"/>
      <c r="DE211" s="52"/>
      <c r="DF211" s="52"/>
      <c r="DG211" s="52"/>
      <c r="DH211" s="52"/>
      <c r="DI211" s="52"/>
      <c r="DJ211" s="52"/>
      <c r="DK211" s="52"/>
      <c r="DL211" s="52"/>
      <c r="DM211" s="52"/>
      <c r="DN211" s="52"/>
      <c r="DO211" s="52"/>
      <c r="DP211" s="52"/>
      <c r="DQ211" s="52"/>
      <c r="DR211" s="52"/>
      <c r="DS211" s="52"/>
      <c r="DT211" s="52"/>
      <c r="DU211" s="52"/>
      <c r="DV211" s="52"/>
      <c r="DW211" s="52"/>
      <c r="DX211" s="52"/>
      <c r="DY211" s="52"/>
      <c r="DZ211" s="52"/>
      <c r="EA211" s="52"/>
      <c r="EB211" s="52"/>
      <c r="EC211" s="52"/>
      <c r="ED211" s="52"/>
      <c r="EE211" s="52"/>
      <c r="EF211" s="52"/>
      <c r="EG211" s="52"/>
      <c r="EH211" s="52"/>
      <c r="EI211" s="52"/>
      <c r="EJ211" s="52"/>
      <c r="EK211" s="52"/>
      <c r="EL211" s="52"/>
      <c r="EM211" s="52"/>
      <c r="EN211" s="52"/>
      <c r="EO211" s="52"/>
      <c r="EP211" s="52"/>
      <c r="EQ211" s="52"/>
      <c r="ER211" s="52"/>
      <c r="ES211" s="52"/>
      <c r="ET211" s="52"/>
      <c r="EU211" s="52"/>
      <c r="EV211" s="52"/>
      <c r="EW211" s="52"/>
      <c r="EX211" s="52"/>
      <c r="EY211" s="52"/>
      <c r="EZ211" s="52"/>
      <c r="FA211" s="52"/>
      <c r="FB211" s="52"/>
      <c r="FC211" s="52"/>
      <c r="FD211" s="52"/>
      <c r="FE211" s="52"/>
      <c r="FF211" s="52"/>
      <c r="FG211" s="52"/>
      <c r="FH211" s="52"/>
      <c r="FI211" s="52"/>
      <c r="FJ211" s="52"/>
      <c r="FK211" s="52"/>
      <c r="FL211" s="52"/>
      <c r="FM211" s="52"/>
      <c r="FN211" s="52"/>
      <c r="FO211" s="52"/>
      <c r="FP211" s="52"/>
      <c r="FQ211" s="52"/>
      <c r="FR211" s="52"/>
      <c r="FS211" s="52"/>
      <c r="FT211" s="52"/>
      <c r="FU211" s="52"/>
      <c r="FV211" s="52"/>
      <c r="FW211" s="52"/>
      <c r="FX211" s="52"/>
      <c r="FY211" s="52"/>
      <c r="FZ211" s="52"/>
      <c r="GA211" s="52"/>
      <c r="GB211" s="52"/>
      <c r="GC211" s="52"/>
      <c r="GD211" s="52"/>
      <c r="GE211" s="52"/>
      <c r="GF211" s="52"/>
      <c r="GG211" s="52"/>
      <c r="GH211" s="52"/>
      <c r="GI211" s="52"/>
      <c r="GJ211" s="52"/>
      <c r="GK211" s="52"/>
      <c r="GL211" s="52"/>
      <c r="GM211" s="52"/>
      <c r="GN211" s="52"/>
      <c r="GO211" s="52"/>
      <c r="GP211" s="52"/>
      <c r="GQ211" s="52"/>
      <c r="GR211" s="52"/>
      <c r="GS211" s="52"/>
      <c r="GT211" s="52"/>
      <c r="GU211" s="52"/>
      <c r="GV211" s="52"/>
      <c r="GW211" s="52"/>
      <c r="GX211" s="52"/>
      <c r="GY211" s="52"/>
      <c r="GZ211" s="52"/>
      <c r="HA211" s="52"/>
      <c r="HB211" s="52"/>
      <c r="HC211" s="52"/>
      <c r="HD211" s="52"/>
      <c r="HE211" s="52"/>
      <c r="HF211" s="52"/>
      <c r="HG211" s="52"/>
      <c r="HH211" s="52"/>
      <c r="HI211" s="52"/>
      <c r="HJ211" s="52"/>
      <c r="HK211" s="52"/>
      <c r="HL211" s="52"/>
      <c r="HM211" s="52"/>
      <c r="HN211" s="52"/>
      <c r="HO211" s="52"/>
      <c r="HP211" s="52"/>
      <c r="HQ211" s="52"/>
      <c r="HR211" s="52"/>
      <c r="HS211" s="52"/>
      <c r="HT211" s="52"/>
      <c r="HU211" s="52"/>
      <c r="HV211" s="52"/>
      <c r="HW211" s="52"/>
      <c r="HX211" s="52"/>
      <c r="HY211" s="52"/>
      <c r="HZ211" s="52"/>
      <c r="IA211" s="52"/>
      <c r="IB211" s="52"/>
      <c r="IC211" s="52"/>
      <c r="ID211" s="52"/>
      <c r="IE211" s="52"/>
    </row>
    <row r="212" s="53" customFormat="true" ht="60" hidden="false" customHeight="true" outlineLevel="0" collapsed="false">
      <c r="A212" s="36"/>
      <c r="B212" s="36" t="s">
        <v>62</v>
      </c>
      <c r="C212" s="36" t="s">
        <v>63</v>
      </c>
      <c r="D212" s="37" t="s">
        <v>64</v>
      </c>
      <c r="E212" s="37" t="n">
        <v>600</v>
      </c>
      <c r="F212" s="38" t="s">
        <v>680</v>
      </c>
      <c r="G212" s="38" t="s">
        <v>1051</v>
      </c>
      <c r="H212" s="51" t="s">
        <v>1052</v>
      </c>
      <c r="I212" s="39" t="s">
        <v>568</v>
      </c>
      <c r="J212" s="38" t="s">
        <v>330</v>
      </c>
      <c r="K212" s="40" t="s">
        <v>749</v>
      </c>
      <c r="L212" s="51" t="s">
        <v>750</v>
      </c>
      <c r="M212" s="40" t="s">
        <v>571</v>
      </c>
      <c r="N212" s="40" t="n">
        <v>2347208</v>
      </c>
      <c r="O212" s="50" t="s">
        <v>751</v>
      </c>
      <c r="P212" s="36" t="s">
        <v>76</v>
      </c>
      <c r="Q212" s="41" t="s">
        <v>108</v>
      </c>
      <c r="R212" s="74" t="n">
        <v>42696</v>
      </c>
      <c r="S212" s="39" t="n">
        <v>5</v>
      </c>
      <c r="T212" s="43" t="n">
        <f aca="false">R212+S212*365.2</f>
        <v>44522</v>
      </c>
      <c r="U212" s="37" t="n">
        <v>-50</v>
      </c>
      <c r="V212" s="51" t="str">
        <f aca="false">IF(Y212="","",Y212)</f>
        <v/>
      </c>
      <c r="W212" s="51" t="str">
        <f aca="false">IF(Z212="","",Z212)</f>
        <v>°С</v>
      </c>
      <c r="X212" s="39" t="n">
        <v>120</v>
      </c>
      <c r="Y212" s="39"/>
      <c r="Z212" s="41" t="s">
        <v>109</v>
      </c>
      <c r="AA212" s="37" t="s">
        <v>752</v>
      </c>
      <c r="AB212" s="39"/>
      <c r="AC212" s="41"/>
      <c r="AD212" s="40" t="n">
        <v>48</v>
      </c>
      <c r="AE212" s="44" t="n">
        <v>45612</v>
      </c>
      <c r="AF212" s="45" t="n">
        <f aca="false">IF(AD212=0,0,IF(AE212="","",EDATE(AE212,AD212)-DAY(1)))</f>
        <v>47042</v>
      </c>
      <c r="AG212" s="38" t="s">
        <v>81</v>
      </c>
      <c r="AH212" s="38" t="s">
        <v>82</v>
      </c>
      <c r="AI212" s="41" t="s">
        <v>1053</v>
      </c>
      <c r="AJ212" s="38" t="s">
        <v>113</v>
      </c>
      <c r="AK212" s="45" t="str">
        <f aca="true">IF(AE212=0,"нет данных",IF(TODAY()&lt;AF212-30,"поверен",IF(TODAY()&gt;AF212,"ЗАМЕНИТЬ","ПРОСРОЧЕН")))</f>
        <v>поверен</v>
      </c>
      <c r="AL212" s="41"/>
      <c r="AM212" s="41" t="s">
        <v>85</v>
      </c>
      <c r="AN212" s="41" t="s">
        <v>86</v>
      </c>
      <c r="AO212" s="41" t="s">
        <v>87</v>
      </c>
      <c r="AP212" s="39" t="s">
        <v>544</v>
      </c>
      <c r="AQ212" s="46" t="s">
        <v>754</v>
      </c>
      <c r="AR212" s="45"/>
      <c r="AS212" s="41" t="s">
        <v>90</v>
      </c>
      <c r="AT212" s="36"/>
      <c r="AU212" s="36"/>
      <c r="AV212" s="38"/>
      <c r="AW212" s="38"/>
      <c r="AX212" s="36"/>
      <c r="AY212" s="36"/>
      <c r="AZ212" s="36"/>
      <c r="BA212" s="38"/>
      <c r="BB212" s="38" t="s">
        <v>116</v>
      </c>
      <c r="BC212" s="38" t="s">
        <v>117</v>
      </c>
      <c r="BD212" s="41" t="n">
        <v>3201</v>
      </c>
      <c r="BE212" s="38"/>
      <c r="BF212" s="47"/>
      <c r="BG212" s="48"/>
      <c r="BH212" s="49"/>
      <c r="BI212" s="51"/>
      <c r="BJ212" s="51"/>
      <c r="BK212" s="51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  <c r="DD212" s="52"/>
      <c r="DE212" s="52"/>
      <c r="DF212" s="52"/>
      <c r="DG212" s="52"/>
      <c r="DH212" s="52"/>
      <c r="DI212" s="52"/>
      <c r="DJ212" s="52"/>
      <c r="DK212" s="52"/>
      <c r="DL212" s="52"/>
      <c r="DM212" s="52"/>
      <c r="DN212" s="52"/>
      <c r="DO212" s="52"/>
      <c r="DP212" s="52"/>
      <c r="DQ212" s="52"/>
      <c r="DR212" s="52"/>
      <c r="DS212" s="52"/>
      <c r="DT212" s="52"/>
      <c r="DU212" s="52"/>
      <c r="DV212" s="52"/>
      <c r="DW212" s="52"/>
      <c r="DX212" s="52"/>
      <c r="DY212" s="52"/>
      <c r="DZ212" s="52"/>
      <c r="EA212" s="52"/>
      <c r="EB212" s="52"/>
      <c r="EC212" s="52"/>
      <c r="ED212" s="52"/>
      <c r="EE212" s="52"/>
      <c r="EF212" s="52"/>
      <c r="EG212" s="52"/>
      <c r="EH212" s="52"/>
      <c r="EI212" s="52"/>
      <c r="EJ212" s="52"/>
      <c r="EK212" s="52"/>
      <c r="EL212" s="52"/>
      <c r="EM212" s="52"/>
      <c r="EN212" s="52"/>
      <c r="EO212" s="52"/>
      <c r="EP212" s="52"/>
      <c r="EQ212" s="52"/>
      <c r="ER212" s="52"/>
      <c r="ES212" s="52"/>
      <c r="ET212" s="52"/>
      <c r="EU212" s="52"/>
      <c r="EV212" s="52"/>
      <c r="EW212" s="52"/>
      <c r="EX212" s="52"/>
      <c r="EY212" s="52"/>
      <c r="EZ212" s="52"/>
      <c r="FA212" s="52"/>
      <c r="FB212" s="52"/>
      <c r="FC212" s="52"/>
      <c r="FD212" s="52"/>
      <c r="FE212" s="52"/>
      <c r="FF212" s="52"/>
      <c r="FG212" s="52"/>
      <c r="FH212" s="52"/>
      <c r="FI212" s="52"/>
      <c r="FJ212" s="52"/>
      <c r="FK212" s="52"/>
      <c r="FL212" s="52"/>
      <c r="FM212" s="52"/>
      <c r="FN212" s="52"/>
      <c r="FO212" s="52"/>
      <c r="FP212" s="52"/>
      <c r="FQ212" s="52"/>
      <c r="FR212" s="52"/>
      <c r="FS212" s="52"/>
      <c r="FT212" s="52"/>
      <c r="FU212" s="52"/>
      <c r="FV212" s="52"/>
      <c r="FW212" s="52"/>
      <c r="FX212" s="52"/>
      <c r="FY212" s="52"/>
      <c r="FZ212" s="52"/>
      <c r="GA212" s="52"/>
      <c r="GB212" s="52"/>
      <c r="GC212" s="52"/>
      <c r="GD212" s="52"/>
      <c r="GE212" s="52"/>
      <c r="GF212" s="52"/>
      <c r="GG212" s="52"/>
      <c r="GH212" s="52"/>
      <c r="GI212" s="52"/>
      <c r="GJ212" s="52"/>
      <c r="GK212" s="52"/>
      <c r="GL212" s="52"/>
      <c r="GM212" s="52"/>
      <c r="GN212" s="52"/>
      <c r="GO212" s="52"/>
      <c r="GP212" s="52"/>
      <c r="GQ212" s="52"/>
      <c r="GR212" s="52"/>
      <c r="GS212" s="52"/>
      <c r="GT212" s="52"/>
      <c r="GU212" s="52"/>
      <c r="GV212" s="52"/>
      <c r="GW212" s="52"/>
      <c r="GX212" s="52"/>
      <c r="GY212" s="52"/>
      <c r="GZ212" s="52"/>
      <c r="HA212" s="52"/>
      <c r="HB212" s="52"/>
      <c r="HC212" s="52"/>
      <c r="HD212" s="52"/>
      <c r="HE212" s="52"/>
      <c r="HF212" s="52"/>
      <c r="HG212" s="52"/>
      <c r="HH212" s="52"/>
      <c r="HI212" s="52"/>
      <c r="HJ212" s="52"/>
      <c r="HK212" s="52"/>
      <c r="HL212" s="52"/>
      <c r="HM212" s="52"/>
      <c r="HN212" s="52"/>
      <c r="HO212" s="52"/>
      <c r="HP212" s="52"/>
      <c r="HQ212" s="52"/>
      <c r="HR212" s="52"/>
      <c r="HS212" s="52"/>
      <c r="HT212" s="52"/>
      <c r="HU212" s="52"/>
      <c r="HV212" s="52"/>
      <c r="HW212" s="52"/>
      <c r="HX212" s="52"/>
      <c r="HY212" s="52"/>
      <c r="HZ212" s="52"/>
      <c r="IA212" s="52"/>
      <c r="IB212" s="52"/>
      <c r="IC212" s="52"/>
      <c r="ID212" s="52"/>
      <c r="IE212" s="52"/>
    </row>
    <row r="213" s="53" customFormat="true" ht="60" hidden="false" customHeight="true" outlineLevel="0" collapsed="false">
      <c r="A213" s="36"/>
      <c r="B213" s="36" t="s">
        <v>62</v>
      </c>
      <c r="C213" s="36" t="s">
        <v>63</v>
      </c>
      <c r="D213" s="37" t="s">
        <v>64</v>
      </c>
      <c r="E213" s="37" t="n">
        <v>600</v>
      </c>
      <c r="F213" s="38" t="s">
        <v>680</v>
      </c>
      <c r="G213" s="38" t="s">
        <v>1054</v>
      </c>
      <c r="H213" s="51" t="s">
        <v>1055</v>
      </c>
      <c r="I213" s="39" t="s">
        <v>568</v>
      </c>
      <c r="J213" s="38" t="s">
        <v>330</v>
      </c>
      <c r="K213" s="40" t="s">
        <v>749</v>
      </c>
      <c r="L213" s="51" t="s">
        <v>750</v>
      </c>
      <c r="M213" s="40" t="s">
        <v>571</v>
      </c>
      <c r="N213" s="40" t="n">
        <v>2347210</v>
      </c>
      <c r="O213" s="50" t="s">
        <v>751</v>
      </c>
      <c r="P213" s="36" t="s">
        <v>76</v>
      </c>
      <c r="Q213" s="41" t="s">
        <v>108</v>
      </c>
      <c r="R213" s="74" t="n">
        <v>42696</v>
      </c>
      <c r="S213" s="39" t="n">
        <v>5</v>
      </c>
      <c r="T213" s="43" t="n">
        <f aca="false">R213+S213*365.2</f>
        <v>44522</v>
      </c>
      <c r="U213" s="37" t="n">
        <v>-50</v>
      </c>
      <c r="V213" s="51" t="str">
        <f aca="false">IF(Y213="","",Y213)</f>
        <v/>
      </c>
      <c r="W213" s="51" t="str">
        <f aca="false">IF(Z213="","",Z213)</f>
        <v>°С</v>
      </c>
      <c r="X213" s="39" t="n">
        <v>120</v>
      </c>
      <c r="Y213" s="39"/>
      <c r="Z213" s="41" t="s">
        <v>109</v>
      </c>
      <c r="AA213" s="37" t="s">
        <v>752</v>
      </c>
      <c r="AB213" s="39"/>
      <c r="AC213" s="41"/>
      <c r="AD213" s="40" t="n">
        <v>48</v>
      </c>
      <c r="AE213" s="44" t="n">
        <v>45612</v>
      </c>
      <c r="AF213" s="45" t="n">
        <f aca="false">IF(AD213=0,0,IF(AE213="","",EDATE(AE213,AD213)-DAY(1)))</f>
        <v>47042</v>
      </c>
      <c r="AG213" s="45" t="s">
        <v>81</v>
      </c>
      <c r="AH213" s="45" t="s">
        <v>82</v>
      </c>
      <c r="AI213" s="41" t="s">
        <v>1056</v>
      </c>
      <c r="AJ213" s="38" t="s">
        <v>113</v>
      </c>
      <c r="AK213" s="45" t="str">
        <f aca="true">IF(AE213=0,"нет данных",IF(TODAY()&lt;AF213-30,"поверен",IF(TODAY()&gt;AF213,"ЗАМЕНИТЬ","ПРОСРОЧЕН")))</f>
        <v>поверен</v>
      </c>
      <c r="AL213" s="41"/>
      <c r="AM213" s="41" t="s">
        <v>85</v>
      </c>
      <c r="AN213" s="41" t="s">
        <v>86</v>
      </c>
      <c r="AO213" s="41" t="s">
        <v>87</v>
      </c>
      <c r="AP213" s="39" t="s">
        <v>544</v>
      </c>
      <c r="AQ213" s="46" t="s">
        <v>754</v>
      </c>
      <c r="AR213" s="45"/>
      <c r="AS213" s="41" t="s">
        <v>90</v>
      </c>
      <c r="AT213" s="36"/>
      <c r="AU213" s="36"/>
      <c r="AV213" s="38"/>
      <c r="AW213" s="38"/>
      <c r="AX213" s="36"/>
      <c r="AY213" s="36"/>
      <c r="AZ213" s="36"/>
      <c r="BA213" s="38"/>
      <c r="BB213" s="38" t="s">
        <v>116</v>
      </c>
      <c r="BC213" s="38" t="s">
        <v>117</v>
      </c>
      <c r="BD213" s="41" t="n">
        <v>3201</v>
      </c>
      <c r="BE213" s="38"/>
      <c r="BF213" s="47"/>
      <c r="BG213" s="48"/>
      <c r="BH213" s="49"/>
      <c r="BI213" s="51"/>
      <c r="BJ213" s="51"/>
      <c r="BK213" s="51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  <c r="CQ213" s="52"/>
      <c r="CR213" s="52"/>
      <c r="CS213" s="52"/>
      <c r="CT213" s="52"/>
      <c r="CU213" s="52"/>
      <c r="CV213" s="52"/>
      <c r="CW213" s="52"/>
      <c r="CX213" s="52"/>
      <c r="CY213" s="52"/>
      <c r="CZ213" s="52"/>
      <c r="DA213" s="52"/>
      <c r="DB213" s="52"/>
      <c r="DC213" s="52"/>
      <c r="DD213" s="52"/>
      <c r="DE213" s="52"/>
      <c r="DF213" s="52"/>
      <c r="DG213" s="52"/>
      <c r="DH213" s="52"/>
      <c r="DI213" s="52"/>
      <c r="DJ213" s="52"/>
      <c r="DK213" s="52"/>
      <c r="DL213" s="52"/>
      <c r="DM213" s="52"/>
      <c r="DN213" s="52"/>
      <c r="DO213" s="52"/>
      <c r="DP213" s="52"/>
      <c r="DQ213" s="52"/>
      <c r="DR213" s="52"/>
      <c r="DS213" s="52"/>
      <c r="DT213" s="52"/>
      <c r="DU213" s="52"/>
      <c r="DV213" s="52"/>
      <c r="DW213" s="52"/>
      <c r="DX213" s="52"/>
      <c r="DY213" s="52"/>
      <c r="DZ213" s="52"/>
      <c r="EA213" s="52"/>
      <c r="EB213" s="52"/>
      <c r="EC213" s="52"/>
      <c r="ED213" s="52"/>
      <c r="EE213" s="52"/>
      <c r="EF213" s="52"/>
      <c r="EG213" s="52"/>
      <c r="EH213" s="52"/>
      <c r="EI213" s="52"/>
      <c r="EJ213" s="52"/>
      <c r="EK213" s="52"/>
      <c r="EL213" s="52"/>
      <c r="EM213" s="52"/>
      <c r="EN213" s="52"/>
      <c r="EO213" s="52"/>
      <c r="EP213" s="52"/>
      <c r="EQ213" s="52"/>
      <c r="ER213" s="52"/>
      <c r="ES213" s="52"/>
      <c r="ET213" s="52"/>
      <c r="EU213" s="52"/>
      <c r="EV213" s="52"/>
      <c r="EW213" s="52"/>
      <c r="EX213" s="52"/>
      <c r="EY213" s="52"/>
      <c r="EZ213" s="52"/>
      <c r="FA213" s="52"/>
      <c r="FB213" s="52"/>
      <c r="FC213" s="52"/>
      <c r="FD213" s="52"/>
      <c r="FE213" s="52"/>
      <c r="FF213" s="52"/>
      <c r="FG213" s="52"/>
      <c r="FH213" s="52"/>
      <c r="FI213" s="52"/>
      <c r="FJ213" s="52"/>
      <c r="FK213" s="52"/>
      <c r="FL213" s="52"/>
      <c r="FM213" s="52"/>
      <c r="FN213" s="52"/>
      <c r="FO213" s="52"/>
      <c r="FP213" s="52"/>
      <c r="FQ213" s="52"/>
      <c r="FR213" s="52"/>
      <c r="FS213" s="52"/>
      <c r="FT213" s="52"/>
      <c r="FU213" s="52"/>
      <c r="FV213" s="52"/>
      <c r="FW213" s="52"/>
      <c r="FX213" s="52"/>
      <c r="FY213" s="52"/>
      <c r="FZ213" s="52"/>
      <c r="GA213" s="52"/>
      <c r="GB213" s="52"/>
      <c r="GC213" s="52"/>
      <c r="GD213" s="52"/>
      <c r="GE213" s="52"/>
      <c r="GF213" s="52"/>
      <c r="GG213" s="52"/>
      <c r="GH213" s="52"/>
      <c r="GI213" s="52"/>
      <c r="GJ213" s="52"/>
      <c r="GK213" s="52"/>
      <c r="GL213" s="52"/>
      <c r="GM213" s="52"/>
      <c r="GN213" s="52"/>
      <c r="GO213" s="52"/>
      <c r="GP213" s="52"/>
      <c r="GQ213" s="52"/>
      <c r="GR213" s="52"/>
      <c r="GS213" s="52"/>
      <c r="GT213" s="52"/>
      <c r="GU213" s="52"/>
      <c r="GV213" s="52"/>
      <c r="GW213" s="52"/>
      <c r="GX213" s="52"/>
      <c r="GY213" s="52"/>
      <c r="GZ213" s="52"/>
      <c r="HA213" s="52"/>
      <c r="HB213" s="52"/>
      <c r="HC213" s="52"/>
      <c r="HD213" s="52"/>
      <c r="HE213" s="52"/>
      <c r="HF213" s="52"/>
      <c r="HG213" s="52"/>
      <c r="HH213" s="52"/>
      <c r="HI213" s="52"/>
      <c r="HJ213" s="52"/>
      <c r="HK213" s="52"/>
      <c r="HL213" s="52"/>
      <c r="HM213" s="52"/>
      <c r="HN213" s="52"/>
      <c r="HO213" s="52"/>
      <c r="HP213" s="52"/>
      <c r="HQ213" s="52"/>
      <c r="HR213" s="52"/>
      <c r="HS213" s="52"/>
      <c r="HT213" s="52"/>
      <c r="HU213" s="52"/>
      <c r="HV213" s="52"/>
      <c r="HW213" s="52"/>
      <c r="HX213" s="52"/>
      <c r="HY213" s="52"/>
      <c r="HZ213" s="52"/>
      <c r="IA213" s="52"/>
      <c r="IB213" s="52"/>
      <c r="IC213" s="52"/>
      <c r="ID213" s="52"/>
      <c r="IE213" s="52"/>
    </row>
    <row r="214" s="53" customFormat="true" ht="60" hidden="false" customHeight="true" outlineLevel="0" collapsed="false">
      <c r="A214" s="36"/>
      <c r="B214" s="36" t="s">
        <v>62</v>
      </c>
      <c r="C214" s="36" t="s">
        <v>63</v>
      </c>
      <c r="D214" s="37" t="s">
        <v>64</v>
      </c>
      <c r="E214" s="37" t="n">
        <v>600</v>
      </c>
      <c r="F214" s="38" t="s">
        <v>680</v>
      </c>
      <c r="G214" s="51" t="s">
        <v>1057</v>
      </c>
      <c r="H214" s="51" t="s">
        <v>1058</v>
      </c>
      <c r="I214" s="39" t="s">
        <v>568</v>
      </c>
      <c r="J214" s="38" t="s">
        <v>330</v>
      </c>
      <c r="K214" s="40" t="s">
        <v>749</v>
      </c>
      <c r="L214" s="51" t="s">
        <v>750</v>
      </c>
      <c r="M214" s="40" t="s">
        <v>571</v>
      </c>
      <c r="N214" s="40" t="n">
        <v>2347204</v>
      </c>
      <c r="O214" s="50" t="s">
        <v>751</v>
      </c>
      <c r="P214" s="36" t="s">
        <v>76</v>
      </c>
      <c r="Q214" s="41" t="s">
        <v>108</v>
      </c>
      <c r="R214" s="74" t="n">
        <v>42696</v>
      </c>
      <c r="S214" s="39" t="n">
        <v>5</v>
      </c>
      <c r="T214" s="43" t="n">
        <f aca="false">R214+S214*365.2</f>
        <v>44522</v>
      </c>
      <c r="U214" s="37" t="n">
        <v>-50</v>
      </c>
      <c r="V214" s="51" t="str">
        <f aca="false">IF(Y214="","",Y214)</f>
        <v/>
      </c>
      <c r="W214" s="51" t="str">
        <f aca="false">IF(Z214="","",Z214)</f>
        <v>°С</v>
      </c>
      <c r="X214" s="39" t="n">
        <v>120</v>
      </c>
      <c r="Y214" s="39"/>
      <c r="Z214" s="41" t="s">
        <v>109</v>
      </c>
      <c r="AA214" s="37" t="s">
        <v>752</v>
      </c>
      <c r="AB214" s="39"/>
      <c r="AC214" s="41"/>
      <c r="AD214" s="40" t="n">
        <v>48</v>
      </c>
      <c r="AE214" s="44" t="n">
        <v>45612</v>
      </c>
      <c r="AF214" s="45" t="n">
        <f aca="false">IF(AD214=0,0,IF(AE214="","",EDATE(AE214,AD214)-DAY(1)))</f>
        <v>47042</v>
      </c>
      <c r="AG214" s="38" t="s">
        <v>81</v>
      </c>
      <c r="AH214" s="38" t="s">
        <v>82</v>
      </c>
      <c r="AI214" s="41" t="s">
        <v>1059</v>
      </c>
      <c r="AJ214" s="38" t="s">
        <v>113</v>
      </c>
      <c r="AK214" s="45" t="str">
        <f aca="true">IF(AE214=0,"нет данных",IF(TODAY()&lt;AF214-30,"поверен",IF(TODAY()&gt;AF214,"ЗАМЕНИТЬ","ПРОСРОЧЕН")))</f>
        <v>поверен</v>
      </c>
      <c r="AL214" s="41"/>
      <c r="AM214" s="41" t="s">
        <v>85</v>
      </c>
      <c r="AN214" s="41" t="s">
        <v>86</v>
      </c>
      <c r="AO214" s="41" t="s">
        <v>87</v>
      </c>
      <c r="AP214" s="39" t="s">
        <v>544</v>
      </c>
      <c r="AQ214" s="46" t="s">
        <v>754</v>
      </c>
      <c r="AR214" s="45"/>
      <c r="AS214" s="41" t="s">
        <v>90</v>
      </c>
      <c r="AT214" s="36"/>
      <c r="AU214" s="36"/>
      <c r="AV214" s="38"/>
      <c r="AW214" s="38"/>
      <c r="AX214" s="36"/>
      <c r="AY214" s="36"/>
      <c r="AZ214" s="36"/>
      <c r="BA214" s="38"/>
      <c r="BB214" s="38" t="s">
        <v>116</v>
      </c>
      <c r="BC214" s="38" t="s">
        <v>117</v>
      </c>
      <c r="BD214" s="41" t="n">
        <v>3201</v>
      </c>
      <c r="BE214" s="38"/>
      <c r="BF214" s="47"/>
      <c r="BG214" s="48"/>
      <c r="BH214" s="49"/>
      <c r="BI214" s="51"/>
      <c r="BJ214" s="51"/>
      <c r="BK214" s="51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2"/>
      <c r="CV214" s="52"/>
      <c r="CW214" s="52"/>
      <c r="CX214" s="52"/>
      <c r="CY214" s="52"/>
      <c r="CZ214" s="52"/>
      <c r="DA214" s="52"/>
      <c r="DB214" s="52"/>
      <c r="DC214" s="52"/>
      <c r="DD214" s="52"/>
      <c r="DE214" s="52"/>
      <c r="DF214" s="52"/>
      <c r="DG214" s="52"/>
      <c r="DH214" s="52"/>
      <c r="DI214" s="52"/>
      <c r="DJ214" s="52"/>
      <c r="DK214" s="52"/>
      <c r="DL214" s="52"/>
      <c r="DM214" s="52"/>
      <c r="DN214" s="52"/>
      <c r="DO214" s="52"/>
      <c r="DP214" s="52"/>
      <c r="DQ214" s="52"/>
      <c r="DR214" s="52"/>
      <c r="DS214" s="52"/>
      <c r="DT214" s="52"/>
      <c r="DU214" s="52"/>
      <c r="DV214" s="52"/>
      <c r="DW214" s="52"/>
      <c r="DX214" s="52"/>
      <c r="DY214" s="52"/>
      <c r="DZ214" s="52"/>
      <c r="EA214" s="52"/>
      <c r="EB214" s="52"/>
      <c r="EC214" s="52"/>
      <c r="ED214" s="52"/>
      <c r="EE214" s="52"/>
      <c r="EF214" s="52"/>
      <c r="EG214" s="52"/>
      <c r="EH214" s="52"/>
      <c r="EI214" s="52"/>
      <c r="EJ214" s="52"/>
      <c r="EK214" s="52"/>
      <c r="EL214" s="52"/>
      <c r="EM214" s="52"/>
      <c r="EN214" s="52"/>
      <c r="EO214" s="52"/>
      <c r="EP214" s="52"/>
      <c r="EQ214" s="52"/>
      <c r="ER214" s="52"/>
      <c r="ES214" s="52"/>
      <c r="ET214" s="52"/>
      <c r="EU214" s="52"/>
      <c r="EV214" s="52"/>
      <c r="EW214" s="52"/>
      <c r="EX214" s="52"/>
      <c r="EY214" s="52"/>
      <c r="EZ214" s="52"/>
      <c r="FA214" s="52"/>
      <c r="FB214" s="52"/>
      <c r="FC214" s="52"/>
      <c r="FD214" s="52"/>
      <c r="FE214" s="52"/>
      <c r="FF214" s="52"/>
      <c r="FG214" s="52"/>
      <c r="FH214" s="52"/>
      <c r="FI214" s="52"/>
      <c r="FJ214" s="52"/>
      <c r="FK214" s="52"/>
      <c r="FL214" s="52"/>
      <c r="FM214" s="52"/>
      <c r="FN214" s="52"/>
      <c r="FO214" s="52"/>
      <c r="FP214" s="52"/>
      <c r="FQ214" s="52"/>
      <c r="FR214" s="52"/>
      <c r="FS214" s="52"/>
      <c r="FT214" s="52"/>
      <c r="FU214" s="52"/>
      <c r="FV214" s="52"/>
      <c r="FW214" s="52"/>
      <c r="FX214" s="52"/>
      <c r="FY214" s="52"/>
      <c r="FZ214" s="52"/>
      <c r="GA214" s="52"/>
      <c r="GB214" s="52"/>
      <c r="GC214" s="52"/>
      <c r="GD214" s="52"/>
      <c r="GE214" s="52"/>
      <c r="GF214" s="52"/>
      <c r="GG214" s="52"/>
      <c r="GH214" s="52"/>
      <c r="GI214" s="52"/>
      <c r="GJ214" s="52"/>
      <c r="GK214" s="52"/>
      <c r="GL214" s="52"/>
      <c r="GM214" s="52"/>
      <c r="GN214" s="52"/>
      <c r="GO214" s="52"/>
      <c r="GP214" s="52"/>
      <c r="GQ214" s="52"/>
      <c r="GR214" s="52"/>
      <c r="GS214" s="52"/>
      <c r="GT214" s="52"/>
      <c r="GU214" s="52"/>
      <c r="GV214" s="52"/>
      <c r="GW214" s="52"/>
      <c r="GX214" s="52"/>
      <c r="GY214" s="52"/>
      <c r="GZ214" s="52"/>
      <c r="HA214" s="52"/>
      <c r="HB214" s="52"/>
      <c r="HC214" s="52"/>
      <c r="HD214" s="52"/>
      <c r="HE214" s="52"/>
      <c r="HF214" s="52"/>
      <c r="HG214" s="52"/>
      <c r="HH214" s="52"/>
      <c r="HI214" s="52"/>
      <c r="HJ214" s="52"/>
      <c r="HK214" s="52"/>
      <c r="HL214" s="52"/>
      <c r="HM214" s="52"/>
      <c r="HN214" s="52"/>
      <c r="HO214" s="52"/>
      <c r="HP214" s="52"/>
      <c r="HQ214" s="52"/>
      <c r="HR214" s="52"/>
      <c r="HS214" s="52"/>
      <c r="HT214" s="52"/>
      <c r="HU214" s="52"/>
      <c r="HV214" s="52"/>
      <c r="HW214" s="52"/>
      <c r="HX214" s="52"/>
      <c r="HY214" s="52"/>
      <c r="HZ214" s="52"/>
      <c r="IA214" s="52"/>
      <c r="IB214" s="52"/>
      <c r="IC214" s="52"/>
      <c r="ID214" s="52"/>
      <c r="IE214" s="52"/>
    </row>
    <row r="215" s="53" customFormat="true" ht="60" hidden="false" customHeight="true" outlineLevel="0" collapsed="false">
      <c r="A215" s="36"/>
      <c r="B215" s="36" t="s">
        <v>62</v>
      </c>
      <c r="C215" s="36" t="s">
        <v>63</v>
      </c>
      <c r="D215" s="37" t="s">
        <v>64</v>
      </c>
      <c r="E215" s="37" t="n">
        <v>600</v>
      </c>
      <c r="F215" s="38" t="s">
        <v>680</v>
      </c>
      <c r="G215" s="51" t="s">
        <v>1060</v>
      </c>
      <c r="H215" s="51" t="s">
        <v>1061</v>
      </c>
      <c r="I215" s="39" t="s">
        <v>568</v>
      </c>
      <c r="J215" s="38" t="s">
        <v>330</v>
      </c>
      <c r="K215" s="40" t="s">
        <v>749</v>
      </c>
      <c r="L215" s="51" t="s">
        <v>750</v>
      </c>
      <c r="M215" s="40" t="s">
        <v>571</v>
      </c>
      <c r="N215" s="40" t="n">
        <v>2347211</v>
      </c>
      <c r="O215" s="50" t="s">
        <v>751</v>
      </c>
      <c r="P215" s="36" t="s">
        <v>76</v>
      </c>
      <c r="Q215" s="41" t="s">
        <v>108</v>
      </c>
      <c r="R215" s="74" t="n">
        <v>42696</v>
      </c>
      <c r="S215" s="39" t="n">
        <v>5</v>
      </c>
      <c r="T215" s="43" t="n">
        <f aca="false">R215+S215*365.2</f>
        <v>44522</v>
      </c>
      <c r="U215" s="37" t="n">
        <v>-50</v>
      </c>
      <c r="V215" s="51" t="str">
        <f aca="false">IF(Y215="","",Y215)</f>
        <v/>
      </c>
      <c r="W215" s="51" t="str">
        <f aca="false">IF(Z215="","",Z215)</f>
        <v>°С</v>
      </c>
      <c r="X215" s="39" t="n">
        <v>120</v>
      </c>
      <c r="Y215" s="39"/>
      <c r="Z215" s="41" t="s">
        <v>109</v>
      </c>
      <c r="AA215" s="37" t="s">
        <v>752</v>
      </c>
      <c r="AB215" s="39"/>
      <c r="AC215" s="41"/>
      <c r="AD215" s="40" t="n">
        <v>48</v>
      </c>
      <c r="AE215" s="44" t="n">
        <v>45612</v>
      </c>
      <c r="AF215" s="45" t="n">
        <f aca="false">IF(AD215=0,0,IF(AE215="","",EDATE(AE215,AD215)-DAY(1)))</f>
        <v>47042</v>
      </c>
      <c r="AG215" s="45" t="s">
        <v>81</v>
      </c>
      <c r="AH215" s="45" t="s">
        <v>82</v>
      </c>
      <c r="AI215" s="41" t="s">
        <v>1062</v>
      </c>
      <c r="AJ215" s="38" t="s">
        <v>113</v>
      </c>
      <c r="AK215" s="45" t="str">
        <f aca="true">IF(AE215=0,"нет данных",IF(TODAY()&lt;AF215-30,"поверен",IF(TODAY()&gt;AF215,"ЗАМЕНИТЬ","ПРОСРОЧЕН")))</f>
        <v>поверен</v>
      </c>
      <c r="AL215" s="41"/>
      <c r="AM215" s="41" t="s">
        <v>85</v>
      </c>
      <c r="AN215" s="41" t="s">
        <v>86</v>
      </c>
      <c r="AO215" s="41" t="s">
        <v>87</v>
      </c>
      <c r="AP215" s="39" t="s">
        <v>544</v>
      </c>
      <c r="AQ215" s="46" t="s">
        <v>754</v>
      </c>
      <c r="AR215" s="45"/>
      <c r="AS215" s="41" t="s">
        <v>90</v>
      </c>
      <c r="AT215" s="36"/>
      <c r="AU215" s="36"/>
      <c r="AV215" s="38"/>
      <c r="AW215" s="38"/>
      <c r="AX215" s="36"/>
      <c r="AY215" s="36"/>
      <c r="AZ215" s="36"/>
      <c r="BA215" s="38"/>
      <c r="BB215" s="38" t="s">
        <v>116</v>
      </c>
      <c r="BC215" s="38" t="s">
        <v>117</v>
      </c>
      <c r="BD215" s="41" t="n">
        <v>3201</v>
      </c>
      <c r="BE215" s="38"/>
      <c r="BF215" s="47"/>
      <c r="BG215" s="48"/>
      <c r="BH215" s="49"/>
      <c r="BI215" s="51"/>
      <c r="BJ215" s="51"/>
      <c r="BK215" s="51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2"/>
      <c r="DD215" s="52"/>
      <c r="DE215" s="52"/>
      <c r="DF215" s="52"/>
      <c r="DG215" s="52"/>
      <c r="DH215" s="52"/>
      <c r="DI215" s="52"/>
      <c r="DJ215" s="52"/>
      <c r="DK215" s="52"/>
      <c r="DL215" s="52"/>
      <c r="DM215" s="52"/>
      <c r="DN215" s="52"/>
      <c r="DO215" s="52"/>
      <c r="DP215" s="52"/>
      <c r="DQ215" s="52"/>
      <c r="DR215" s="52"/>
      <c r="DS215" s="52"/>
      <c r="DT215" s="52"/>
      <c r="DU215" s="52"/>
      <c r="DV215" s="52"/>
      <c r="DW215" s="52"/>
      <c r="DX215" s="52"/>
      <c r="DY215" s="52"/>
      <c r="DZ215" s="52"/>
      <c r="EA215" s="52"/>
      <c r="EB215" s="52"/>
      <c r="EC215" s="52"/>
      <c r="ED215" s="52"/>
      <c r="EE215" s="52"/>
      <c r="EF215" s="52"/>
      <c r="EG215" s="52"/>
      <c r="EH215" s="52"/>
      <c r="EI215" s="52"/>
      <c r="EJ215" s="52"/>
      <c r="EK215" s="52"/>
      <c r="EL215" s="52"/>
      <c r="EM215" s="52"/>
      <c r="EN215" s="52"/>
      <c r="EO215" s="52"/>
      <c r="EP215" s="52"/>
      <c r="EQ215" s="52"/>
      <c r="ER215" s="52"/>
      <c r="ES215" s="52"/>
      <c r="ET215" s="52"/>
      <c r="EU215" s="52"/>
      <c r="EV215" s="52"/>
      <c r="EW215" s="52"/>
      <c r="EX215" s="52"/>
      <c r="EY215" s="52"/>
      <c r="EZ215" s="52"/>
      <c r="FA215" s="52"/>
      <c r="FB215" s="52"/>
      <c r="FC215" s="52"/>
      <c r="FD215" s="52"/>
      <c r="FE215" s="52"/>
      <c r="FF215" s="52"/>
      <c r="FG215" s="52"/>
      <c r="FH215" s="52"/>
      <c r="FI215" s="52"/>
      <c r="FJ215" s="52"/>
      <c r="FK215" s="52"/>
      <c r="FL215" s="52"/>
      <c r="FM215" s="52"/>
      <c r="FN215" s="52"/>
      <c r="FO215" s="52"/>
      <c r="FP215" s="52"/>
      <c r="FQ215" s="52"/>
      <c r="FR215" s="52"/>
      <c r="FS215" s="52"/>
      <c r="FT215" s="52"/>
      <c r="FU215" s="52"/>
      <c r="FV215" s="52"/>
      <c r="FW215" s="52"/>
      <c r="FX215" s="52"/>
      <c r="FY215" s="52"/>
      <c r="FZ215" s="52"/>
      <c r="GA215" s="52"/>
      <c r="GB215" s="52"/>
      <c r="GC215" s="52"/>
      <c r="GD215" s="52"/>
      <c r="GE215" s="52"/>
      <c r="GF215" s="52"/>
      <c r="GG215" s="52"/>
      <c r="GH215" s="52"/>
      <c r="GI215" s="52"/>
      <c r="GJ215" s="52"/>
      <c r="GK215" s="52"/>
      <c r="GL215" s="52"/>
      <c r="GM215" s="52"/>
      <c r="GN215" s="52"/>
      <c r="GO215" s="52"/>
      <c r="GP215" s="52"/>
      <c r="GQ215" s="52"/>
      <c r="GR215" s="52"/>
      <c r="GS215" s="52"/>
      <c r="GT215" s="52"/>
      <c r="GU215" s="52"/>
      <c r="GV215" s="52"/>
      <c r="GW215" s="52"/>
      <c r="GX215" s="52"/>
      <c r="GY215" s="52"/>
      <c r="GZ215" s="52"/>
      <c r="HA215" s="52"/>
      <c r="HB215" s="52"/>
      <c r="HC215" s="52"/>
      <c r="HD215" s="52"/>
      <c r="HE215" s="52"/>
      <c r="HF215" s="52"/>
      <c r="HG215" s="52"/>
      <c r="HH215" s="52"/>
      <c r="HI215" s="52"/>
      <c r="HJ215" s="52"/>
      <c r="HK215" s="52"/>
      <c r="HL215" s="52"/>
      <c r="HM215" s="52"/>
      <c r="HN215" s="52"/>
      <c r="HO215" s="52"/>
      <c r="HP215" s="52"/>
      <c r="HQ215" s="52"/>
      <c r="HR215" s="52"/>
      <c r="HS215" s="52"/>
      <c r="HT215" s="52"/>
      <c r="HU215" s="52"/>
      <c r="HV215" s="52"/>
      <c r="HW215" s="52"/>
      <c r="HX215" s="52"/>
      <c r="HY215" s="52"/>
      <c r="HZ215" s="52"/>
      <c r="IA215" s="52"/>
      <c r="IB215" s="52"/>
      <c r="IC215" s="52"/>
      <c r="ID215" s="52"/>
      <c r="IE215" s="52"/>
    </row>
    <row r="216" s="53" customFormat="true" ht="60" hidden="false" customHeight="true" outlineLevel="0" collapsed="false">
      <c r="A216" s="36"/>
      <c r="B216" s="36" t="s">
        <v>62</v>
      </c>
      <c r="C216" s="36" t="s">
        <v>63</v>
      </c>
      <c r="D216" s="37" t="s">
        <v>64</v>
      </c>
      <c r="E216" s="37" t="n">
        <v>600</v>
      </c>
      <c r="F216" s="38" t="s">
        <v>680</v>
      </c>
      <c r="G216" s="51" t="s">
        <v>1063</v>
      </c>
      <c r="H216" s="51" t="s">
        <v>1064</v>
      </c>
      <c r="I216" s="39" t="s">
        <v>766</v>
      </c>
      <c r="J216" s="38" t="s">
        <v>866</v>
      </c>
      <c r="K216" s="40" t="s">
        <v>768</v>
      </c>
      <c r="L216" s="40" t="s">
        <v>769</v>
      </c>
      <c r="M216" s="40" t="s">
        <v>770</v>
      </c>
      <c r="N216" s="51" t="n">
        <v>671</v>
      </c>
      <c r="O216" s="36" t="s">
        <v>771</v>
      </c>
      <c r="P216" s="36" t="s">
        <v>76</v>
      </c>
      <c r="Q216" s="41" t="s">
        <v>630</v>
      </c>
      <c r="R216" s="74" t="n">
        <v>41306</v>
      </c>
      <c r="S216" s="39" t="n">
        <v>12</v>
      </c>
      <c r="T216" s="43" t="n">
        <f aca="false">R216+S216*365.2</f>
        <v>45688.4</v>
      </c>
      <c r="U216" s="51" t="n">
        <v>-2</v>
      </c>
      <c r="V216" s="51" t="s">
        <v>242</v>
      </c>
      <c r="W216" s="51" t="s">
        <v>772</v>
      </c>
      <c r="X216" s="51" t="n">
        <v>2</v>
      </c>
      <c r="Y216" s="51" t="s">
        <v>242</v>
      </c>
      <c r="Z216" s="51" t="s">
        <v>772</v>
      </c>
      <c r="AA216" s="37" t="s">
        <v>774</v>
      </c>
      <c r="AB216" s="51"/>
      <c r="AC216" s="41" t="s">
        <v>111</v>
      </c>
      <c r="AD216" s="51" t="n">
        <v>24</v>
      </c>
      <c r="AE216" s="74" t="n">
        <v>45855</v>
      </c>
      <c r="AF216" s="45" t="n">
        <f aca="false">IF(AD216=0,0,IF(AE216="","",EDATE(AE216,AD216)-DAY(1)))</f>
        <v>46554</v>
      </c>
      <c r="AG216" s="38" t="s">
        <v>81</v>
      </c>
      <c r="AH216" s="38" t="s">
        <v>82</v>
      </c>
      <c r="AI216" s="51" t="s">
        <v>1065</v>
      </c>
      <c r="AJ216" s="38" t="s">
        <v>351</v>
      </c>
      <c r="AK216" s="45" t="str">
        <f aca="true">IF(AE216=0,"нет данных",IF(TODAY()&lt;AF216-30,"поверен",IF(TODAY()&gt;AF216,"ПРОСРОЧЕН")))</f>
        <v>поверен</v>
      </c>
      <c r="AL216" s="201"/>
      <c r="AM216" s="41" t="s">
        <v>85</v>
      </c>
      <c r="AN216" s="41" t="s">
        <v>86</v>
      </c>
      <c r="AO216" s="41" t="s">
        <v>87</v>
      </c>
      <c r="AP216" s="51" t="s">
        <v>776</v>
      </c>
      <c r="AQ216" s="74" t="n">
        <v>43466</v>
      </c>
      <c r="AR216" s="201"/>
      <c r="AS216" s="41" t="s">
        <v>90</v>
      </c>
      <c r="AT216" s="51" t="s">
        <v>91</v>
      </c>
      <c r="AU216" s="201"/>
      <c r="AV216" s="74" t="n">
        <v>44760</v>
      </c>
      <c r="AW216" s="38"/>
      <c r="AX216" s="201"/>
      <c r="AY216" s="201"/>
      <c r="AZ216" s="201"/>
      <c r="BA216" s="201"/>
      <c r="BB216" s="38" t="s">
        <v>777</v>
      </c>
      <c r="BC216" s="38"/>
      <c r="BD216" s="41"/>
      <c r="BE216" s="201"/>
      <c r="BF216" s="212"/>
      <c r="BG216" s="51" t="s">
        <v>1066</v>
      </c>
      <c r="BH216" s="49"/>
      <c r="BI216" s="213" t="s">
        <v>778</v>
      </c>
      <c r="BJ216" s="46" t="s">
        <v>779</v>
      </c>
      <c r="BK216" s="46" t="s">
        <v>780</v>
      </c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  <c r="CQ216" s="52"/>
      <c r="CR216" s="52"/>
      <c r="CS216" s="52"/>
      <c r="CT216" s="52"/>
      <c r="CU216" s="52"/>
      <c r="CV216" s="52"/>
      <c r="CW216" s="52"/>
      <c r="CX216" s="52"/>
      <c r="CY216" s="52"/>
      <c r="CZ216" s="52"/>
      <c r="DA216" s="52"/>
      <c r="DB216" s="52"/>
      <c r="DC216" s="52"/>
      <c r="DD216" s="52"/>
      <c r="DE216" s="52"/>
      <c r="DF216" s="52"/>
      <c r="DG216" s="52"/>
      <c r="DH216" s="52"/>
      <c r="DI216" s="52"/>
      <c r="DJ216" s="52"/>
      <c r="DK216" s="52"/>
      <c r="DL216" s="52"/>
      <c r="DM216" s="52"/>
      <c r="DN216" s="52"/>
      <c r="DO216" s="52"/>
      <c r="DP216" s="52"/>
      <c r="DQ216" s="52"/>
      <c r="DR216" s="52"/>
      <c r="DS216" s="52"/>
      <c r="DT216" s="52"/>
      <c r="DU216" s="52"/>
      <c r="DV216" s="52"/>
      <c r="DW216" s="52"/>
      <c r="DX216" s="52"/>
      <c r="DY216" s="52"/>
      <c r="DZ216" s="52"/>
      <c r="EA216" s="52"/>
      <c r="EB216" s="52"/>
      <c r="EC216" s="52"/>
      <c r="ED216" s="52"/>
      <c r="EE216" s="52"/>
      <c r="EF216" s="52"/>
      <c r="EG216" s="52"/>
      <c r="EH216" s="52"/>
      <c r="EI216" s="52"/>
      <c r="EJ216" s="52"/>
      <c r="EK216" s="52"/>
      <c r="EL216" s="52"/>
      <c r="EM216" s="52"/>
      <c r="EN216" s="52"/>
      <c r="EO216" s="52"/>
      <c r="EP216" s="52"/>
      <c r="EQ216" s="52"/>
      <c r="ER216" s="52"/>
      <c r="ES216" s="52"/>
      <c r="ET216" s="52"/>
      <c r="EU216" s="52"/>
      <c r="EV216" s="52"/>
      <c r="EW216" s="52"/>
      <c r="EX216" s="52"/>
      <c r="EY216" s="52"/>
      <c r="EZ216" s="52"/>
      <c r="FA216" s="52"/>
      <c r="FB216" s="52"/>
      <c r="FC216" s="52"/>
      <c r="FD216" s="52"/>
      <c r="FE216" s="52"/>
      <c r="FF216" s="52"/>
      <c r="FG216" s="52"/>
      <c r="FH216" s="52"/>
      <c r="FI216" s="52"/>
      <c r="FJ216" s="52"/>
      <c r="FK216" s="52"/>
      <c r="FL216" s="52"/>
      <c r="FM216" s="52"/>
      <c r="FN216" s="52"/>
      <c r="FO216" s="52"/>
      <c r="FP216" s="52"/>
      <c r="FQ216" s="52"/>
      <c r="FR216" s="52"/>
      <c r="FS216" s="52"/>
      <c r="FT216" s="52"/>
      <c r="FU216" s="52"/>
      <c r="FV216" s="52"/>
      <c r="FW216" s="52"/>
      <c r="FX216" s="52"/>
      <c r="FY216" s="52"/>
      <c r="FZ216" s="52"/>
      <c r="GA216" s="52"/>
      <c r="GB216" s="52"/>
      <c r="GC216" s="52"/>
      <c r="GD216" s="52"/>
      <c r="GE216" s="52"/>
      <c r="GF216" s="52"/>
      <c r="GG216" s="52"/>
      <c r="GH216" s="52"/>
      <c r="GI216" s="52"/>
      <c r="GJ216" s="52"/>
      <c r="GK216" s="52"/>
      <c r="GL216" s="52"/>
      <c r="GM216" s="52"/>
      <c r="GN216" s="52"/>
      <c r="GO216" s="52"/>
      <c r="GP216" s="52"/>
      <c r="GQ216" s="52"/>
      <c r="GR216" s="52"/>
      <c r="GS216" s="52"/>
      <c r="GT216" s="52"/>
      <c r="GU216" s="52"/>
      <c r="GV216" s="52"/>
      <c r="GW216" s="52"/>
      <c r="GX216" s="52"/>
      <c r="GY216" s="52"/>
      <c r="GZ216" s="52"/>
      <c r="HA216" s="52"/>
      <c r="HB216" s="52"/>
      <c r="HC216" s="52"/>
      <c r="HD216" s="52"/>
      <c r="HE216" s="52"/>
      <c r="HF216" s="52"/>
      <c r="HG216" s="52"/>
      <c r="HH216" s="52"/>
      <c r="HI216" s="52"/>
      <c r="HJ216" s="52"/>
      <c r="HK216" s="52"/>
      <c r="HL216" s="52"/>
      <c r="HM216" s="52"/>
      <c r="HN216" s="52"/>
      <c r="HO216" s="52"/>
      <c r="HP216" s="52"/>
      <c r="HQ216" s="52"/>
      <c r="HR216" s="52"/>
      <c r="HS216" s="52"/>
      <c r="HT216" s="52"/>
      <c r="HU216" s="52"/>
      <c r="HV216" s="52"/>
      <c r="HW216" s="52"/>
      <c r="HX216" s="52"/>
      <c r="HY216" s="52"/>
      <c r="HZ216" s="52"/>
      <c r="IA216" s="52"/>
      <c r="IB216" s="52"/>
      <c r="IC216" s="52"/>
      <c r="ID216" s="52"/>
      <c r="IE216" s="52"/>
    </row>
    <row r="217" s="52" customFormat="true" ht="60" hidden="false" customHeight="true" outlineLevel="0" collapsed="false">
      <c r="A217" s="54"/>
      <c r="B217" s="54" t="s">
        <v>62</v>
      </c>
      <c r="C217" s="54" t="s">
        <v>63</v>
      </c>
      <c r="D217" s="55" t="s">
        <v>64</v>
      </c>
      <c r="E217" s="55" t="n">
        <v>600</v>
      </c>
      <c r="F217" s="56" t="s">
        <v>680</v>
      </c>
      <c r="G217" s="56" t="s">
        <v>1067</v>
      </c>
      <c r="H217" s="55" t="s">
        <v>1068</v>
      </c>
      <c r="I217" s="55" t="s">
        <v>783</v>
      </c>
      <c r="J217" s="56" t="s">
        <v>784</v>
      </c>
      <c r="K217" s="58" t="s">
        <v>785</v>
      </c>
      <c r="L217" s="58" t="s">
        <v>786</v>
      </c>
      <c r="M217" s="56" t="s">
        <v>787</v>
      </c>
      <c r="N217" s="55" t="s">
        <v>1069</v>
      </c>
      <c r="O217" s="54" t="s">
        <v>789</v>
      </c>
      <c r="P217" s="54" t="s">
        <v>76</v>
      </c>
      <c r="Q217" s="59" t="s">
        <v>239</v>
      </c>
      <c r="R217" s="60" t="s">
        <v>871</v>
      </c>
      <c r="S217" s="57" t="n">
        <v>8</v>
      </c>
      <c r="T217" s="61" t="n">
        <f aca="false">R217+S217*365.2</f>
        <v>2931.8016</v>
      </c>
      <c r="U217" s="55" t="n">
        <v>0.15</v>
      </c>
      <c r="V217" s="62" t="str">
        <f aca="false">IF(Y217="","",Y217)</f>
        <v/>
      </c>
      <c r="W217" s="62" t="str">
        <f aca="false">IF(Z217="","",Z217)</f>
        <v>м^(3)/ч</v>
      </c>
      <c r="X217" s="57" t="n">
        <v>540</v>
      </c>
      <c r="Y217" s="57"/>
      <c r="Z217" s="59" t="s">
        <v>791</v>
      </c>
      <c r="AA217" s="55" t="s">
        <v>243</v>
      </c>
      <c r="AB217" s="57"/>
      <c r="AC217" s="59" t="s">
        <v>111</v>
      </c>
      <c r="AD217" s="58" t="n">
        <v>48</v>
      </c>
      <c r="AE217" s="63" t="n">
        <v>44181</v>
      </c>
      <c r="AF217" s="64" t="n">
        <f aca="false">IF(AD217=0,0,IF(AE217="","",EDATE(AE217,AD217)-DAY(1)))</f>
        <v>45611</v>
      </c>
      <c r="AG217" s="56" t="s">
        <v>81</v>
      </c>
      <c r="AH217" s="56" t="s">
        <v>82</v>
      </c>
      <c r="AI217" s="59" t="s">
        <v>1070</v>
      </c>
      <c r="AJ217" s="56" t="s">
        <v>712</v>
      </c>
      <c r="AK217" s="64" t="str">
        <f aca="true">IF(AE217=0,"нет данных",IF(TODAY()&lt;AF217-30,"поверен",IF(TODAY()&gt;AF217,"ЗАМЕНИТЬ","ПРОСРОЧЕН")))</f>
        <v>ЗАМЕНИТЬ</v>
      </c>
      <c r="AL217" s="59"/>
      <c r="AM217" s="59" t="s">
        <v>85</v>
      </c>
      <c r="AN217" s="59" t="s">
        <v>86</v>
      </c>
      <c r="AO217" s="59" t="s">
        <v>87</v>
      </c>
      <c r="AP217" s="57"/>
      <c r="AQ217" s="65"/>
      <c r="AR217" s="64"/>
      <c r="AS217" s="59" t="s">
        <v>90</v>
      </c>
      <c r="AT217" s="54"/>
      <c r="AU217" s="54"/>
      <c r="AV217" s="56"/>
      <c r="AW217" s="56"/>
      <c r="AX217" s="54"/>
      <c r="AY217" s="54"/>
      <c r="AZ217" s="54"/>
      <c r="BA217" s="56"/>
      <c r="BB217" s="56" t="s">
        <v>793</v>
      </c>
      <c r="BC217" s="56" t="s">
        <v>387</v>
      </c>
      <c r="BD217" s="59"/>
      <c r="BE217" s="56"/>
      <c r="BF217" s="66"/>
      <c r="BG217" s="67"/>
      <c r="BH217" s="68"/>
      <c r="BI217" s="62"/>
      <c r="BJ217" s="62"/>
      <c r="BK217" s="62"/>
    </row>
    <row r="218" s="72" customFormat="true" ht="60" hidden="false" customHeight="true" outlineLevel="0" collapsed="false">
      <c r="A218" s="54"/>
      <c r="B218" s="54" t="s">
        <v>62</v>
      </c>
      <c r="C218" s="54" t="s">
        <v>63</v>
      </c>
      <c r="D218" s="55" t="s">
        <v>64</v>
      </c>
      <c r="E218" s="55" t="n">
        <v>600</v>
      </c>
      <c r="F218" s="56" t="s">
        <v>680</v>
      </c>
      <c r="G218" s="56" t="s">
        <v>1071</v>
      </c>
      <c r="H218" s="55" t="s">
        <v>1072</v>
      </c>
      <c r="I218" s="57" t="s">
        <v>408</v>
      </c>
      <c r="J218" s="56" t="s">
        <v>409</v>
      </c>
      <c r="K218" s="58" t="s">
        <v>410</v>
      </c>
      <c r="L218" s="58" t="s">
        <v>411</v>
      </c>
      <c r="M218" s="56" t="s">
        <v>683</v>
      </c>
      <c r="N218" s="55" t="s">
        <v>1073</v>
      </c>
      <c r="O218" s="54" t="s">
        <v>414</v>
      </c>
      <c r="P218" s="54" t="s">
        <v>76</v>
      </c>
      <c r="Q218" s="59" t="s">
        <v>135</v>
      </c>
      <c r="R218" s="69" t="s">
        <v>685</v>
      </c>
      <c r="S218" s="57" t="n">
        <v>12</v>
      </c>
      <c r="T218" s="61" t="n">
        <f aca="false">R218+S218*365.2</f>
        <v>4391.6016</v>
      </c>
      <c r="U218" s="55" t="s">
        <v>78</v>
      </c>
      <c r="V218" s="54" t="str">
        <f aca="false">IF(Y218="","",Y218)</f>
        <v>к</v>
      </c>
      <c r="W218" s="54" t="str">
        <f aca="false">IF(Z218="","",Z218)</f>
        <v>Па</v>
      </c>
      <c r="X218" s="57" t="n">
        <v>250</v>
      </c>
      <c r="Y218" s="57" t="s">
        <v>416</v>
      </c>
      <c r="Z218" s="59" t="s">
        <v>138</v>
      </c>
      <c r="AA218" s="55" t="s">
        <v>417</v>
      </c>
      <c r="AB218" s="57"/>
      <c r="AC218" s="59" t="s">
        <v>111</v>
      </c>
      <c r="AD218" s="58" t="n">
        <v>36</v>
      </c>
      <c r="AE218" s="63" t="n">
        <v>44884</v>
      </c>
      <c r="AF218" s="64" t="n">
        <f aca="false">IF(AD218=0,0,IF(AE218="","",EDATE(AE218,AD218)-DAY(1)))</f>
        <v>45949</v>
      </c>
      <c r="AG218" s="56" t="s">
        <v>81</v>
      </c>
      <c r="AH218" s="56" t="s">
        <v>82</v>
      </c>
      <c r="AI218" s="59" t="s">
        <v>1074</v>
      </c>
      <c r="AJ218" s="56" t="s">
        <v>113</v>
      </c>
      <c r="AK218" s="64" t="str">
        <f aca="true">IF(AE218=0,"нет данных",IF(TODAY()&lt;AF218-30,"поверен",IF(TODAY()&gt;AF218,"ЗАМЕНИТЬ","ПРОСРОЧЕН")))</f>
        <v>ПРОСРОЧЕН</v>
      </c>
      <c r="AL218" s="59"/>
      <c r="AM218" s="59" t="s">
        <v>85</v>
      </c>
      <c r="AN218" s="59" t="s">
        <v>86</v>
      </c>
      <c r="AO218" s="59" t="s">
        <v>87</v>
      </c>
      <c r="AP218" s="57"/>
      <c r="AQ218" s="65"/>
      <c r="AR218" s="64"/>
      <c r="AS218" s="59" t="s">
        <v>90</v>
      </c>
      <c r="AT218" s="54"/>
      <c r="AU218" s="54"/>
      <c r="AV218" s="56"/>
      <c r="AW218" s="56"/>
      <c r="AX218" s="54"/>
      <c r="AY218" s="54"/>
      <c r="AZ218" s="54"/>
      <c r="BA218" s="56"/>
      <c r="BB218" s="56" t="s">
        <v>141</v>
      </c>
      <c r="BC218" s="56" t="s">
        <v>142</v>
      </c>
      <c r="BD218" s="59" t="s">
        <v>143</v>
      </c>
      <c r="BE218" s="56"/>
      <c r="BF218" s="66"/>
      <c r="BG218" s="70" t="s">
        <v>388</v>
      </c>
      <c r="BH218" s="71"/>
      <c r="BI218" s="54"/>
      <c r="BJ218" s="54"/>
      <c r="BK218" s="54"/>
    </row>
    <row r="219" s="72" customFormat="true" ht="60" hidden="false" customHeight="true" outlineLevel="0" collapsed="false">
      <c r="A219" s="54"/>
      <c r="B219" s="54" t="s">
        <v>62</v>
      </c>
      <c r="C219" s="54" t="s">
        <v>63</v>
      </c>
      <c r="D219" s="55" t="s">
        <v>64</v>
      </c>
      <c r="E219" s="55" t="n">
        <v>600</v>
      </c>
      <c r="F219" s="56" t="s">
        <v>680</v>
      </c>
      <c r="G219" s="56" t="s">
        <v>1075</v>
      </c>
      <c r="H219" s="55" t="s">
        <v>1076</v>
      </c>
      <c r="I219" s="57" t="s">
        <v>689</v>
      </c>
      <c r="J219" s="56" t="s">
        <v>409</v>
      </c>
      <c r="K219" s="58" t="s">
        <v>410</v>
      </c>
      <c r="L219" s="58" t="s">
        <v>411</v>
      </c>
      <c r="M219" s="58" t="s">
        <v>690</v>
      </c>
      <c r="N219" s="55" t="s">
        <v>1077</v>
      </c>
      <c r="O219" s="54" t="s">
        <v>414</v>
      </c>
      <c r="P219" s="54" t="s">
        <v>76</v>
      </c>
      <c r="Q219" s="59" t="s">
        <v>135</v>
      </c>
      <c r="R219" s="69" t="s">
        <v>685</v>
      </c>
      <c r="S219" s="57" t="n">
        <v>12</v>
      </c>
      <c r="T219" s="61" t="n">
        <f aca="false">R219+S219*365.2</f>
        <v>4391.6016</v>
      </c>
      <c r="U219" s="55" t="s">
        <v>78</v>
      </c>
      <c r="V219" s="54" t="str">
        <f aca="false">IF(Y219="","",Y219)</f>
        <v>М</v>
      </c>
      <c r="W219" s="54" t="str">
        <f aca="false">IF(Z219="","",Z219)</f>
        <v>Па</v>
      </c>
      <c r="X219" s="57" t="n">
        <v>16</v>
      </c>
      <c r="Y219" s="57" t="s">
        <v>137</v>
      </c>
      <c r="Z219" s="59" t="s">
        <v>138</v>
      </c>
      <c r="AA219" s="55" t="s">
        <v>417</v>
      </c>
      <c r="AB219" s="57"/>
      <c r="AC219" s="59" t="s">
        <v>111</v>
      </c>
      <c r="AD219" s="58" t="n">
        <v>36</v>
      </c>
      <c r="AE219" s="63" t="n">
        <v>44884</v>
      </c>
      <c r="AF219" s="64" t="n">
        <f aca="false">IF(AD219=0,0,IF(AE219="","",EDATE(AE219,AD219)-DAY(1)))</f>
        <v>45949</v>
      </c>
      <c r="AG219" s="64" t="s">
        <v>314</v>
      </c>
      <c r="AH219" s="64" t="s">
        <v>82</v>
      </c>
      <c r="AI219" s="59" t="s">
        <v>1078</v>
      </c>
      <c r="AJ219" s="56" t="s">
        <v>113</v>
      </c>
      <c r="AK219" s="64" t="str">
        <f aca="true">IF(AE219=0,"нет данных",IF(TODAY()&lt;AF219-30,"поверен",IF(TODAY()&gt;AF219,"ЗАМЕНИТЬ","ПРОСРОЧЕН")))</f>
        <v>ПРОСРОЧЕН</v>
      </c>
      <c r="AL219" s="59"/>
      <c r="AM219" s="59" t="s">
        <v>85</v>
      </c>
      <c r="AN219" s="59" t="s">
        <v>86</v>
      </c>
      <c r="AO219" s="59" t="s">
        <v>87</v>
      </c>
      <c r="AP219" s="57"/>
      <c r="AQ219" s="65"/>
      <c r="AR219" s="64"/>
      <c r="AS219" s="59" t="s">
        <v>90</v>
      </c>
      <c r="AT219" s="54"/>
      <c r="AU219" s="54"/>
      <c r="AV219" s="56"/>
      <c r="AW219" s="56"/>
      <c r="AX219" s="54"/>
      <c r="AY219" s="54"/>
      <c r="AZ219" s="54"/>
      <c r="BA219" s="56"/>
      <c r="BB219" s="56" t="s">
        <v>141</v>
      </c>
      <c r="BC219" s="56" t="s">
        <v>142</v>
      </c>
      <c r="BD219" s="59" t="n">
        <v>3001</v>
      </c>
      <c r="BE219" s="56"/>
      <c r="BF219" s="66"/>
      <c r="BG219" s="70" t="s">
        <v>388</v>
      </c>
      <c r="BH219" s="71"/>
      <c r="BI219" s="54"/>
      <c r="BJ219" s="54"/>
      <c r="BK219" s="54"/>
    </row>
    <row r="220" s="72" customFormat="true" ht="60" hidden="false" customHeight="true" outlineLevel="0" collapsed="false">
      <c r="A220" s="54"/>
      <c r="B220" s="54" t="s">
        <v>62</v>
      </c>
      <c r="C220" s="54" t="s">
        <v>63</v>
      </c>
      <c r="D220" s="55" t="s">
        <v>64</v>
      </c>
      <c r="E220" s="55" t="n">
        <v>600</v>
      </c>
      <c r="F220" s="56" t="s">
        <v>680</v>
      </c>
      <c r="G220" s="56" t="s">
        <v>1079</v>
      </c>
      <c r="H220" s="55" t="s">
        <v>1080</v>
      </c>
      <c r="I220" s="57" t="s">
        <v>689</v>
      </c>
      <c r="J220" s="56" t="s">
        <v>409</v>
      </c>
      <c r="K220" s="58" t="s">
        <v>410</v>
      </c>
      <c r="L220" s="58" t="s">
        <v>411</v>
      </c>
      <c r="M220" s="58" t="s">
        <v>695</v>
      </c>
      <c r="N220" s="55" t="s">
        <v>1081</v>
      </c>
      <c r="O220" s="54" t="s">
        <v>414</v>
      </c>
      <c r="P220" s="54" t="s">
        <v>76</v>
      </c>
      <c r="Q220" s="59" t="s">
        <v>135</v>
      </c>
      <c r="R220" s="69" t="s">
        <v>685</v>
      </c>
      <c r="S220" s="57" t="n">
        <v>12</v>
      </c>
      <c r="T220" s="61" t="n">
        <f aca="false">R220+S220*365.2</f>
        <v>4391.6016</v>
      </c>
      <c r="U220" s="55" t="s">
        <v>78</v>
      </c>
      <c r="V220" s="54" t="str">
        <f aca="false">IF(Y220="","",Y220)</f>
        <v>М</v>
      </c>
      <c r="W220" s="54" t="str">
        <f aca="false">IF(Z220="","",Z220)</f>
        <v>Па</v>
      </c>
      <c r="X220" s="57" t="n">
        <v>60</v>
      </c>
      <c r="Y220" s="57" t="s">
        <v>137</v>
      </c>
      <c r="Z220" s="59" t="s">
        <v>138</v>
      </c>
      <c r="AA220" s="55" t="s">
        <v>417</v>
      </c>
      <c r="AB220" s="57"/>
      <c r="AC220" s="59" t="s">
        <v>111</v>
      </c>
      <c r="AD220" s="58" t="n">
        <v>36</v>
      </c>
      <c r="AE220" s="63" t="n">
        <v>44884</v>
      </c>
      <c r="AF220" s="64" t="n">
        <f aca="false">IF(AD220=0,0,IF(AE220="","",EDATE(AE220,AD220)-DAY(1)))</f>
        <v>45949</v>
      </c>
      <c r="AG220" s="64" t="s">
        <v>314</v>
      </c>
      <c r="AH220" s="64" t="s">
        <v>82</v>
      </c>
      <c r="AI220" s="59" t="s">
        <v>1082</v>
      </c>
      <c r="AJ220" s="56" t="s">
        <v>113</v>
      </c>
      <c r="AK220" s="64" t="str">
        <f aca="true">IF(AE220=0,"нет данных",IF(TODAY()&lt;AF220-30,"поверен",IF(TODAY()&gt;AF220,"ЗАМЕНИТЬ","ПРОСРОЧЕН")))</f>
        <v>ПРОСРОЧЕН</v>
      </c>
      <c r="AL220" s="59"/>
      <c r="AM220" s="59" t="s">
        <v>85</v>
      </c>
      <c r="AN220" s="59" t="s">
        <v>86</v>
      </c>
      <c r="AO220" s="59" t="s">
        <v>87</v>
      </c>
      <c r="AP220" s="57"/>
      <c r="AQ220" s="65"/>
      <c r="AR220" s="64"/>
      <c r="AS220" s="59" t="s">
        <v>90</v>
      </c>
      <c r="AT220" s="54"/>
      <c r="AU220" s="54"/>
      <c r="AV220" s="56"/>
      <c r="AW220" s="56"/>
      <c r="AX220" s="54"/>
      <c r="AY220" s="54"/>
      <c r="AZ220" s="54"/>
      <c r="BA220" s="56"/>
      <c r="BB220" s="56" t="s">
        <v>141</v>
      </c>
      <c r="BC220" s="56" t="s">
        <v>142</v>
      </c>
      <c r="BD220" s="59" t="n">
        <v>3001</v>
      </c>
      <c r="BE220" s="56"/>
      <c r="BF220" s="66"/>
      <c r="BG220" s="70" t="s">
        <v>388</v>
      </c>
      <c r="BH220" s="71"/>
      <c r="BI220" s="54"/>
      <c r="BJ220" s="54"/>
      <c r="BK220" s="54"/>
    </row>
    <row r="221" s="72" customFormat="true" ht="60" hidden="false" customHeight="true" outlineLevel="0" collapsed="false">
      <c r="A221" s="54"/>
      <c r="B221" s="54" t="s">
        <v>62</v>
      </c>
      <c r="C221" s="54" t="s">
        <v>63</v>
      </c>
      <c r="D221" s="55" t="s">
        <v>64</v>
      </c>
      <c r="E221" s="55" t="n">
        <v>600</v>
      </c>
      <c r="F221" s="56" t="s">
        <v>680</v>
      </c>
      <c r="G221" s="56" t="s">
        <v>1083</v>
      </c>
      <c r="H221" s="55" t="s">
        <v>1084</v>
      </c>
      <c r="I221" s="57" t="s">
        <v>689</v>
      </c>
      <c r="J221" s="56" t="s">
        <v>409</v>
      </c>
      <c r="K221" s="58" t="s">
        <v>410</v>
      </c>
      <c r="L221" s="58" t="s">
        <v>411</v>
      </c>
      <c r="M221" s="58" t="s">
        <v>700</v>
      </c>
      <c r="N221" s="55" t="s">
        <v>1085</v>
      </c>
      <c r="O221" s="54" t="s">
        <v>414</v>
      </c>
      <c r="P221" s="54" t="s">
        <v>76</v>
      </c>
      <c r="Q221" s="59" t="s">
        <v>135</v>
      </c>
      <c r="R221" s="69" t="s">
        <v>685</v>
      </c>
      <c r="S221" s="57" t="n">
        <v>12</v>
      </c>
      <c r="T221" s="61" t="n">
        <f aca="false">R221+S221*365.2</f>
        <v>4391.6016</v>
      </c>
      <c r="U221" s="55" t="s">
        <v>78</v>
      </c>
      <c r="V221" s="54" t="str">
        <f aca="false">IF(Y221="","",Y221)</f>
        <v>к</v>
      </c>
      <c r="W221" s="54" t="str">
        <f aca="false">IF(Z221="","",Z221)</f>
        <v>Па</v>
      </c>
      <c r="X221" s="57" t="n">
        <v>600</v>
      </c>
      <c r="Y221" s="57" t="s">
        <v>416</v>
      </c>
      <c r="Z221" s="59" t="s">
        <v>138</v>
      </c>
      <c r="AA221" s="55" t="s">
        <v>417</v>
      </c>
      <c r="AB221" s="57"/>
      <c r="AC221" s="59" t="s">
        <v>111</v>
      </c>
      <c r="AD221" s="58" t="n">
        <v>36</v>
      </c>
      <c r="AE221" s="63" t="n">
        <v>44884</v>
      </c>
      <c r="AF221" s="64" t="n">
        <f aca="false">IF(AD221=0,0,IF(AE221="","",EDATE(AE221,AD221)-DAY(1)))</f>
        <v>45949</v>
      </c>
      <c r="AG221" s="56" t="s">
        <v>81</v>
      </c>
      <c r="AH221" s="56" t="s">
        <v>82</v>
      </c>
      <c r="AI221" s="59" t="s">
        <v>1086</v>
      </c>
      <c r="AJ221" s="56" t="s">
        <v>113</v>
      </c>
      <c r="AK221" s="64" t="str">
        <f aca="true">IF(AE221=0,"нет данных",IF(TODAY()&lt;AF221-30,"поверен",IF(TODAY()&gt;AF221,"ЗАМЕНИТЬ","ПРОСРОЧЕН")))</f>
        <v>ПРОСРОЧЕН</v>
      </c>
      <c r="AL221" s="59"/>
      <c r="AM221" s="59" t="s">
        <v>85</v>
      </c>
      <c r="AN221" s="59" t="s">
        <v>86</v>
      </c>
      <c r="AO221" s="59" t="s">
        <v>87</v>
      </c>
      <c r="AP221" s="57"/>
      <c r="AQ221" s="65"/>
      <c r="AR221" s="64"/>
      <c r="AS221" s="59" t="s">
        <v>90</v>
      </c>
      <c r="AT221" s="54"/>
      <c r="AU221" s="54"/>
      <c r="AV221" s="56"/>
      <c r="AW221" s="56"/>
      <c r="AX221" s="54"/>
      <c r="AY221" s="54"/>
      <c r="AZ221" s="54"/>
      <c r="BA221" s="56"/>
      <c r="BB221" s="56" t="s">
        <v>141</v>
      </c>
      <c r="BC221" s="56" t="s">
        <v>142</v>
      </c>
      <c r="BD221" s="59" t="n">
        <v>3001</v>
      </c>
      <c r="BE221" s="56"/>
      <c r="BF221" s="66"/>
      <c r="BG221" s="70" t="s">
        <v>388</v>
      </c>
      <c r="BH221" s="71"/>
      <c r="BI221" s="54"/>
      <c r="BJ221" s="54"/>
      <c r="BK221" s="54"/>
    </row>
    <row r="222" s="72" customFormat="true" ht="60" hidden="false" customHeight="true" outlineLevel="0" collapsed="false">
      <c r="A222" s="54"/>
      <c r="B222" s="54" t="s">
        <v>62</v>
      </c>
      <c r="C222" s="54" t="s">
        <v>63</v>
      </c>
      <c r="D222" s="55" t="s">
        <v>64</v>
      </c>
      <c r="E222" s="55" t="n">
        <v>600</v>
      </c>
      <c r="F222" s="56" t="s">
        <v>680</v>
      </c>
      <c r="G222" s="56" t="s">
        <v>1087</v>
      </c>
      <c r="H222" s="55" t="s">
        <v>1088</v>
      </c>
      <c r="I222" s="57" t="s">
        <v>689</v>
      </c>
      <c r="J222" s="56" t="s">
        <v>409</v>
      </c>
      <c r="K222" s="58" t="s">
        <v>410</v>
      </c>
      <c r="L222" s="58" t="s">
        <v>411</v>
      </c>
      <c r="M222" s="58" t="s">
        <v>700</v>
      </c>
      <c r="N222" s="55" t="s">
        <v>1089</v>
      </c>
      <c r="O222" s="54" t="s">
        <v>414</v>
      </c>
      <c r="P222" s="54" t="s">
        <v>76</v>
      </c>
      <c r="Q222" s="59" t="s">
        <v>135</v>
      </c>
      <c r="R222" s="69" t="s">
        <v>685</v>
      </c>
      <c r="S222" s="57" t="n">
        <v>12</v>
      </c>
      <c r="T222" s="61" t="n">
        <f aca="false">R222+S222*365.2</f>
        <v>4391.6016</v>
      </c>
      <c r="U222" s="55" t="s">
        <v>78</v>
      </c>
      <c r="V222" s="54" t="str">
        <f aca="false">IF(Y222="","",Y222)</f>
        <v>к</v>
      </c>
      <c r="W222" s="54" t="str">
        <f aca="false">IF(Z222="","",Z222)</f>
        <v>Па</v>
      </c>
      <c r="X222" s="57" t="n">
        <v>600</v>
      </c>
      <c r="Y222" s="57" t="s">
        <v>416</v>
      </c>
      <c r="Z222" s="59" t="s">
        <v>138</v>
      </c>
      <c r="AA222" s="55" t="s">
        <v>417</v>
      </c>
      <c r="AB222" s="57"/>
      <c r="AC222" s="59" t="s">
        <v>111</v>
      </c>
      <c r="AD222" s="58" t="n">
        <v>36</v>
      </c>
      <c r="AE222" s="63" t="n">
        <v>44884</v>
      </c>
      <c r="AF222" s="64" t="n">
        <f aca="false">IF(AD222=0,0,IF(AE222="","",EDATE(AE222,AD222)-DAY(1)))</f>
        <v>45949</v>
      </c>
      <c r="AG222" s="56" t="s">
        <v>81</v>
      </c>
      <c r="AH222" s="56" t="s">
        <v>82</v>
      </c>
      <c r="AI222" s="59" t="s">
        <v>1090</v>
      </c>
      <c r="AJ222" s="56" t="s">
        <v>113</v>
      </c>
      <c r="AK222" s="64" t="str">
        <f aca="true">IF(AE222=0,"нет данных",IF(TODAY()&lt;AF222-30,"поверен",IF(TODAY()&gt;AF222,"ЗАМЕНИТЬ","ПРОСРОЧЕН")))</f>
        <v>ПРОСРОЧЕН</v>
      </c>
      <c r="AL222" s="59"/>
      <c r="AM222" s="59" t="s">
        <v>85</v>
      </c>
      <c r="AN222" s="59" t="s">
        <v>86</v>
      </c>
      <c r="AO222" s="59" t="s">
        <v>87</v>
      </c>
      <c r="AP222" s="57"/>
      <c r="AQ222" s="65"/>
      <c r="AR222" s="64"/>
      <c r="AS222" s="59" t="s">
        <v>90</v>
      </c>
      <c r="AT222" s="54"/>
      <c r="AU222" s="54"/>
      <c r="AV222" s="56"/>
      <c r="AW222" s="56"/>
      <c r="AX222" s="54"/>
      <c r="AY222" s="54"/>
      <c r="AZ222" s="54"/>
      <c r="BA222" s="56"/>
      <c r="BB222" s="56" t="s">
        <v>141</v>
      </c>
      <c r="BC222" s="56" t="s">
        <v>142</v>
      </c>
      <c r="BD222" s="59" t="n">
        <v>3001</v>
      </c>
      <c r="BE222" s="56"/>
      <c r="BF222" s="66"/>
      <c r="BG222" s="70" t="s">
        <v>388</v>
      </c>
      <c r="BH222" s="71"/>
      <c r="BI222" s="54"/>
      <c r="BJ222" s="54"/>
      <c r="BK222" s="54"/>
    </row>
    <row r="223" s="203" customFormat="true" ht="60" hidden="false" customHeight="true" outlineLevel="0" collapsed="false">
      <c r="A223" s="36"/>
      <c r="B223" s="36" t="s">
        <v>62</v>
      </c>
      <c r="C223" s="36" t="s">
        <v>63</v>
      </c>
      <c r="D223" s="37" t="s">
        <v>64</v>
      </c>
      <c r="E223" s="37" t="n">
        <v>600</v>
      </c>
      <c r="F223" s="38" t="s">
        <v>680</v>
      </c>
      <c r="G223" s="36" t="s">
        <v>1091</v>
      </c>
      <c r="H223" s="36" t="s">
        <v>1092</v>
      </c>
      <c r="I223" s="39" t="s">
        <v>624</v>
      </c>
      <c r="J223" s="38" t="s">
        <v>709</v>
      </c>
      <c r="K223" s="40" t="s">
        <v>626</v>
      </c>
      <c r="L223" s="40" t="s">
        <v>627</v>
      </c>
      <c r="M223" s="38" t="s">
        <v>628</v>
      </c>
      <c r="N223" s="37" t="s">
        <v>1093</v>
      </c>
      <c r="O223" s="39" t="s">
        <v>629</v>
      </c>
      <c r="P223" s="36" t="s">
        <v>76</v>
      </c>
      <c r="Q223" s="41" t="s">
        <v>630</v>
      </c>
      <c r="R223" s="42" t="n">
        <v>42699</v>
      </c>
      <c r="S223" s="39" t="n">
        <v>10</v>
      </c>
      <c r="T223" s="43" t="n">
        <f aca="false">R223+S223*365.2</f>
        <v>46351</v>
      </c>
      <c r="U223" s="37" t="n">
        <v>0.1</v>
      </c>
      <c r="V223" s="36" t="str">
        <f aca="false">IF(Y223="","",Y223)</f>
        <v>м</v>
      </c>
      <c r="W223" s="36" t="str">
        <f aca="false">IF(Z223="","",Z223)</f>
        <v>м/c</v>
      </c>
      <c r="X223" s="39" t="n">
        <v>30</v>
      </c>
      <c r="Y223" s="39" t="s">
        <v>242</v>
      </c>
      <c r="Z223" s="41" t="s">
        <v>631</v>
      </c>
      <c r="AA223" s="37" t="s">
        <v>632</v>
      </c>
      <c r="AB223" s="39" t="s">
        <v>242</v>
      </c>
      <c r="AC223" s="41" t="s">
        <v>633</v>
      </c>
      <c r="AD223" s="40" t="n">
        <v>12</v>
      </c>
      <c r="AE223" s="44" t="n">
        <v>45612</v>
      </c>
      <c r="AF223" s="45" t="n">
        <f aca="false">IF(AD223=0,0,IF(AE223="","",EDATE(AE223,AD223)-DAY(1)))</f>
        <v>45946</v>
      </c>
      <c r="AG223" s="38" t="s">
        <v>81</v>
      </c>
      <c r="AH223" s="38" t="s">
        <v>82</v>
      </c>
      <c r="AI223" s="41" t="s">
        <v>711</v>
      </c>
      <c r="AJ223" s="38" t="s">
        <v>712</v>
      </c>
      <c r="AK223" s="45" t="str">
        <f aca="true">IF(AE223=0,"нет данных",IF(TODAY()&lt;AF223-30,"поверен",IF(TODAY()&gt;AF223,"ЗАМЕНИТЬ","ПРОСРОЧЕН")))</f>
        <v>ПРОСРОЧЕН</v>
      </c>
      <c r="AL223" s="41"/>
      <c r="AM223" s="41" t="s">
        <v>85</v>
      </c>
      <c r="AN223" s="41" t="s">
        <v>86</v>
      </c>
      <c r="AO223" s="41" t="s">
        <v>87</v>
      </c>
      <c r="AP223" s="39" t="s">
        <v>635</v>
      </c>
      <c r="AQ223" s="46"/>
      <c r="AR223" s="45"/>
      <c r="AS223" s="41" t="s">
        <v>90</v>
      </c>
      <c r="AT223" s="36"/>
      <c r="AU223" s="36"/>
      <c r="AV223" s="38"/>
      <c r="AW223" s="38"/>
      <c r="AX223" s="36"/>
      <c r="AY223" s="36"/>
      <c r="AZ223" s="36"/>
      <c r="BA223" s="38"/>
      <c r="BB223" s="38" t="s">
        <v>636</v>
      </c>
      <c r="BC223" s="38" t="s">
        <v>637</v>
      </c>
      <c r="BD223" s="41" t="n">
        <v>3661</v>
      </c>
      <c r="BE223" s="38"/>
      <c r="BF223" s="47"/>
      <c r="BG223" s="36" t="s">
        <v>388</v>
      </c>
      <c r="BH223" s="202"/>
      <c r="BI223" s="46" t="s">
        <v>638</v>
      </c>
      <c r="BJ223" s="46" t="s">
        <v>639</v>
      </c>
      <c r="BK223" s="46" t="s">
        <v>640</v>
      </c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</row>
    <row r="224" s="203" customFormat="true" ht="60" hidden="false" customHeight="true" outlineLevel="0" collapsed="false">
      <c r="A224" s="36"/>
      <c r="B224" s="36" t="s">
        <v>62</v>
      </c>
      <c r="C224" s="36" t="s">
        <v>63</v>
      </c>
      <c r="D224" s="37" t="s">
        <v>64</v>
      </c>
      <c r="E224" s="37" t="n">
        <v>600</v>
      </c>
      <c r="F224" s="38" t="s">
        <v>680</v>
      </c>
      <c r="G224" s="36" t="s">
        <v>1094</v>
      </c>
      <c r="H224" s="36" t="s">
        <v>1095</v>
      </c>
      <c r="I224" s="39" t="s">
        <v>624</v>
      </c>
      <c r="J224" s="38" t="s">
        <v>709</v>
      </c>
      <c r="K224" s="40" t="s">
        <v>626</v>
      </c>
      <c r="L224" s="40" t="s">
        <v>627</v>
      </c>
      <c r="M224" s="38" t="s">
        <v>628</v>
      </c>
      <c r="N224" s="37" t="s">
        <v>1096</v>
      </c>
      <c r="O224" s="39" t="s">
        <v>629</v>
      </c>
      <c r="P224" s="36" t="s">
        <v>76</v>
      </c>
      <c r="Q224" s="41" t="s">
        <v>630</v>
      </c>
      <c r="R224" s="42" t="n">
        <v>42699</v>
      </c>
      <c r="S224" s="39" t="n">
        <v>10</v>
      </c>
      <c r="T224" s="43" t="n">
        <f aca="false">R224+S224*365.2</f>
        <v>46351</v>
      </c>
      <c r="U224" s="37" t="n">
        <v>0.1</v>
      </c>
      <c r="V224" s="36" t="str">
        <f aca="false">IF(Y224="","",Y224)</f>
        <v>м</v>
      </c>
      <c r="W224" s="36" t="str">
        <f aca="false">IF(Z224="","",Z224)</f>
        <v>м/c</v>
      </c>
      <c r="X224" s="39" t="n">
        <v>30</v>
      </c>
      <c r="Y224" s="39" t="s">
        <v>242</v>
      </c>
      <c r="Z224" s="41" t="s">
        <v>631</v>
      </c>
      <c r="AA224" s="37" t="s">
        <v>632</v>
      </c>
      <c r="AB224" s="39" t="s">
        <v>242</v>
      </c>
      <c r="AC224" s="41" t="s">
        <v>633</v>
      </c>
      <c r="AD224" s="40" t="n">
        <v>12</v>
      </c>
      <c r="AE224" s="44" t="n">
        <v>45612</v>
      </c>
      <c r="AF224" s="45" t="n">
        <f aca="false">IF(AD224=0,0,IF(AE224="","",EDATE(AE224,AD224)-DAY(1)))</f>
        <v>45946</v>
      </c>
      <c r="AG224" s="38" t="s">
        <v>81</v>
      </c>
      <c r="AH224" s="38" t="s">
        <v>82</v>
      </c>
      <c r="AI224" s="41" t="s">
        <v>711</v>
      </c>
      <c r="AJ224" s="38" t="s">
        <v>712</v>
      </c>
      <c r="AK224" s="45" t="str">
        <f aca="true">IF(AE224=0,"нет данных",IF(TODAY()&lt;AF224-30,"поверен",IF(TODAY()&gt;AF224,"ЗАМЕНИТЬ","ПРОСРОЧЕН")))</f>
        <v>ПРОСРОЧЕН</v>
      </c>
      <c r="AL224" s="41"/>
      <c r="AM224" s="41" t="s">
        <v>85</v>
      </c>
      <c r="AN224" s="41" t="s">
        <v>86</v>
      </c>
      <c r="AO224" s="41" t="s">
        <v>87</v>
      </c>
      <c r="AP224" s="39" t="s">
        <v>635</v>
      </c>
      <c r="AQ224" s="46"/>
      <c r="AR224" s="45"/>
      <c r="AS224" s="41" t="s">
        <v>90</v>
      </c>
      <c r="AT224" s="36"/>
      <c r="AU224" s="36"/>
      <c r="AV224" s="38"/>
      <c r="AW224" s="38"/>
      <c r="AX224" s="36"/>
      <c r="AY224" s="36"/>
      <c r="AZ224" s="36"/>
      <c r="BA224" s="38"/>
      <c r="BB224" s="38" t="s">
        <v>636</v>
      </c>
      <c r="BC224" s="38" t="s">
        <v>637</v>
      </c>
      <c r="BD224" s="41" t="n">
        <v>3661</v>
      </c>
      <c r="BE224" s="38"/>
      <c r="BF224" s="47"/>
      <c r="BG224" s="36" t="s">
        <v>388</v>
      </c>
      <c r="BH224" s="202"/>
      <c r="BI224" s="46" t="s">
        <v>638</v>
      </c>
      <c r="BJ224" s="46" t="s">
        <v>639</v>
      </c>
      <c r="BK224" s="46" t="s">
        <v>640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</row>
    <row r="225" s="203" customFormat="true" ht="60" hidden="false" customHeight="true" outlineLevel="0" collapsed="false">
      <c r="A225" s="36"/>
      <c r="B225" s="36" t="s">
        <v>62</v>
      </c>
      <c r="C225" s="36" t="s">
        <v>63</v>
      </c>
      <c r="D225" s="37" t="s">
        <v>64</v>
      </c>
      <c r="E225" s="37" t="n">
        <v>600</v>
      </c>
      <c r="F225" s="38" t="s">
        <v>680</v>
      </c>
      <c r="G225" s="36" t="s">
        <v>1097</v>
      </c>
      <c r="H225" s="36" t="s">
        <v>1098</v>
      </c>
      <c r="I225" s="39" t="s">
        <v>624</v>
      </c>
      <c r="J225" s="38" t="s">
        <v>709</v>
      </c>
      <c r="K225" s="40" t="s">
        <v>626</v>
      </c>
      <c r="L225" s="40" t="s">
        <v>627</v>
      </c>
      <c r="M225" s="38" t="s">
        <v>628</v>
      </c>
      <c r="N225" s="37" t="s">
        <v>1099</v>
      </c>
      <c r="O225" s="39" t="s">
        <v>629</v>
      </c>
      <c r="P225" s="36" t="s">
        <v>76</v>
      </c>
      <c r="Q225" s="41" t="s">
        <v>630</v>
      </c>
      <c r="R225" s="42" t="n">
        <v>42699</v>
      </c>
      <c r="S225" s="39" t="n">
        <v>10</v>
      </c>
      <c r="T225" s="43" t="n">
        <f aca="false">R225+S225*365.2</f>
        <v>46351</v>
      </c>
      <c r="U225" s="37" t="n">
        <v>0.1</v>
      </c>
      <c r="V225" s="36" t="str">
        <f aca="false">IF(Y225="","",Y225)</f>
        <v>м</v>
      </c>
      <c r="W225" s="36" t="str">
        <f aca="false">IF(Z225="","",Z225)</f>
        <v>м/c</v>
      </c>
      <c r="X225" s="39" t="n">
        <v>30</v>
      </c>
      <c r="Y225" s="39" t="s">
        <v>242</v>
      </c>
      <c r="Z225" s="41" t="s">
        <v>631</v>
      </c>
      <c r="AA225" s="37" t="s">
        <v>632</v>
      </c>
      <c r="AB225" s="39" t="s">
        <v>242</v>
      </c>
      <c r="AC225" s="41" t="s">
        <v>633</v>
      </c>
      <c r="AD225" s="40" t="n">
        <v>12</v>
      </c>
      <c r="AE225" s="44" t="n">
        <v>45612</v>
      </c>
      <c r="AF225" s="45" t="n">
        <f aca="false">IF(AD225=0,0,IF(AE225="","",EDATE(AE225,AD225)-DAY(1)))</f>
        <v>45946</v>
      </c>
      <c r="AG225" s="38" t="s">
        <v>81</v>
      </c>
      <c r="AH225" s="38" t="s">
        <v>82</v>
      </c>
      <c r="AI225" s="41" t="s">
        <v>711</v>
      </c>
      <c r="AJ225" s="38" t="s">
        <v>712</v>
      </c>
      <c r="AK225" s="45" t="str">
        <f aca="true">IF(AE225=0,"нет данных",IF(TODAY()&lt;AF225-30,"поверен",IF(TODAY()&gt;AF225,"ЗАМЕНИТЬ","ПРОСРОЧЕН")))</f>
        <v>ПРОСРОЧЕН</v>
      </c>
      <c r="AL225" s="41"/>
      <c r="AM225" s="41" t="s">
        <v>85</v>
      </c>
      <c r="AN225" s="41" t="s">
        <v>86</v>
      </c>
      <c r="AO225" s="41" t="s">
        <v>87</v>
      </c>
      <c r="AP225" s="39" t="s">
        <v>635</v>
      </c>
      <c r="AQ225" s="46"/>
      <c r="AR225" s="45"/>
      <c r="AS225" s="41" t="s">
        <v>90</v>
      </c>
      <c r="AT225" s="36"/>
      <c r="AU225" s="36"/>
      <c r="AV225" s="38"/>
      <c r="AW225" s="38"/>
      <c r="AX225" s="36"/>
      <c r="AY225" s="36"/>
      <c r="AZ225" s="36"/>
      <c r="BA225" s="38"/>
      <c r="BB225" s="38" t="s">
        <v>636</v>
      </c>
      <c r="BC225" s="38" t="s">
        <v>637</v>
      </c>
      <c r="BD225" s="41" t="n">
        <v>3661</v>
      </c>
      <c r="BE225" s="38"/>
      <c r="BF225" s="47"/>
      <c r="BG225" s="36" t="s">
        <v>388</v>
      </c>
      <c r="BH225" s="202"/>
      <c r="BI225" s="46" t="s">
        <v>638</v>
      </c>
      <c r="BJ225" s="46" t="s">
        <v>639</v>
      </c>
      <c r="BK225" s="46" t="s">
        <v>640</v>
      </c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</row>
    <row r="226" s="203" customFormat="true" ht="60" hidden="false" customHeight="true" outlineLevel="0" collapsed="false">
      <c r="A226" s="36"/>
      <c r="B226" s="36" t="s">
        <v>62</v>
      </c>
      <c r="C226" s="36" t="s">
        <v>63</v>
      </c>
      <c r="D226" s="37" t="s">
        <v>64</v>
      </c>
      <c r="E226" s="37" t="n">
        <v>600</v>
      </c>
      <c r="F226" s="38" t="s">
        <v>680</v>
      </c>
      <c r="G226" s="36" t="s">
        <v>1097</v>
      </c>
      <c r="H226" s="36" t="s">
        <v>1100</v>
      </c>
      <c r="I226" s="39" t="s">
        <v>624</v>
      </c>
      <c r="J226" s="38" t="s">
        <v>709</v>
      </c>
      <c r="K226" s="40" t="s">
        <v>626</v>
      </c>
      <c r="L226" s="40" t="s">
        <v>627</v>
      </c>
      <c r="M226" s="38" t="s">
        <v>628</v>
      </c>
      <c r="N226" s="37" t="s">
        <v>1101</v>
      </c>
      <c r="O226" s="39" t="s">
        <v>629</v>
      </c>
      <c r="P226" s="36" t="s">
        <v>76</v>
      </c>
      <c r="Q226" s="41" t="s">
        <v>630</v>
      </c>
      <c r="R226" s="42" t="n">
        <v>42636</v>
      </c>
      <c r="S226" s="39" t="n">
        <v>10</v>
      </c>
      <c r="T226" s="43" t="n">
        <f aca="false">R226+S226*365.2</f>
        <v>46288</v>
      </c>
      <c r="U226" s="37" t="n">
        <v>0.1</v>
      </c>
      <c r="V226" s="36" t="str">
        <f aca="false">IF(Y226="","",Y226)</f>
        <v>м</v>
      </c>
      <c r="W226" s="36" t="str">
        <f aca="false">IF(Z226="","",Z226)</f>
        <v>м/c</v>
      </c>
      <c r="X226" s="39" t="n">
        <v>30</v>
      </c>
      <c r="Y226" s="39" t="s">
        <v>242</v>
      </c>
      <c r="Z226" s="41" t="s">
        <v>631</v>
      </c>
      <c r="AA226" s="37" t="s">
        <v>632</v>
      </c>
      <c r="AB226" s="39" t="s">
        <v>242</v>
      </c>
      <c r="AC226" s="41" t="s">
        <v>633</v>
      </c>
      <c r="AD226" s="40" t="n">
        <v>12</v>
      </c>
      <c r="AE226" s="44" t="n">
        <v>45612</v>
      </c>
      <c r="AF226" s="45" t="n">
        <f aca="false">IF(AD226=0,0,IF(AE226="","",EDATE(AE226,AD226)-DAY(1)))</f>
        <v>45946</v>
      </c>
      <c r="AG226" s="38" t="s">
        <v>81</v>
      </c>
      <c r="AH226" s="38" t="s">
        <v>82</v>
      </c>
      <c r="AI226" s="41" t="s">
        <v>711</v>
      </c>
      <c r="AJ226" s="38" t="s">
        <v>712</v>
      </c>
      <c r="AK226" s="45" t="str">
        <f aca="true">IF(AE226=0,"нет данных",IF(TODAY()&lt;AF226-30,"поверен",IF(TODAY()&gt;AF226,"ЗАМЕНИТЬ","ПРОСРОЧЕН")))</f>
        <v>ПРОСРОЧЕН</v>
      </c>
      <c r="AL226" s="41"/>
      <c r="AM226" s="41" t="s">
        <v>85</v>
      </c>
      <c r="AN226" s="41" t="s">
        <v>86</v>
      </c>
      <c r="AO226" s="41" t="s">
        <v>87</v>
      </c>
      <c r="AP226" s="39" t="s">
        <v>635</v>
      </c>
      <c r="AQ226" s="46"/>
      <c r="AR226" s="45"/>
      <c r="AS226" s="41" t="s">
        <v>90</v>
      </c>
      <c r="AT226" s="36"/>
      <c r="AU226" s="36"/>
      <c r="AV226" s="38"/>
      <c r="AW226" s="38"/>
      <c r="AX226" s="36"/>
      <c r="AY226" s="36"/>
      <c r="AZ226" s="36"/>
      <c r="BA226" s="38"/>
      <c r="BB226" s="38" t="s">
        <v>636</v>
      </c>
      <c r="BC226" s="38" t="s">
        <v>637</v>
      </c>
      <c r="BD226" s="41" t="n">
        <v>3661</v>
      </c>
      <c r="BE226" s="38"/>
      <c r="BF226" s="47"/>
      <c r="BG226" s="36" t="s">
        <v>388</v>
      </c>
      <c r="BH226" s="202"/>
      <c r="BI226" s="46" t="s">
        <v>638</v>
      </c>
      <c r="BJ226" s="46" t="s">
        <v>639</v>
      </c>
      <c r="BK226" s="46" t="s">
        <v>640</v>
      </c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</row>
    <row r="227" s="203" customFormat="true" ht="60" hidden="false" customHeight="true" outlineLevel="0" collapsed="false">
      <c r="A227" s="36"/>
      <c r="B227" s="36" t="s">
        <v>62</v>
      </c>
      <c r="C227" s="36" t="s">
        <v>63</v>
      </c>
      <c r="D227" s="37" t="s">
        <v>64</v>
      </c>
      <c r="E227" s="37" t="n">
        <v>600</v>
      </c>
      <c r="F227" s="38" t="s">
        <v>680</v>
      </c>
      <c r="G227" s="36" t="s">
        <v>1102</v>
      </c>
      <c r="H227" s="36" t="s">
        <v>1103</v>
      </c>
      <c r="I227" s="39" t="s">
        <v>624</v>
      </c>
      <c r="J227" s="38" t="s">
        <v>709</v>
      </c>
      <c r="K227" s="40" t="s">
        <v>626</v>
      </c>
      <c r="L227" s="40" t="s">
        <v>627</v>
      </c>
      <c r="M227" s="38" t="s">
        <v>628</v>
      </c>
      <c r="N227" s="37" t="s">
        <v>1104</v>
      </c>
      <c r="O227" s="39" t="s">
        <v>629</v>
      </c>
      <c r="P227" s="36" t="s">
        <v>76</v>
      </c>
      <c r="Q227" s="41" t="s">
        <v>630</v>
      </c>
      <c r="R227" s="42" t="n">
        <v>42636</v>
      </c>
      <c r="S227" s="39" t="n">
        <v>10</v>
      </c>
      <c r="T227" s="43" t="n">
        <f aca="false">R227+S227*365.2</f>
        <v>46288</v>
      </c>
      <c r="U227" s="37" t="n">
        <v>0.1</v>
      </c>
      <c r="V227" s="36" t="str">
        <f aca="false">IF(Y227="","",Y227)</f>
        <v>м</v>
      </c>
      <c r="W227" s="36" t="str">
        <f aca="false">IF(Z227="","",Z227)</f>
        <v>м/c</v>
      </c>
      <c r="X227" s="39" t="n">
        <v>30</v>
      </c>
      <c r="Y227" s="39" t="s">
        <v>242</v>
      </c>
      <c r="Z227" s="41" t="s">
        <v>631</v>
      </c>
      <c r="AA227" s="37" t="s">
        <v>632</v>
      </c>
      <c r="AB227" s="39" t="s">
        <v>242</v>
      </c>
      <c r="AC227" s="41" t="s">
        <v>633</v>
      </c>
      <c r="AD227" s="40" t="n">
        <v>12</v>
      </c>
      <c r="AE227" s="44" t="n">
        <v>45612</v>
      </c>
      <c r="AF227" s="45" t="n">
        <f aca="false">IF(AD227=0,0,IF(AE227="","",EDATE(AE227,AD227)-DAY(1)))</f>
        <v>45946</v>
      </c>
      <c r="AG227" s="38" t="s">
        <v>81</v>
      </c>
      <c r="AH227" s="38" t="s">
        <v>82</v>
      </c>
      <c r="AI227" s="41" t="s">
        <v>711</v>
      </c>
      <c r="AJ227" s="38" t="s">
        <v>712</v>
      </c>
      <c r="AK227" s="45" t="str">
        <f aca="true">IF(AE227=0,"нет данных",IF(TODAY()&lt;AF227-30,"поверен",IF(TODAY()&gt;AF227,"ЗАМЕНИТЬ","ПРОСРОЧЕН")))</f>
        <v>ПРОСРОЧЕН</v>
      </c>
      <c r="AL227" s="41"/>
      <c r="AM227" s="41" t="s">
        <v>85</v>
      </c>
      <c r="AN227" s="41" t="s">
        <v>86</v>
      </c>
      <c r="AO227" s="41" t="s">
        <v>87</v>
      </c>
      <c r="AP227" s="39" t="s">
        <v>635</v>
      </c>
      <c r="AQ227" s="46"/>
      <c r="AR227" s="45"/>
      <c r="AS227" s="41" t="s">
        <v>90</v>
      </c>
      <c r="AT227" s="36"/>
      <c r="AU227" s="36"/>
      <c r="AV227" s="38"/>
      <c r="AW227" s="38"/>
      <c r="AX227" s="36"/>
      <c r="AY227" s="36"/>
      <c r="AZ227" s="36"/>
      <c r="BA227" s="38"/>
      <c r="BB227" s="38" t="s">
        <v>636</v>
      </c>
      <c r="BC227" s="38" t="s">
        <v>637</v>
      </c>
      <c r="BD227" s="41" t="n">
        <v>3661</v>
      </c>
      <c r="BE227" s="38"/>
      <c r="BF227" s="47"/>
      <c r="BG227" s="36" t="s">
        <v>388</v>
      </c>
      <c r="BH227" s="202"/>
      <c r="BI227" s="46" t="s">
        <v>638</v>
      </c>
      <c r="BJ227" s="46" t="s">
        <v>639</v>
      </c>
      <c r="BK227" s="46" t="s">
        <v>640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</row>
    <row r="228" s="203" customFormat="true" ht="60" hidden="false" customHeight="true" outlineLevel="0" collapsed="false">
      <c r="A228" s="36"/>
      <c r="B228" s="36" t="s">
        <v>62</v>
      </c>
      <c r="C228" s="36" t="s">
        <v>63</v>
      </c>
      <c r="D228" s="37" t="s">
        <v>64</v>
      </c>
      <c r="E228" s="37" t="n">
        <v>600</v>
      </c>
      <c r="F228" s="38" t="s">
        <v>680</v>
      </c>
      <c r="G228" s="36" t="s">
        <v>1105</v>
      </c>
      <c r="H228" s="36" t="s">
        <v>1106</v>
      </c>
      <c r="I228" s="39" t="s">
        <v>624</v>
      </c>
      <c r="J228" s="38" t="s">
        <v>709</v>
      </c>
      <c r="K228" s="40" t="s">
        <v>626</v>
      </c>
      <c r="L228" s="40" t="s">
        <v>627</v>
      </c>
      <c r="M228" s="38" t="s">
        <v>628</v>
      </c>
      <c r="N228" s="37" t="s">
        <v>1107</v>
      </c>
      <c r="O228" s="36" t="s">
        <v>629</v>
      </c>
      <c r="P228" s="36" t="s">
        <v>76</v>
      </c>
      <c r="Q228" s="41" t="s">
        <v>630</v>
      </c>
      <c r="R228" s="42" t="n">
        <v>42699</v>
      </c>
      <c r="S228" s="39" t="n">
        <v>10</v>
      </c>
      <c r="T228" s="43" t="n">
        <f aca="false">R228+S228*365.2</f>
        <v>46351</v>
      </c>
      <c r="U228" s="37" t="n">
        <v>0.1</v>
      </c>
      <c r="V228" s="36" t="str">
        <f aca="false">IF(Y228="","",Y228)</f>
        <v>м</v>
      </c>
      <c r="W228" s="36" t="str">
        <f aca="false">IF(Z228="","",Z228)</f>
        <v>м/c</v>
      </c>
      <c r="X228" s="39" t="n">
        <v>30</v>
      </c>
      <c r="Y228" s="39" t="s">
        <v>242</v>
      </c>
      <c r="Z228" s="41" t="s">
        <v>631</v>
      </c>
      <c r="AA228" s="37" t="s">
        <v>632</v>
      </c>
      <c r="AB228" s="39" t="s">
        <v>242</v>
      </c>
      <c r="AC228" s="41" t="s">
        <v>633</v>
      </c>
      <c r="AD228" s="40" t="n">
        <v>12</v>
      </c>
      <c r="AE228" s="44" t="n">
        <v>45612</v>
      </c>
      <c r="AF228" s="45" t="n">
        <f aca="false">IF(AD228=0,0,IF(AE228="","",EDATE(AE228,AD228)-DAY(1)))</f>
        <v>45946</v>
      </c>
      <c r="AG228" s="38" t="s">
        <v>81</v>
      </c>
      <c r="AH228" s="38" t="s">
        <v>82</v>
      </c>
      <c r="AI228" s="41" t="s">
        <v>711</v>
      </c>
      <c r="AJ228" s="38" t="s">
        <v>712</v>
      </c>
      <c r="AK228" s="45" t="str">
        <f aca="true">IF(AE228=0,"нет данных",IF(TODAY()&lt;AF228-30,"поверен",IF(TODAY()&gt;AF228,"ЗАМЕНИТЬ","ПРОСРОЧЕН")))</f>
        <v>ПРОСРОЧЕН</v>
      </c>
      <c r="AL228" s="41"/>
      <c r="AM228" s="41" t="s">
        <v>85</v>
      </c>
      <c r="AN228" s="41" t="s">
        <v>86</v>
      </c>
      <c r="AO228" s="41" t="s">
        <v>87</v>
      </c>
      <c r="AP228" s="39" t="s">
        <v>635</v>
      </c>
      <c r="AQ228" s="46"/>
      <c r="AR228" s="45"/>
      <c r="AS228" s="41" t="s">
        <v>90</v>
      </c>
      <c r="AT228" s="36"/>
      <c r="AU228" s="36"/>
      <c r="AV228" s="38"/>
      <c r="AW228" s="38"/>
      <c r="AX228" s="36"/>
      <c r="AY228" s="36"/>
      <c r="AZ228" s="36"/>
      <c r="BA228" s="38"/>
      <c r="BB228" s="38" t="s">
        <v>636</v>
      </c>
      <c r="BC228" s="38" t="s">
        <v>637</v>
      </c>
      <c r="BD228" s="41" t="n">
        <v>3661</v>
      </c>
      <c r="BE228" s="38"/>
      <c r="BF228" s="47"/>
      <c r="BG228" s="36" t="s">
        <v>388</v>
      </c>
      <c r="BH228" s="202"/>
      <c r="BI228" s="46" t="s">
        <v>638</v>
      </c>
      <c r="BJ228" s="46" t="s">
        <v>639</v>
      </c>
      <c r="BK228" s="46" t="s">
        <v>640</v>
      </c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</row>
    <row r="229" s="203" customFormat="true" ht="60" hidden="false" customHeight="true" outlineLevel="0" collapsed="false">
      <c r="A229" s="36"/>
      <c r="B229" s="36" t="s">
        <v>62</v>
      </c>
      <c r="C229" s="36" t="s">
        <v>63</v>
      </c>
      <c r="D229" s="37" t="s">
        <v>64</v>
      </c>
      <c r="E229" s="37" t="n">
        <v>600</v>
      </c>
      <c r="F229" s="38" t="s">
        <v>680</v>
      </c>
      <c r="G229" s="36" t="s">
        <v>1108</v>
      </c>
      <c r="H229" s="36" t="s">
        <v>1109</v>
      </c>
      <c r="I229" s="39" t="s">
        <v>624</v>
      </c>
      <c r="J229" s="38" t="s">
        <v>709</v>
      </c>
      <c r="K229" s="40" t="s">
        <v>626</v>
      </c>
      <c r="L229" s="40" t="s">
        <v>627</v>
      </c>
      <c r="M229" s="38" t="s">
        <v>628</v>
      </c>
      <c r="N229" s="37" t="s">
        <v>1110</v>
      </c>
      <c r="O229" s="39" t="s">
        <v>629</v>
      </c>
      <c r="P229" s="36" t="s">
        <v>76</v>
      </c>
      <c r="Q229" s="41" t="s">
        <v>630</v>
      </c>
      <c r="R229" s="42" t="n">
        <v>42699</v>
      </c>
      <c r="S229" s="39" t="n">
        <v>10</v>
      </c>
      <c r="T229" s="43" t="n">
        <f aca="false">R229+S229*365.2</f>
        <v>46351</v>
      </c>
      <c r="U229" s="37" t="n">
        <v>0.1</v>
      </c>
      <c r="V229" s="36" t="str">
        <f aca="false">IF(Y229="","",Y229)</f>
        <v>м</v>
      </c>
      <c r="W229" s="36" t="str">
        <f aca="false">IF(Z229="","",Z229)</f>
        <v>м/c</v>
      </c>
      <c r="X229" s="39" t="n">
        <v>30</v>
      </c>
      <c r="Y229" s="39" t="s">
        <v>242</v>
      </c>
      <c r="Z229" s="41" t="s">
        <v>631</v>
      </c>
      <c r="AA229" s="37" t="s">
        <v>632</v>
      </c>
      <c r="AB229" s="39" t="s">
        <v>242</v>
      </c>
      <c r="AC229" s="41" t="s">
        <v>633</v>
      </c>
      <c r="AD229" s="40" t="n">
        <v>12</v>
      </c>
      <c r="AE229" s="44" t="n">
        <v>45612</v>
      </c>
      <c r="AF229" s="45" t="n">
        <f aca="false">IF(AD229=0,0,IF(AE229="","",EDATE(AE229,AD229)-DAY(1)))</f>
        <v>45946</v>
      </c>
      <c r="AG229" s="38" t="s">
        <v>81</v>
      </c>
      <c r="AH229" s="38" t="s">
        <v>82</v>
      </c>
      <c r="AI229" s="41" t="s">
        <v>711</v>
      </c>
      <c r="AJ229" s="38" t="s">
        <v>712</v>
      </c>
      <c r="AK229" s="45" t="str">
        <f aca="true">IF(AE229=0,"нет данных",IF(TODAY()&lt;AF229-30,"поверен",IF(TODAY()&gt;AF229,"ЗАМЕНИТЬ","ПРОСРОЧЕН")))</f>
        <v>ПРОСРОЧЕН</v>
      </c>
      <c r="AL229" s="41"/>
      <c r="AM229" s="41" t="s">
        <v>85</v>
      </c>
      <c r="AN229" s="41" t="s">
        <v>86</v>
      </c>
      <c r="AO229" s="41" t="s">
        <v>87</v>
      </c>
      <c r="AP229" s="39" t="s">
        <v>635</v>
      </c>
      <c r="AQ229" s="46"/>
      <c r="AR229" s="45"/>
      <c r="AS229" s="41" t="s">
        <v>90</v>
      </c>
      <c r="AT229" s="36"/>
      <c r="AU229" s="36"/>
      <c r="AV229" s="38"/>
      <c r="AW229" s="38"/>
      <c r="AX229" s="36"/>
      <c r="AY229" s="36"/>
      <c r="AZ229" s="36"/>
      <c r="BA229" s="38"/>
      <c r="BB229" s="38" t="s">
        <v>636</v>
      </c>
      <c r="BC229" s="38" t="s">
        <v>637</v>
      </c>
      <c r="BD229" s="41" t="n">
        <v>3661</v>
      </c>
      <c r="BE229" s="38"/>
      <c r="BF229" s="47"/>
      <c r="BG229" s="36" t="s">
        <v>388</v>
      </c>
      <c r="BH229" s="202"/>
      <c r="BI229" s="46" t="s">
        <v>638</v>
      </c>
      <c r="BJ229" s="46" t="s">
        <v>639</v>
      </c>
      <c r="BK229" s="46" t="s">
        <v>640</v>
      </c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</row>
    <row r="230" s="203" customFormat="true" ht="60" hidden="false" customHeight="true" outlineLevel="0" collapsed="false">
      <c r="A230" s="36"/>
      <c r="B230" s="36" t="s">
        <v>62</v>
      </c>
      <c r="C230" s="36" t="s">
        <v>63</v>
      </c>
      <c r="D230" s="37" t="s">
        <v>64</v>
      </c>
      <c r="E230" s="37" t="n">
        <v>600</v>
      </c>
      <c r="F230" s="38" t="s">
        <v>680</v>
      </c>
      <c r="G230" s="36" t="s">
        <v>1108</v>
      </c>
      <c r="H230" s="36" t="s">
        <v>1111</v>
      </c>
      <c r="I230" s="39" t="s">
        <v>624</v>
      </c>
      <c r="J230" s="38" t="s">
        <v>709</v>
      </c>
      <c r="K230" s="40" t="s">
        <v>626</v>
      </c>
      <c r="L230" s="40" t="s">
        <v>627</v>
      </c>
      <c r="M230" s="38" t="s">
        <v>628</v>
      </c>
      <c r="N230" s="37" t="s">
        <v>1112</v>
      </c>
      <c r="O230" s="36" t="s">
        <v>629</v>
      </c>
      <c r="P230" s="36" t="s">
        <v>76</v>
      </c>
      <c r="Q230" s="41" t="s">
        <v>630</v>
      </c>
      <c r="R230" s="42" t="n">
        <v>42625</v>
      </c>
      <c r="S230" s="39" t="n">
        <v>10</v>
      </c>
      <c r="T230" s="43" t="n">
        <f aca="false">R230+S230*365.2</f>
        <v>46277</v>
      </c>
      <c r="U230" s="37" t="n">
        <v>0.1</v>
      </c>
      <c r="V230" s="36" t="str">
        <f aca="false">IF(Y230="","",Y230)</f>
        <v>м</v>
      </c>
      <c r="W230" s="36" t="str">
        <f aca="false">IF(Z230="","",Z230)</f>
        <v>м/c</v>
      </c>
      <c r="X230" s="39" t="n">
        <v>30</v>
      </c>
      <c r="Y230" s="39" t="s">
        <v>242</v>
      </c>
      <c r="Z230" s="41" t="s">
        <v>631</v>
      </c>
      <c r="AA230" s="37" t="s">
        <v>632</v>
      </c>
      <c r="AB230" s="39" t="s">
        <v>242</v>
      </c>
      <c r="AC230" s="41" t="s">
        <v>633</v>
      </c>
      <c r="AD230" s="40" t="n">
        <v>12</v>
      </c>
      <c r="AE230" s="44" t="n">
        <v>45612</v>
      </c>
      <c r="AF230" s="45" t="n">
        <f aca="false">IF(AD230=0,0,IF(AE230="","",EDATE(AE230,AD230)-DAY(1)))</f>
        <v>45946</v>
      </c>
      <c r="AG230" s="38" t="s">
        <v>81</v>
      </c>
      <c r="AH230" s="38" t="s">
        <v>82</v>
      </c>
      <c r="AI230" s="41" t="s">
        <v>711</v>
      </c>
      <c r="AJ230" s="38" t="s">
        <v>712</v>
      </c>
      <c r="AK230" s="45" t="str">
        <f aca="true">IF(AE230=0,"нет данных",IF(TODAY()&lt;AF230-30,"поверен",IF(TODAY()&gt;AF230,"ЗАМЕНИТЬ","ПРОСРОЧЕН")))</f>
        <v>ПРОСРОЧЕН</v>
      </c>
      <c r="AL230" s="41"/>
      <c r="AM230" s="41" t="s">
        <v>85</v>
      </c>
      <c r="AN230" s="41" t="s">
        <v>86</v>
      </c>
      <c r="AO230" s="41" t="s">
        <v>87</v>
      </c>
      <c r="AP230" s="39" t="s">
        <v>635</v>
      </c>
      <c r="AQ230" s="46"/>
      <c r="AR230" s="45"/>
      <c r="AS230" s="41" t="s">
        <v>90</v>
      </c>
      <c r="AT230" s="36"/>
      <c r="AU230" s="36"/>
      <c r="AV230" s="38"/>
      <c r="AW230" s="38"/>
      <c r="AX230" s="36"/>
      <c r="AY230" s="36"/>
      <c r="AZ230" s="36"/>
      <c r="BA230" s="38"/>
      <c r="BB230" s="38" t="s">
        <v>636</v>
      </c>
      <c r="BC230" s="38" t="s">
        <v>637</v>
      </c>
      <c r="BD230" s="41" t="n">
        <v>3661</v>
      </c>
      <c r="BE230" s="38"/>
      <c r="BF230" s="47"/>
      <c r="BG230" s="36" t="s">
        <v>388</v>
      </c>
      <c r="BH230" s="202"/>
      <c r="BI230" s="46" t="s">
        <v>638</v>
      </c>
      <c r="BJ230" s="46" t="s">
        <v>639</v>
      </c>
      <c r="BK230" s="46" t="s">
        <v>640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</row>
    <row r="231" s="203" customFormat="true" ht="60" hidden="false" customHeight="true" outlineLevel="0" collapsed="false">
      <c r="A231" s="36"/>
      <c r="B231" s="36" t="s">
        <v>62</v>
      </c>
      <c r="C231" s="36" t="s">
        <v>63</v>
      </c>
      <c r="D231" s="37" t="s">
        <v>64</v>
      </c>
      <c r="E231" s="37" t="n">
        <v>600</v>
      </c>
      <c r="F231" s="38" t="s">
        <v>680</v>
      </c>
      <c r="G231" s="36" t="s">
        <v>1113</v>
      </c>
      <c r="H231" s="36" t="s">
        <v>1114</v>
      </c>
      <c r="I231" s="39" t="s">
        <v>624</v>
      </c>
      <c r="J231" s="38" t="s">
        <v>821</v>
      </c>
      <c r="K231" s="40" t="s">
        <v>626</v>
      </c>
      <c r="L231" s="40" t="s">
        <v>627</v>
      </c>
      <c r="M231" s="38" t="s">
        <v>628</v>
      </c>
      <c r="N231" s="37" t="s">
        <v>1115</v>
      </c>
      <c r="O231" s="39" t="s">
        <v>629</v>
      </c>
      <c r="P231" s="36" t="s">
        <v>76</v>
      </c>
      <c r="Q231" s="41" t="s">
        <v>630</v>
      </c>
      <c r="R231" s="42" t="n">
        <v>42699</v>
      </c>
      <c r="S231" s="39" t="n">
        <v>10</v>
      </c>
      <c r="T231" s="43" t="n">
        <f aca="false">R231+S231*365.2</f>
        <v>46351</v>
      </c>
      <c r="U231" s="37" t="n">
        <v>0.1</v>
      </c>
      <c r="V231" s="36" t="str">
        <f aca="false">IF(Y231="","",Y231)</f>
        <v>м</v>
      </c>
      <c r="W231" s="36" t="str">
        <f aca="false">IF(Z231="","",Z231)</f>
        <v>м/c</v>
      </c>
      <c r="X231" s="39" t="n">
        <v>30</v>
      </c>
      <c r="Y231" s="39" t="s">
        <v>242</v>
      </c>
      <c r="Z231" s="41" t="s">
        <v>631</v>
      </c>
      <c r="AA231" s="37" t="s">
        <v>632</v>
      </c>
      <c r="AB231" s="39" t="s">
        <v>242</v>
      </c>
      <c r="AC231" s="41" t="s">
        <v>633</v>
      </c>
      <c r="AD231" s="40" t="n">
        <v>12</v>
      </c>
      <c r="AE231" s="44" t="n">
        <v>45612</v>
      </c>
      <c r="AF231" s="45" t="n">
        <f aca="false">IF(AD231=0,0,IF(AE231="","",EDATE(AE231,AD231)-DAY(1)))</f>
        <v>45946</v>
      </c>
      <c r="AG231" s="38" t="s">
        <v>81</v>
      </c>
      <c r="AH231" s="38" t="s">
        <v>82</v>
      </c>
      <c r="AI231" s="41" t="s">
        <v>711</v>
      </c>
      <c r="AJ231" s="38" t="s">
        <v>712</v>
      </c>
      <c r="AK231" s="45" t="str">
        <f aca="true">IF(AE231=0,"нет данных",IF(TODAY()&lt;AF231-30,"поверен",IF(TODAY()&gt;AF231,"ЗАМЕНИТЬ","ПРОСРОЧЕН")))</f>
        <v>ПРОСРОЧЕН</v>
      </c>
      <c r="AL231" s="41"/>
      <c r="AM231" s="41" t="s">
        <v>85</v>
      </c>
      <c r="AN231" s="41" t="s">
        <v>86</v>
      </c>
      <c r="AO231" s="41" t="s">
        <v>87</v>
      </c>
      <c r="AP231" s="39" t="s">
        <v>635</v>
      </c>
      <c r="AQ231" s="46"/>
      <c r="AR231" s="45"/>
      <c r="AS231" s="41" t="s">
        <v>90</v>
      </c>
      <c r="AT231" s="36"/>
      <c r="AU231" s="36"/>
      <c r="AV231" s="38"/>
      <c r="AW231" s="38"/>
      <c r="AX231" s="36"/>
      <c r="AY231" s="36"/>
      <c r="AZ231" s="36"/>
      <c r="BA231" s="38"/>
      <c r="BB231" s="38" t="s">
        <v>636</v>
      </c>
      <c r="BC231" s="38" t="s">
        <v>637</v>
      </c>
      <c r="BD231" s="41" t="n">
        <v>3661</v>
      </c>
      <c r="BE231" s="38"/>
      <c r="BF231" s="47"/>
      <c r="BG231" s="36" t="s">
        <v>388</v>
      </c>
      <c r="BH231" s="202"/>
      <c r="BI231" s="46" t="s">
        <v>638</v>
      </c>
      <c r="BJ231" s="46" t="s">
        <v>639</v>
      </c>
      <c r="BK231" s="46" t="s">
        <v>640</v>
      </c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</row>
    <row r="232" s="141" customFormat="true" ht="60" hidden="false" customHeight="true" outlineLevel="0" collapsed="false">
      <c r="A232" s="36"/>
      <c r="B232" s="36" t="s">
        <v>62</v>
      </c>
      <c r="C232" s="36" t="s">
        <v>63</v>
      </c>
      <c r="D232" s="37" t="s">
        <v>64</v>
      </c>
      <c r="E232" s="37" t="n">
        <v>600</v>
      </c>
      <c r="F232" s="38" t="s">
        <v>680</v>
      </c>
      <c r="G232" s="38" t="s">
        <v>1116</v>
      </c>
      <c r="H232" s="37" t="s">
        <v>1117</v>
      </c>
      <c r="I232" s="39" t="s">
        <v>552</v>
      </c>
      <c r="J232" s="38" t="s">
        <v>553</v>
      </c>
      <c r="K232" s="40" t="s">
        <v>554</v>
      </c>
      <c r="L232" s="40" t="s">
        <v>1118</v>
      </c>
      <c r="M232" s="38" t="s">
        <v>1119</v>
      </c>
      <c r="N232" s="40" t="n">
        <v>2469110</v>
      </c>
      <c r="O232" s="36" t="s">
        <v>741</v>
      </c>
      <c r="P232" s="36" t="s">
        <v>76</v>
      </c>
      <c r="Q232" s="41" t="s">
        <v>108</v>
      </c>
      <c r="R232" s="74" t="n">
        <v>43482</v>
      </c>
      <c r="S232" s="39" t="n">
        <v>8</v>
      </c>
      <c r="T232" s="43" t="n">
        <f aca="false">R232+S232*365.2</f>
        <v>46403.6</v>
      </c>
      <c r="U232" s="37" t="n">
        <v>-50</v>
      </c>
      <c r="V232" s="51" t="str">
        <f aca="false">IF(Y232="","",Y232)</f>
        <v/>
      </c>
      <c r="W232" s="51" t="str">
        <f aca="false">IF(Z232="","",Z232)</f>
        <v>°С</v>
      </c>
      <c r="X232" s="39" t="n">
        <v>100</v>
      </c>
      <c r="Y232" s="39"/>
      <c r="Z232" s="41" t="s">
        <v>109</v>
      </c>
      <c r="AA232" s="37" t="s">
        <v>742</v>
      </c>
      <c r="AB232" s="39"/>
      <c r="AC232" s="41" t="s">
        <v>109</v>
      </c>
      <c r="AD232" s="40" t="n">
        <v>60</v>
      </c>
      <c r="AE232" s="42" t="n">
        <v>45003</v>
      </c>
      <c r="AF232" s="45" t="n">
        <f aca="false">IF(AD232=0,0,IF(AE232="","",EDATE(AE232,AD232)-DAY(1)))</f>
        <v>46799</v>
      </c>
      <c r="AG232" s="38" t="s">
        <v>81</v>
      </c>
      <c r="AH232" s="38" t="s">
        <v>82</v>
      </c>
      <c r="AI232" s="36" t="s">
        <v>1120</v>
      </c>
      <c r="AJ232" s="38" t="s">
        <v>1121</v>
      </c>
      <c r="AK232" s="45" t="str">
        <f aca="true">IF(AE232=0,"нет данных",IF(TODAY()&lt;AF232-30,"поверен",IF(TODAY()&gt;AF232,"ЗАМЕНИТЬ","ПРОСРОЧЕН")))</f>
        <v>поверен</v>
      </c>
      <c r="AL232" s="41"/>
      <c r="AM232" s="41" t="s">
        <v>85</v>
      </c>
      <c r="AN232" s="41" t="s">
        <v>86</v>
      </c>
      <c r="AO232" s="41" t="s">
        <v>87</v>
      </c>
      <c r="AP232" s="39" t="s">
        <v>744</v>
      </c>
      <c r="AQ232" s="46"/>
      <c r="AR232" s="45"/>
      <c r="AS232" s="41" t="s">
        <v>90</v>
      </c>
      <c r="AT232" s="36" t="s">
        <v>746</v>
      </c>
      <c r="AU232" s="36"/>
      <c r="AV232" s="38" t="n">
        <v>44327</v>
      </c>
      <c r="AW232" s="38"/>
      <c r="AX232" s="36"/>
      <c r="AY232" s="36"/>
      <c r="AZ232" s="36"/>
      <c r="BA232" s="38"/>
      <c r="BB232" s="38" t="s">
        <v>116</v>
      </c>
      <c r="BC232" s="38" t="s">
        <v>117</v>
      </c>
      <c r="BD232" s="41" t="n">
        <v>3201</v>
      </c>
      <c r="BE232" s="38"/>
      <c r="BF232" s="47"/>
      <c r="BG232" s="38" t="s">
        <v>367</v>
      </c>
      <c r="BH232" s="51"/>
      <c r="BI232" s="51"/>
      <c r="BJ232" s="51"/>
      <c r="BK232" s="51"/>
      <c r="BL232" s="120"/>
      <c r="BM232" s="120"/>
      <c r="BN232" s="120"/>
      <c r="BO232" s="120"/>
      <c r="BP232" s="120"/>
      <c r="BQ232" s="120"/>
      <c r="BR232" s="120"/>
      <c r="BS232" s="120"/>
      <c r="BT232" s="120"/>
      <c r="BU232" s="120"/>
      <c r="BV232" s="120"/>
      <c r="BW232" s="120"/>
      <c r="BX232" s="120"/>
      <c r="BY232" s="120"/>
      <c r="BZ232" s="120"/>
      <c r="CA232" s="120"/>
      <c r="CB232" s="120"/>
      <c r="CC232" s="120"/>
      <c r="CD232" s="120"/>
      <c r="CE232" s="120"/>
      <c r="CF232" s="120"/>
      <c r="CG232" s="120"/>
      <c r="CH232" s="120"/>
      <c r="CI232" s="120"/>
      <c r="CJ232" s="120"/>
      <c r="CK232" s="120"/>
      <c r="CL232" s="120"/>
      <c r="CM232" s="120"/>
      <c r="CN232" s="120"/>
      <c r="CO232" s="120"/>
      <c r="CP232" s="120"/>
      <c r="CQ232" s="120"/>
      <c r="CR232" s="120"/>
      <c r="CS232" s="120"/>
      <c r="CT232" s="120"/>
      <c r="CU232" s="120"/>
      <c r="CV232" s="120"/>
      <c r="CW232" s="120"/>
      <c r="CX232" s="120"/>
      <c r="CY232" s="120"/>
      <c r="CZ232" s="120"/>
      <c r="DA232" s="120"/>
      <c r="DB232" s="120"/>
      <c r="DC232" s="120"/>
      <c r="DD232" s="120"/>
      <c r="DE232" s="120"/>
      <c r="DF232" s="120"/>
      <c r="DG232" s="120"/>
      <c r="DH232" s="120"/>
      <c r="DI232" s="120"/>
      <c r="DJ232" s="120"/>
      <c r="DK232" s="120"/>
      <c r="DL232" s="120"/>
      <c r="DM232" s="120"/>
      <c r="DN232" s="120"/>
      <c r="DO232" s="120"/>
      <c r="DP232" s="120"/>
      <c r="DQ232" s="120"/>
      <c r="DR232" s="120"/>
      <c r="DS232" s="120"/>
      <c r="DT232" s="120"/>
      <c r="DU232" s="120"/>
      <c r="DV232" s="120"/>
      <c r="DW232" s="120"/>
      <c r="DX232" s="120"/>
      <c r="DY232" s="120"/>
      <c r="DZ232" s="120"/>
      <c r="EA232" s="120"/>
      <c r="EB232" s="120"/>
      <c r="EC232" s="120"/>
      <c r="ED232" s="120"/>
      <c r="EE232" s="120"/>
      <c r="EF232" s="120"/>
      <c r="EG232" s="120"/>
      <c r="EH232" s="120"/>
      <c r="EI232" s="120"/>
      <c r="EJ232" s="120"/>
      <c r="EK232" s="120"/>
      <c r="EL232" s="120"/>
      <c r="EM232" s="120"/>
      <c r="EN232" s="120"/>
      <c r="EO232" s="120"/>
      <c r="EP232" s="120"/>
      <c r="EQ232" s="120"/>
      <c r="ER232" s="120"/>
      <c r="ES232" s="120"/>
      <c r="ET232" s="120"/>
      <c r="EU232" s="120"/>
      <c r="EV232" s="120"/>
      <c r="EW232" s="120"/>
      <c r="EX232" s="120"/>
      <c r="EY232" s="120"/>
      <c r="EZ232" s="120"/>
      <c r="FA232" s="120"/>
      <c r="FB232" s="120"/>
      <c r="FC232" s="120"/>
      <c r="FD232" s="120"/>
      <c r="FE232" s="120"/>
      <c r="FF232" s="120"/>
      <c r="FG232" s="120"/>
      <c r="FH232" s="120"/>
      <c r="FI232" s="120"/>
      <c r="FJ232" s="120"/>
      <c r="FK232" s="120"/>
      <c r="FL232" s="120"/>
      <c r="FM232" s="120"/>
      <c r="FN232" s="120"/>
      <c r="FO232" s="120"/>
      <c r="FP232" s="120"/>
      <c r="FQ232" s="120"/>
      <c r="FR232" s="120"/>
      <c r="FS232" s="120"/>
      <c r="FT232" s="120"/>
      <c r="FU232" s="120"/>
      <c r="FV232" s="120"/>
      <c r="FW232" s="120"/>
      <c r="FX232" s="120"/>
      <c r="FY232" s="120"/>
      <c r="FZ232" s="120"/>
      <c r="GA232" s="120"/>
      <c r="GB232" s="120"/>
      <c r="GC232" s="120"/>
      <c r="GD232" s="120"/>
      <c r="GE232" s="120"/>
      <c r="GF232" s="120"/>
      <c r="GG232" s="120"/>
      <c r="GH232" s="120"/>
      <c r="GI232" s="120"/>
      <c r="GJ232" s="120"/>
      <c r="GK232" s="120"/>
      <c r="GL232" s="120"/>
      <c r="GM232" s="120"/>
      <c r="GN232" s="120"/>
      <c r="GO232" s="120"/>
      <c r="GP232" s="120"/>
      <c r="GQ232" s="120"/>
      <c r="GR232" s="120"/>
      <c r="GS232" s="120"/>
      <c r="GT232" s="120"/>
      <c r="GU232" s="120"/>
      <c r="GV232" s="120"/>
      <c r="GW232" s="120"/>
      <c r="GX232" s="120"/>
      <c r="GY232" s="120"/>
      <c r="GZ232" s="120"/>
      <c r="HA232" s="120"/>
      <c r="HB232" s="120"/>
      <c r="HC232" s="120"/>
      <c r="HD232" s="120"/>
      <c r="HE232" s="120"/>
      <c r="HF232" s="120"/>
      <c r="HG232" s="120"/>
      <c r="HH232" s="120"/>
      <c r="HI232" s="120"/>
      <c r="HJ232" s="120"/>
      <c r="HK232" s="120"/>
      <c r="HL232" s="120"/>
      <c r="HM232" s="120"/>
      <c r="HN232" s="120"/>
      <c r="HO232" s="120"/>
      <c r="HP232" s="120"/>
      <c r="HQ232" s="120"/>
      <c r="HR232" s="120"/>
      <c r="HS232" s="120"/>
      <c r="HT232" s="120"/>
      <c r="HU232" s="120"/>
      <c r="HV232" s="120"/>
      <c r="HW232" s="120"/>
      <c r="HX232" s="120"/>
      <c r="HY232" s="120"/>
      <c r="HZ232" s="120"/>
      <c r="IA232" s="120"/>
      <c r="IB232" s="120"/>
      <c r="IC232" s="120"/>
      <c r="ID232" s="120"/>
      <c r="IE232" s="120"/>
    </row>
    <row r="233" s="53" customFormat="true" ht="60" hidden="false" customHeight="true" outlineLevel="0" collapsed="false">
      <c r="A233" s="36"/>
      <c r="B233" s="36" t="s">
        <v>62</v>
      </c>
      <c r="C233" s="36" t="s">
        <v>63</v>
      </c>
      <c r="D233" s="37" t="s">
        <v>64</v>
      </c>
      <c r="E233" s="37" t="n">
        <v>600</v>
      </c>
      <c r="F233" s="38" t="s">
        <v>680</v>
      </c>
      <c r="G233" s="38" t="s">
        <v>1122</v>
      </c>
      <c r="H233" s="51" t="s">
        <v>1123</v>
      </c>
      <c r="I233" s="39" t="s">
        <v>568</v>
      </c>
      <c r="J233" s="38" t="s">
        <v>330</v>
      </c>
      <c r="K233" s="40" t="s">
        <v>749</v>
      </c>
      <c r="L233" s="51" t="s">
        <v>750</v>
      </c>
      <c r="M233" s="40" t="s">
        <v>571</v>
      </c>
      <c r="N233" s="40" t="n">
        <v>2331798</v>
      </c>
      <c r="O233" s="50" t="s">
        <v>751</v>
      </c>
      <c r="P233" s="36" t="s">
        <v>76</v>
      </c>
      <c r="Q233" s="41" t="s">
        <v>108</v>
      </c>
      <c r="R233" s="74" t="n">
        <v>42592</v>
      </c>
      <c r="S233" s="39" t="n">
        <v>5</v>
      </c>
      <c r="T233" s="43" t="n">
        <f aca="false">R233+S233*365.2</f>
        <v>44418</v>
      </c>
      <c r="U233" s="37" t="n">
        <v>-50</v>
      </c>
      <c r="V233" s="51"/>
      <c r="W233" s="51" t="str">
        <f aca="false">IF(Z233="","",Z233)</f>
        <v>°С</v>
      </c>
      <c r="X233" s="39" t="n">
        <v>120</v>
      </c>
      <c r="Y233" s="39"/>
      <c r="Z233" s="41" t="s">
        <v>109</v>
      </c>
      <c r="AA233" s="37" t="s">
        <v>752</v>
      </c>
      <c r="AB233" s="39"/>
      <c r="AC233" s="41"/>
      <c r="AD233" s="40" t="n">
        <v>48</v>
      </c>
      <c r="AE233" s="44" t="n">
        <v>45612</v>
      </c>
      <c r="AF233" s="45" t="n">
        <f aca="false">IF(AD233=0,0,IF(AE233="","",EDATE(AE233,AD233)-DAY(1)))</f>
        <v>47042</v>
      </c>
      <c r="AG233" s="45" t="s">
        <v>81</v>
      </c>
      <c r="AH233" s="45" t="s">
        <v>82</v>
      </c>
      <c r="AI233" s="41" t="s">
        <v>1124</v>
      </c>
      <c r="AJ233" s="38" t="s">
        <v>113</v>
      </c>
      <c r="AK233" s="45" t="str">
        <f aca="true">IF(AE233=0,"нет данных",IF(TODAY()&lt;AF233-30,"поверен",IF(TODAY()&gt;AF233,"ЗАМЕНИТЬ","ПРОСРОЧЕН")))</f>
        <v>поверен</v>
      </c>
      <c r="AL233" s="41"/>
      <c r="AM233" s="41" t="s">
        <v>85</v>
      </c>
      <c r="AN233" s="41" t="s">
        <v>86</v>
      </c>
      <c r="AO233" s="41" t="s">
        <v>87</v>
      </c>
      <c r="AP233" s="39" t="s">
        <v>544</v>
      </c>
      <c r="AQ233" s="46" t="s">
        <v>754</v>
      </c>
      <c r="AR233" s="45"/>
      <c r="AS233" s="41" t="s">
        <v>90</v>
      </c>
      <c r="AT233" s="36"/>
      <c r="AU233" s="36"/>
      <c r="AV233" s="38"/>
      <c r="AW233" s="38"/>
      <c r="AX233" s="36"/>
      <c r="AY233" s="36"/>
      <c r="AZ233" s="36"/>
      <c r="BA233" s="38"/>
      <c r="BB233" s="38" t="s">
        <v>116</v>
      </c>
      <c r="BC233" s="38" t="s">
        <v>117</v>
      </c>
      <c r="BD233" s="41" t="n">
        <v>3201</v>
      </c>
      <c r="BE233" s="38"/>
      <c r="BF233" s="47"/>
      <c r="BG233" s="48"/>
      <c r="BH233" s="49"/>
      <c r="BI233" s="51"/>
      <c r="BJ233" s="51"/>
      <c r="BK233" s="51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52"/>
      <c r="DD233" s="52"/>
      <c r="DE233" s="52"/>
      <c r="DF233" s="52"/>
      <c r="DG233" s="52"/>
      <c r="DH233" s="52"/>
      <c r="DI233" s="52"/>
      <c r="DJ233" s="52"/>
      <c r="DK233" s="52"/>
      <c r="DL233" s="52"/>
      <c r="DM233" s="52"/>
      <c r="DN233" s="52"/>
      <c r="DO233" s="52"/>
      <c r="DP233" s="52"/>
      <c r="DQ233" s="52"/>
      <c r="DR233" s="52"/>
      <c r="DS233" s="52"/>
      <c r="DT233" s="52"/>
      <c r="DU233" s="52"/>
      <c r="DV233" s="52"/>
      <c r="DW233" s="52"/>
      <c r="DX233" s="52"/>
      <c r="DY233" s="52"/>
      <c r="DZ233" s="52"/>
      <c r="EA233" s="52"/>
      <c r="EB233" s="52"/>
      <c r="EC233" s="52"/>
      <c r="ED233" s="52"/>
      <c r="EE233" s="52"/>
      <c r="EF233" s="52"/>
      <c r="EG233" s="52"/>
      <c r="EH233" s="52"/>
      <c r="EI233" s="52"/>
      <c r="EJ233" s="52"/>
      <c r="EK233" s="52"/>
      <c r="EL233" s="52"/>
      <c r="EM233" s="52"/>
      <c r="EN233" s="52"/>
      <c r="EO233" s="52"/>
      <c r="EP233" s="52"/>
      <c r="EQ233" s="52"/>
      <c r="ER233" s="52"/>
      <c r="ES233" s="52"/>
      <c r="ET233" s="52"/>
      <c r="EU233" s="52"/>
      <c r="EV233" s="52"/>
      <c r="EW233" s="52"/>
      <c r="EX233" s="52"/>
      <c r="EY233" s="52"/>
      <c r="EZ233" s="52"/>
      <c r="FA233" s="52"/>
      <c r="FB233" s="52"/>
      <c r="FC233" s="52"/>
      <c r="FD233" s="52"/>
      <c r="FE233" s="52"/>
      <c r="FF233" s="52"/>
      <c r="FG233" s="52"/>
      <c r="FH233" s="52"/>
      <c r="FI233" s="52"/>
      <c r="FJ233" s="52"/>
      <c r="FK233" s="52"/>
      <c r="FL233" s="52"/>
      <c r="FM233" s="52"/>
      <c r="FN233" s="52"/>
      <c r="FO233" s="52"/>
      <c r="FP233" s="52"/>
      <c r="FQ233" s="52"/>
      <c r="FR233" s="52"/>
      <c r="FS233" s="52"/>
      <c r="FT233" s="52"/>
      <c r="FU233" s="52"/>
      <c r="FV233" s="52"/>
      <c r="FW233" s="52"/>
      <c r="FX233" s="52"/>
      <c r="FY233" s="52"/>
      <c r="FZ233" s="52"/>
      <c r="GA233" s="52"/>
      <c r="GB233" s="52"/>
      <c r="GC233" s="52"/>
      <c r="GD233" s="52"/>
      <c r="GE233" s="52"/>
      <c r="GF233" s="52"/>
      <c r="GG233" s="52"/>
      <c r="GH233" s="52"/>
      <c r="GI233" s="52"/>
      <c r="GJ233" s="52"/>
      <c r="GK233" s="52"/>
      <c r="GL233" s="52"/>
      <c r="GM233" s="52"/>
      <c r="GN233" s="52"/>
      <c r="GO233" s="52"/>
      <c r="GP233" s="52"/>
      <c r="GQ233" s="52"/>
      <c r="GR233" s="52"/>
      <c r="GS233" s="52"/>
      <c r="GT233" s="52"/>
      <c r="GU233" s="52"/>
      <c r="GV233" s="52"/>
      <c r="GW233" s="52"/>
      <c r="GX233" s="52"/>
      <c r="GY233" s="52"/>
      <c r="GZ233" s="52"/>
      <c r="HA233" s="52"/>
      <c r="HB233" s="52"/>
      <c r="HC233" s="52"/>
      <c r="HD233" s="52"/>
      <c r="HE233" s="52"/>
      <c r="HF233" s="52"/>
      <c r="HG233" s="52"/>
      <c r="HH233" s="52"/>
      <c r="HI233" s="52"/>
      <c r="HJ233" s="52"/>
      <c r="HK233" s="52"/>
      <c r="HL233" s="52"/>
      <c r="HM233" s="52"/>
      <c r="HN233" s="52"/>
      <c r="HO233" s="52"/>
      <c r="HP233" s="52"/>
      <c r="HQ233" s="52"/>
      <c r="HR233" s="52"/>
      <c r="HS233" s="52"/>
      <c r="HT233" s="52"/>
      <c r="HU233" s="52"/>
      <c r="HV233" s="52"/>
      <c r="HW233" s="52"/>
      <c r="HX233" s="52"/>
      <c r="HY233" s="52"/>
      <c r="HZ233" s="52"/>
      <c r="IA233" s="52"/>
      <c r="IB233" s="52"/>
      <c r="IC233" s="52"/>
      <c r="ID233" s="52"/>
      <c r="IE233" s="52"/>
    </row>
    <row r="234" s="53" customFormat="true" ht="60" hidden="false" customHeight="true" outlineLevel="0" collapsed="false">
      <c r="A234" s="36"/>
      <c r="B234" s="36" t="s">
        <v>62</v>
      </c>
      <c r="C234" s="137" t="s">
        <v>63</v>
      </c>
      <c r="D234" s="37" t="s">
        <v>64</v>
      </c>
      <c r="E234" s="169" t="n">
        <v>600</v>
      </c>
      <c r="F234" s="38" t="s">
        <v>680</v>
      </c>
      <c r="G234" s="138" t="s">
        <v>1125</v>
      </c>
      <c r="H234" s="51" t="s">
        <v>1126</v>
      </c>
      <c r="I234" s="139" t="s">
        <v>1127</v>
      </c>
      <c r="J234" s="38" t="s">
        <v>330</v>
      </c>
      <c r="K234" s="156" t="s">
        <v>1128</v>
      </c>
      <c r="L234" s="51" t="s">
        <v>1129</v>
      </c>
      <c r="M234" s="156" t="s">
        <v>1130</v>
      </c>
      <c r="N234" s="40" t="n">
        <v>16</v>
      </c>
      <c r="O234" s="144" t="s">
        <v>1131</v>
      </c>
      <c r="P234" s="36" t="s">
        <v>76</v>
      </c>
      <c r="Q234" s="140" t="s">
        <v>108</v>
      </c>
      <c r="R234" s="74" t="n">
        <v>44378</v>
      </c>
      <c r="S234" s="39" t="n">
        <v>5</v>
      </c>
      <c r="T234" s="138" t="n">
        <f aca="false">R234+S234*365.2</f>
        <v>46204</v>
      </c>
      <c r="U234" s="37" t="n">
        <v>-50</v>
      </c>
      <c r="V234" s="141" t="str">
        <f aca="false">IF(Y234="","",Y234)</f>
        <v/>
      </c>
      <c r="W234" s="51" t="str">
        <f aca="false">IF(Z234="","",Z234)</f>
        <v>°С</v>
      </c>
      <c r="X234" s="139" t="n">
        <v>150</v>
      </c>
      <c r="Y234" s="39"/>
      <c r="Z234" s="140" t="s">
        <v>109</v>
      </c>
      <c r="AA234" s="37" t="s">
        <v>752</v>
      </c>
      <c r="AB234" s="139"/>
      <c r="AC234" s="41"/>
      <c r="AD234" s="156" t="n">
        <v>48</v>
      </c>
      <c r="AE234" s="44" t="n">
        <v>45744</v>
      </c>
      <c r="AF234" s="45" t="n">
        <f aca="false">IF(AD234=0,0,IF(AE234="","",EDATE(AE234,AD234)-DAY(1)))</f>
        <v>47174</v>
      </c>
      <c r="AG234" s="45" t="s">
        <v>81</v>
      </c>
      <c r="AH234" s="45" t="s">
        <v>82</v>
      </c>
      <c r="AI234" s="140" t="s">
        <v>1132</v>
      </c>
      <c r="AJ234" s="38" t="s">
        <v>113</v>
      </c>
      <c r="AK234" s="45" t="str">
        <f aca="true">IF(AE234=0,"нет данных",IF(TODAY()&lt;AF234-30,"поверен",IF(TODAY()&gt;AF234,"ЗАМЕНИТЬ","ПРОСРОЧЕН")))</f>
        <v>поверен</v>
      </c>
      <c r="AL234" s="140"/>
      <c r="AM234" s="41" t="s">
        <v>85</v>
      </c>
      <c r="AN234" s="140" t="s">
        <v>86</v>
      </c>
      <c r="AO234" s="41" t="s">
        <v>87</v>
      </c>
      <c r="AP234" s="139" t="s">
        <v>1133</v>
      </c>
      <c r="AQ234" s="46" t="s">
        <v>1134</v>
      </c>
      <c r="AR234" s="45"/>
      <c r="AS234" s="140" t="s">
        <v>90</v>
      </c>
      <c r="AT234" s="36"/>
      <c r="AU234" s="137"/>
      <c r="AV234" s="38"/>
      <c r="AW234" s="138"/>
      <c r="AX234" s="36"/>
      <c r="AY234" s="137"/>
      <c r="AZ234" s="36"/>
      <c r="BA234" s="138"/>
      <c r="BB234" s="38" t="s">
        <v>116</v>
      </c>
      <c r="BC234" s="138" t="s">
        <v>117</v>
      </c>
      <c r="BD234" s="41" t="n">
        <v>3201</v>
      </c>
      <c r="BE234" s="138"/>
      <c r="BF234" s="38"/>
      <c r="BG234" s="143"/>
      <c r="BH234" s="49"/>
      <c r="BI234" s="221" t="s">
        <v>1135</v>
      </c>
      <c r="BJ234" s="222" t="s">
        <v>474</v>
      </c>
      <c r="BK234" s="51" t="s">
        <v>548</v>
      </c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2"/>
      <c r="CV234" s="52"/>
      <c r="CW234" s="52"/>
      <c r="CX234" s="52"/>
      <c r="CY234" s="52"/>
      <c r="CZ234" s="52"/>
      <c r="DA234" s="52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  <c r="DL234" s="52"/>
      <c r="DM234" s="52"/>
      <c r="DN234" s="52"/>
      <c r="DO234" s="52"/>
      <c r="DP234" s="52"/>
      <c r="DQ234" s="52"/>
      <c r="DR234" s="52"/>
      <c r="DS234" s="52"/>
      <c r="DT234" s="52"/>
      <c r="DU234" s="52"/>
      <c r="DV234" s="52"/>
      <c r="DW234" s="52"/>
      <c r="DX234" s="52"/>
      <c r="DY234" s="52"/>
      <c r="DZ234" s="52"/>
      <c r="EA234" s="52"/>
      <c r="EB234" s="52"/>
      <c r="EC234" s="52"/>
      <c r="ED234" s="52"/>
      <c r="EE234" s="52"/>
      <c r="EF234" s="52"/>
      <c r="EG234" s="52"/>
      <c r="EH234" s="52"/>
      <c r="EI234" s="52"/>
      <c r="EJ234" s="52"/>
      <c r="EK234" s="52"/>
      <c r="EL234" s="52"/>
      <c r="EM234" s="52"/>
      <c r="EN234" s="52"/>
      <c r="EO234" s="52"/>
      <c r="EP234" s="52"/>
      <c r="EQ234" s="52"/>
      <c r="ER234" s="52"/>
      <c r="ES234" s="52"/>
      <c r="ET234" s="52"/>
      <c r="EU234" s="52"/>
      <c r="EV234" s="52"/>
      <c r="EW234" s="52"/>
      <c r="EX234" s="52"/>
      <c r="EY234" s="52"/>
      <c r="EZ234" s="52"/>
      <c r="FA234" s="52"/>
      <c r="FB234" s="52"/>
      <c r="FC234" s="52"/>
      <c r="FD234" s="52"/>
      <c r="FE234" s="52"/>
      <c r="FF234" s="52"/>
      <c r="FG234" s="52"/>
      <c r="FH234" s="52"/>
      <c r="FI234" s="52"/>
      <c r="FJ234" s="52"/>
      <c r="FK234" s="52"/>
      <c r="FL234" s="52"/>
      <c r="FM234" s="52"/>
      <c r="FN234" s="52"/>
      <c r="FO234" s="52"/>
      <c r="FP234" s="52"/>
      <c r="FQ234" s="52"/>
      <c r="FR234" s="52"/>
      <c r="FS234" s="52"/>
      <c r="FT234" s="52"/>
      <c r="FU234" s="52"/>
      <c r="FV234" s="52"/>
      <c r="FW234" s="52"/>
      <c r="FX234" s="52"/>
      <c r="FY234" s="52"/>
      <c r="FZ234" s="52"/>
      <c r="GA234" s="52"/>
      <c r="GB234" s="52"/>
      <c r="GC234" s="52"/>
      <c r="GD234" s="52"/>
      <c r="GE234" s="52"/>
      <c r="GF234" s="52"/>
      <c r="GG234" s="52"/>
      <c r="GH234" s="52"/>
      <c r="GI234" s="52"/>
      <c r="GJ234" s="52"/>
      <c r="GK234" s="52"/>
      <c r="GL234" s="52"/>
      <c r="GM234" s="52"/>
      <c r="GN234" s="52"/>
      <c r="GO234" s="52"/>
      <c r="GP234" s="52"/>
      <c r="GQ234" s="52"/>
      <c r="GR234" s="52"/>
      <c r="GS234" s="52"/>
      <c r="GT234" s="52"/>
      <c r="GU234" s="52"/>
      <c r="GV234" s="52"/>
      <c r="GW234" s="52"/>
      <c r="GX234" s="52"/>
      <c r="GY234" s="52"/>
      <c r="GZ234" s="52"/>
      <c r="HA234" s="52"/>
      <c r="HB234" s="52"/>
      <c r="HC234" s="52"/>
      <c r="HD234" s="52"/>
      <c r="HE234" s="52"/>
      <c r="HF234" s="52"/>
      <c r="HG234" s="52"/>
      <c r="HH234" s="52"/>
      <c r="HI234" s="52"/>
      <c r="HJ234" s="52"/>
      <c r="HK234" s="52"/>
      <c r="HL234" s="52"/>
      <c r="HM234" s="52"/>
      <c r="HN234" s="52"/>
      <c r="HO234" s="52"/>
      <c r="HP234" s="52"/>
      <c r="HQ234" s="52"/>
      <c r="HR234" s="52"/>
      <c r="HS234" s="52"/>
      <c r="HT234" s="52"/>
      <c r="HU234" s="52"/>
      <c r="HV234" s="52"/>
      <c r="HW234" s="52"/>
      <c r="HX234" s="52"/>
      <c r="HY234" s="52"/>
      <c r="HZ234" s="52"/>
      <c r="IA234" s="52"/>
      <c r="IB234" s="52"/>
      <c r="IC234" s="52"/>
      <c r="ID234" s="52"/>
      <c r="IE234" s="52"/>
    </row>
    <row r="235" s="53" customFormat="true" ht="60" hidden="false" customHeight="true" outlineLevel="0" collapsed="false">
      <c r="A235" s="36"/>
      <c r="B235" s="36" t="s">
        <v>62</v>
      </c>
      <c r="C235" s="36" t="s">
        <v>63</v>
      </c>
      <c r="D235" s="37" t="s">
        <v>64</v>
      </c>
      <c r="E235" s="37" t="n">
        <v>600</v>
      </c>
      <c r="F235" s="38" t="s">
        <v>680</v>
      </c>
      <c r="G235" s="51" t="s">
        <v>1136</v>
      </c>
      <c r="H235" s="51" t="s">
        <v>1137</v>
      </c>
      <c r="I235" s="39" t="s">
        <v>568</v>
      </c>
      <c r="J235" s="38" t="s">
        <v>330</v>
      </c>
      <c r="K235" s="40" t="s">
        <v>749</v>
      </c>
      <c r="L235" s="51" t="s">
        <v>750</v>
      </c>
      <c r="M235" s="40" t="s">
        <v>571</v>
      </c>
      <c r="N235" s="40" t="n">
        <v>2334424</v>
      </c>
      <c r="O235" s="50" t="s">
        <v>751</v>
      </c>
      <c r="P235" s="36" t="s">
        <v>76</v>
      </c>
      <c r="Q235" s="41" t="s">
        <v>108</v>
      </c>
      <c r="R235" s="74" t="n">
        <v>42613</v>
      </c>
      <c r="S235" s="39" t="n">
        <v>5</v>
      </c>
      <c r="T235" s="43" t="n">
        <f aca="false">R235+S235*365.2</f>
        <v>44439</v>
      </c>
      <c r="U235" s="37" t="n">
        <v>-50</v>
      </c>
      <c r="V235" s="51" t="str">
        <f aca="false">IF(Y235="","",Y235)</f>
        <v/>
      </c>
      <c r="W235" s="51" t="str">
        <f aca="false">IF(Z235="","",Z235)</f>
        <v>°С</v>
      </c>
      <c r="X235" s="39" t="n">
        <v>120</v>
      </c>
      <c r="Y235" s="39"/>
      <c r="Z235" s="41" t="s">
        <v>109</v>
      </c>
      <c r="AA235" s="37" t="s">
        <v>752</v>
      </c>
      <c r="AB235" s="39"/>
      <c r="AC235" s="41"/>
      <c r="AD235" s="40" t="n">
        <v>48</v>
      </c>
      <c r="AE235" s="44" t="n">
        <v>45612</v>
      </c>
      <c r="AF235" s="45" t="n">
        <f aca="false">IF(AD235=0,0,IF(AE235="","",EDATE(AE235,AD235)-DAY(1)))</f>
        <v>47042</v>
      </c>
      <c r="AG235" s="45" t="s">
        <v>81</v>
      </c>
      <c r="AH235" s="45" t="s">
        <v>82</v>
      </c>
      <c r="AI235" s="41" t="s">
        <v>1138</v>
      </c>
      <c r="AJ235" s="38" t="s">
        <v>113</v>
      </c>
      <c r="AK235" s="45" t="str">
        <f aca="true">IF(AE235=0,"нет данных",IF(TODAY()&lt;AF235-30,"поверен",IF(TODAY()&gt;AF235,"ЗАМЕНИТЬ","ПРОСРОЧЕН")))</f>
        <v>поверен</v>
      </c>
      <c r="AL235" s="41"/>
      <c r="AM235" s="41" t="s">
        <v>85</v>
      </c>
      <c r="AN235" s="41" t="s">
        <v>86</v>
      </c>
      <c r="AO235" s="41" t="s">
        <v>87</v>
      </c>
      <c r="AP235" s="39" t="s">
        <v>544</v>
      </c>
      <c r="AQ235" s="46" t="s">
        <v>754</v>
      </c>
      <c r="AR235" s="45"/>
      <c r="AS235" s="41" t="s">
        <v>90</v>
      </c>
      <c r="AT235" s="36"/>
      <c r="AU235" s="36"/>
      <c r="AV235" s="38"/>
      <c r="AW235" s="38"/>
      <c r="AX235" s="36"/>
      <c r="AY235" s="36"/>
      <c r="AZ235" s="36"/>
      <c r="BA235" s="38"/>
      <c r="BB235" s="38" t="s">
        <v>116</v>
      </c>
      <c r="BC235" s="38" t="s">
        <v>117</v>
      </c>
      <c r="BD235" s="41" t="n">
        <v>3201</v>
      </c>
      <c r="BE235" s="38"/>
      <c r="BF235" s="47"/>
      <c r="BG235" s="48"/>
      <c r="BH235" s="49"/>
      <c r="BI235" s="51"/>
      <c r="BJ235" s="51"/>
      <c r="BK235" s="51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  <c r="CQ235" s="52"/>
      <c r="CR235" s="52"/>
      <c r="CS235" s="52"/>
      <c r="CT235" s="52"/>
      <c r="CU235" s="52"/>
      <c r="CV235" s="52"/>
      <c r="CW235" s="52"/>
      <c r="CX235" s="52"/>
      <c r="CY235" s="52"/>
      <c r="CZ235" s="52"/>
      <c r="DA235" s="52"/>
      <c r="DB235" s="52"/>
      <c r="DC235" s="52"/>
      <c r="DD235" s="52"/>
      <c r="DE235" s="52"/>
      <c r="DF235" s="52"/>
      <c r="DG235" s="52"/>
      <c r="DH235" s="52"/>
      <c r="DI235" s="52"/>
      <c r="DJ235" s="52"/>
      <c r="DK235" s="52"/>
      <c r="DL235" s="52"/>
      <c r="DM235" s="52"/>
      <c r="DN235" s="52"/>
      <c r="DO235" s="52"/>
      <c r="DP235" s="52"/>
      <c r="DQ235" s="52"/>
      <c r="DR235" s="52"/>
      <c r="DS235" s="52"/>
      <c r="DT235" s="52"/>
      <c r="DU235" s="52"/>
      <c r="DV235" s="52"/>
      <c r="DW235" s="52"/>
      <c r="DX235" s="52"/>
      <c r="DY235" s="52"/>
      <c r="DZ235" s="52"/>
      <c r="EA235" s="52"/>
      <c r="EB235" s="52"/>
      <c r="EC235" s="52"/>
      <c r="ED235" s="52"/>
      <c r="EE235" s="52"/>
      <c r="EF235" s="52"/>
      <c r="EG235" s="52"/>
      <c r="EH235" s="52"/>
      <c r="EI235" s="52"/>
      <c r="EJ235" s="52"/>
      <c r="EK235" s="52"/>
      <c r="EL235" s="52"/>
      <c r="EM235" s="52"/>
      <c r="EN235" s="52"/>
      <c r="EO235" s="52"/>
      <c r="EP235" s="52"/>
      <c r="EQ235" s="52"/>
      <c r="ER235" s="52"/>
      <c r="ES235" s="52"/>
      <c r="ET235" s="52"/>
      <c r="EU235" s="52"/>
      <c r="EV235" s="52"/>
      <c r="EW235" s="52"/>
      <c r="EX235" s="52"/>
      <c r="EY235" s="52"/>
      <c r="EZ235" s="52"/>
      <c r="FA235" s="52"/>
      <c r="FB235" s="52"/>
      <c r="FC235" s="52"/>
      <c r="FD235" s="52"/>
      <c r="FE235" s="52"/>
      <c r="FF235" s="52"/>
      <c r="FG235" s="52"/>
      <c r="FH235" s="52"/>
      <c r="FI235" s="52"/>
      <c r="FJ235" s="52"/>
      <c r="FK235" s="52"/>
      <c r="FL235" s="52"/>
      <c r="FM235" s="52"/>
      <c r="FN235" s="52"/>
      <c r="FO235" s="52"/>
      <c r="FP235" s="52"/>
      <c r="FQ235" s="52"/>
      <c r="FR235" s="52"/>
      <c r="FS235" s="52"/>
      <c r="FT235" s="52"/>
      <c r="FU235" s="52"/>
      <c r="FV235" s="52"/>
      <c r="FW235" s="52"/>
      <c r="FX235" s="52"/>
      <c r="FY235" s="52"/>
      <c r="FZ235" s="52"/>
      <c r="GA235" s="52"/>
      <c r="GB235" s="52"/>
      <c r="GC235" s="52"/>
      <c r="GD235" s="52"/>
      <c r="GE235" s="52"/>
      <c r="GF235" s="52"/>
      <c r="GG235" s="52"/>
      <c r="GH235" s="52"/>
      <c r="GI235" s="52"/>
      <c r="GJ235" s="52"/>
      <c r="GK235" s="52"/>
      <c r="GL235" s="52"/>
      <c r="GM235" s="52"/>
      <c r="GN235" s="52"/>
      <c r="GO235" s="52"/>
      <c r="GP235" s="52"/>
      <c r="GQ235" s="52"/>
      <c r="GR235" s="52"/>
      <c r="GS235" s="52"/>
      <c r="GT235" s="52"/>
      <c r="GU235" s="52"/>
      <c r="GV235" s="52"/>
      <c r="GW235" s="52"/>
      <c r="GX235" s="52"/>
      <c r="GY235" s="52"/>
      <c r="GZ235" s="52"/>
      <c r="HA235" s="52"/>
      <c r="HB235" s="52"/>
      <c r="HC235" s="52"/>
      <c r="HD235" s="52"/>
      <c r="HE235" s="52"/>
      <c r="HF235" s="52"/>
      <c r="HG235" s="52"/>
      <c r="HH235" s="52"/>
      <c r="HI235" s="52"/>
      <c r="HJ235" s="52"/>
      <c r="HK235" s="52"/>
      <c r="HL235" s="52"/>
      <c r="HM235" s="52"/>
      <c r="HN235" s="52"/>
      <c r="HO235" s="52"/>
      <c r="HP235" s="52"/>
      <c r="HQ235" s="52"/>
      <c r="HR235" s="52"/>
      <c r="HS235" s="52"/>
      <c r="HT235" s="52"/>
      <c r="HU235" s="52"/>
      <c r="HV235" s="52"/>
      <c r="HW235" s="52"/>
      <c r="HX235" s="52"/>
      <c r="HY235" s="52"/>
      <c r="HZ235" s="52"/>
      <c r="IA235" s="52"/>
      <c r="IB235" s="52"/>
      <c r="IC235" s="52"/>
      <c r="ID235" s="52"/>
      <c r="IE235" s="52"/>
    </row>
    <row r="236" s="53" customFormat="true" ht="60" hidden="false" customHeight="true" outlineLevel="0" collapsed="false">
      <c r="A236" s="36"/>
      <c r="B236" s="36" t="s">
        <v>62</v>
      </c>
      <c r="C236" s="36" t="s">
        <v>63</v>
      </c>
      <c r="D236" s="37" t="s">
        <v>64</v>
      </c>
      <c r="E236" s="37" t="n">
        <v>600</v>
      </c>
      <c r="F236" s="38" t="s">
        <v>680</v>
      </c>
      <c r="G236" s="51" t="s">
        <v>1139</v>
      </c>
      <c r="H236" s="51" t="s">
        <v>1140</v>
      </c>
      <c r="I236" s="39" t="s">
        <v>568</v>
      </c>
      <c r="J236" s="38" t="s">
        <v>330</v>
      </c>
      <c r="K236" s="40" t="s">
        <v>749</v>
      </c>
      <c r="L236" s="51" t="s">
        <v>750</v>
      </c>
      <c r="M236" s="40" t="s">
        <v>571</v>
      </c>
      <c r="N236" s="40" t="n">
        <v>2347202</v>
      </c>
      <c r="O236" s="50" t="s">
        <v>751</v>
      </c>
      <c r="P236" s="36" t="s">
        <v>76</v>
      </c>
      <c r="Q236" s="41" t="s">
        <v>108</v>
      </c>
      <c r="R236" s="74" t="n">
        <v>42696</v>
      </c>
      <c r="S236" s="39" t="n">
        <v>5</v>
      </c>
      <c r="T236" s="43" t="n">
        <f aca="false">R236+S236*365.2</f>
        <v>44522</v>
      </c>
      <c r="U236" s="37" t="n">
        <v>-50</v>
      </c>
      <c r="V236" s="51" t="str">
        <f aca="false">IF(Y236="","",Y236)</f>
        <v/>
      </c>
      <c r="W236" s="51" t="str">
        <f aca="false">IF(Z236="","",Z236)</f>
        <v>°С</v>
      </c>
      <c r="X236" s="39" t="n">
        <v>120</v>
      </c>
      <c r="Y236" s="39"/>
      <c r="Z236" s="41" t="s">
        <v>109</v>
      </c>
      <c r="AA236" s="37" t="s">
        <v>752</v>
      </c>
      <c r="AB236" s="39"/>
      <c r="AC236" s="41"/>
      <c r="AD236" s="40" t="n">
        <v>48</v>
      </c>
      <c r="AE236" s="44" t="n">
        <v>45612</v>
      </c>
      <c r="AF236" s="45" t="n">
        <f aca="false">IF(AD236=0,0,IF(AE236="","",EDATE(AE236,AD236)-DAY(1)))</f>
        <v>47042</v>
      </c>
      <c r="AG236" s="45" t="s">
        <v>81</v>
      </c>
      <c r="AH236" s="45" t="s">
        <v>82</v>
      </c>
      <c r="AI236" s="41" t="s">
        <v>1141</v>
      </c>
      <c r="AJ236" s="38" t="s">
        <v>113</v>
      </c>
      <c r="AK236" s="45" t="str">
        <f aca="true">IF(AE236=0,"нет данных",IF(TODAY()&lt;AF236-30,"поверен",IF(TODAY()&gt;AF236,"ЗАМЕНИТЬ","ПРОСРОЧЕН")))</f>
        <v>поверен</v>
      </c>
      <c r="AL236" s="41"/>
      <c r="AM236" s="41" t="s">
        <v>85</v>
      </c>
      <c r="AN236" s="41" t="s">
        <v>86</v>
      </c>
      <c r="AO236" s="41" t="s">
        <v>87</v>
      </c>
      <c r="AP236" s="39" t="s">
        <v>544</v>
      </c>
      <c r="AQ236" s="46" t="s">
        <v>754</v>
      </c>
      <c r="AR236" s="45"/>
      <c r="AS236" s="41" t="s">
        <v>90</v>
      </c>
      <c r="AT236" s="36"/>
      <c r="AU236" s="36"/>
      <c r="AV236" s="38"/>
      <c r="AW236" s="38"/>
      <c r="AX236" s="36"/>
      <c r="AY236" s="36"/>
      <c r="AZ236" s="36"/>
      <c r="BA236" s="38"/>
      <c r="BB236" s="38" t="s">
        <v>116</v>
      </c>
      <c r="BC236" s="38" t="s">
        <v>117</v>
      </c>
      <c r="BD236" s="41" t="n">
        <v>3201</v>
      </c>
      <c r="BE236" s="38"/>
      <c r="BF236" s="47"/>
      <c r="BG236" s="48"/>
      <c r="BH236" s="49"/>
      <c r="BI236" s="51"/>
      <c r="BJ236" s="51"/>
      <c r="BK236" s="51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  <c r="CQ236" s="52"/>
      <c r="CR236" s="52"/>
      <c r="CS236" s="52"/>
      <c r="CT236" s="52"/>
      <c r="CU236" s="52"/>
      <c r="CV236" s="52"/>
      <c r="CW236" s="52"/>
      <c r="CX236" s="52"/>
      <c r="CY236" s="52"/>
      <c r="CZ236" s="52"/>
      <c r="DA236" s="52"/>
      <c r="DB236" s="52"/>
      <c r="DC236" s="52"/>
      <c r="DD236" s="52"/>
      <c r="DE236" s="52"/>
      <c r="DF236" s="52"/>
      <c r="DG236" s="52"/>
      <c r="DH236" s="52"/>
      <c r="DI236" s="52"/>
      <c r="DJ236" s="52"/>
      <c r="DK236" s="52"/>
      <c r="DL236" s="52"/>
      <c r="DM236" s="52"/>
      <c r="DN236" s="52"/>
      <c r="DO236" s="52"/>
      <c r="DP236" s="52"/>
      <c r="DQ236" s="52"/>
      <c r="DR236" s="52"/>
      <c r="DS236" s="52"/>
      <c r="DT236" s="52"/>
      <c r="DU236" s="52"/>
      <c r="DV236" s="52"/>
      <c r="DW236" s="52"/>
      <c r="DX236" s="52"/>
      <c r="DY236" s="52"/>
      <c r="DZ236" s="52"/>
      <c r="EA236" s="52"/>
      <c r="EB236" s="52"/>
      <c r="EC236" s="52"/>
      <c r="ED236" s="52"/>
      <c r="EE236" s="52"/>
      <c r="EF236" s="52"/>
      <c r="EG236" s="52"/>
      <c r="EH236" s="52"/>
      <c r="EI236" s="52"/>
      <c r="EJ236" s="52"/>
      <c r="EK236" s="52"/>
      <c r="EL236" s="52"/>
      <c r="EM236" s="52"/>
      <c r="EN236" s="52"/>
      <c r="EO236" s="52"/>
      <c r="EP236" s="52"/>
      <c r="EQ236" s="52"/>
      <c r="ER236" s="52"/>
      <c r="ES236" s="52"/>
      <c r="ET236" s="52"/>
      <c r="EU236" s="52"/>
      <c r="EV236" s="52"/>
      <c r="EW236" s="52"/>
      <c r="EX236" s="52"/>
      <c r="EY236" s="52"/>
      <c r="EZ236" s="52"/>
      <c r="FA236" s="52"/>
      <c r="FB236" s="52"/>
      <c r="FC236" s="52"/>
      <c r="FD236" s="52"/>
      <c r="FE236" s="52"/>
      <c r="FF236" s="52"/>
      <c r="FG236" s="52"/>
      <c r="FH236" s="52"/>
      <c r="FI236" s="52"/>
      <c r="FJ236" s="52"/>
      <c r="FK236" s="52"/>
      <c r="FL236" s="52"/>
      <c r="FM236" s="52"/>
      <c r="FN236" s="52"/>
      <c r="FO236" s="52"/>
      <c r="FP236" s="52"/>
      <c r="FQ236" s="52"/>
      <c r="FR236" s="52"/>
      <c r="FS236" s="52"/>
      <c r="FT236" s="52"/>
      <c r="FU236" s="52"/>
      <c r="FV236" s="52"/>
      <c r="FW236" s="52"/>
      <c r="FX236" s="52"/>
      <c r="FY236" s="52"/>
      <c r="FZ236" s="52"/>
      <c r="GA236" s="52"/>
      <c r="GB236" s="52"/>
      <c r="GC236" s="52"/>
      <c r="GD236" s="52"/>
      <c r="GE236" s="52"/>
      <c r="GF236" s="52"/>
      <c r="GG236" s="52"/>
      <c r="GH236" s="52"/>
      <c r="GI236" s="52"/>
      <c r="GJ236" s="52"/>
      <c r="GK236" s="52"/>
      <c r="GL236" s="52"/>
      <c r="GM236" s="52"/>
      <c r="GN236" s="52"/>
      <c r="GO236" s="52"/>
      <c r="GP236" s="52"/>
      <c r="GQ236" s="52"/>
      <c r="GR236" s="52"/>
      <c r="GS236" s="52"/>
      <c r="GT236" s="52"/>
      <c r="GU236" s="52"/>
      <c r="GV236" s="52"/>
      <c r="GW236" s="52"/>
      <c r="GX236" s="52"/>
      <c r="GY236" s="52"/>
      <c r="GZ236" s="52"/>
      <c r="HA236" s="52"/>
      <c r="HB236" s="52"/>
      <c r="HC236" s="52"/>
      <c r="HD236" s="52"/>
      <c r="HE236" s="52"/>
      <c r="HF236" s="52"/>
      <c r="HG236" s="52"/>
      <c r="HH236" s="52"/>
      <c r="HI236" s="52"/>
      <c r="HJ236" s="52"/>
      <c r="HK236" s="52"/>
      <c r="HL236" s="52"/>
      <c r="HM236" s="52"/>
      <c r="HN236" s="52"/>
      <c r="HO236" s="52"/>
      <c r="HP236" s="52"/>
      <c r="HQ236" s="52"/>
      <c r="HR236" s="52"/>
      <c r="HS236" s="52"/>
      <c r="HT236" s="52"/>
      <c r="HU236" s="52"/>
      <c r="HV236" s="52"/>
      <c r="HW236" s="52"/>
      <c r="HX236" s="52"/>
      <c r="HY236" s="52"/>
      <c r="HZ236" s="52"/>
      <c r="IA236" s="52"/>
      <c r="IB236" s="52"/>
      <c r="IC236" s="52"/>
      <c r="ID236" s="52"/>
      <c r="IE236" s="52"/>
    </row>
    <row r="237" s="53" customFormat="true" ht="60" hidden="false" customHeight="true" outlineLevel="0" collapsed="false">
      <c r="A237" s="36"/>
      <c r="B237" s="36" t="s">
        <v>62</v>
      </c>
      <c r="C237" s="36" t="s">
        <v>63</v>
      </c>
      <c r="D237" s="37" t="s">
        <v>64</v>
      </c>
      <c r="E237" s="37" t="n">
        <v>600</v>
      </c>
      <c r="F237" s="38" t="s">
        <v>680</v>
      </c>
      <c r="G237" s="51" t="s">
        <v>1142</v>
      </c>
      <c r="H237" s="51" t="s">
        <v>1143</v>
      </c>
      <c r="I237" s="39" t="s">
        <v>766</v>
      </c>
      <c r="J237" s="38" t="s">
        <v>866</v>
      </c>
      <c r="K237" s="40" t="s">
        <v>768</v>
      </c>
      <c r="L237" s="40" t="s">
        <v>769</v>
      </c>
      <c r="M237" s="40" t="s">
        <v>770</v>
      </c>
      <c r="N237" s="51" t="n">
        <v>667</v>
      </c>
      <c r="O237" s="36" t="s">
        <v>771</v>
      </c>
      <c r="P237" s="36" t="s">
        <v>76</v>
      </c>
      <c r="Q237" s="41" t="s">
        <v>630</v>
      </c>
      <c r="R237" s="74" t="n">
        <v>41306</v>
      </c>
      <c r="S237" s="39" t="n">
        <v>12</v>
      </c>
      <c r="T237" s="43" t="n">
        <f aca="false">R237+S237*365.2</f>
        <v>45688.4</v>
      </c>
      <c r="U237" s="51" t="n">
        <v>-2</v>
      </c>
      <c r="V237" s="51" t="s">
        <v>242</v>
      </c>
      <c r="W237" s="51" t="s">
        <v>772</v>
      </c>
      <c r="X237" s="51" t="n">
        <v>2</v>
      </c>
      <c r="Y237" s="51" t="s">
        <v>242</v>
      </c>
      <c r="Z237" s="51" t="s">
        <v>772</v>
      </c>
      <c r="AA237" s="37" t="s">
        <v>774</v>
      </c>
      <c r="AB237" s="51"/>
      <c r="AC237" s="41" t="s">
        <v>111</v>
      </c>
      <c r="AD237" s="51" t="n">
        <v>24</v>
      </c>
      <c r="AE237" s="74" t="n">
        <v>45855</v>
      </c>
      <c r="AF237" s="45" t="n">
        <f aca="false">IF(AD237=0,0,IF(AE237="","",EDATE(AE237,AD237)-DAY(1)))</f>
        <v>46554</v>
      </c>
      <c r="AG237" s="38" t="s">
        <v>81</v>
      </c>
      <c r="AH237" s="38" t="s">
        <v>82</v>
      </c>
      <c r="AI237" s="51" t="s">
        <v>1144</v>
      </c>
      <c r="AJ237" s="38" t="s">
        <v>351</v>
      </c>
      <c r="AK237" s="45" t="str">
        <f aca="true">IF(AE237=0,"нет данных",IF(TODAY()&lt;AF237-30,"поверен",IF(TODAY()&gt;AF237,"ПРОСРОЧЕН")))</f>
        <v>поверен</v>
      </c>
      <c r="AL237" s="201"/>
      <c r="AM237" s="41" t="s">
        <v>85</v>
      </c>
      <c r="AN237" s="41" t="s">
        <v>86</v>
      </c>
      <c r="AO237" s="41" t="s">
        <v>87</v>
      </c>
      <c r="AP237" s="51" t="s">
        <v>776</v>
      </c>
      <c r="AQ237" s="42" t="s">
        <v>1145</v>
      </c>
      <c r="AR237" s="201"/>
      <c r="AS237" s="41" t="s">
        <v>90</v>
      </c>
      <c r="AT237" s="51" t="s">
        <v>91</v>
      </c>
      <c r="AU237" s="201"/>
      <c r="AV237" s="74" t="n">
        <v>45316</v>
      </c>
      <c r="AW237" s="38"/>
      <c r="AX237" s="201"/>
      <c r="AY237" s="201"/>
      <c r="AZ237" s="201"/>
      <c r="BA237" s="201"/>
      <c r="BB237" s="38" t="s">
        <v>777</v>
      </c>
      <c r="BC237" s="38"/>
      <c r="BD237" s="41"/>
      <c r="BE237" s="201"/>
      <c r="BF237" s="212"/>
      <c r="BG237" s="51"/>
      <c r="BH237" s="49"/>
      <c r="BI237" s="46" t="s">
        <v>778</v>
      </c>
      <c r="BJ237" s="46" t="s">
        <v>779</v>
      </c>
      <c r="BK237" s="46" t="s">
        <v>780</v>
      </c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2"/>
      <c r="DN237" s="52"/>
      <c r="DO237" s="52"/>
      <c r="DP237" s="52"/>
      <c r="DQ237" s="52"/>
      <c r="DR237" s="52"/>
      <c r="DS237" s="52"/>
      <c r="DT237" s="52"/>
      <c r="DU237" s="52"/>
      <c r="DV237" s="52"/>
      <c r="DW237" s="52"/>
      <c r="DX237" s="52"/>
      <c r="DY237" s="52"/>
      <c r="DZ237" s="52"/>
      <c r="EA237" s="52"/>
      <c r="EB237" s="52"/>
      <c r="EC237" s="52"/>
      <c r="ED237" s="52"/>
      <c r="EE237" s="52"/>
      <c r="EF237" s="52"/>
      <c r="EG237" s="52"/>
      <c r="EH237" s="52"/>
      <c r="EI237" s="52"/>
      <c r="EJ237" s="52"/>
      <c r="EK237" s="52"/>
      <c r="EL237" s="52"/>
      <c r="EM237" s="52"/>
      <c r="EN237" s="52"/>
      <c r="EO237" s="52"/>
      <c r="EP237" s="52"/>
      <c r="EQ237" s="52"/>
      <c r="ER237" s="52"/>
      <c r="ES237" s="52"/>
      <c r="ET237" s="52"/>
      <c r="EU237" s="52"/>
      <c r="EV237" s="52"/>
      <c r="EW237" s="52"/>
      <c r="EX237" s="52"/>
      <c r="EY237" s="52"/>
      <c r="EZ237" s="52"/>
      <c r="FA237" s="52"/>
      <c r="FB237" s="52"/>
      <c r="FC237" s="52"/>
      <c r="FD237" s="52"/>
      <c r="FE237" s="52"/>
      <c r="FF237" s="52"/>
      <c r="FG237" s="52"/>
      <c r="FH237" s="52"/>
      <c r="FI237" s="52"/>
      <c r="FJ237" s="52"/>
      <c r="FK237" s="52"/>
      <c r="FL237" s="52"/>
      <c r="FM237" s="52"/>
      <c r="FN237" s="52"/>
      <c r="FO237" s="52"/>
      <c r="FP237" s="52"/>
      <c r="FQ237" s="52"/>
      <c r="FR237" s="52"/>
      <c r="FS237" s="52"/>
      <c r="FT237" s="52"/>
      <c r="FU237" s="52"/>
      <c r="FV237" s="52"/>
      <c r="FW237" s="52"/>
      <c r="FX237" s="52"/>
      <c r="FY237" s="52"/>
      <c r="FZ237" s="52"/>
      <c r="GA237" s="52"/>
      <c r="GB237" s="52"/>
      <c r="GC237" s="52"/>
      <c r="GD237" s="52"/>
      <c r="GE237" s="52"/>
      <c r="GF237" s="52"/>
      <c r="GG237" s="52"/>
      <c r="GH237" s="52"/>
      <c r="GI237" s="52"/>
      <c r="GJ237" s="52"/>
      <c r="GK237" s="52"/>
      <c r="GL237" s="52"/>
      <c r="GM237" s="52"/>
      <c r="GN237" s="52"/>
      <c r="GO237" s="52"/>
      <c r="GP237" s="52"/>
      <c r="GQ237" s="52"/>
      <c r="GR237" s="52"/>
      <c r="GS237" s="52"/>
      <c r="GT237" s="52"/>
      <c r="GU237" s="52"/>
      <c r="GV237" s="52"/>
      <c r="GW237" s="52"/>
      <c r="GX237" s="52"/>
      <c r="GY237" s="52"/>
      <c r="GZ237" s="52"/>
      <c r="HA237" s="52"/>
      <c r="HB237" s="52"/>
      <c r="HC237" s="52"/>
      <c r="HD237" s="52"/>
      <c r="HE237" s="52"/>
      <c r="HF237" s="52"/>
      <c r="HG237" s="52"/>
      <c r="HH237" s="52"/>
      <c r="HI237" s="52"/>
      <c r="HJ237" s="52"/>
      <c r="HK237" s="52"/>
      <c r="HL237" s="52"/>
      <c r="HM237" s="52"/>
      <c r="HN237" s="52"/>
      <c r="HO237" s="52"/>
      <c r="HP237" s="52"/>
      <c r="HQ237" s="52"/>
      <c r="HR237" s="52"/>
      <c r="HS237" s="52"/>
      <c r="HT237" s="52"/>
      <c r="HU237" s="52"/>
      <c r="HV237" s="52"/>
      <c r="HW237" s="52"/>
      <c r="HX237" s="52"/>
      <c r="HY237" s="52"/>
      <c r="HZ237" s="52"/>
      <c r="IA237" s="52"/>
      <c r="IB237" s="52"/>
      <c r="IC237" s="52"/>
      <c r="ID237" s="52"/>
      <c r="IE237" s="52"/>
    </row>
    <row r="238" s="52" customFormat="true" ht="60" hidden="false" customHeight="true" outlineLevel="0" collapsed="false">
      <c r="A238" s="54"/>
      <c r="B238" s="54" t="s">
        <v>62</v>
      </c>
      <c r="C238" s="54" t="s">
        <v>63</v>
      </c>
      <c r="D238" s="55" t="s">
        <v>64</v>
      </c>
      <c r="E238" s="55" t="n">
        <v>600</v>
      </c>
      <c r="F238" s="56" t="s">
        <v>680</v>
      </c>
      <c r="G238" s="56" t="s">
        <v>1146</v>
      </c>
      <c r="H238" s="55" t="s">
        <v>1147</v>
      </c>
      <c r="I238" s="55" t="s">
        <v>783</v>
      </c>
      <c r="J238" s="56" t="s">
        <v>784</v>
      </c>
      <c r="K238" s="58" t="s">
        <v>785</v>
      </c>
      <c r="L238" s="58" t="s">
        <v>786</v>
      </c>
      <c r="M238" s="56" t="s">
        <v>787</v>
      </c>
      <c r="N238" s="55" t="s">
        <v>1148</v>
      </c>
      <c r="O238" s="54" t="s">
        <v>789</v>
      </c>
      <c r="P238" s="54" t="s">
        <v>76</v>
      </c>
      <c r="Q238" s="59" t="s">
        <v>239</v>
      </c>
      <c r="R238" s="60" t="s">
        <v>871</v>
      </c>
      <c r="S238" s="57" t="n">
        <v>8</v>
      </c>
      <c r="T238" s="61" t="n">
        <f aca="false">R238+S238*365.2</f>
        <v>2931.8016</v>
      </c>
      <c r="U238" s="55" t="n">
        <v>0.15</v>
      </c>
      <c r="V238" s="62" t="str">
        <f aca="false">IF(Y238="","",Y238)</f>
        <v/>
      </c>
      <c r="W238" s="62" t="str">
        <f aca="false">IF(Z238="","",Z238)</f>
        <v>м^(3)/ч</v>
      </c>
      <c r="X238" s="57" t="n">
        <v>540</v>
      </c>
      <c r="Y238" s="57"/>
      <c r="Z238" s="59" t="s">
        <v>791</v>
      </c>
      <c r="AA238" s="55" t="s">
        <v>243</v>
      </c>
      <c r="AB238" s="57"/>
      <c r="AC238" s="59" t="s">
        <v>111</v>
      </c>
      <c r="AD238" s="58" t="n">
        <v>48</v>
      </c>
      <c r="AE238" s="63" t="n">
        <v>44181</v>
      </c>
      <c r="AF238" s="64" t="n">
        <f aca="false">IF(AD238=0,0,IF(AE238="","",EDATE(AE238,AD238)-DAY(1)))</f>
        <v>45611</v>
      </c>
      <c r="AG238" s="56" t="s">
        <v>81</v>
      </c>
      <c r="AH238" s="56" t="s">
        <v>82</v>
      </c>
      <c r="AI238" s="59" t="s">
        <v>1149</v>
      </c>
      <c r="AJ238" s="56" t="s">
        <v>712</v>
      </c>
      <c r="AK238" s="64" t="str">
        <f aca="true">IF(AE238=0,"нет данных",IF(TODAY()&lt;AF238-30,"поверен",IF(TODAY()&gt;AF238,"ЗАМЕНИТЬ","ПРОСРОЧЕН")))</f>
        <v>ЗАМЕНИТЬ</v>
      </c>
      <c r="AL238" s="59"/>
      <c r="AM238" s="59" t="s">
        <v>85</v>
      </c>
      <c r="AN238" s="59" t="s">
        <v>86</v>
      </c>
      <c r="AO238" s="59" t="s">
        <v>87</v>
      </c>
      <c r="AP238" s="57"/>
      <c r="AQ238" s="65"/>
      <c r="AR238" s="64"/>
      <c r="AS238" s="59" t="s">
        <v>90</v>
      </c>
      <c r="AT238" s="54"/>
      <c r="AU238" s="54"/>
      <c r="AV238" s="56"/>
      <c r="AW238" s="56"/>
      <c r="AX238" s="54"/>
      <c r="AY238" s="54"/>
      <c r="AZ238" s="54"/>
      <c r="BA238" s="56"/>
      <c r="BB238" s="56" t="s">
        <v>793</v>
      </c>
      <c r="BC238" s="56" t="s">
        <v>387</v>
      </c>
      <c r="BD238" s="59"/>
      <c r="BE238" s="56"/>
      <c r="BF238" s="66"/>
      <c r="BG238" s="67"/>
      <c r="BH238" s="68"/>
      <c r="BI238" s="62"/>
      <c r="BJ238" s="62"/>
      <c r="BK238" s="62"/>
    </row>
    <row r="239" s="141" customFormat="true" ht="60" hidden="false" customHeight="true" outlineLevel="0" collapsed="false">
      <c r="A239" s="36"/>
      <c r="B239" s="36" t="s">
        <v>62</v>
      </c>
      <c r="C239" s="36" t="s">
        <v>63</v>
      </c>
      <c r="D239" s="37" t="s">
        <v>64</v>
      </c>
      <c r="E239" s="37" t="n">
        <v>600</v>
      </c>
      <c r="F239" s="38" t="s">
        <v>680</v>
      </c>
      <c r="G239" s="38" t="s">
        <v>1150</v>
      </c>
      <c r="H239" s="37" t="s">
        <v>1151</v>
      </c>
      <c r="I239" s="39" t="s">
        <v>689</v>
      </c>
      <c r="J239" s="38" t="s">
        <v>409</v>
      </c>
      <c r="K239" s="40" t="s">
        <v>410</v>
      </c>
      <c r="L239" s="40" t="s">
        <v>411</v>
      </c>
      <c r="M239" s="40" t="s">
        <v>695</v>
      </c>
      <c r="N239" s="37" t="s">
        <v>1152</v>
      </c>
      <c r="O239" s="36" t="s">
        <v>414</v>
      </c>
      <c r="P239" s="36" t="s">
        <v>76</v>
      </c>
      <c r="Q239" s="41" t="s">
        <v>135</v>
      </c>
      <c r="R239" s="42" t="n">
        <v>42614</v>
      </c>
      <c r="S239" s="39" t="n">
        <v>12</v>
      </c>
      <c r="T239" s="43" t="n">
        <f aca="false">R239+S239*365.2</f>
        <v>46996.4</v>
      </c>
      <c r="U239" s="37" t="s">
        <v>78</v>
      </c>
      <c r="V239" s="36" t="str">
        <f aca="false">IF(Y239="","",Y239)</f>
        <v>М</v>
      </c>
      <c r="W239" s="36" t="str">
        <f aca="false">IF(Z239="","",Z239)</f>
        <v>Па</v>
      </c>
      <c r="X239" s="39" t="n">
        <v>60</v>
      </c>
      <c r="Y239" s="39" t="s">
        <v>137</v>
      </c>
      <c r="Z239" s="41" t="s">
        <v>138</v>
      </c>
      <c r="AA239" s="37" t="s">
        <v>805</v>
      </c>
      <c r="AB239" s="41"/>
      <c r="AC239" s="41" t="s">
        <v>111</v>
      </c>
      <c r="AD239" s="40" t="n">
        <v>36</v>
      </c>
      <c r="AE239" s="42" t="n">
        <v>45003</v>
      </c>
      <c r="AF239" s="45" t="n">
        <f aca="false">IF(AD239=0,0,IF(AE239="","",EDATE(AE239,AD239)-DAY(1)))</f>
        <v>46068</v>
      </c>
      <c r="AG239" s="38" t="s">
        <v>81</v>
      </c>
      <c r="AH239" s="38" t="s">
        <v>82</v>
      </c>
      <c r="AI239" s="36" t="s">
        <v>1153</v>
      </c>
      <c r="AJ239" s="38" t="s">
        <v>1121</v>
      </c>
      <c r="AK239" s="45" t="str">
        <f aca="true">IF(AE239=0,"нет данных",IF(TODAY()&lt;AF239-30,"поверен",IF(TODAY()&gt;AF239,"ЗАМЕНИТЬ","ПРОСРОЧЕН")))</f>
        <v>поверен</v>
      </c>
      <c r="AL239" s="41"/>
      <c r="AM239" s="41" t="s">
        <v>85</v>
      </c>
      <c r="AN239" s="41" t="s">
        <v>86</v>
      </c>
      <c r="AO239" s="41" t="s">
        <v>87</v>
      </c>
      <c r="AP239" s="39"/>
      <c r="AQ239" s="46"/>
      <c r="AR239" s="45"/>
      <c r="AS239" s="41"/>
      <c r="AT239" s="36"/>
      <c r="AU239" s="36"/>
      <c r="AV239" s="46"/>
      <c r="AW239" s="38"/>
      <c r="AX239" s="36"/>
      <c r="AY239" s="36"/>
      <c r="AZ239" s="36"/>
      <c r="BA239" s="38"/>
      <c r="BB239" s="38"/>
      <c r="BC239" s="38"/>
      <c r="BD239" s="41"/>
      <c r="BE239" s="38"/>
      <c r="BF239" s="47"/>
      <c r="BG239" s="38" t="s">
        <v>367</v>
      </c>
      <c r="BH239" s="51"/>
      <c r="BI239" s="51"/>
      <c r="BJ239" s="51"/>
      <c r="BK239" s="51"/>
      <c r="BL239" s="120"/>
      <c r="BM239" s="120"/>
      <c r="BN239" s="120"/>
      <c r="BO239" s="120"/>
      <c r="BP239" s="120"/>
      <c r="BQ239" s="120"/>
      <c r="BR239" s="120"/>
      <c r="BS239" s="120"/>
      <c r="BT239" s="120"/>
      <c r="BU239" s="120"/>
      <c r="BV239" s="120"/>
      <c r="BW239" s="120"/>
      <c r="BX239" s="120"/>
      <c r="BY239" s="120"/>
      <c r="BZ239" s="120"/>
      <c r="CA239" s="120"/>
      <c r="CB239" s="120"/>
      <c r="CC239" s="120"/>
      <c r="CD239" s="120"/>
      <c r="CE239" s="120"/>
      <c r="CF239" s="120"/>
      <c r="CG239" s="120"/>
      <c r="CH239" s="120"/>
      <c r="CI239" s="120"/>
      <c r="CJ239" s="120"/>
      <c r="CK239" s="120"/>
      <c r="CL239" s="120"/>
      <c r="CM239" s="120"/>
      <c r="CN239" s="120"/>
      <c r="CO239" s="120"/>
      <c r="CP239" s="120"/>
      <c r="CQ239" s="120"/>
      <c r="CR239" s="120"/>
      <c r="CS239" s="120"/>
      <c r="CT239" s="120"/>
      <c r="CU239" s="120"/>
      <c r="CV239" s="120"/>
      <c r="CW239" s="120"/>
      <c r="CX239" s="120"/>
      <c r="CY239" s="120"/>
      <c r="CZ239" s="120"/>
      <c r="DA239" s="120"/>
      <c r="DB239" s="120"/>
      <c r="DC239" s="120"/>
      <c r="DD239" s="120"/>
      <c r="DE239" s="120"/>
      <c r="DF239" s="120"/>
      <c r="DG239" s="120"/>
      <c r="DH239" s="120"/>
      <c r="DI239" s="120"/>
      <c r="DJ239" s="120"/>
      <c r="DK239" s="120"/>
      <c r="DL239" s="120"/>
      <c r="DM239" s="120"/>
      <c r="DN239" s="120"/>
      <c r="DO239" s="120"/>
      <c r="DP239" s="120"/>
      <c r="DQ239" s="120"/>
      <c r="DR239" s="120"/>
      <c r="DS239" s="120"/>
      <c r="DT239" s="120"/>
      <c r="DU239" s="120"/>
      <c r="DV239" s="120"/>
      <c r="DW239" s="120"/>
      <c r="DX239" s="120"/>
      <c r="DY239" s="120"/>
      <c r="DZ239" s="120"/>
      <c r="EA239" s="120"/>
      <c r="EB239" s="120"/>
      <c r="EC239" s="120"/>
      <c r="ED239" s="120"/>
      <c r="EE239" s="120"/>
      <c r="EF239" s="120"/>
      <c r="EG239" s="120"/>
      <c r="EH239" s="120"/>
      <c r="EI239" s="120"/>
      <c r="EJ239" s="120"/>
      <c r="EK239" s="120"/>
      <c r="EL239" s="120"/>
      <c r="EM239" s="120"/>
      <c r="EN239" s="120"/>
      <c r="EO239" s="120"/>
      <c r="EP239" s="120"/>
      <c r="EQ239" s="120"/>
      <c r="ER239" s="120"/>
      <c r="ES239" s="120"/>
      <c r="ET239" s="120"/>
      <c r="EU239" s="120"/>
      <c r="EV239" s="120"/>
      <c r="EW239" s="120"/>
      <c r="EX239" s="120"/>
      <c r="EY239" s="120"/>
      <c r="EZ239" s="120"/>
      <c r="FA239" s="120"/>
      <c r="FB239" s="120"/>
      <c r="FC239" s="120"/>
      <c r="FD239" s="120"/>
      <c r="FE239" s="120"/>
      <c r="FF239" s="120"/>
      <c r="FG239" s="120"/>
      <c r="FH239" s="120"/>
      <c r="FI239" s="120"/>
      <c r="FJ239" s="120"/>
      <c r="FK239" s="120"/>
      <c r="FL239" s="120"/>
      <c r="FM239" s="120"/>
      <c r="FN239" s="120"/>
      <c r="FO239" s="120"/>
      <c r="FP239" s="120"/>
      <c r="FQ239" s="120"/>
      <c r="FR239" s="120"/>
      <c r="FS239" s="120"/>
      <c r="FT239" s="120"/>
      <c r="FU239" s="120"/>
      <c r="FV239" s="120"/>
      <c r="FW239" s="120"/>
      <c r="FX239" s="120"/>
      <c r="FY239" s="120"/>
      <c r="FZ239" s="120"/>
      <c r="GA239" s="120"/>
      <c r="GB239" s="120"/>
      <c r="GC239" s="120"/>
      <c r="GD239" s="120"/>
      <c r="GE239" s="120"/>
      <c r="GF239" s="120"/>
      <c r="GG239" s="120"/>
      <c r="GH239" s="120"/>
      <c r="GI239" s="120"/>
      <c r="GJ239" s="120"/>
      <c r="GK239" s="120"/>
      <c r="GL239" s="120"/>
      <c r="GM239" s="120"/>
      <c r="GN239" s="120"/>
      <c r="GO239" s="120"/>
      <c r="GP239" s="120"/>
      <c r="GQ239" s="120"/>
      <c r="GR239" s="120"/>
      <c r="GS239" s="120"/>
      <c r="GT239" s="120"/>
      <c r="GU239" s="120"/>
      <c r="GV239" s="120"/>
      <c r="GW239" s="120"/>
      <c r="GX239" s="120"/>
      <c r="GY239" s="120"/>
      <c r="GZ239" s="120"/>
      <c r="HA239" s="120"/>
      <c r="HB239" s="120"/>
      <c r="HC239" s="120"/>
      <c r="HD239" s="120"/>
      <c r="HE239" s="120"/>
      <c r="HF239" s="120"/>
      <c r="HG239" s="120"/>
      <c r="HH239" s="120"/>
      <c r="HI239" s="120"/>
      <c r="HJ239" s="120"/>
      <c r="HK239" s="120"/>
      <c r="HL239" s="120"/>
      <c r="HM239" s="120"/>
      <c r="HN239" s="120"/>
      <c r="HO239" s="120"/>
      <c r="HP239" s="120"/>
      <c r="HQ239" s="120"/>
      <c r="HR239" s="120"/>
      <c r="HS239" s="120"/>
      <c r="HT239" s="120"/>
      <c r="HU239" s="120"/>
      <c r="HV239" s="120"/>
      <c r="HW239" s="120"/>
      <c r="HX239" s="120"/>
      <c r="HY239" s="120"/>
      <c r="HZ239" s="120"/>
      <c r="IA239" s="120"/>
      <c r="IB239" s="120"/>
      <c r="IC239" s="120"/>
      <c r="ID239" s="120"/>
      <c r="IE239" s="120"/>
    </row>
    <row r="240" s="141" customFormat="true" ht="60" hidden="false" customHeight="true" outlineLevel="0" collapsed="false">
      <c r="A240" s="36"/>
      <c r="B240" s="36" t="s">
        <v>62</v>
      </c>
      <c r="C240" s="36" t="s">
        <v>63</v>
      </c>
      <c r="D240" s="37" t="s">
        <v>64</v>
      </c>
      <c r="E240" s="37" t="n">
        <v>600</v>
      </c>
      <c r="F240" s="38" t="s">
        <v>680</v>
      </c>
      <c r="G240" s="38" t="s">
        <v>1154</v>
      </c>
      <c r="H240" s="37" t="s">
        <v>1155</v>
      </c>
      <c r="I240" s="36" t="s">
        <v>689</v>
      </c>
      <c r="J240" s="38" t="s">
        <v>409</v>
      </c>
      <c r="K240" s="40" t="s">
        <v>410</v>
      </c>
      <c r="L240" s="40" t="s">
        <v>411</v>
      </c>
      <c r="M240" s="40" t="s">
        <v>695</v>
      </c>
      <c r="N240" s="37" t="s">
        <v>1156</v>
      </c>
      <c r="O240" s="36" t="s">
        <v>414</v>
      </c>
      <c r="P240" s="36" t="s">
        <v>76</v>
      </c>
      <c r="Q240" s="41" t="s">
        <v>135</v>
      </c>
      <c r="R240" s="42" t="s">
        <v>685</v>
      </c>
      <c r="S240" s="39" t="n">
        <v>12</v>
      </c>
      <c r="T240" s="43" t="n">
        <f aca="false">R240+S240*365.2</f>
        <v>4391.6016</v>
      </c>
      <c r="U240" s="37" t="s">
        <v>78</v>
      </c>
      <c r="V240" s="36" t="str">
        <f aca="false">IF(Y240="","",Y240)</f>
        <v>М</v>
      </c>
      <c r="W240" s="36" t="str">
        <f aca="false">IF(Z240="","",Z240)</f>
        <v>Па</v>
      </c>
      <c r="X240" s="39" t="n">
        <v>60</v>
      </c>
      <c r="Y240" s="39" t="s">
        <v>137</v>
      </c>
      <c r="Z240" s="41" t="s">
        <v>138</v>
      </c>
      <c r="AA240" s="37" t="s">
        <v>805</v>
      </c>
      <c r="AB240" s="41"/>
      <c r="AC240" s="41" t="s">
        <v>111</v>
      </c>
      <c r="AD240" s="40" t="n">
        <v>36</v>
      </c>
      <c r="AE240" s="42" t="n">
        <v>45003</v>
      </c>
      <c r="AF240" s="45" t="n">
        <f aca="false">IF(AD240=0,0,IF(AE240="","",EDATE(AE240,AD240)-DAY(1)))</f>
        <v>46068</v>
      </c>
      <c r="AG240" s="38" t="s">
        <v>81</v>
      </c>
      <c r="AH240" s="38" t="s">
        <v>82</v>
      </c>
      <c r="AI240" s="36" t="s">
        <v>1157</v>
      </c>
      <c r="AJ240" s="38" t="s">
        <v>1121</v>
      </c>
      <c r="AK240" s="45" t="str">
        <f aca="true">IF(AE240=0,"нет данных",IF(TODAY()&lt;AF240-30,"поверен",IF(TODAY()&gt;AF240,"ЗАМЕНИТЬ","ПРОСРОЧЕН")))</f>
        <v>поверен</v>
      </c>
      <c r="AL240" s="41"/>
      <c r="AM240" s="41" t="s">
        <v>85</v>
      </c>
      <c r="AN240" s="41" t="s">
        <v>86</v>
      </c>
      <c r="AO240" s="41" t="s">
        <v>87</v>
      </c>
      <c r="AP240" s="39"/>
      <c r="AQ240" s="46"/>
      <c r="AR240" s="45"/>
      <c r="AS240" s="41"/>
      <c r="AT240" s="36"/>
      <c r="AU240" s="36"/>
      <c r="AV240" s="46"/>
      <c r="AW240" s="38"/>
      <c r="AX240" s="36"/>
      <c r="AY240" s="36"/>
      <c r="AZ240" s="36"/>
      <c r="BA240" s="38"/>
      <c r="BB240" s="38"/>
      <c r="BC240" s="38"/>
      <c r="BD240" s="41"/>
      <c r="BE240" s="38"/>
      <c r="BF240" s="47"/>
      <c r="BG240" s="38" t="s">
        <v>367</v>
      </c>
      <c r="BH240" s="51"/>
      <c r="BI240" s="51"/>
      <c r="BJ240" s="51"/>
      <c r="BK240" s="51"/>
      <c r="BL240" s="120"/>
      <c r="BM240" s="120"/>
      <c r="BN240" s="120"/>
      <c r="BO240" s="120"/>
      <c r="BP240" s="120"/>
      <c r="BQ240" s="120"/>
      <c r="BR240" s="120"/>
      <c r="BS240" s="120"/>
      <c r="BT240" s="120"/>
      <c r="BU240" s="120"/>
      <c r="BV240" s="120"/>
      <c r="BW240" s="120"/>
      <c r="BX240" s="120"/>
      <c r="BY240" s="120"/>
      <c r="BZ240" s="120"/>
      <c r="CA240" s="120"/>
      <c r="CB240" s="120"/>
      <c r="CC240" s="120"/>
      <c r="CD240" s="120"/>
      <c r="CE240" s="120"/>
      <c r="CF240" s="120"/>
      <c r="CG240" s="120"/>
      <c r="CH240" s="120"/>
      <c r="CI240" s="120"/>
      <c r="CJ240" s="120"/>
      <c r="CK240" s="120"/>
      <c r="CL240" s="120"/>
      <c r="CM240" s="120"/>
      <c r="CN240" s="120"/>
      <c r="CO240" s="120"/>
      <c r="CP240" s="120"/>
      <c r="CQ240" s="120"/>
      <c r="CR240" s="120"/>
      <c r="CS240" s="120"/>
      <c r="CT240" s="120"/>
      <c r="CU240" s="120"/>
      <c r="CV240" s="120"/>
      <c r="CW240" s="120"/>
      <c r="CX240" s="120"/>
      <c r="CY240" s="120"/>
      <c r="CZ240" s="120"/>
      <c r="DA240" s="120"/>
      <c r="DB240" s="120"/>
      <c r="DC240" s="120"/>
      <c r="DD240" s="120"/>
      <c r="DE240" s="120"/>
      <c r="DF240" s="120"/>
      <c r="DG240" s="120"/>
      <c r="DH240" s="120"/>
      <c r="DI240" s="120"/>
      <c r="DJ240" s="120"/>
      <c r="DK240" s="120"/>
      <c r="DL240" s="120"/>
      <c r="DM240" s="120"/>
      <c r="DN240" s="120"/>
      <c r="DO240" s="120"/>
      <c r="DP240" s="120"/>
      <c r="DQ240" s="120"/>
      <c r="DR240" s="120"/>
      <c r="DS240" s="120"/>
      <c r="DT240" s="120"/>
      <c r="DU240" s="120"/>
      <c r="DV240" s="120"/>
      <c r="DW240" s="120"/>
      <c r="DX240" s="120"/>
      <c r="DY240" s="120"/>
      <c r="DZ240" s="120"/>
      <c r="EA240" s="120"/>
      <c r="EB240" s="120"/>
      <c r="EC240" s="120"/>
      <c r="ED240" s="120"/>
      <c r="EE240" s="120"/>
      <c r="EF240" s="120"/>
      <c r="EG240" s="120"/>
      <c r="EH240" s="120"/>
      <c r="EI240" s="120"/>
      <c r="EJ240" s="120"/>
      <c r="EK240" s="120"/>
      <c r="EL240" s="120"/>
      <c r="EM240" s="120"/>
      <c r="EN240" s="120"/>
      <c r="EO240" s="120"/>
      <c r="EP240" s="120"/>
      <c r="EQ240" s="120"/>
      <c r="ER240" s="120"/>
      <c r="ES240" s="120"/>
      <c r="ET240" s="120"/>
      <c r="EU240" s="120"/>
      <c r="EV240" s="120"/>
      <c r="EW240" s="120"/>
      <c r="EX240" s="120"/>
      <c r="EY240" s="120"/>
      <c r="EZ240" s="120"/>
      <c r="FA240" s="120"/>
      <c r="FB240" s="120"/>
      <c r="FC240" s="120"/>
      <c r="FD240" s="120"/>
      <c r="FE240" s="120"/>
      <c r="FF240" s="120"/>
      <c r="FG240" s="120"/>
      <c r="FH240" s="120"/>
      <c r="FI240" s="120"/>
      <c r="FJ240" s="120"/>
      <c r="FK240" s="120"/>
      <c r="FL240" s="120"/>
      <c r="FM240" s="120"/>
      <c r="FN240" s="120"/>
      <c r="FO240" s="120"/>
      <c r="FP240" s="120"/>
      <c r="FQ240" s="120"/>
      <c r="FR240" s="120"/>
      <c r="FS240" s="120"/>
      <c r="FT240" s="120"/>
      <c r="FU240" s="120"/>
      <c r="FV240" s="120"/>
      <c r="FW240" s="120"/>
      <c r="FX240" s="120"/>
      <c r="FY240" s="120"/>
      <c r="FZ240" s="120"/>
      <c r="GA240" s="120"/>
      <c r="GB240" s="120"/>
      <c r="GC240" s="120"/>
      <c r="GD240" s="120"/>
      <c r="GE240" s="120"/>
      <c r="GF240" s="120"/>
      <c r="GG240" s="120"/>
      <c r="GH240" s="120"/>
      <c r="GI240" s="120"/>
      <c r="GJ240" s="120"/>
      <c r="GK240" s="120"/>
      <c r="GL240" s="120"/>
      <c r="GM240" s="120"/>
      <c r="GN240" s="120"/>
      <c r="GO240" s="120"/>
      <c r="GP240" s="120"/>
      <c r="GQ240" s="120"/>
      <c r="GR240" s="120"/>
      <c r="GS240" s="120"/>
      <c r="GT240" s="120"/>
      <c r="GU240" s="120"/>
      <c r="GV240" s="120"/>
      <c r="GW240" s="120"/>
      <c r="GX240" s="120"/>
      <c r="GY240" s="120"/>
      <c r="GZ240" s="120"/>
      <c r="HA240" s="120"/>
      <c r="HB240" s="120"/>
      <c r="HC240" s="120"/>
      <c r="HD240" s="120"/>
      <c r="HE240" s="120"/>
      <c r="HF240" s="120"/>
      <c r="HG240" s="120"/>
      <c r="HH240" s="120"/>
      <c r="HI240" s="120"/>
      <c r="HJ240" s="120"/>
      <c r="HK240" s="120"/>
      <c r="HL240" s="120"/>
      <c r="HM240" s="120"/>
      <c r="HN240" s="120"/>
      <c r="HO240" s="120"/>
      <c r="HP240" s="120"/>
      <c r="HQ240" s="120"/>
      <c r="HR240" s="120"/>
      <c r="HS240" s="120"/>
      <c r="HT240" s="120"/>
      <c r="HU240" s="120"/>
      <c r="HV240" s="120"/>
      <c r="HW240" s="120"/>
      <c r="HX240" s="120"/>
      <c r="HY240" s="120"/>
      <c r="HZ240" s="120"/>
      <c r="IA240" s="120"/>
      <c r="IB240" s="120"/>
      <c r="IC240" s="120"/>
      <c r="ID240" s="120"/>
      <c r="IE240" s="120"/>
    </row>
    <row r="241" s="141" customFormat="true" ht="60" hidden="false" customHeight="true" outlineLevel="0" collapsed="false">
      <c r="A241" s="36"/>
      <c r="B241" s="36" t="s">
        <v>62</v>
      </c>
      <c r="C241" s="36" t="s">
        <v>63</v>
      </c>
      <c r="D241" s="37" t="s">
        <v>64</v>
      </c>
      <c r="E241" s="37" t="n">
        <v>600</v>
      </c>
      <c r="F241" s="38" t="s">
        <v>680</v>
      </c>
      <c r="G241" s="38" t="s">
        <v>1158</v>
      </c>
      <c r="H241" s="37" t="s">
        <v>1159</v>
      </c>
      <c r="I241" s="36" t="s">
        <v>689</v>
      </c>
      <c r="J241" s="38" t="s">
        <v>409</v>
      </c>
      <c r="K241" s="40" t="s">
        <v>410</v>
      </c>
      <c r="L241" s="40" t="s">
        <v>411</v>
      </c>
      <c r="M241" s="40" t="s">
        <v>695</v>
      </c>
      <c r="N241" s="37" t="s">
        <v>1160</v>
      </c>
      <c r="O241" s="36" t="s">
        <v>414</v>
      </c>
      <c r="P241" s="36" t="s">
        <v>76</v>
      </c>
      <c r="Q241" s="41" t="s">
        <v>135</v>
      </c>
      <c r="R241" s="42" t="s">
        <v>685</v>
      </c>
      <c r="S241" s="39" t="n">
        <v>12</v>
      </c>
      <c r="T241" s="43" t="n">
        <f aca="false">R241+S241*365.2</f>
        <v>4391.6016</v>
      </c>
      <c r="U241" s="37" t="s">
        <v>78</v>
      </c>
      <c r="V241" s="36" t="str">
        <f aca="false">IF(Y241="","",Y241)</f>
        <v>М</v>
      </c>
      <c r="W241" s="36" t="str">
        <f aca="false">IF(Z241="","",Z241)</f>
        <v>Па</v>
      </c>
      <c r="X241" s="39" t="n">
        <v>60</v>
      </c>
      <c r="Y241" s="39" t="s">
        <v>137</v>
      </c>
      <c r="Z241" s="41" t="s">
        <v>138</v>
      </c>
      <c r="AA241" s="37" t="s">
        <v>805</v>
      </c>
      <c r="AB241" s="41"/>
      <c r="AC241" s="41" t="s">
        <v>111</v>
      </c>
      <c r="AD241" s="40" t="n">
        <v>36</v>
      </c>
      <c r="AE241" s="42" t="n">
        <v>45003</v>
      </c>
      <c r="AF241" s="45" t="n">
        <f aca="false">IF(AD241=0,0,IF(AE241="","",EDATE(AE241,AD241)-DAY(1)))</f>
        <v>46068</v>
      </c>
      <c r="AG241" s="38" t="s">
        <v>81</v>
      </c>
      <c r="AH241" s="38" t="s">
        <v>82</v>
      </c>
      <c r="AI241" s="36" t="s">
        <v>1161</v>
      </c>
      <c r="AJ241" s="38" t="s">
        <v>1121</v>
      </c>
      <c r="AK241" s="45" t="str">
        <f aca="true">IF(AE241=0,"нет данных",IF(TODAY()&lt;AF241-30,"поверен",IF(TODAY()&gt;AF241,"ЗАМЕНИТЬ","ПРОСРОЧЕН")))</f>
        <v>поверен</v>
      </c>
      <c r="AL241" s="41"/>
      <c r="AM241" s="41" t="s">
        <v>85</v>
      </c>
      <c r="AN241" s="41" t="s">
        <v>86</v>
      </c>
      <c r="AO241" s="41" t="s">
        <v>87</v>
      </c>
      <c r="AP241" s="39"/>
      <c r="AQ241" s="46"/>
      <c r="AR241" s="45"/>
      <c r="AS241" s="41"/>
      <c r="AT241" s="36"/>
      <c r="AU241" s="36"/>
      <c r="AV241" s="46"/>
      <c r="AW241" s="38"/>
      <c r="AX241" s="36"/>
      <c r="AY241" s="36"/>
      <c r="AZ241" s="36"/>
      <c r="BA241" s="38"/>
      <c r="BB241" s="38"/>
      <c r="BC241" s="38"/>
      <c r="BD241" s="41"/>
      <c r="BE241" s="38"/>
      <c r="BF241" s="47"/>
      <c r="BG241" s="38" t="s">
        <v>367</v>
      </c>
      <c r="BH241" s="51"/>
      <c r="BI241" s="51"/>
      <c r="BJ241" s="51"/>
      <c r="BK241" s="51"/>
      <c r="BL241" s="120"/>
      <c r="BM241" s="120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I241" s="120"/>
      <c r="CJ241" s="120"/>
      <c r="CK241" s="120"/>
      <c r="CL241" s="120"/>
      <c r="CM241" s="120"/>
      <c r="CN241" s="120"/>
      <c r="CO241" s="120"/>
      <c r="CP241" s="120"/>
      <c r="CQ241" s="120"/>
      <c r="CR241" s="120"/>
      <c r="CS241" s="120"/>
      <c r="CT241" s="120"/>
      <c r="CU241" s="120"/>
      <c r="CV241" s="120"/>
      <c r="CW241" s="120"/>
      <c r="CX241" s="120"/>
      <c r="CY241" s="120"/>
      <c r="CZ241" s="120"/>
      <c r="DA241" s="120"/>
      <c r="DB241" s="120"/>
      <c r="DC241" s="120"/>
      <c r="DD241" s="120"/>
      <c r="DE241" s="120"/>
      <c r="DF241" s="120"/>
      <c r="DG241" s="120"/>
      <c r="DH241" s="120"/>
      <c r="DI241" s="120"/>
      <c r="DJ241" s="120"/>
      <c r="DK241" s="120"/>
      <c r="DL241" s="120"/>
      <c r="DM241" s="120"/>
      <c r="DN241" s="120"/>
      <c r="DO241" s="120"/>
      <c r="DP241" s="120"/>
      <c r="DQ241" s="120"/>
      <c r="DR241" s="120"/>
      <c r="DS241" s="120"/>
      <c r="DT241" s="120"/>
      <c r="DU241" s="120"/>
      <c r="DV241" s="120"/>
      <c r="DW241" s="120"/>
      <c r="DX241" s="120"/>
      <c r="DY241" s="120"/>
      <c r="DZ241" s="120"/>
      <c r="EA241" s="120"/>
      <c r="EB241" s="120"/>
      <c r="EC241" s="120"/>
      <c r="ED241" s="120"/>
      <c r="EE241" s="120"/>
      <c r="EF241" s="120"/>
      <c r="EG241" s="120"/>
      <c r="EH241" s="120"/>
      <c r="EI241" s="120"/>
      <c r="EJ241" s="120"/>
      <c r="EK241" s="120"/>
      <c r="EL241" s="120"/>
      <c r="EM241" s="120"/>
      <c r="EN241" s="120"/>
      <c r="EO241" s="120"/>
      <c r="EP241" s="120"/>
      <c r="EQ241" s="120"/>
      <c r="ER241" s="120"/>
      <c r="ES241" s="120"/>
      <c r="ET241" s="120"/>
      <c r="EU241" s="120"/>
      <c r="EV241" s="120"/>
      <c r="EW241" s="120"/>
      <c r="EX241" s="120"/>
      <c r="EY241" s="120"/>
      <c r="EZ241" s="120"/>
      <c r="FA241" s="120"/>
      <c r="FB241" s="120"/>
      <c r="FC241" s="120"/>
      <c r="FD241" s="120"/>
      <c r="FE241" s="120"/>
      <c r="FF241" s="120"/>
      <c r="FG241" s="120"/>
      <c r="FH241" s="120"/>
      <c r="FI241" s="120"/>
      <c r="FJ241" s="120"/>
      <c r="FK241" s="120"/>
      <c r="FL241" s="120"/>
      <c r="FM241" s="120"/>
      <c r="FN241" s="120"/>
      <c r="FO241" s="120"/>
      <c r="FP241" s="120"/>
      <c r="FQ241" s="120"/>
      <c r="FR241" s="120"/>
      <c r="FS241" s="120"/>
      <c r="FT241" s="120"/>
      <c r="FU241" s="120"/>
      <c r="FV241" s="120"/>
      <c r="FW241" s="120"/>
      <c r="FX241" s="120"/>
      <c r="FY241" s="120"/>
      <c r="FZ241" s="120"/>
      <c r="GA241" s="120"/>
      <c r="GB241" s="120"/>
      <c r="GC241" s="120"/>
      <c r="GD241" s="120"/>
      <c r="GE241" s="120"/>
      <c r="GF241" s="120"/>
      <c r="GG241" s="120"/>
      <c r="GH241" s="120"/>
      <c r="GI241" s="120"/>
      <c r="GJ241" s="120"/>
      <c r="GK241" s="120"/>
      <c r="GL241" s="120"/>
      <c r="GM241" s="120"/>
      <c r="GN241" s="120"/>
      <c r="GO241" s="120"/>
      <c r="GP241" s="120"/>
      <c r="GQ241" s="120"/>
      <c r="GR241" s="120"/>
      <c r="GS241" s="120"/>
      <c r="GT241" s="120"/>
      <c r="GU241" s="120"/>
      <c r="GV241" s="120"/>
      <c r="GW241" s="120"/>
      <c r="GX241" s="120"/>
      <c r="GY241" s="120"/>
      <c r="GZ241" s="120"/>
      <c r="HA241" s="120"/>
      <c r="HB241" s="120"/>
      <c r="HC241" s="120"/>
      <c r="HD241" s="120"/>
      <c r="HE241" s="120"/>
      <c r="HF241" s="120"/>
      <c r="HG241" s="120"/>
      <c r="HH241" s="120"/>
      <c r="HI241" s="120"/>
      <c r="HJ241" s="120"/>
      <c r="HK241" s="120"/>
      <c r="HL241" s="120"/>
      <c r="HM241" s="120"/>
      <c r="HN241" s="120"/>
      <c r="HO241" s="120"/>
      <c r="HP241" s="120"/>
      <c r="HQ241" s="120"/>
      <c r="HR241" s="120"/>
      <c r="HS241" s="120"/>
      <c r="HT241" s="120"/>
      <c r="HU241" s="120"/>
      <c r="HV241" s="120"/>
      <c r="HW241" s="120"/>
      <c r="HX241" s="120"/>
      <c r="HY241" s="120"/>
      <c r="HZ241" s="120"/>
      <c r="IA241" s="120"/>
      <c r="IB241" s="120"/>
      <c r="IC241" s="120"/>
      <c r="ID241" s="120"/>
      <c r="IE241" s="120"/>
    </row>
    <row r="242" s="141" customFormat="true" ht="60" hidden="false" customHeight="true" outlineLevel="0" collapsed="false">
      <c r="A242" s="36"/>
      <c r="B242" s="36" t="s">
        <v>62</v>
      </c>
      <c r="C242" s="36" t="s">
        <v>63</v>
      </c>
      <c r="D242" s="37" t="s">
        <v>64</v>
      </c>
      <c r="E242" s="37" t="n">
        <v>600</v>
      </c>
      <c r="F242" s="38" t="s">
        <v>680</v>
      </c>
      <c r="G242" s="38" t="s">
        <v>1162</v>
      </c>
      <c r="H242" s="37" t="s">
        <v>1163</v>
      </c>
      <c r="I242" s="39" t="s">
        <v>689</v>
      </c>
      <c r="J242" s="38" t="s">
        <v>409</v>
      </c>
      <c r="K242" s="40" t="s">
        <v>410</v>
      </c>
      <c r="L242" s="40" t="s">
        <v>411</v>
      </c>
      <c r="M242" s="40" t="s">
        <v>695</v>
      </c>
      <c r="N242" s="37" t="s">
        <v>1164</v>
      </c>
      <c r="O242" s="36" t="s">
        <v>414</v>
      </c>
      <c r="P242" s="36" t="s">
        <v>76</v>
      </c>
      <c r="Q242" s="41" t="s">
        <v>135</v>
      </c>
      <c r="R242" s="42" t="s">
        <v>685</v>
      </c>
      <c r="S242" s="39" t="n">
        <v>12</v>
      </c>
      <c r="T242" s="43" t="n">
        <f aca="false">R242+S242*365.2</f>
        <v>4391.6016</v>
      </c>
      <c r="U242" s="37" t="s">
        <v>78</v>
      </c>
      <c r="V242" s="36" t="str">
        <f aca="false">IF(Y242="","",Y242)</f>
        <v>М</v>
      </c>
      <c r="W242" s="36" t="str">
        <f aca="false">IF(Z242="","",Z242)</f>
        <v>Па</v>
      </c>
      <c r="X242" s="39" t="n">
        <v>60</v>
      </c>
      <c r="Y242" s="39" t="s">
        <v>137</v>
      </c>
      <c r="Z242" s="41" t="s">
        <v>138</v>
      </c>
      <c r="AA242" s="37" t="s">
        <v>805</v>
      </c>
      <c r="AB242" s="41"/>
      <c r="AC242" s="41" t="s">
        <v>111</v>
      </c>
      <c r="AD242" s="40" t="n">
        <v>36</v>
      </c>
      <c r="AE242" s="42" t="n">
        <v>45003</v>
      </c>
      <c r="AF242" s="45" t="n">
        <f aca="false">IF(AD242=0,0,IF(AE242="","",EDATE(AE242,AD242)-DAY(1)))</f>
        <v>46068</v>
      </c>
      <c r="AG242" s="38" t="s">
        <v>81</v>
      </c>
      <c r="AH242" s="38" t="s">
        <v>82</v>
      </c>
      <c r="AI242" s="36" t="s">
        <v>1165</v>
      </c>
      <c r="AJ242" s="38" t="s">
        <v>1121</v>
      </c>
      <c r="AK242" s="45" t="str">
        <f aca="true">IF(AE242=0,"нет данных",IF(TODAY()&lt;AF242-30,"поверен",IF(TODAY()&gt;AF242,"ЗАМЕНИТЬ","ПРОСРОЧЕН")))</f>
        <v>поверен</v>
      </c>
      <c r="AL242" s="41"/>
      <c r="AM242" s="41" t="s">
        <v>85</v>
      </c>
      <c r="AN242" s="41" t="s">
        <v>86</v>
      </c>
      <c r="AO242" s="41" t="s">
        <v>87</v>
      </c>
      <c r="AP242" s="39"/>
      <c r="AQ242" s="46"/>
      <c r="AR242" s="45"/>
      <c r="AS242" s="41"/>
      <c r="AT242" s="36"/>
      <c r="AU242" s="36"/>
      <c r="AV242" s="46"/>
      <c r="AW242" s="38"/>
      <c r="AX242" s="36"/>
      <c r="AY242" s="36"/>
      <c r="AZ242" s="36"/>
      <c r="BA242" s="38"/>
      <c r="BB242" s="38"/>
      <c r="BC242" s="38"/>
      <c r="BD242" s="41"/>
      <c r="BE242" s="38"/>
      <c r="BF242" s="47"/>
      <c r="BG242" s="38" t="s">
        <v>367</v>
      </c>
      <c r="BH242" s="51"/>
      <c r="BI242" s="51"/>
      <c r="BJ242" s="51"/>
      <c r="BK242" s="51"/>
      <c r="BL242" s="120"/>
      <c r="BM242" s="120"/>
      <c r="BN242" s="120"/>
      <c r="BO242" s="120"/>
      <c r="BP242" s="120"/>
      <c r="BQ242" s="120"/>
      <c r="BR242" s="120"/>
      <c r="BS242" s="120"/>
      <c r="BT242" s="120"/>
      <c r="BU242" s="120"/>
      <c r="BV242" s="120"/>
      <c r="BW242" s="120"/>
      <c r="BX242" s="120"/>
      <c r="BY242" s="120"/>
      <c r="BZ242" s="120"/>
      <c r="CA242" s="120"/>
      <c r="CB242" s="120"/>
      <c r="CC242" s="120"/>
      <c r="CD242" s="120"/>
      <c r="CE242" s="120"/>
      <c r="CF242" s="120"/>
      <c r="CG242" s="120"/>
      <c r="CH242" s="120"/>
      <c r="CI242" s="120"/>
      <c r="CJ242" s="120"/>
      <c r="CK242" s="120"/>
      <c r="CL242" s="120"/>
      <c r="CM242" s="120"/>
      <c r="CN242" s="120"/>
      <c r="CO242" s="120"/>
      <c r="CP242" s="120"/>
      <c r="CQ242" s="120"/>
      <c r="CR242" s="120"/>
      <c r="CS242" s="120"/>
      <c r="CT242" s="120"/>
      <c r="CU242" s="120"/>
      <c r="CV242" s="120"/>
      <c r="CW242" s="120"/>
      <c r="CX242" s="120"/>
      <c r="CY242" s="120"/>
      <c r="CZ242" s="120"/>
      <c r="DA242" s="120"/>
      <c r="DB242" s="120"/>
      <c r="DC242" s="120"/>
      <c r="DD242" s="120"/>
      <c r="DE242" s="120"/>
      <c r="DF242" s="120"/>
      <c r="DG242" s="120"/>
      <c r="DH242" s="120"/>
      <c r="DI242" s="120"/>
      <c r="DJ242" s="120"/>
      <c r="DK242" s="120"/>
      <c r="DL242" s="120"/>
      <c r="DM242" s="120"/>
      <c r="DN242" s="120"/>
      <c r="DO242" s="120"/>
      <c r="DP242" s="120"/>
      <c r="DQ242" s="120"/>
      <c r="DR242" s="120"/>
      <c r="DS242" s="120"/>
      <c r="DT242" s="120"/>
      <c r="DU242" s="120"/>
      <c r="DV242" s="120"/>
      <c r="DW242" s="120"/>
      <c r="DX242" s="120"/>
      <c r="DY242" s="120"/>
      <c r="DZ242" s="120"/>
      <c r="EA242" s="120"/>
      <c r="EB242" s="120"/>
      <c r="EC242" s="120"/>
      <c r="ED242" s="120"/>
      <c r="EE242" s="120"/>
      <c r="EF242" s="120"/>
      <c r="EG242" s="120"/>
      <c r="EH242" s="120"/>
      <c r="EI242" s="120"/>
      <c r="EJ242" s="120"/>
      <c r="EK242" s="120"/>
      <c r="EL242" s="120"/>
      <c r="EM242" s="120"/>
      <c r="EN242" s="120"/>
      <c r="EO242" s="120"/>
      <c r="EP242" s="120"/>
      <c r="EQ242" s="120"/>
      <c r="ER242" s="120"/>
      <c r="ES242" s="120"/>
      <c r="ET242" s="120"/>
      <c r="EU242" s="120"/>
      <c r="EV242" s="120"/>
      <c r="EW242" s="120"/>
      <c r="EX242" s="120"/>
      <c r="EY242" s="120"/>
      <c r="EZ242" s="120"/>
      <c r="FA242" s="120"/>
      <c r="FB242" s="120"/>
      <c r="FC242" s="120"/>
      <c r="FD242" s="120"/>
      <c r="FE242" s="120"/>
      <c r="FF242" s="120"/>
      <c r="FG242" s="120"/>
      <c r="FH242" s="120"/>
      <c r="FI242" s="120"/>
      <c r="FJ242" s="120"/>
      <c r="FK242" s="120"/>
      <c r="FL242" s="120"/>
      <c r="FM242" s="120"/>
      <c r="FN242" s="120"/>
      <c r="FO242" s="120"/>
      <c r="FP242" s="120"/>
      <c r="FQ242" s="120"/>
      <c r="FR242" s="120"/>
      <c r="FS242" s="120"/>
      <c r="FT242" s="120"/>
      <c r="FU242" s="120"/>
      <c r="FV242" s="120"/>
      <c r="FW242" s="120"/>
      <c r="FX242" s="120"/>
      <c r="FY242" s="120"/>
      <c r="FZ242" s="120"/>
      <c r="GA242" s="120"/>
      <c r="GB242" s="120"/>
      <c r="GC242" s="120"/>
      <c r="GD242" s="120"/>
      <c r="GE242" s="120"/>
      <c r="GF242" s="120"/>
      <c r="GG242" s="120"/>
      <c r="GH242" s="120"/>
      <c r="GI242" s="120"/>
      <c r="GJ242" s="120"/>
      <c r="GK242" s="120"/>
      <c r="GL242" s="120"/>
      <c r="GM242" s="120"/>
      <c r="GN242" s="120"/>
      <c r="GO242" s="120"/>
      <c r="GP242" s="120"/>
      <c r="GQ242" s="120"/>
      <c r="GR242" s="120"/>
      <c r="GS242" s="120"/>
      <c r="GT242" s="120"/>
      <c r="GU242" s="120"/>
      <c r="GV242" s="120"/>
      <c r="GW242" s="120"/>
      <c r="GX242" s="120"/>
      <c r="GY242" s="120"/>
      <c r="GZ242" s="120"/>
      <c r="HA242" s="120"/>
      <c r="HB242" s="120"/>
      <c r="HC242" s="120"/>
      <c r="HD242" s="120"/>
      <c r="HE242" s="120"/>
      <c r="HF242" s="120"/>
      <c r="HG242" s="120"/>
      <c r="HH242" s="120"/>
      <c r="HI242" s="120"/>
      <c r="HJ242" s="120"/>
      <c r="HK242" s="120"/>
      <c r="HL242" s="120"/>
      <c r="HM242" s="120"/>
      <c r="HN242" s="120"/>
      <c r="HO242" s="120"/>
      <c r="HP242" s="120"/>
      <c r="HQ242" s="120"/>
      <c r="HR242" s="120"/>
      <c r="HS242" s="120"/>
      <c r="HT242" s="120"/>
      <c r="HU242" s="120"/>
      <c r="HV242" s="120"/>
      <c r="HW242" s="120"/>
      <c r="HX242" s="120"/>
      <c r="HY242" s="120"/>
      <c r="HZ242" s="120"/>
      <c r="IA242" s="120"/>
      <c r="IB242" s="120"/>
      <c r="IC242" s="120"/>
      <c r="ID242" s="120"/>
      <c r="IE242" s="120"/>
    </row>
    <row r="243" s="141" customFormat="true" ht="60" hidden="false" customHeight="true" outlineLevel="0" collapsed="false">
      <c r="A243" s="36"/>
      <c r="B243" s="36" t="s">
        <v>62</v>
      </c>
      <c r="C243" s="36" t="s">
        <v>63</v>
      </c>
      <c r="D243" s="37" t="s">
        <v>64</v>
      </c>
      <c r="E243" s="37" t="n">
        <v>600</v>
      </c>
      <c r="F243" s="38" t="s">
        <v>680</v>
      </c>
      <c r="G243" s="38" t="s">
        <v>1166</v>
      </c>
      <c r="H243" s="37" t="s">
        <v>1167</v>
      </c>
      <c r="I243" s="36" t="s">
        <v>689</v>
      </c>
      <c r="J243" s="38" t="s">
        <v>409</v>
      </c>
      <c r="K243" s="40" t="s">
        <v>410</v>
      </c>
      <c r="L243" s="40" t="s">
        <v>411</v>
      </c>
      <c r="M243" s="40" t="s">
        <v>695</v>
      </c>
      <c r="N243" s="37" t="s">
        <v>1168</v>
      </c>
      <c r="O243" s="36" t="s">
        <v>414</v>
      </c>
      <c r="P243" s="36" t="s">
        <v>76</v>
      </c>
      <c r="Q243" s="41" t="s">
        <v>135</v>
      </c>
      <c r="R243" s="42" t="s">
        <v>685</v>
      </c>
      <c r="S243" s="39" t="n">
        <v>12</v>
      </c>
      <c r="T243" s="43" t="n">
        <f aca="false">R243+S243*365.2</f>
        <v>4391.6016</v>
      </c>
      <c r="U243" s="37" t="s">
        <v>78</v>
      </c>
      <c r="V243" s="36" t="str">
        <f aca="false">IF(Y243="","",Y243)</f>
        <v>М</v>
      </c>
      <c r="W243" s="36" t="str">
        <f aca="false">IF(Z243="","",Z243)</f>
        <v>Па</v>
      </c>
      <c r="X243" s="39" t="n">
        <v>60</v>
      </c>
      <c r="Y243" s="39" t="s">
        <v>137</v>
      </c>
      <c r="Z243" s="41" t="s">
        <v>138</v>
      </c>
      <c r="AA243" s="37" t="s">
        <v>805</v>
      </c>
      <c r="AB243" s="41"/>
      <c r="AC243" s="41" t="s">
        <v>111</v>
      </c>
      <c r="AD243" s="40" t="n">
        <v>36</v>
      </c>
      <c r="AE243" s="42" t="n">
        <v>45003</v>
      </c>
      <c r="AF243" s="45" t="n">
        <f aca="false">IF(AD243=0,0,IF(AE243="","",EDATE(AE243,AD243)-DAY(1)))</f>
        <v>46068</v>
      </c>
      <c r="AG243" s="38" t="s">
        <v>81</v>
      </c>
      <c r="AH243" s="38" t="s">
        <v>82</v>
      </c>
      <c r="AI243" s="36" t="s">
        <v>1169</v>
      </c>
      <c r="AJ243" s="38" t="s">
        <v>1121</v>
      </c>
      <c r="AK243" s="45" t="str">
        <f aca="true">IF(AE243=0,"нет данных",IF(TODAY()&lt;AF243-30,"поверен",IF(TODAY()&gt;AF243,"ЗАМЕНИТЬ","ПРОСРОЧЕН")))</f>
        <v>поверен</v>
      </c>
      <c r="AL243" s="41"/>
      <c r="AM243" s="41" t="s">
        <v>85</v>
      </c>
      <c r="AN243" s="41" t="s">
        <v>86</v>
      </c>
      <c r="AO243" s="41" t="s">
        <v>87</v>
      </c>
      <c r="AP243" s="39"/>
      <c r="AQ243" s="46"/>
      <c r="AR243" s="45"/>
      <c r="AS243" s="41"/>
      <c r="AT243" s="36"/>
      <c r="AU243" s="36"/>
      <c r="AV243" s="46"/>
      <c r="AW243" s="38"/>
      <c r="AX243" s="36"/>
      <c r="AY243" s="36"/>
      <c r="AZ243" s="36"/>
      <c r="BA243" s="38"/>
      <c r="BB243" s="38"/>
      <c r="BC243" s="38"/>
      <c r="BD243" s="41"/>
      <c r="BE243" s="38"/>
      <c r="BF243" s="47"/>
      <c r="BG243" s="38" t="s">
        <v>367</v>
      </c>
      <c r="BH243" s="51"/>
      <c r="BI243" s="51"/>
      <c r="BJ243" s="51"/>
      <c r="BK243" s="51"/>
      <c r="BL243" s="120"/>
      <c r="BM243" s="120"/>
      <c r="BN243" s="120"/>
      <c r="BO243" s="120"/>
      <c r="BP243" s="120"/>
      <c r="BQ243" s="120"/>
      <c r="BR243" s="120"/>
      <c r="BS243" s="120"/>
      <c r="BT243" s="120"/>
      <c r="BU243" s="120"/>
      <c r="BV243" s="120"/>
      <c r="BW243" s="120"/>
      <c r="BX243" s="120"/>
      <c r="BY243" s="120"/>
      <c r="BZ243" s="120"/>
      <c r="CA243" s="120"/>
      <c r="CB243" s="120"/>
      <c r="CC243" s="120"/>
      <c r="CD243" s="120"/>
      <c r="CE243" s="120"/>
      <c r="CF243" s="120"/>
      <c r="CG243" s="120"/>
      <c r="CH243" s="120"/>
      <c r="CI243" s="120"/>
      <c r="CJ243" s="120"/>
      <c r="CK243" s="120"/>
      <c r="CL243" s="120"/>
      <c r="CM243" s="120"/>
      <c r="CN243" s="120"/>
      <c r="CO243" s="120"/>
      <c r="CP243" s="120"/>
      <c r="CQ243" s="120"/>
      <c r="CR243" s="120"/>
      <c r="CS243" s="120"/>
      <c r="CT243" s="120"/>
      <c r="CU243" s="120"/>
      <c r="CV243" s="120"/>
      <c r="CW243" s="120"/>
      <c r="CX243" s="120"/>
      <c r="CY243" s="120"/>
      <c r="CZ243" s="120"/>
      <c r="DA243" s="120"/>
      <c r="DB243" s="120"/>
      <c r="DC243" s="120"/>
      <c r="DD243" s="120"/>
      <c r="DE243" s="120"/>
      <c r="DF243" s="120"/>
      <c r="DG243" s="120"/>
      <c r="DH243" s="120"/>
      <c r="DI243" s="120"/>
      <c r="DJ243" s="120"/>
      <c r="DK243" s="120"/>
      <c r="DL243" s="120"/>
      <c r="DM243" s="120"/>
      <c r="DN243" s="120"/>
      <c r="DO243" s="120"/>
      <c r="DP243" s="120"/>
      <c r="DQ243" s="120"/>
      <c r="DR243" s="120"/>
      <c r="DS243" s="120"/>
      <c r="DT243" s="120"/>
      <c r="DU243" s="120"/>
      <c r="DV243" s="120"/>
      <c r="DW243" s="120"/>
      <c r="DX243" s="120"/>
      <c r="DY243" s="120"/>
      <c r="DZ243" s="120"/>
      <c r="EA243" s="120"/>
      <c r="EB243" s="120"/>
      <c r="EC243" s="120"/>
      <c r="ED243" s="120"/>
      <c r="EE243" s="120"/>
      <c r="EF243" s="120"/>
      <c r="EG243" s="120"/>
      <c r="EH243" s="120"/>
      <c r="EI243" s="120"/>
      <c r="EJ243" s="120"/>
      <c r="EK243" s="120"/>
      <c r="EL243" s="120"/>
      <c r="EM243" s="120"/>
      <c r="EN243" s="120"/>
      <c r="EO243" s="120"/>
      <c r="EP243" s="120"/>
      <c r="EQ243" s="120"/>
      <c r="ER243" s="120"/>
      <c r="ES243" s="120"/>
      <c r="ET243" s="120"/>
      <c r="EU243" s="120"/>
      <c r="EV243" s="120"/>
      <c r="EW243" s="120"/>
      <c r="EX243" s="120"/>
      <c r="EY243" s="120"/>
      <c r="EZ243" s="120"/>
      <c r="FA243" s="120"/>
      <c r="FB243" s="120"/>
      <c r="FC243" s="120"/>
      <c r="FD243" s="120"/>
      <c r="FE243" s="120"/>
      <c r="FF243" s="120"/>
      <c r="FG243" s="120"/>
      <c r="FH243" s="120"/>
      <c r="FI243" s="120"/>
      <c r="FJ243" s="120"/>
      <c r="FK243" s="120"/>
      <c r="FL243" s="120"/>
      <c r="FM243" s="120"/>
      <c r="FN243" s="120"/>
      <c r="FO243" s="120"/>
      <c r="FP243" s="120"/>
      <c r="FQ243" s="120"/>
      <c r="FR243" s="120"/>
      <c r="FS243" s="120"/>
      <c r="FT243" s="120"/>
      <c r="FU243" s="120"/>
      <c r="FV243" s="120"/>
      <c r="FW243" s="120"/>
      <c r="FX243" s="120"/>
      <c r="FY243" s="120"/>
      <c r="FZ243" s="120"/>
      <c r="GA243" s="120"/>
      <c r="GB243" s="120"/>
      <c r="GC243" s="120"/>
      <c r="GD243" s="120"/>
      <c r="GE243" s="120"/>
      <c r="GF243" s="120"/>
      <c r="GG243" s="120"/>
      <c r="GH243" s="120"/>
      <c r="GI243" s="120"/>
      <c r="GJ243" s="120"/>
      <c r="GK243" s="120"/>
      <c r="GL243" s="120"/>
      <c r="GM243" s="120"/>
      <c r="GN243" s="120"/>
      <c r="GO243" s="120"/>
      <c r="GP243" s="120"/>
      <c r="GQ243" s="120"/>
      <c r="GR243" s="120"/>
      <c r="GS243" s="120"/>
      <c r="GT243" s="120"/>
      <c r="GU243" s="120"/>
      <c r="GV243" s="120"/>
      <c r="GW243" s="120"/>
      <c r="GX243" s="120"/>
      <c r="GY243" s="120"/>
      <c r="GZ243" s="120"/>
      <c r="HA243" s="120"/>
      <c r="HB243" s="120"/>
      <c r="HC243" s="120"/>
      <c r="HD243" s="120"/>
      <c r="HE243" s="120"/>
      <c r="HF243" s="120"/>
      <c r="HG243" s="120"/>
      <c r="HH243" s="120"/>
      <c r="HI243" s="120"/>
      <c r="HJ243" s="120"/>
      <c r="HK243" s="120"/>
      <c r="HL243" s="120"/>
      <c r="HM243" s="120"/>
      <c r="HN243" s="120"/>
      <c r="HO243" s="120"/>
      <c r="HP243" s="120"/>
      <c r="HQ243" s="120"/>
      <c r="HR243" s="120"/>
      <c r="HS243" s="120"/>
      <c r="HT243" s="120"/>
      <c r="HU243" s="120"/>
      <c r="HV243" s="120"/>
      <c r="HW243" s="120"/>
      <c r="HX243" s="120"/>
      <c r="HY243" s="120"/>
      <c r="HZ243" s="120"/>
      <c r="IA243" s="120"/>
      <c r="IB243" s="120"/>
      <c r="IC243" s="120"/>
      <c r="ID243" s="120"/>
      <c r="IE243" s="120"/>
    </row>
    <row r="244" s="141" customFormat="true" ht="60" hidden="false" customHeight="true" outlineLevel="0" collapsed="false">
      <c r="A244" s="36"/>
      <c r="B244" s="36" t="s">
        <v>62</v>
      </c>
      <c r="C244" s="36" t="s">
        <v>63</v>
      </c>
      <c r="D244" s="37" t="s">
        <v>64</v>
      </c>
      <c r="E244" s="37" t="n">
        <v>600</v>
      </c>
      <c r="F244" s="38" t="s">
        <v>680</v>
      </c>
      <c r="G244" s="38" t="s">
        <v>1170</v>
      </c>
      <c r="H244" s="37" t="s">
        <v>1171</v>
      </c>
      <c r="I244" s="39" t="s">
        <v>689</v>
      </c>
      <c r="J244" s="38" t="s">
        <v>409</v>
      </c>
      <c r="K244" s="40" t="s">
        <v>410</v>
      </c>
      <c r="L244" s="40" t="s">
        <v>411</v>
      </c>
      <c r="M244" s="40" t="s">
        <v>690</v>
      </c>
      <c r="N244" s="37" t="s">
        <v>1172</v>
      </c>
      <c r="O244" s="36" t="s">
        <v>414</v>
      </c>
      <c r="P244" s="36" t="s">
        <v>76</v>
      </c>
      <c r="Q244" s="41" t="s">
        <v>135</v>
      </c>
      <c r="R244" s="42" t="s">
        <v>685</v>
      </c>
      <c r="S244" s="39" t="n">
        <v>12</v>
      </c>
      <c r="T244" s="43" t="n">
        <f aca="false">R244+S244*365.2</f>
        <v>4391.6016</v>
      </c>
      <c r="U244" s="37" t="s">
        <v>78</v>
      </c>
      <c r="V244" s="36" t="str">
        <f aca="false">IF(Y244="","",Y244)</f>
        <v>М</v>
      </c>
      <c r="W244" s="36" t="str">
        <f aca="false">IF(Z244="","",Z244)</f>
        <v>Па</v>
      </c>
      <c r="X244" s="39" t="n">
        <v>16</v>
      </c>
      <c r="Y244" s="39" t="s">
        <v>137</v>
      </c>
      <c r="Z244" s="41" t="s">
        <v>138</v>
      </c>
      <c r="AA244" s="37" t="s">
        <v>417</v>
      </c>
      <c r="AB244" s="41"/>
      <c r="AC244" s="41" t="s">
        <v>111</v>
      </c>
      <c r="AD244" s="40" t="n">
        <v>36</v>
      </c>
      <c r="AE244" s="42" t="n">
        <v>45003</v>
      </c>
      <c r="AF244" s="45" t="n">
        <f aca="false">IF(AD244=0,0,IF(AE244="","",EDATE(AE244,AD244)-DAY(1)))</f>
        <v>46068</v>
      </c>
      <c r="AG244" s="38" t="s">
        <v>81</v>
      </c>
      <c r="AH244" s="38" t="s">
        <v>82</v>
      </c>
      <c r="AI244" s="36" t="s">
        <v>1173</v>
      </c>
      <c r="AJ244" s="38" t="s">
        <v>1121</v>
      </c>
      <c r="AK244" s="45" t="str">
        <f aca="true">IF(AE244=0,"нет данных",IF(TODAY()&lt;AF244-30,"поверен",IF(TODAY()&gt;AF244,"ЗАМЕНИТЬ","ПРОСРОЧЕН")))</f>
        <v>поверен</v>
      </c>
      <c r="AL244" s="41"/>
      <c r="AM244" s="41" t="s">
        <v>85</v>
      </c>
      <c r="AN244" s="41" t="s">
        <v>86</v>
      </c>
      <c r="AO244" s="41" t="s">
        <v>87</v>
      </c>
      <c r="AP244" s="39"/>
      <c r="AQ244" s="46"/>
      <c r="AR244" s="45"/>
      <c r="AS244" s="41"/>
      <c r="AT244" s="36"/>
      <c r="AU244" s="36"/>
      <c r="AV244" s="46"/>
      <c r="AW244" s="38"/>
      <c r="AX244" s="36"/>
      <c r="AY244" s="36"/>
      <c r="AZ244" s="36"/>
      <c r="BA244" s="38"/>
      <c r="BB244" s="38"/>
      <c r="BC244" s="38"/>
      <c r="BD244" s="41"/>
      <c r="BE244" s="38"/>
      <c r="BF244" s="47"/>
      <c r="BG244" s="38" t="s">
        <v>367</v>
      </c>
      <c r="BH244" s="51"/>
      <c r="BI244" s="51"/>
      <c r="BJ244" s="51"/>
      <c r="BK244" s="51"/>
      <c r="BL244" s="120"/>
      <c r="BM244" s="120"/>
      <c r="BN244" s="120"/>
      <c r="BO244" s="120"/>
      <c r="BP244" s="120"/>
      <c r="BQ244" s="120"/>
      <c r="BR244" s="120"/>
      <c r="BS244" s="120"/>
      <c r="BT244" s="120"/>
      <c r="BU244" s="120"/>
      <c r="BV244" s="120"/>
      <c r="BW244" s="120"/>
      <c r="BX244" s="120"/>
      <c r="BY244" s="120"/>
      <c r="BZ244" s="120"/>
      <c r="CA244" s="120"/>
      <c r="CB244" s="120"/>
      <c r="CC244" s="120"/>
      <c r="CD244" s="120"/>
      <c r="CE244" s="120"/>
      <c r="CF244" s="120"/>
      <c r="CG244" s="120"/>
      <c r="CH244" s="120"/>
      <c r="CI244" s="120"/>
      <c r="CJ244" s="120"/>
      <c r="CK244" s="120"/>
      <c r="CL244" s="120"/>
      <c r="CM244" s="120"/>
      <c r="CN244" s="120"/>
      <c r="CO244" s="120"/>
      <c r="CP244" s="120"/>
      <c r="CQ244" s="120"/>
      <c r="CR244" s="120"/>
      <c r="CS244" s="120"/>
      <c r="CT244" s="120"/>
      <c r="CU244" s="120"/>
      <c r="CV244" s="120"/>
      <c r="CW244" s="120"/>
      <c r="CX244" s="120"/>
      <c r="CY244" s="120"/>
      <c r="CZ244" s="120"/>
      <c r="DA244" s="120"/>
      <c r="DB244" s="120"/>
      <c r="DC244" s="120"/>
      <c r="DD244" s="120"/>
      <c r="DE244" s="120"/>
      <c r="DF244" s="120"/>
      <c r="DG244" s="120"/>
      <c r="DH244" s="120"/>
      <c r="DI244" s="120"/>
      <c r="DJ244" s="120"/>
      <c r="DK244" s="120"/>
      <c r="DL244" s="120"/>
      <c r="DM244" s="120"/>
      <c r="DN244" s="120"/>
      <c r="DO244" s="120"/>
      <c r="DP244" s="120"/>
      <c r="DQ244" s="120"/>
      <c r="DR244" s="120"/>
      <c r="DS244" s="120"/>
      <c r="DT244" s="120"/>
      <c r="DU244" s="120"/>
      <c r="DV244" s="120"/>
      <c r="DW244" s="120"/>
      <c r="DX244" s="120"/>
      <c r="DY244" s="120"/>
      <c r="DZ244" s="120"/>
      <c r="EA244" s="120"/>
      <c r="EB244" s="120"/>
      <c r="EC244" s="120"/>
      <c r="ED244" s="120"/>
      <c r="EE244" s="120"/>
      <c r="EF244" s="120"/>
      <c r="EG244" s="120"/>
      <c r="EH244" s="120"/>
      <c r="EI244" s="120"/>
      <c r="EJ244" s="120"/>
      <c r="EK244" s="120"/>
      <c r="EL244" s="120"/>
      <c r="EM244" s="120"/>
      <c r="EN244" s="120"/>
      <c r="EO244" s="120"/>
      <c r="EP244" s="120"/>
      <c r="EQ244" s="120"/>
      <c r="ER244" s="120"/>
      <c r="ES244" s="120"/>
      <c r="ET244" s="120"/>
      <c r="EU244" s="120"/>
      <c r="EV244" s="120"/>
      <c r="EW244" s="120"/>
      <c r="EX244" s="120"/>
      <c r="EY244" s="120"/>
      <c r="EZ244" s="120"/>
      <c r="FA244" s="120"/>
      <c r="FB244" s="120"/>
      <c r="FC244" s="120"/>
      <c r="FD244" s="120"/>
      <c r="FE244" s="120"/>
      <c r="FF244" s="120"/>
      <c r="FG244" s="120"/>
      <c r="FH244" s="120"/>
      <c r="FI244" s="120"/>
      <c r="FJ244" s="120"/>
      <c r="FK244" s="120"/>
      <c r="FL244" s="120"/>
      <c r="FM244" s="120"/>
      <c r="FN244" s="120"/>
      <c r="FO244" s="120"/>
      <c r="FP244" s="120"/>
      <c r="FQ244" s="120"/>
      <c r="FR244" s="120"/>
      <c r="FS244" s="120"/>
      <c r="FT244" s="120"/>
      <c r="FU244" s="120"/>
      <c r="FV244" s="120"/>
      <c r="FW244" s="120"/>
      <c r="FX244" s="120"/>
      <c r="FY244" s="120"/>
      <c r="FZ244" s="120"/>
      <c r="GA244" s="120"/>
      <c r="GB244" s="120"/>
      <c r="GC244" s="120"/>
      <c r="GD244" s="120"/>
      <c r="GE244" s="120"/>
      <c r="GF244" s="120"/>
      <c r="GG244" s="120"/>
      <c r="GH244" s="120"/>
      <c r="GI244" s="120"/>
      <c r="GJ244" s="120"/>
      <c r="GK244" s="120"/>
      <c r="GL244" s="120"/>
      <c r="GM244" s="120"/>
      <c r="GN244" s="120"/>
      <c r="GO244" s="120"/>
      <c r="GP244" s="120"/>
      <c r="GQ244" s="120"/>
      <c r="GR244" s="120"/>
      <c r="GS244" s="120"/>
      <c r="GT244" s="120"/>
      <c r="GU244" s="120"/>
      <c r="GV244" s="120"/>
      <c r="GW244" s="120"/>
      <c r="GX244" s="120"/>
      <c r="GY244" s="120"/>
      <c r="GZ244" s="120"/>
      <c r="HA244" s="120"/>
      <c r="HB244" s="120"/>
      <c r="HC244" s="120"/>
      <c r="HD244" s="120"/>
      <c r="HE244" s="120"/>
      <c r="HF244" s="120"/>
      <c r="HG244" s="120"/>
      <c r="HH244" s="120"/>
      <c r="HI244" s="120"/>
      <c r="HJ244" s="120"/>
      <c r="HK244" s="120"/>
      <c r="HL244" s="120"/>
      <c r="HM244" s="120"/>
      <c r="HN244" s="120"/>
      <c r="HO244" s="120"/>
      <c r="HP244" s="120"/>
      <c r="HQ244" s="120"/>
      <c r="HR244" s="120"/>
      <c r="HS244" s="120"/>
      <c r="HT244" s="120"/>
      <c r="HU244" s="120"/>
      <c r="HV244" s="120"/>
      <c r="HW244" s="120"/>
      <c r="HX244" s="120"/>
      <c r="HY244" s="120"/>
      <c r="HZ244" s="120"/>
      <c r="IA244" s="120"/>
      <c r="IB244" s="120"/>
      <c r="IC244" s="120"/>
      <c r="ID244" s="120"/>
      <c r="IE244" s="120"/>
    </row>
    <row r="245" s="72" customFormat="true" ht="60" hidden="false" customHeight="true" outlineLevel="0" collapsed="false">
      <c r="A245" s="54"/>
      <c r="B245" s="54" t="s">
        <v>62</v>
      </c>
      <c r="C245" s="54" t="s">
        <v>63</v>
      </c>
      <c r="D245" s="55" t="s">
        <v>64</v>
      </c>
      <c r="E245" s="55" t="n">
        <v>600</v>
      </c>
      <c r="F245" s="56" t="s">
        <v>680</v>
      </c>
      <c r="G245" s="56" t="s">
        <v>1174</v>
      </c>
      <c r="H245" s="55" t="s">
        <v>1175</v>
      </c>
      <c r="I245" s="57" t="s">
        <v>408</v>
      </c>
      <c r="J245" s="56" t="s">
        <v>409</v>
      </c>
      <c r="K245" s="58" t="s">
        <v>410</v>
      </c>
      <c r="L245" s="58" t="s">
        <v>411</v>
      </c>
      <c r="M245" s="56" t="s">
        <v>1176</v>
      </c>
      <c r="N245" s="55" t="s">
        <v>1177</v>
      </c>
      <c r="O245" s="54" t="s">
        <v>414</v>
      </c>
      <c r="P245" s="54" t="s">
        <v>76</v>
      </c>
      <c r="Q245" s="59" t="s">
        <v>135</v>
      </c>
      <c r="R245" s="69" t="s">
        <v>685</v>
      </c>
      <c r="S245" s="57" t="n">
        <v>12</v>
      </c>
      <c r="T245" s="61" t="n">
        <f aca="false">R245+S245*365.2</f>
        <v>4391.6016</v>
      </c>
      <c r="U245" s="55" t="s">
        <v>78</v>
      </c>
      <c r="V245" s="54" t="str">
        <f aca="false">IF(Y245="","",Y245)</f>
        <v>к</v>
      </c>
      <c r="W245" s="54" t="str">
        <f aca="false">IF(Z245="","",Z245)</f>
        <v>Па</v>
      </c>
      <c r="X245" s="57" t="n">
        <v>250</v>
      </c>
      <c r="Y245" s="57" t="s">
        <v>416</v>
      </c>
      <c r="Z245" s="59" t="s">
        <v>138</v>
      </c>
      <c r="AA245" s="55" t="s">
        <v>417</v>
      </c>
      <c r="AB245" s="57"/>
      <c r="AC245" s="59" t="s">
        <v>111</v>
      </c>
      <c r="AD245" s="58" t="n">
        <v>36</v>
      </c>
      <c r="AE245" s="63" t="n">
        <v>44884</v>
      </c>
      <c r="AF245" s="64" t="n">
        <f aca="false">IF(AD245=0,0,IF(AE245="","",EDATE(AE245,AD245)-DAY(1)))</f>
        <v>45949</v>
      </c>
      <c r="AG245" s="56" t="s">
        <v>81</v>
      </c>
      <c r="AH245" s="56" t="s">
        <v>82</v>
      </c>
      <c r="AI245" s="59" t="s">
        <v>1178</v>
      </c>
      <c r="AJ245" s="56" t="s">
        <v>113</v>
      </c>
      <c r="AK245" s="64" t="str">
        <f aca="true">IF(AE245=0,"нет данных",IF(TODAY()&lt;AF245-30,"поверен",IF(TODAY()&gt;AF245,"ЗАМЕНИТЬ","ПРОСРОЧЕН")))</f>
        <v>ПРОСРОЧЕН</v>
      </c>
      <c r="AL245" s="59"/>
      <c r="AM245" s="59" t="s">
        <v>85</v>
      </c>
      <c r="AN245" s="59" t="s">
        <v>86</v>
      </c>
      <c r="AO245" s="59" t="s">
        <v>87</v>
      </c>
      <c r="AP245" s="57"/>
      <c r="AQ245" s="65"/>
      <c r="AR245" s="64"/>
      <c r="AS245" s="59" t="s">
        <v>90</v>
      </c>
      <c r="AT245" s="54"/>
      <c r="AU245" s="54"/>
      <c r="AV245" s="56" t="n">
        <v>43709</v>
      </c>
      <c r="AW245" s="56"/>
      <c r="AX245" s="54"/>
      <c r="AY245" s="54"/>
      <c r="AZ245" s="54"/>
      <c r="BA245" s="56"/>
      <c r="BB245" s="56" t="s">
        <v>141</v>
      </c>
      <c r="BC245" s="56" t="s">
        <v>142</v>
      </c>
      <c r="BD245" s="59" t="s">
        <v>143</v>
      </c>
      <c r="BE245" s="56"/>
      <c r="BF245" s="66"/>
      <c r="BG245" s="70" t="s">
        <v>388</v>
      </c>
      <c r="BH245" s="71"/>
      <c r="BI245" s="54"/>
      <c r="BJ245" s="54"/>
      <c r="BK245" s="54"/>
    </row>
    <row r="246" s="72" customFormat="true" ht="60" hidden="false" customHeight="true" outlineLevel="0" collapsed="false">
      <c r="A246" s="54"/>
      <c r="B246" s="54" t="s">
        <v>62</v>
      </c>
      <c r="C246" s="54" t="s">
        <v>63</v>
      </c>
      <c r="D246" s="55" t="s">
        <v>64</v>
      </c>
      <c r="E246" s="55" t="n">
        <v>600</v>
      </c>
      <c r="F246" s="56" t="s">
        <v>680</v>
      </c>
      <c r="G246" s="56" t="s">
        <v>1179</v>
      </c>
      <c r="H246" s="55" t="s">
        <v>1180</v>
      </c>
      <c r="I246" s="57" t="s">
        <v>408</v>
      </c>
      <c r="J246" s="56" t="s">
        <v>409</v>
      </c>
      <c r="K246" s="58" t="s">
        <v>410</v>
      </c>
      <c r="L246" s="58" t="s">
        <v>411</v>
      </c>
      <c r="M246" s="56" t="s">
        <v>683</v>
      </c>
      <c r="N246" s="55" t="s">
        <v>1181</v>
      </c>
      <c r="O246" s="54" t="s">
        <v>414</v>
      </c>
      <c r="P246" s="54" t="s">
        <v>76</v>
      </c>
      <c r="Q246" s="59" t="s">
        <v>135</v>
      </c>
      <c r="R246" s="69" t="s">
        <v>685</v>
      </c>
      <c r="S246" s="57" t="n">
        <v>12</v>
      </c>
      <c r="T246" s="61" t="n">
        <f aca="false">R246+S246*365.2</f>
        <v>4391.6016</v>
      </c>
      <c r="U246" s="55" t="s">
        <v>78</v>
      </c>
      <c r="V246" s="54" t="str">
        <f aca="false">IF(Y246="","",Y246)</f>
        <v>к</v>
      </c>
      <c r="W246" s="54" t="str">
        <f aca="false">IF(Z246="","",Z246)</f>
        <v>Па</v>
      </c>
      <c r="X246" s="57" t="n">
        <v>250</v>
      </c>
      <c r="Y246" s="57" t="s">
        <v>416</v>
      </c>
      <c r="Z246" s="59" t="s">
        <v>138</v>
      </c>
      <c r="AA246" s="55" t="s">
        <v>417</v>
      </c>
      <c r="AB246" s="57"/>
      <c r="AC246" s="59" t="s">
        <v>111</v>
      </c>
      <c r="AD246" s="58" t="n">
        <v>36</v>
      </c>
      <c r="AE246" s="63" t="n">
        <v>44884</v>
      </c>
      <c r="AF246" s="64" t="n">
        <f aca="false">IF(AD246=0,0,IF(AE246="","",EDATE(AE246,AD246)-DAY(1)))</f>
        <v>45949</v>
      </c>
      <c r="AG246" s="56" t="s">
        <v>81</v>
      </c>
      <c r="AH246" s="56" t="s">
        <v>82</v>
      </c>
      <c r="AI246" s="59" t="s">
        <v>1182</v>
      </c>
      <c r="AJ246" s="56" t="s">
        <v>113</v>
      </c>
      <c r="AK246" s="64" t="str">
        <f aca="true">IF(AE246=0,"нет данных",IF(TODAY()&lt;AF246-30,"поверен",IF(TODAY()&gt;AF246,"ЗАМЕНИТЬ","ПРОСРОЧЕН")))</f>
        <v>ПРОСРОЧЕН</v>
      </c>
      <c r="AL246" s="59"/>
      <c r="AM246" s="59" t="s">
        <v>85</v>
      </c>
      <c r="AN246" s="59" t="s">
        <v>86</v>
      </c>
      <c r="AO246" s="59" t="s">
        <v>87</v>
      </c>
      <c r="AP246" s="57"/>
      <c r="AQ246" s="65"/>
      <c r="AR246" s="64"/>
      <c r="AS246" s="59" t="s">
        <v>90</v>
      </c>
      <c r="AT246" s="54"/>
      <c r="AU246" s="54"/>
      <c r="AV246" s="56"/>
      <c r="AW246" s="56"/>
      <c r="AX246" s="54"/>
      <c r="AY246" s="54"/>
      <c r="AZ246" s="54"/>
      <c r="BA246" s="56"/>
      <c r="BB246" s="56" t="s">
        <v>141</v>
      </c>
      <c r="BC246" s="56" t="s">
        <v>142</v>
      </c>
      <c r="BD246" s="59" t="s">
        <v>143</v>
      </c>
      <c r="BE246" s="56"/>
      <c r="BF246" s="66"/>
      <c r="BG246" s="70" t="s">
        <v>388</v>
      </c>
      <c r="BH246" s="71"/>
      <c r="BI246" s="54"/>
      <c r="BJ246" s="54"/>
      <c r="BK246" s="54"/>
    </row>
    <row r="247" s="72" customFormat="true" ht="60" hidden="false" customHeight="true" outlineLevel="0" collapsed="false">
      <c r="A247" s="54"/>
      <c r="B247" s="54" t="s">
        <v>62</v>
      </c>
      <c r="C247" s="54" t="s">
        <v>63</v>
      </c>
      <c r="D247" s="55" t="s">
        <v>64</v>
      </c>
      <c r="E247" s="55" t="n">
        <v>600</v>
      </c>
      <c r="F247" s="56" t="s">
        <v>680</v>
      </c>
      <c r="G247" s="56" t="s">
        <v>1183</v>
      </c>
      <c r="H247" s="55" t="s">
        <v>1184</v>
      </c>
      <c r="I247" s="57" t="s">
        <v>689</v>
      </c>
      <c r="J247" s="56" t="s">
        <v>409</v>
      </c>
      <c r="K247" s="58" t="s">
        <v>410</v>
      </c>
      <c r="L247" s="58" t="s">
        <v>411</v>
      </c>
      <c r="M247" s="58" t="s">
        <v>700</v>
      </c>
      <c r="N247" s="55" t="s">
        <v>1185</v>
      </c>
      <c r="O247" s="54" t="s">
        <v>414</v>
      </c>
      <c r="P247" s="54" t="s">
        <v>76</v>
      </c>
      <c r="Q247" s="59" t="s">
        <v>135</v>
      </c>
      <c r="R247" s="69" t="s">
        <v>685</v>
      </c>
      <c r="S247" s="57" t="n">
        <v>12</v>
      </c>
      <c r="T247" s="61" t="n">
        <f aca="false">R247+S247*365.2</f>
        <v>4391.6016</v>
      </c>
      <c r="U247" s="55" t="s">
        <v>78</v>
      </c>
      <c r="V247" s="54" t="str">
        <f aca="false">IF(Y247="","",Y247)</f>
        <v>к</v>
      </c>
      <c r="W247" s="54" t="str">
        <f aca="false">IF(Z247="","",Z247)</f>
        <v>Па</v>
      </c>
      <c r="X247" s="57" t="n">
        <v>600</v>
      </c>
      <c r="Y247" s="57" t="s">
        <v>416</v>
      </c>
      <c r="Z247" s="59" t="s">
        <v>138</v>
      </c>
      <c r="AA247" s="55" t="s">
        <v>417</v>
      </c>
      <c r="AB247" s="57"/>
      <c r="AC247" s="59" t="s">
        <v>111</v>
      </c>
      <c r="AD247" s="58" t="n">
        <v>36</v>
      </c>
      <c r="AE247" s="63" t="n">
        <v>44884</v>
      </c>
      <c r="AF247" s="64" t="n">
        <f aca="false">IF(AD247=0,0,IF(AE247="","",EDATE(AE247,AD247)-DAY(1)))</f>
        <v>45949</v>
      </c>
      <c r="AG247" s="56" t="s">
        <v>81</v>
      </c>
      <c r="AH247" s="56" t="s">
        <v>82</v>
      </c>
      <c r="AI247" s="59" t="s">
        <v>1186</v>
      </c>
      <c r="AJ247" s="56" t="s">
        <v>113</v>
      </c>
      <c r="AK247" s="64" t="str">
        <f aca="true">IF(AE247=0,"нет данных",IF(TODAY()&lt;AF247-30,"поверен",IF(TODAY()&gt;AF247,"ЗАМЕНИТЬ","ПРОСРОЧЕН")))</f>
        <v>ПРОСРОЧЕН</v>
      </c>
      <c r="AL247" s="59"/>
      <c r="AM247" s="59" t="s">
        <v>85</v>
      </c>
      <c r="AN247" s="59" t="s">
        <v>86</v>
      </c>
      <c r="AO247" s="59" t="s">
        <v>87</v>
      </c>
      <c r="AP247" s="57"/>
      <c r="AQ247" s="65"/>
      <c r="AR247" s="64"/>
      <c r="AS247" s="59" t="s">
        <v>90</v>
      </c>
      <c r="AT247" s="54"/>
      <c r="AU247" s="54"/>
      <c r="AV247" s="56"/>
      <c r="AW247" s="56"/>
      <c r="AX247" s="54"/>
      <c r="AY247" s="54"/>
      <c r="AZ247" s="54"/>
      <c r="BA247" s="56"/>
      <c r="BB247" s="56" t="s">
        <v>141</v>
      </c>
      <c r="BC247" s="56" t="s">
        <v>142</v>
      </c>
      <c r="BD247" s="59" t="n">
        <v>3001</v>
      </c>
      <c r="BE247" s="56"/>
      <c r="BF247" s="66"/>
      <c r="BG247" s="70" t="s">
        <v>388</v>
      </c>
      <c r="BH247" s="71"/>
      <c r="BI247" s="54"/>
      <c r="BJ247" s="54"/>
      <c r="BK247" s="54"/>
    </row>
    <row r="248" s="72" customFormat="true" ht="60" hidden="false" customHeight="true" outlineLevel="0" collapsed="false">
      <c r="A248" s="54"/>
      <c r="B248" s="54" t="s">
        <v>62</v>
      </c>
      <c r="C248" s="54" t="s">
        <v>63</v>
      </c>
      <c r="D248" s="55" t="s">
        <v>64</v>
      </c>
      <c r="E248" s="55" t="n">
        <v>600</v>
      </c>
      <c r="F248" s="56" t="s">
        <v>680</v>
      </c>
      <c r="G248" s="56" t="s">
        <v>1187</v>
      </c>
      <c r="H248" s="55" t="s">
        <v>1188</v>
      </c>
      <c r="I248" s="57" t="s">
        <v>689</v>
      </c>
      <c r="J248" s="56" t="s">
        <v>409</v>
      </c>
      <c r="K248" s="58" t="s">
        <v>410</v>
      </c>
      <c r="L248" s="58" t="s">
        <v>411</v>
      </c>
      <c r="M248" s="58" t="s">
        <v>700</v>
      </c>
      <c r="N248" s="55" t="s">
        <v>1189</v>
      </c>
      <c r="O248" s="54" t="s">
        <v>414</v>
      </c>
      <c r="P248" s="54" t="s">
        <v>76</v>
      </c>
      <c r="Q248" s="59" t="s">
        <v>135</v>
      </c>
      <c r="R248" s="69" t="s">
        <v>685</v>
      </c>
      <c r="S248" s="57" t="n">
        <v>12</v>
      </c>
      <c r="T248" s="61" t="n">
        <f aca="false">R248+S248*365.2</f>
        <v>4391.6016</v>
      </c>
      <c r="U248" s="55" t="s">
        <v>78</v>
      </c>
      <c r="V248" s="54" t="str">
        <f aca="false">IF(Y248="","",Y248)</f>
        <v>к</v>
      </c>
      <c r="W248" s="54" t="str">
        <f aca="false">IF(Z248="","",Z248)</f>
        <v>Па</v>
      </c>
      <c r="X248" s="57" t="n">
        <v>600</v>
      </c>
      <c r="Y248" s="57" t="s">
        <v>416</v>
      </c>
      <c r="Z248" s="59" t="s">
        <v>138</v>
      </c>
      <c r="AA248" s="55" t="s">
        <v>417</v>
      </c>
      <c r="AB248" s="57"/>
      <c r="AC248" s="59" t="s">
        <v>111</v>
      </c>
      <c r="AD248" s="58" t="n">
        <v>36</v>
      </c>
      <c r="AE248" s="63" t="n">
        <v>44884</v>
      </c>
      <c r="AF248" s="64" t="n">
        <f aca="false">IF(AD248=0,0,IF(AE248="","",EDATE(AE248,AD248)-DAY(1)))</f>
        <v>45949</v>
      </c>
      <c r="AG248" s="56" t="s">
        <v>81</v>
      </c>
      <c r="AH248" s="56" t="s">
        <v>82</v>
      </c>
      <c r="AI248" s="59" t="s">
        <v>1190</v>
      </c>
      <c r="AJ248" s="56" t="s">
        <v>113</v>
      </c>
      <c r="AK248" s="64" t="str">
        <f aca="true">IF(AE248=0,"нет данных",IF(TODAY()&lt;AF248-30,"поверен",IF(TODAY()&gt;AF248,"ЗАМЕНИТЬ","ПРОСРОЧЕН")))</f>
        <v>ПРОСРОЧЕН</v>
      </c>
      <c r="AL248" s="59"/>
      <c r="AM248" s="59" t="s">
        <v>85</v>
      </c>
      <c r="AN248" s="59" t="s">
        <v>86</v>
      </c>
      <c r="AO248" s="59" t="s">
        <v>87</v>
      </c>
      <c r="AP248" s="57"/>
      <c r="AQ248" s="65"/>
      <c r="AR248" s="64"/>
      <c r="AS248" s="59" t="s">
        <v>90</v>
      </c>
      <c r="AT248" s="54"/>
      <c r="AU248" s="54"/>
      <c r="AV248" s="56"/>
      <c r="AW248" s="56"/>
      <c r="AX248" s="54"/>
      <c r="AY248" s="54"/>
      <c r="AZ248" s="54"/>
      <c r="BA248" s="56"/>
      <c r="BB248" s="56" t="s">
        <v>141</v>
      </c>
      <c r="BC248" s="56" t="s">
        <v>142</v>
      </c>
      <c r="BD248" s="59" t="n">
        <v>3001</v>
      </c>
      <c r="BE248" s="56"/>
      <c r="BF248" s="66"/>
      <c r="BG248" s="70" t="s">
        <v>388</v>
      </c>
      <c r="BH248" s="71"/>
      <c r="BI248" s="54"/>
      <c r="BJ248" s="54"/>
      <c r="BK248" s="54"/>
    </row>
    <row r="249" s="141" customFormat="true" ht="60" hidden="false" customHeight="true" outlineLevel="0" collapsed="false">
      <c r="A249" s="36"/>
      <c r="B249" s="36" t="s">
        <v>62</v>
      </c>
      <c r="C249" s="36" t="s">
        <v>63</v>
      </c>
      <c r="D249" s="37" t="s">
        <v>64</v>
      </c>
      <c r="E249" s="37" t="n">
        <v>600</v>
      </c>
      <c r="F249" s="38" t="s">
        <v>680</v>
      </c>
      <c r="G249" s="38" t="s">
        <v>1191</v>
      </c>
      <c r="H249" s="38" t="s">
        <v>1192</v>
      </c>
      <c r="I249" s="39" t="s">
        <v>552</v>
      </c>
      <c r="J249" s="38" t="s">
        <v>553</v>
      </c>
      <c r="K249" s="40" t="s">
        <v>554</v>
      </c>
      <c r="L249" s="40" t="s">
        <v>555</v>
      </c>
      <c r="M249" s="38" t="s">
        <v>1193</v>
      </c>
      <c r="N249" s="40" t="n">
        <v>2336321</v>
      </c>
      <c r="O249" s="36" t="s">
        <v>741</v>
      </c>
      <c r="P249" s="36" t="s">
        <v>76</v>
      </c>
      <c r="Q249" s="41" t="s">
        <v>108</v>
      </c>
      <c r="R249" s="74" t="n">
        <v>42614</v>
      </c>
      <c r="S249" s="39" t="n">
        <v>8</v>
      </c>
      <c r="T249" s="43" t="n">
        <f aca="false">R249+S249*365.2</f>
        <v>45535.6</v>
      </c>
      <c r="U249" s="37" t="n">
        <v>-50</v>
      </c>
      <c r="V249" s="51" t="str">
        <f aca="false">IF(Y249="","",Y249)</f>
        <v/>
      </c>
      <c r="W249" s="51" t="str">
        <f aca="false">IF(Z249="","",Z249)</f>
        <v>°С</v>
      </c>
      <c r="X249" s="39" t="n">
        <v>100</v>
      </c>
      <c r="Y249" s="39"/>
      <c r="Z249" s="41" t="s">
        <v>109</v>
      </c>
      <c r="AA249" s="37" t="s">
        <v>742</v>
      </c>
      <c r="AB249" s="39"/>
      <c r="AC249" s="41" t="s">
        <v>109</v>
      </c>
      <c r="AD249" s="40" t="n">
        <v>60</v>
      </c>
      <c r="AE249" s="42" t="n">
        <v>45003</v>
      </c>
      <c r="AF249" s="45" t="n">
        <f aca="false">IF(AD249=0,0,IF(AE249="","",EDATE(AE249,AD249)-DAY(1)))</f>
        <v>46799</v>
      </c>
      <c r="AG249" s="38" t="s">
        <v>81</v>
      </c>
      <c r="AH249" s="38" t="s">
        <v>82</v>
      </c>
      <c r="AI249" s="36" t="s">
        <v>1194</v>
      </c>
      <c r="AJ249" s="38" t="s">
        <v>1121</v>
      </c>
      <c r="AK249" s="45" t="str">
        <f aca="true">IF(AE249=0,"нет данных",IF(TODAY()&lt;AF249-30,"поверен",IF(TODAY()&gt;AF249,"ЗАМЕНИТЬ","ПРОСРОЧЕН")))</f>
        <v>поверен</v>
      </c>
      <c r="AL249" s="41"/>
      <c r="AM249" s="41" t="s">
        <v>85</v>
      </c>
      <c r="AN249" s="41" t="s">
        <v>86</v>
      </c>
      <c r="AO249" s="41" t="s">
        <v>87</v>
      </c>
      <c r="AP249" s="39" t="s">
        <v>744</v>
      </c>
      <c r="AQ249" s="46"/>
      <c r="AR249" s="45"/>
      <c r="AS249" s="41"/>
      <c r="AT249" s="36"/>
      <c r="AU249" s="36"/>
      <c r="AV249" s="38"/>
      <c r="AW249" s="38"/>
      <c r="AX249" s="36"/>
      <c r="AY249" s="36"/>
      <c r="AZ249" s="36"/>
      <c r="BA249" s="38"/>
      <c r="BB249" s="38"/>
      <c r="BC249" s="38"/>
      <c r="BD249" s="41"/>
      <c r="BE249" s="38"/>
      <c r="BF249" s="47"/>
      <c r="BG249" s="38" t="s">
        <v>367</v>
      </c>
      <c r="BH249" s="51"/>
      <c r="BI249" s="51"/>
      <c r="BJ249" s="51"/>
      <c r="BK249" s="51"/>
      <c r="BL249" s="120"/>
      <c r="BM249" s="120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0"/>
      <c r="CD249" s="120"/>
      <c r="CE249" s="120"/>
      <c r="CF249" s="120"/>
      <c r="CG249" s="120"/>
      <c r="CH249" s="120"/>
      <c r="CI249" s="120"/>
      <c r="CJ249" s="120"/>
      <c r="CK249" s="120"/>
      <c r="CL249" s="120"/>
      <c r="CM249" s="120"/>
      <c r="CN249" s="120"/>
      <c r="CO249" s="120"/>
      <c r="CP249" s="120"/>
      <c r="CQ249" s="120"/>
      <c r="CR249" s="120"/>
      <c r="CS249" s="120"/>
      <c r="CT249" s="120"/>
      <c r="CU249" s="120"/>
      <c r="CV249" s="120"/>
      <c r="CW249" s="120"/>
      <c r="CX249" s="120"/>
      <c r="CY249" s="120"/>
      <c r="CZ249" s="120"/>
      <c r="DA249" s="120"/>
      <c r="DB249" s="120"/>
      <c r="DC249" s="120"/>
      <c r="DD249" s="120"/>
      <c r="DE249" s="120"/>
      <c r="DF249" s="120"/>
      <c r="DG249" s="120"/>
      <c r="DH249" s="120"/>
      <c r="DI249" s="120"/>
      <c r="DJ249" s="120"/>
      <c r="DK249" s="120"/>
      <c r="DL249" s="120"/>
      <c r="DM249" s="120"/>
      <c r="DN249" s="120"/>
      <c r="DO249" s="120"/>
      <c r="DP249" s="120"/>
      <c r="DQ249" s="120"/>
      <c r="DR249" s="120"/>
      <c r="DS249" s="120"/>
      <c r="DT249" s="120"/>
      <c r="DU249" s="120"/>
      <c r="DV249" s="120"/>
      <c r="DW249" s="120"/>
      <c r="DX249" s="120"/>
      <c r="DY249" s="120"/>
      <c r="DZ249" s="120"/>
      <c r="EA249" s="120"/>
      <c r="EB249" s="120"/>
      <c r="EC249" s="120"/>
      <c r="ED249" s="120"/>
      <c r="EE249" s="120"/>
      <c r="EF249" s="120"/>
      <c r="EG249" s="120"/>
      <c r="EH249" s="120"/>
      <c r="EI249" s="120"/>
      <c r="EJ249" s="120"/>
      <c r="EK249" s="120"/>
      <c r="EL249" s="120"/>
      <c r="EM249" s="120"/>
      <c r="EN249" s="120"/>
      <c r="EO249" s="120"/>
      <c r="EP249" s="120"/>
      <c r="EQ249" s="120"/>
      <c r="ER249" s="120"/>
      <c r="ES249" s="120"/>
      <c r="ET249" s="120"/>
      <c r="EU249" s="120"/>
      <c r="EV249" s="120"/>
      <c r="EW249" s="120"/>
      <c r="EX249" s="120"/>
      <c r="EY249" s="120"/>
      <c r="EZ249" s="120"/>
      <c r="FA249" s="120"/>
      <c r="FB249" s="120"/>
      <c r="FC249" s="120"/>
      <c r="FD249" s="120"/>
      <c r="FE249" s="120"/>
      <c r="FF249" s="120"/>
      <c r="FG249" s="120"/>
      <c r="FH249" s="120"/>
      <c r="FI249" s="120"/>
      <c r="FJ249" s="120"/>
      <c r="FK249" s="120"/>
      <c r="FL249" s="120"/>
      <c r="FM249" s="120"/>
      <c r="FN249" s="120"/>
      <c r="FO249" s="120"/>
      <c r="FP249" s="120"/>
      <c r="FQ249" s="120"/>
      <c r="FR249" s="120"/>
      <c r="FS249" s="120"/>
      <c r="FT249" s="120"/>
      <c r="FU249" s="120"/>
      <c r="FV249" s="120"/>
      <c r="FW249" s="120"/>
      <c r="FX249" s="120"/>
      <c r="FY249" s="120"/>
      <c r="FZ249" s="120"/>
      <c r="GA249" s="120"/>
      <c r="GB249" s="120"/>
      <c r="GC249" s="120"/>
      <c r="GD249" s="120"/>
      <c r="GE249" s="120"/>
      <c r="GF249" s="120"/>
      <c r="GG249" s="120"/>
      <c r="GH249" s="120"/>
      <c r="GI249" s="120"/>
      <c r="GJ249" s="120"/>
      <c r="GK249" s="120"/>
      <c r="GL249" s="120"/>
      <c r="GM249" s="120"/>
      <c r="GN249" s="120"/>
      <c r="GO249" s="120"/>
      <c r="GP249" s="120"/>
      <c r="GQ249" s="120"/>
      <c r="GR249" s="120"/>
      <c r="GS249" s="120"/>
      <c r="GT249" s="120"/>
      <c r="GU249" s="120"/>
      <c r="GV249" s="120"/>
      <c r="GW249" s="120"/>
      <c r="GX249" s="120"/>
      <c r="GY249" s="120"/>
      <c r="GZ249" s="120"/>
      <c r="HA249" s="120"/>
      <c r="HB249" s="120"/>
      <c r="HC249" s="120"/>
      <c r="HD249" s="120"/>
      <c r="HE249" s="120"/>
      <c r="HF249" s="120"/>
      <c r="HG249" s="120"/>
      <c r="HH249" s="120"/>
      <c r="HI249" s="120"/>
      <c r="HJ249" s="120"/>
      <c r="HK249" s="120"/>
      <c r="HL249" s="120"/>
      <c r="HM249" s="120"/>
      <c r="HN249" s="120"/>
      <c r="HO249" s="120"/>
      <c r="HP249" s="120"/>
      <c r="HQ249" s="120"/>
      <c r="HR249" s="120"/>
      <c r="HS249" s="120"/>
      <c r="HT249" s="120"/>
      <c r="HU249" s="120"/>
      <c r="HV249" s="120"/>
      <c r="HW249" s="120"/>
      <c r="HX249" s="120"/>
      <c r="HY249" s="120"/>
      <c r="HZ249" s="120"/>
      <c r="IA249" s="120"/>
      <c r="IB249" s="120"/>
      <c r="IC249" s="120"/>
      <c r="ID249" s="120"/>
      <c r="IE249" s="120"/>
    </row>
    <row r="250" s="141" customFormat="true" ht="60" hidden="false" customHeight="true" outlineLevel="0" collapsed="false">
      <c r="A250" s="36"/>
      <c r="B250" s="36" t="s">
        <v>62</v>
      </c>
      <c r="C250" s="36" t="s">
        <v>63</v>
      </c>
      <c r="D250" s="37" t="s">
        <v>64</v>
      </c>
      <c r="E250" s="37" t="n">
        <v>600</v>
      </c>
      <c r="F250" s="38" t="s">
        <v>680</v>
      </c>
      <c r="G250" s="38" t="s">
        <v>1195</v>
      </c>
      <c r="H250" s="38" t="s">
        <v>1196</v>
      </c>
      <c r="I250" s="39" t="s">
        <v>552</v>
      </c>
      <c r="J250" s="38" t="s">
        <v>553</v>
      </c>
      <c r="K250" s="40" t="s">
        <v>554</v>
      </c>
      <c r="L250" s="40" t="s">
        <v>555</v>
      </c>
      <c r="M250" s="38" t="s">
        <v>1193</v>
      </c>
      <c r="N250" s="40" t="n">
        <v>2336320</v>
      </c>
      <c r="O250" s="36" t="s">
        <v>741</v>
      </c>
      <c r="P250" s="36" t="s">
        <v>76</v>
      </c>
      <c r="Q250" s="41" t="s">
        <v>108</v>
      </c>
      <c r="R250" s="74" t="n">
        <v>42614</v>
      </c>
      <c r="S250" s="39" t="n">
        <v>8</v>
      </c>
      <c r="T250" s="43" t="n">
        <f aca="false">R250+S250*365.2</f>
        <v>45535.6</v>
      </c>
      <c r="U250" s="37" t="n">
        <v>-50</v>
      </c>
      <c r="V250" s="51" t="str">
        <f aca="false">IF(Y250="","",Y250)</f>
        <v/>
      </c>
      <c r="W250" s="51" t="str">
        <f aca="false">IF(Z250="","",Z250)</f>
        <v>°С</v>
      </c>
      <c r="X250" s="39" t="n">
        <v>100</v>
      </c>
      <c r="Y250" s="39"/>
      <c r="Z250" s="41" t="s">
        <v>109</v>
      </c>
      <c r="AA250" s="37" t="s">
        <v>742</v>
      </c>
      <c r="AB250" s="39"/>
      <c r="AC250" s="41" t="s">
        <v>109</v>
      </c>
      <c r="AD250" s="40" t="n">
        <v>60</v>
      </c>
      <c r="AE250" s="42" t="n">
        <v>45003</v>
      </c>
      <c r="AF250" s="45" t="n">
        <f aca="false">IF(AD250=0,0,IF(AE250="","",EDATE(AE250,AD250)-DAY(1)))</f>
        <v>46799</v>
      </c>
      <c r="AG250" s="38" t="s">
        <v>81</v>
      </c>
      <c r="AH250" s="38" t="s">
        <v>82</v>
      </c>
      <c r="AI250" s="36" t="s">
        <v>1197</v>
      </c>
      <c r="AJ250" s="38" t="s">
        <v>1121</v>
      </c>
      <c r="AK250" s="45" t="str">
        <f aca="true">IF(AE250=0,"нет данных",IF(TODAY()&lt;AF250-30,"поверен",IF(TODAY()&gt;AF250,"ЗАМЕНИТЬ","ПРОСРОЧЕН")))</f>
        <v>поверен</v>
      </c>
      <c r="AL250" s="41"/>
      <c r="AM250" s="41" t="s">
        <v>85</v>
      </c>
      <c r="AN250" s="41" t="s">
        <v>86</v>
      </c>
      <c r="AO250" s="41" t="s">
        <v>87</v>
      </c>
      <c r="AP250" s="39" t="s">
        <v>744</v>
      </c>
      <c r="AQ250" s="46"/>
      <c r="AR250" s="45"/>
      <c r="AS250" s="41"/>
      <c r="AT250" s="36"/>
      <c r="AU250" s="36"/>
      <c r="AV250" s="38"/>
      <c r="AW250" s="38"/>
      <c r="AX250" s="36"/>
      <c r="AY250" s="36"/>
      <c r="AZ250" s="36"/>
      <c r="BA250" s="38"/>
      <c r="BB250" s="38"/>
      <c r="BC250" s="38"/>
      <c r="BD250" s="41"/>
      <c r="BE250" s="38"/>
      <c r="BF250" s="47"/>
      <c r="BG250" s="38" t="s">
        <v>367</v>
      </c>
      <c r="BH250" s="51"/>
      <c r="BI250" s="51"/>
      <c r="BJ250" s="51"/>
      <c r="BK250" s="51"/>
      <c r="BL250" s="120"/>
      <c r="BM250" s="120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I250" s="120"/>
      <c r="CJ250" s="120"/>
      <c r="CK250" s="120"/>
      <c r="CL250" s="120"/>
      <c r="CM250" s="120"/>
      <c r="CN250" s="120"/>
      <c r="CO250" s="120"/>
      <c r="CP250" s="120"/>
      <c r="CQ250" s="120"/>
      <c r="CR250" s="120"/>
      <c r="CS250" s="120"/>
      <c r="CT250" s="120"/>
      <c r="CU250" s="120"/>
      <c r="CV250" s="120"/>
      <c r="CW250" s="120"/>
      <c r="CX250" s="120"/>
      <c r="CY250" s="120"/>
      <c r="CZ250" s="120"/>
      <c r="DA250" s="120"/>
      <c r="DB250" s="120"/>
      <c r="DC250" s="120"/>
      <c r="DD250" s="120"/>
      <c r="DE250" s="120"/>
      <c r="DF250" s="120"/>
      <c r="DG250" s="120"/>
      <c r="DH250" s="120"/>
      <c r="DI250" s="120"/>
      <c r="DJ250" s="120"/>
      <c r="DK250" s="120"/>
      <c r="DL250" s="120"/>
      <c r="DM250" s="120"/>
      <c r="DN250" s="120"/>
      <c r="DO250" s="120"/>
      <c r="DP250" s="120"/>
      <c r="DQ250" s="120"/>
      <c r="DR250" s="120"/>
      <c r="DS250" s="120"/>
      <c r="DT250" s="120"/>
      <c r="DU250" s="120"/>
      <c r="DV250" s="120"/>
      <c r="DW250" s="120"/>
      <c r="DX250" s="120"/>
      <c r="DY250" s="120"/>
      <c r="DZ250" s="120"/>
      <c r="EA250" s="120"/>
      <c r="EB250" s="120"/>
      <c r="EC250" s="120"/>
      <c r="ED250" s="120"/>
      <c r="EE250" s="120"/>
      <c r="EF250" s="120"/>
      <c r="EG250" s="120"/>
      <c r="EH250" s="120"/>
      <c r="EI250" s="120"/>
      <c r="EJ250" s="120"/>
      <c r="EK250" s="120"/>
      <c r="EL250" s="120"/>
      <c r="EM250" s="120"/>
      <c r="EN250" s="120"/>
      <c r="EO250" s="120"/>
      <c r="EP250" s="120"/>
      <c r="EQ250" s="120"/>
      <c r="ER250" s="120"/>
      <c r="ES250" s="120"/>
      <c r="ET250" s="120"/>
      <c r="EU250" s="120"/>
      <c r="EV250" s="120"/>
      <c r="EW250" s="120"/>
      <c r="EX250" s="120"/>
      <c r="EY250" s="120"/>
      <c r="EZ250" s="120"/>
      <c r="FA250" s="120"/>
      <c r="FB250" s="120"/>
      <c r="FC250" s="120"/>
      <c r="FD250" s="120"/>
      <c r="FE250" s="120"/>
      <c r="FF250" s="120"/>
      <c r="FG250" s="120"/>
      <c r="FH250" s="120"/>
      <c r="FI250" s="120"/>
      <c r="FJ250" s="120"/>
      <c r="FK250" s="120"/>
      <c r="FL250" s="120"/>
      <c r="FM250" s="120"/>
      <c r="FN250" s="120"/>
      <c r="FO250" s="120"/>
      <c r="FP250" s="120"/>
      <c r="FQ250" s="120"/>
      <c r="FR250" s="120"/>
      <c r="FS250" s="120"/>
      <c r="FT250" s="120"/>
      <c r="FU250" s="120"/>
      <c r="FV250" s="120"/>
      <c r="FW250" s="120"/>
      <c r="FX250" s="120"/>
      <c r="FY250" s="120"/>
      <c r="FZ250" s="120"/>
      <c r="GA250" s="120"/>
      <c r="GB250" s="120"/>
      <c r="GC250" s="120"/>
      <c r="GD250" s="120"/>
      <c r="GE250" s="120"/>
      <c r="GF250" s="120"/>
      <c r="GG250" s="120"/>
      <c r="GH250" s="120"/>
      <c r="GI250" s="120"/>
      <c r="GJ250" s="120"/>
      <c r="GK250" s="120"/>
      <c r="GL250" s="120"/>
      <c r="GM250" s="120"/>
      <c r="GN250" s="120"/>
      <c r="GO250" s="120"/>
      <c r="GP250" s="120"/>
      <c r="GQ250" s="120"/>
      <c r="GR250" s="120"/>
      <c r="GS250" s="120"/>
      <c r="GT250" s="120"/>
      <c r="GU250" s="120"/>
      <c r="GV250" s="120"/>
      <c r="GW250" s="120"/>
      <c r="GX250" s="120"/>
      <c r="GY250" s="120"/>
      <c r="GZ250" s="120"/>
      <c r="HA250" s="120"/>
      <c r="HB250" s="120"/>
      <c r="HC250" s="120"/>
      <c r="HD250" s="120"/>
      <c r="HE250" s="120"/>
      <c r="HF250" s="120"/>
      <c r="HG250" s="120"/>
      <c r="HH250" s="120"/>
      <c r="HI250" s="120"/>
      <c r="HJ250" s="120"/>
      <c r="HK250" s="120"/>
      <c r="HL250" s="120"/>
      <c r="HM250" s="120"/>
      <c r="HN250" s="120"/>
      <c r="HO250" s="120"/>
      <c r="HP250" s="120"/>
      <c r="HQ250" s="120"/>
      <c r="HR250" s="120"/>
      <c r="HS250" s="120"/>
      <c r="HT250" s="120"/>
      <c r="HU250" s="120"/>
      <c r="HV250" s="120"/>
      <c r="HW250" s="120"/>
      <c r="HX250" s="120"/>
      <c r="HY250" s="120"/>
      <c r="HZ250" s="120"/>
      <c r="IA250" s="120"/>
      <c r="IB250" s="120"/>
      <c r="IC250" s="120"/>
      <c r="ID250" s="120"/>
      <c r="IE250" s="120"/>
    </row>
    <row r="251" s="141" customFormat="true" ht="60" hidden="false" customHeight="true" outlineLevel="0" collapsed="false">
      <c r="A251" s="36"/>
      <c r="B251" s="36" t="s">
        <v>62</v>
      </c>
      <c r="C251" s="36" t="s">
        <v>63</v>
      </c>
      <c r="D251" s="37" t="s">
        <v>64</v>
      </c>
      <c r="E251" s="37" t="n">
        <v>600</v>
      </c>
      <c r="F251" s="38" t="s">
        <v>680</v>
      </c>
      <c r="G251" s="38" t="s">
        <v>1198</v>
      </c>
      <c r="H251" s="38" t="s">
        <v>1199</v>
      </c>
      <c r="I251" s="39" t="s">
        <v>552</v>
      </c>
      <c r="J251" s="38" t="s">
        <v>553</v>
      </c>
      <c r="K251" s="40" t="s">
        <v>554</v>
      </c>
      <c r="L251" s="40" t="s">
        <v>555</v>
      </c>
      <c r="M251" s="38" t="s">
        <v>1200</v>
      </c>
      <c r="N251" s="40" t="n">
        <v>2435780</v>
      </c>
      <c r="O251" s="36" t="s">
        <v>741</v>
      </c>
      <c r="P251" s="36" t="s">
        <v>76</v>
      </c>
      <c r="Q251" s="41" t="s">
        <v>108</v>
      </c>
      <c r="R251" s="74" t="n">
        <v>43252</v>
      </c>
      <c r="S251" s="39" t="n">
        <v>8</v>
      </c>
      <c r="T251" s="43" t="n">
        <f aca="false">R251+S251*365.2</f>
        <v>46173.6</v>
      </c>
      <c r="U251" s="37" t="s">
        <v>334</v>
      </c>
      <c r="V251" s="51" t="str">
        <f aca="false">IF(Y251="","",Y251)</f>
        <v/>
      </c>
      <c r="W251" s="51" t="str">
        <f aca="false">IF(Z251="","",Z251)</f>
        <v>°С</v>
      </c>
      <c r="X251" s="39" t="n">
        <v>100</v>
      </c>
      <c r="Y251" s="39"/>
      <c r="Z251" s="41" t="s">
        <v>109</v>
      </c>
      <c r="AA251" s="37" t="s">
        <v>572</v>
      </c>
      <c r="AB251" s="39"/>
      <c r="AC251" s="41" t="s">
        <v>109</v>
      </c>
      <c r="AD251" s="40" t="n">
        <v>60</v>
      </c>
      <c r="AE251" s="42" t="n">
        <v>45003</v>
      </c>
      <c r="AF251" s="45" t="n">
        <f aca="false">IF(AD251=0,0,IF(AE251="","",EDATE(AE251,AD251)-DAY(1)))</f>
        <v>46799</v>
      </c>
      <c r="AG251" s="38" t="s">
        <v>81</v>
      </c>
      <c r="AH251" s="38" t="s">
        <v>82</v>
      </c>
      <c r="AI251" s="36" t="s">
        <v>1201</v>
      </c>
      <c r="AJ251" s="38" t="s">
        <v>1121</v>
      </c>
      <c r="AK251" s="45" t="str">
        <f aca="true">IF(AE251=0,"нет данных",IF(TODAY()&lt;AF251-30,"поверен",IF(TODAY()&gt;AF251,"ЗАМЕНИТЬ","ПРОСРОЧЕН")))</f>
        <v>поверен</v>
      </c>
      <c r="AL251" s="41"/>
      <c r="AM251" s="41" t="s">
        <v>85</v>
      </c>
      <c r="AN251" s="41" t="s">
        <v>86</v>
      </c>
      <c r="AO251" s="41" t="s">
        <v>87</v>
      </c>
      <c r="AP251" s="39" t="s">
        <v>744</v>
      </c>
      <c r="AQ251" s="46"/>
      <c r="AR251" s="45"/>
      <c r="AS251" s="41"/>
      <c r="AT251" s="36"/>
      <c r="AU251" s="36"/>
      <c r="AV251" s="38"/>
      <c r="AW251" s="38"/>
      <c r="AX251" s="36"/>
      <c r="AY251" s="36"/>
      <c r="AZ251" s="36"/>
      <c r="BA251" s="38"/>
      <c r="BB251" s="38"/>
      <c r="BC251" s="38"/>
      <c r="BD251" s="41"/>
      <c r="BE251" s="38"/>
      <c r="BF251" s="47"/>
      <c r="BG251" s="38" t="s">
        <v>367</v>
      </c>
      <c r="BH251" s="51"/>
      <c r="BI251" s="51"/>
      <c r="BJ251" s="51"/>
      <c r="BK251" s="51"/>
      <c r="BL251" s="120"/>
      <c r="BM251" s="120"/>
      <c r="BN251" s="120"/>
      <c r="BO251" s="120"/>
      <c r="BP251" s="120"/>
      <c r="BQ251" s="120"/>
      <c r="BR251" s="120"/>
      <c r="BS251" s="120"/>
      <c r="BT251" s="120"/>
      <c r="BU251" s="120"/>
      <c r="BV251" s="120"/>
      <c r="BW251" s="120"/>
      <c r="BX251" s="120"/>
      <c r="BY251" s="120"/>
      <c r="BZ251" s="120"/>
      <c r="CA251" s="120"/>
      <c r="CB251" s="120"/>
      <c r="CC251" s="120"/>
      <c r="CD251" s="120"/>
      <c r="CE251" s="120"/>
      <c r="CF251" s="120"/>
      <c r="CG251" s="120"/>
      <c r="CH251" s="120"/>
      <c r="CI251" s="120"/>
      <c r="CJ251" s="120"/>
      <c r="CK251" s="120"/>
      <c r="CL251" s="120"/>
      <c r="CM251" s="120"/>
      <c r="CN251" s="120"/>
      <c r="CO251" s="120"/>
      <c r="CP251" s="120"/>
      <c r="CQ251" s="120"/>
      <c r="CR251" s="120"/>
      <c r="CS251" s="120"/>
      <c r="CT251" s="120"/>
      <c r="CU251" s="120"/>
      <c r="CV251" s="120"/>
      <c r="CW251" s="120"/>
      <c r="CX251" s="120"/>
      <c r="CY251" s="120"/>
      <c r="CZ251" s="120"/>
      <c r="DA251" s="120"/>
      <c r="DB251" s="120"/>
      <c r="DC251" s="120"/>
      <c r="DD251" s="120"/>
      <c r="DE251" s="120"/>
      <c r="DF251" s="120"/>
      <c r="DG251" s="120"/>
      <c r="DH251" s="120"/>
      <c r="DI251" s="120"/>
      <c r="DJ251" s="120"/>
      <c r="DK251" s="120"/>
      <c r="DL251" s="120"/>
      <c r="DM251" s="120"/>
      <c r="DN251" s="120"/>
      <c r="DO251" s="120"/>
      <c r="DP251" s="120"/>
      <c r="DQ251" s="120"/>
      <c r="DR251" s="120"/>
      <c r="DS251" s="120"/>
      <c r="DT251" s="120"/>
      <c r="DU251" s="120"/>
      <c r="DV251" s="120"/>
      <c r="DW251" s="120"/>
      <c r="DX251" s="120"/>
      <c r="DY251" s="120"/>
      <c r="DZ251" s="120"/>
      <c r="EA251" s="120"/>
      <c r="EB251" s="120"/>
      <c r="EC251" s="120"/>
      <c r="ED251" s="120"/>
      <c r="EE251" s="120"/>
      <c r="EF251" s="120"/>
      <c r="EG251" s="120"/>
      <c r="EH251" s="120"/>
      <c r="EI251" s="120"/>
      <c r="EJ251" s="120"/>
      <c r="EK251" s="120"/>
      <c r="EL251" s="120"/>
      <c r="EM251" s="120"/>
      <c r="EN251" s="120"/>
      <c r="EO251" s="120"/>
      <c r="EP251" s="120"/>
      <c r="EQ251" s="120"/>
      <c r="ER251" s="120"/>
      <c r="ES251" s="120"/>
      <c r="ET251" s="120"/>
      <c r="EU251" s="120"/>
      <c r="EV251" s="120"/>
      <c r="EW251" s="120"/>
      <c r="EX251" s="120"/>
      <c r="EY251" s="120"/>
      <c r="EZ251" s="120"/>
      <c r="FA251" s="120"/>
      <c r="FB251" s="120"/>
      <c r="FC251" s="120"/>
      <c r="FD251" s="120"/>
      <c r="FE251" s="120"/>
      <c r="FF251" s="120"/>
      <c r="FG251" s="120"/>
      <c r="FH251" s="120"/>
      <c r="FI251" s="120"/>
      <c r="FJ251" s="120"/>
      <c r="FK251" s="120"/>
      <c r="FL251" s="120"/>
      <c r="FM251" s="120"/>
      <c r="FN251" s="120"/>
      <c r="FO251" s="120"/>
      <c r="FP251" s="120"/>
      <c r="FQ251" s="120"/>
      <c r="FR251" s="120"/>
      <c r="FS251" s="120"/>
      <c r="FT251" s="120"/>
      <c r="FU251" s="120"/>
      <c r="FV251" s="120"/>
      <c r="FW251" s="120"/>
      <c r="FX251" s="120"/>
      <c r="FY251" s="120"/>
      <c r="FZ251" s="120"/>
      <c r="GA251" s="120"/>
      <c r="GB251" s="120"/>
      <c r="GC251" s="120"/>
      <c r="GD251" s="120"/>
      <c r="GE251" s="120"/>
      <c r="GF251" s="120"/>
      <c r="GG251" s="120"/>
      <c r="GH251" s="120"/>
      <c r="GI251" s="120"/>
      <c r="GJ251" s="120"/>
      <c r="GK251" s="120"/>
      <c r="GL251" s="120"/>
      <c r="GM251" s="120"/>
      <c r="GN251" s="120"/>
      <c r="GO251" s="120"/>
      <c r="GP251" s="120"/>
      <c r="GQ251" s="120"/>
      <c r="GR251" s="120"/>
      <c r="GS251" s="120"/>
      <c r="GT251" s="120"/>
      <c r="GU251" s="120"/>
      <c r="GV251" s="120"/>
      <c r="GW251" s="120"/>
      <c r="GX251" s="120"/>
      <c r="GY251" s="120"/>
      <c r="GZ251" s="120"/>
      <c r="HA251" s="120"/>
      <c r="HB251" s="120"/>
      <c r="HC251" s="120"/>
      <c r="HD251" s="120"/>
      <c r="HE251" s="120"/>
      <c r="HF251" s="120"/>
      <c r="HG251" s="120"/>
      <c r="HH251" s="120"/>
      <c r="HI251" s="120"/>
      <c r="HJ251" s="120"/>
      <c r="HK251" s="120"/>
      <c r="HL251" s="120"/>
      <c r="HM251" s="120"/>
      <c r="HN251" s="120"/>
      <c r="HO251" s="120"/>
      <c r="HP251" s="120"/>
      <c r="HQ251" s="120"/>
      <c r="HR251" s="120"/>
      <c r="HS251" s="120"/>
      <c r="HT251" s="120"/>
      <c r="HU251" s="120"/>
      <c r="HV251" s="120"/>
      <c r="HW251" s="120"/>
      <c r="HX251" s="120"/>
      <c r="HY251" s="120"/>
      <c r="HZ251" s="120"/>
      <c r="IA251" s="120"/>
      <c r="IB251" s="120"/>
      <c r="IC251" s="120"/>
      <c r="ID251" s="120"/>
      <c r="IE251" s="120"/>
    </row>
    <row r="252" s="141" customFormat="true" ht="60" hidden="false" customHeight="true" outlineLevel="0" collapsed="false">
      <c r="A252" s="36"/>
      <c r="B252" s="36" t="s">
        <v>62</v>
      </c>
      <c r="C252" s="36" t="s">
        <v>63</v>
      </c>
      <c r="D252" s="37" t="s">
        <v>64</v>
      </c>
      <c r="E252" s="37" t="n">
        <v>600</v>
      </c>
      <c r="F252" s="38" t="s">
        <v>680</v>
      </c>
      <c r="G252" s="38" t="s">
        <v>1202</v>
      </c>
      <c r="H252" s="38" t="s">
        <v>1203</v>
      </c>
      <c r="I252" s="39" t="s">
        <v>552</v>
      </c>
      <c r="J252" s="38" t="s">
        <v>553</v>
      </c>
      <c r="K252" s="40" t="s">
        <v>554</v>
      </c>
      <c r="L252" s="40" t="s">
        <v>555</v>
      </c>
      <c r="M252" s="38" t="s">
        <v>1193</v>
      </c>
      <c r="N252" s="40" t="n">
        <v>2336322</v>
      </c>
      <c r="O252" s="36" t="s">
        <v>741</v>
      </c>
      <c r="P252" s="36" t="s">
        <v>76</v>
      </c>
      <c r="Q252" s="41" t="s">
        <v>108</v>
      </c>
      <c r="R252" s="74" t="n">
        <v>42614</v>
      </c>
      <c r="S252" s="39" t="n">
        <v>8</v>
      </c>
      <c r="T252" s="43" t="n">
        <f aca="false">R252+S252*365.2</f>
        <v>45535.6</v>
      </c>
      <c r="U252" s="37" t="n">
        <v>-50</v>
      </c>
      <c r="V252" s="51" t="str">
        <f aca="false">IF(Y252="","",Y252)</f>
        <v/>
      </c>
      <c r="W252" s="51" t="str">
        <f aca="false">IF(Z252="","",Z252)</f>
        <v>°С</v>
      </c>
      <c r="X252" s="39" t="n">
        <v>100</v>
      </c>
      <c r="Y252" s="39"/>
      <c r="Z252" s="41" t="s">
        <v>109</v>
      </c>
      <c r="AA252" s="37" t="s">
        <v>742</v>
      </c>
      <c r="AB252" s="39"/>
      <c r="AC252" s="41" t="s">
        <v>109</v>
      </c>
      <c r="AD252" s="40" t="n">
        <v>60</v>
      </c>
      <c r="AE252" s="42" t="n">
        <v>45003</v>
      </c>
      <c r="AF252" s="45" t="n">
        <f aca="false">IF(AD252=0,0,IF(AE252="","",EDATE(AE252,AD252)-DAY(1)))</f>
        <v>46799</v>
      </c>
      <c r="AG252" s="38" t="s">
        <v>81</v>
      </c>
      <c r="AH252" s="38" t="s">
        <v>82</v>
      </c>
      <c r="AI252" s="36" t="s">
        <v>1204</v>
      </c>
      <c r="AJ252" s="38" t="s">
        <v>1121</v>
      </c>
      <c r="AK252" s="45" t="str">
        <f aca="true">IF(AE252=0,"нет данных",IF(TODAY()&lt;AF252-30,"поверен",IF(TODAY()&gt;AF252,"ЗАМЕНИТЬ","ПРОСРОЧЕН")))</f>
        <v>поверен</v>
      </c>
      <c r="AL252" s="41"/>
      <c r="AM252" s="41" t="s">
        <v>85</v>
      </c>
      <c r="AN252" s="41" t="s">
        <v>86</v>
      </c>
      <c r="AO252" s="41" t="s">
        <v>87</v>
      </c>
      <c r="AP252" s="39" t="s">
        <v>744</v>
      </c>
      <c r="AQ252" s="46"/>
      <c r="AR252" s="45"/>
      <c r="AS252" s="41"/>
      <c r="AT252" s="36"/>
      <c r="AU252" s="36"/>
      <c r="AV252" s="38"/>
      <c r="AW252" s="38"/>
      <c r="AX252" s="36"/>
      <c r="AY252" s="36"/>
      <c r="AZ252" s="36"/>
      <c r="BA252" s="38"/>
      <c r="BB252" s="38"/>
      <c r="BC252" s="38"/>
      <c r="BD252" s="41"/>
      <c r="BE252" s="38"/>
      <c r="BF252" s="47"/>
      <c r="BG252" s="38" t="s">
        <v>367</v>
      </c>
      <c r="BH252" s="51"/>
      <c r="BI252" s="51"/>
      <c r="BJ252" s="51"/>
      <c r="BK252" s="51"/>
      <c r="BL252" s="120"/>
      <c r="BM252" s="120"/>
      <c r="BN252" s="120"/>
      <c r="BO252" s="120"/>
      <c r="BP252" s="120"/>
      <c r="BQ252" s="120"/>
      <c r="BR252" s="120"/>
      <c r="BS252" s="120"/>
      <c r="BT252" s="120"/>
      <c r="BU252" s="120"/>
      <c r="BV252" s="120"/>
      <c r="BW252" s="120"/>
      <c r="BX252" s="120"/>
      <c r="BY252" s="120"/>
      <c r="BZ252" s="120"/>
      <c r="CA252" s="120"/>
      <c r="CB252" s="120"/>
      <c r="CC252" s="120"/>
      <c r="CD252" s="120"/>
      <c r="CE252" s="120"/>
      <c r="CF252" s="120"/>
      <c r="CG252" s="120"/>
      <c r="CH252" s="120"/>
      <c r="CI252" s="120"/>
      <c r="CJ252" s="120"/>
      <c r="CK252" s="120"/>
      <c r="CL252" s="120"/>
      <c r="CM252" s="120"/>
      <c r="CN252" s="120"/>
      <c r="CO252" s="120"/>
      <c r="CP252" s="120"/>
      <c r="CQ252" s="120"/>
      <c r="CR252" s="120"/>
      <c r="CS252" s="120"/>
      <c r="CT252" s="120"/>
      <c r="CU252" s="120"/>
      <c r="CV252" s="120"/>
      <c r="CW252" s="120"/>
      <c r="CX252" s="120"/>
      <c r="CY252" s="120"/>
      <c r="CZ252" s="120"/>
      <c r="DA252" s="120"/>
      <c r="DB252" s="120"/>
      <c r="DC252" s="120"/>
      <c r="DD252" s="120"/>
      <c r="DE252" s="120"/>
      <c r="DF252" s="120"/>
      <c r="DG252" s="120"/>
      <c r="DH252" s="120"/>
      <c r="DI252" s="120"/>
      <c r="DJ252" s="120"/>
      <c r="DK252" s="120"/>
      <c r="DL252" s="120"/>
      <c r="DM252" s="120"/>
      <c r="DN252" s="120"/>
      <c r="DO252" s="120"/>
      <c r="DP252" s="120"/>
      <c r="DQ252" s="120"/>
      <c r="DR252" s="120"/>
      <c r="DS252" s="120"/>
      <c r="DT252" s="120"/>
      <c r="DU252" s="120"/>
      <c r="DV252" s="120"/>
      <c r="DW252" s="120"/>
      <c r="DX252" s="120"/>
      <c r="DY252" s="120"/>
      <c r="DZ252" s="120"/>
      <c r="EA252" s="120"/>
      <c r="EB252" s="120"/>
      <c r="EC252" s="120"/>
      <c r="ED252" s="120"/>
      <c r="EE252" s="120"/>
      <c r="EF252" s="120"/>
      <c r="EG252" s="120"/>
      <c r="EH252" s="120"/>
      <c r="EI252" s="120"/>
      <c r="EJ252" s="120"/>
      <c r="EK252" s="120"/>
      <c r="EL252" s="120"/>
      <c r="EM252" s="120"/>
      <c r="EN252" s="120"/>
      <c r="EO252" s="120"/>
      <c r="EP252" s="120"/>
      <c r="EQ252" s="120"/>
      <c r="ER252" s="120"/>
      <c r="ES252" s="120"/>
      <c r="ET252" s="120"/>
      <c r="EU252" s="120"/>
      <c r="EV252" s="120"/>
      <c r="EW252" s="120"/>
      <c r="EX252" s="120"/>
      <c r="EY252" s="120"/>
      <c r="EZ252" s="120"/>
      <c r="FA252" s="120"/>
      <c r="FB252" s="120"/>
      <c r="FC252" s="120"/>
      <c r="FD252" s="120"/>
      <c r="FE252" s="120"/>
      <c r="FF252" s="120"/>
      <c r="FG252" s="120"/>
      <c r="FH252" s="120"/>
      <c r="FI252" s="120"/>
      <c r="FJ252" s="120"/>
      <c r="FK252" s="120"/>
      <c r="FL252" s="120"/>
      <c r="FM252" s="120"/>
      <c r="FN252" s="120"/>
      <c r="FO252" s="120"/>
      <c r="FP252" s="120"/>
      <c r="FQ252" s="120"/>
      <c r="FR252" s="120"/>
      <c r="FS252" s="120"/>
      <c r="FT252" s="120"/>
      <c r="FU252" s="120"/>
      <c r="FV252" s="120"/>
      <c r="FW252" s="120"/>
      <c r="FX252" s="120"/>
      <c r="FY252" s="120"/>
      <c r="FZ252" s="120"/>
      <c r="GA252" s="120"/>
      <c r="GB252" s="120"/>
      <c r="GC252" s="120"/>
      <c r="GD252" s="120"/>
      <c r="GE252" s="120"/>
      <c r="GF252" s="120"/>
      <c r="GG252" s="120"/>
      <c r="GH252" s="120"/>
      <c r="GI252" s="120"/>
      <c r="GJ252" s="120"/>
      <c r="GK252" s="120"/>
      <c r="GL252" s="120"/>
      <c r="GM252" s="120"/>
      <c r="GN252" s="120"/>
      <c r="GO252" s="120"/>
      <c r="GP252" s="120"/>
      <c r="GQ252" s="120"/>
      <c r="GR252" s="120"/>
      <c r="GS252" s="120"/>
      <c r="GT252" s="120"/>
      <c r="GU252" s="120"/>
      <c r="GV252" s="120"/>
      <c r="GW252" s="120"/>
      <c r="GX252" s="120"/>
      <c r="GY252" s="120"/>
      <c r="GZ252" s="120"/>
      <c r="HA252" s="120"/>
      <c r="HB252" s="120"/>
      <c r="HC252" s="120"/>
      <c r="HD252" s="120"/>
      <c r="HE252" s="120"/>
      <c r="HF252" s="120"/>
      <c r="HG252" s="120"/>
      <c r="HH252" s="120"/>
      <c r="HI252" s="120"/>
      <c r="HJ252" s="120"/>
      <c r="HK252" s="120"/>
      <c r="HL252" s="120"/>
      <c r="HM252" s="120"/>
      <c r="HN252" s="120"/>
      <c r="HO252" s="120"/>
      <c r="HP252" s="120"/>
      <c r="HQ252" s="120"/>
      <c r="HR252" s="120"/>
      <c r="HS252" s="120"/>
      <c r="HT252" s="120"/>
      <c r="HU252" s="120"/>
      <c r="HV252" s="120"/>
      <c r="HW252" s="120"/>
      <c r="HX252" s="120"/>
      <c r="HY252" s="120"/>
      <c r="HZ252" s="120"/>
      <c r="IA252" s="120"/>
      <c r="IB252" s="120"/>
      <c r="IC252" s="120"/>
      <c r="ID252" s="120"/>
      <c r="IE252" s="120"/>
    </row>
    <row r="253" s="52" customFormat="true" ht="60" hidden="false" customHeight="true" outlineLevel="0" collapsed="false">
      <c r="A253" s="54"/>
      <c r="B253" s="54" t="s">
        <v>62</v>
      </c>
      <c r="C253" s="54" t="s">
        <v>63</v>
      </c>
      <c r="D253" s="55" t="s">
        <v>64</v>
      </c>
      <c r="E253" s="55" t="n">
        <v>600</v>
      </c>
      <c r="F253" s="56" t="s">
        <v>680</v>
      </c>
      <c r="G253" s="56" t="s">
        <v>1205</v>
      </c>
      <c r="H253" s="55" t="s">
        <v>1206</v>
      </c>
      <c r="I253" s="57" t="s">
        <v>552</v>
      </c>
      <c r="J253" s="56" t="s">
        <v>553</v>
      </c>
      <c r="K253" s="58" t="s">
        <v>554</v>
      </c>
      <c r="L253" s="58" t="s">
        <v>555</v>
      </c>
      <c r="M253" s="56" t="s">
        <v>1193</v>
      </c>
      <c r="N253" s="58" t="n">
        <v>2336324</v>
      </c>
      <c r="O253" s="54" t="s">
        <v>741</v>
      </c>
      <c r="P253" s="54" t="s">
        <v>76</v>
      </c>
      <c r="Q253" s="59" t="s">
        <v>108</v>
      </c>
      <c r="R253" s="60" t="n">
        <v>42614</v>
      </c>
      <c r="S253" s="57" t="n">
        <v>8</v>
      </c>
      <c r="T253" s="61" t="n">
        <f aca="false">R253+S253*365.2</f>
        <v>45535.6</v>
      </c>
      <c r="U253" s="55" t="n">
        <v>-50</v>
      </c>
      <c r="V253" s="62" t="str">
        <f aca="false">IF(Y253="","",Y253)</f>
        <v/>
      </c>
      <c r="W253" s="62" t="str">
        <f aca="false">IF(Z253="","",Z253)</f>
        <v>°С</v>
      </c>
      <c r="X253" s="57" t="n">
        <v>100</v>
      </c>
      <c r="Y253" s="57"/>
      <c r="Z253" s="59" t="s">
        <v>109</v>
      </c>
      <c r="AA253" s="55" t="s">
        <v>742</v>
      </c>
      <c r="AB253" s="57"/>
      <c r="AC253" s="59" t="s">
        <v>109</v>
      </c>
      <c r="AD253" s="58" t="n">
        <v>60</v>
      </c>
      <c r="AE253" s="63" t="n">
        <v>44778</v>
      </c>
      <c r="AF253" s="64" t="n">
        <f aca="false">IF(AD253=0,0,IF(AE253="","",EDATE(AE253,AD253)-DAY(1)))</f>
        <v>46573</v>
      </c>
      <c r="AG253" s="64" t="s">
        <v>81</v>
      </c>
      <c r="AH253" s="64" t="s">
        <v>82</v>
      </c>
      <c r="AI253" s="59" t="s">
        <v>1207</v>
      </c>
      <c r="AJ253" s="56" t="s">
        <v>113</v>
      </c>
      <c r="AK253" s="64" t="str">
        <f aca="true">IF(AE253=0,"нет данных",IF(TODAY()&lt;AF253-30,"поверен",IF(TODAY()&gt;AF253,"ЗАМЕНИТЬ","ПРОСРОЧЕН")))</f>
        <v>поверен</v>
      </c>
      <c r="AL253" s="59"/>
      <c r="AM253" s="59" t="s">
        <v>85</v>
      </c>
      <c r="AN253" s="59" t="s">
        <v>86</v>
      </c>
      <c r="AO253" s="59" t="s">
        <v>87</v>
      </c>
      <c r="AP253" s="57" t="s">
        <v>744</v>
      </c>
      <c r="AQ253" s="65"/>
      <c r="AR253" s="64"/>
      <c r="AS253" s="59" t="s">
        <v>90</v>
      </c>
      <c r="AT253" s="54" t="s">
        <v>746</v>
      </c>
      <c r="AU253" s="54"/>
      <c r="AV253" s="56"/>
      <c r="AW253" s="56" t="s">
        <v>1208</v>
      </c>
      <c r="AX253" s="54"/>
      <c r="AY253" s="54"/>
      <c r="AZ253" s="54"/>
      <c r="BA253" s="56"/>
      <c r="BB253" s="56" t="s">
        <v>116</v>
      </c>
      <c r="BC253" s="56" t="s">
        <v>117</v>
      </c>
      <c r="BD253" s="59" t="n">
        <v>3201</v>
      </c>
      <c r="BE253" s="56"/>
      <c r="BF253" s="66"/>
      <c r="BG253" s="67" t="s">
        <v>1209</v>
      </c>
      <c r="BH253" s="68"/>
      <c r="BI253" s="62"/>
      <c r="BJ253" s="62"/>
      <c r="BK253" s="62"/>
    </row>
    <row r="254" s="53" customFormat="true" ht="60" hidden="false" customHeight="true" outlineLevel="0" collapsed="false">
      <c r="A254" s="36"/>
      <c r="B254" s="36" t="s">
        <v>62</v>
      </c>
      <c r="C254" s="36" t="s">
        <v>63</v>
      </c>
      <c r="D254" s="37" t="s">
        <v>64</v>
      </c>
      <c r="E254" s="37" t="n">
        <v>600</v>
      </c>
      <c r="F254" s="38" t="s">
        <v>680</v>
      </c>
      <c r="G254" s="38" t="s">
        <v>1210</v>
      </c>
      <c r="H254" s="37" t="s">
        <v>1211</v>
      </c>
      <c r="I254" s="39" t="s">
        <v>552</v>
      </c>
      <c r="J254" s="38" t="s">
        <v>553</v>
      </c>
      <c r="K254" s="40" t="s">
        <v>554</v>
      </c>
      <c r="L254" s="40" t="s">
        <v>555</v>
      </c>
      <c r="M254" s="38" t="s">
        <v>740</v>
      </c>
      <c r="N254" s="40" t="n">
        <v>2297991</v>
      </c>
      <c r="O254" s="36" t="s">
        <v>741</v>
      </c>
      <c r="P254" s="36" t="s">
        <v>76</v>
      </c>
      <c r="Q254" s="41" t="s">
        <v>108</v>
      </c>
      <c r="R254" s="74" t="n">
        <v>42370</v>
      </c>
      <c r="S254" s="39" t="n">
        <v>8</v>
      </c>
      <c r="T254" s="43" t="n">
        <f aca="false">R254+S254*365.2</f>
        <v>45291.6</v>
      </c>
      <c r="U254" s="37" t="n">
        <v>-50</v>
      </c>
      <c r="V254" s="51" t="str">
        <f aca="false">IF(Y254="","",Y254)</f>
        <v/>
      </c>
      <c r="W254" s="51" t="str">
        <f aca="false">IF(Z254="","",Z254)</f>
        <v>°С</v>
      </c>
      <c r="X254" s="39" t="n">
        <v>100</v>
      </c>
      <c r="Y254" s="39"/>
      <c r="Z254" s="41" t="s">
        <v>109</v>
      </c>
      <c r="AA254" s="37" t="s">
        <v>742</v>
      </c>
      <c r="AB254" s="39"/>
      <c r="AC254" s="41" t="s">
        <v>109</v>
      </c>
      <c r="AD254" s="40" t="n">
        <v>60</v>
      </c>
      <c r="AE254" s="44" t="n">
        <v>44778</v>
      </c>
      <c r="AF254" s="45" t="n">
        <f aca="false">IF(AD254=0,0,IF(AE254="","",EDATE(AE254,AD254)-DAY(1)))</f>
        <v>46573</v>
      </c>
      <c r="AG254" s="45" t="s">
        <v>81</v>
      </c>
      <c r="AH254" s="45" t="s">
        <v>82</v>
      </c>
      <c r="AI254" s="41" t="s">
        <v>1212</v>
      </c>
      <c r="AJ254" s="38" t="s">
        <v>113</v>
      </c>
      <c r="AK254" s="45" t="str">
        <f aca="true">IF(AE254=0,"нет данных",IF(TODAY()&lt;AF254-30,"поверен",IF(TODAY()&gt;AF254,"ЗАМЕНИТЬ","ПРОСРОЧЕН")))</f>
        <v>поверен</v>
      </c>
      <c r="AL254" s="41"/>
      <c r="AM254" s="41" t="s">
        <v>85</v>
      </c>
      <c r="AN254" s="41" t="s">
        <v>86</v>
      </c>
      <c r="AO254" s="41" t="s">
        <v>87</v>
      </c>
      <c r="AP254" s="39" t="s">
        <v>744</v>
      </c>
      <c r="AQ254" s="46"/>
      <c r="AR254" s="45"/>
      <c r="AS254" s="41" t="s">
        <v>90</v>
      </c>
      <c r="AT254" s="36" t="s">
        <v>746</v>
      </c>
      <c r="AU254" s="36"/>
      <c r="AV254" s="38"/>
      <c r="AW254" s="38" t="s">
        <v>1208</v>
      </c>
      <c r="AX254" s="36"/>
      <c r="AY254" s="36"/>
      <c r="AZ254" s="36"/>
      <c r="BA254" s="38"/>
      <c r="BB254" s="38" t="s">
        <v>116</v>
      </c>
      <c r="BC254" s="38" t="s">
        <v>117</v>
      </c>
      <c r="BD254" s="41" t="n">
        <v>3201</v>
      </c>
      <c r="BE254" s="38"/>
      <c r="BF254" s="47"/>
      <c r="BG254" s="48" t="s">
        <v>1209</v>
      </c>
      <c r="BH254" s="49"/>
      <c r="BI254" s="51"/>
      <c r="BJ254" s="51"/>
      <c r="BK254" s="51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  <c r="CP254" s="52"/>
      <c r="CQ254" s="52"/>
      <c r="CR254" s="52"/>
      <c r="CS254" s="52"/>
      <c r="CT254" s="52"/>
      <c r="CU254" s="52"/>
      <c r="CV254" s="52"/>
      <c r="CW254" s="52"/>
      <c r="CX254" s="52"/>
      <c r="CY254" s="52"/>
      <c r="CZ254" s="52"/>
      <c r="DA254" s="52"/>
      <c r="DB254" s="52"/>
      <c r="DC254" s="52"/>
      <c r="DD254" s="52"/>
      <c r="DE254" s="52"/>
      <c r="DF254" s="52"/>
      <c r="DG254" s="52"/>
      <c r="DH254" s="52"/>
      <c r="DI254" s="52"/>
      <c r="DJ254" s="52"/>
      <c r="DK254" s="52"/>
      <c r="DL254" s="52"/>
      <c r="DM254" s="52"/>
      <c r="DN254" s="52"/>
      <c r="DO254" s="52"/>
      <c r="DP254" s="52"/>
      <c r="DQ254" s="52"/>
      <c r="DR254" s="52"/>
      <c r="DS254" s="52"/>
      <c r="DT254" s="52"/>
      <c r="DU254" s="52"/>
      <c r="DV254" s="52"/>
      <c r="DW254" s="52"/>
      <c r="DX254" s="52"/>
      <c r="DY254" s="52"/>
      <c r="DZ254" s="52"/>
      <c r="EA254" s="52"/>
      <c r="EB254" s="52"/>
      <c r="EC254" s="52"/>
      <c r="ED254" s="52"/>
      <c r="EE254" s="52"/>
      <c r="EF254" s="52"/>
      <c r="EG254" s="52"/>
      <c r="EH254" s="52"/>
      <c r="EI254" s="52"/>
      <c r="EJ254" s="52"/>
      <c r="EK254" s="52"/>
      <c r="EL254" s="52"/>
      <c r="EM254" s="52"/>
      <c r="EN254" s="52"/>
      <c r="EO254" s="52"/>
      <c r="EP254" s="52"/>
      <c r="EQ254" s="52"/>
      <c r="ER254" s="52"/>
      <c r="ES254" s="52"/>
      <c r="ET254" s="52"/>
      <c r="EU254" s="52"/>
      <c r="EV254" s="52"/>
      <c r="EW254" s="52"/>
      <c r="EX254" s="52"/>
      <c r="EY254" s="52"/>
      <c r="EZ254" s="52"/>
      <c r="FA254" s="52"/>
      <c r="FB254" s="52"/>
      <c r="FC254" s="52"/>
      <c r="FD254" s="52"/>
      <c r="FE254" s="52"/>
      <c r="FF254" s="52"/>
      <c r="FG254" s="52"/>
      <c r="FH254" s="52"/>
      <c r="FI254" s="52"/>
      <c r="FJ254" s="52"/>
      <c r="FK254" s="52"/>
      <c r="FL254" s="52"/>
      <c r="FM254" s="52"/>
      <c r="FN254" s="52"/>
      <c r="FO254" s="52"/>
      <c r="FP254" s="52"/>
      <c r="FQ254" s="52"/>
      <c r="FR254" s="52"/>
      <c r="FS254" s="52"/>
      <c r="FT254" s="52"/>
      <c r="FU254" s="52"/>
      <c r="FV254" s="52"/>
      <c r="FW254" s="52"/>
      <c r="FX254" s="52"/>
      <c r="FY254" s="52"/>
      <c r="FZ254" s="52"/>
      <c r="GA254" s="52"/>
      <c r="GB254" s="52"/>
      <c r="GC254" s="52"/>
      <c r="GD254" s="52"/>
      <c r="GE254" s="52"/>
      <c r="GF254" s="52"/>
      <c r="GG254" s="52"/>
      <c r="GH254" s="52"/>
      <c r="GI254" s="52"/>
      <c r="GJ254" s="52"/>
      <c r="GK254" s="52"/>
      <c r="GL254" s="52"/>
      <c r="GM254" s="52"/>
      <c r="GN254" s="52"/>
      <c r="GO254" s="52"/>
      <c r="GP254" s="52"/>
      <c r="GQ254" s="52"/>
      <c r="GR254" s="52"/>
      <c r="GS254" s="52"/>
      <c r="GT254" s="52"/>
      <c r="GU254" s="52"/>
      <c r="GV254" s="52"/>
      <c r="GW254" s="52"/>
      <c r="GX254" s="52"/>
      <c r="GY254" s="52"/>
      <c r="GZ254" s="52"/>
      <c r="HA254" s="52"/>
      <c r="HB254" s="52"/>
      <c r="HC254" s="52"/>
      <c r="HD254" s="52"/>
      <c r="HE254" s="52"/>
      <c r="HF254" s="52"/>
      <c r="HG254" s="52"/>
      <c r="HH254" s="52"/>
      <c r="HI254" s="52"/>
      <c r="HJ254" s="52"/>
      <c r="HK254" s="52"/>
      <c r="HL254" s="52"/>
      <c r="HM254" s="52"/>
      <c r="HN254" s="52"/>
      <c r="HO254" s="52"/>
      <c r="HP254" s="52"/>
      <c r="HQ254" s="52"/>
      <c r="HR254" s="52"/>
      <c r="HS254" s="52"/>
      <c r="HT254" s="52"/>
      <c r="HU254" s="52"/>
      <c r="HV254" s="52"/>
      <c r="HW254" s="52"/>
      <c r="HX254" s="52"/>
      <c r="HY254" s="52"/>
      <c r="HZ254" s="52"/>
      <c r="IA254" s="52"/>
      <c r="IB254" s="52"/>
      <c r="IC254" s="52"/>
      <c r="ID254" s="52"/>
      <c r="IE254" s="52"/>
    </row>
    <row r="255" s="52" customFormat="true" ht="60" hidden="false" customHeight="true" outlineLevel="0" collapsed="false">
      <c r="A255" s="54"/>
      <c r="B255" s="54" t="s">
        <v>62</v>
      </c>
      <c r="C255" s="54" t="s">
        <v>63</v>
      </c>
      <c r="D255" s="55" t="s">
        <v>64</v>
      </c>
      <c r="E255" s="55" t="n">
        <v>600</v>
      </c>
      <c r="F255" s="56" t="s">
        <v>680</v>
      </c>
      <c r="G255" s="56" t="s">
        <v>1213</v>
      </c>
      <c r="H255" s="55" t="s">
        <v>1214</v>
      </c>
      <c r="I255" s="57" t="s">
        <v>552</v>
      </c>
      <c r="J255" s="56" t="s">
        <v>553</v>
      </c>
      <c r="K255" s="58" t="s">
        <v>554</v>
      </c>
      <c r="L255" s="58" t="s">
        <v>555</v>
      </c>
      <c r="M255" s="56" t="s">
        <v>1193</v>
      </c>
      <c r="N255" s="58" t="n">
        <v>2347229</v>
      </c>
      <c r="O255" s="54" t="s">
        <v>741</v>
      </c>
      <c r="P255" s="54" t="s">
        <v>76</v>
      </c>
      <c r="Q255" s="59" t="s">
        <v>108</v>
      </c>
      <c r="R255" s="60" t="n">
        <v>42675</v>
      </c>
      <c r="S255" s="57" t="n">
        <v>8</v>
      </c>
      <c r="T255" s="61" t="n">
        <f aca="false">R255+S255*365.2</f>
        <v>45596.6</v>
      </c>
      <c r="U255" s="55" t="n">
        <v>-50</v>
      </c>
      <c r="V255" s="223"/>
      <c r="W255" s="62" t="str">
        <f aca="false">IF(Z255="","",Z255)</f>
        <v>°С</v>
      </c>
      <c r="X255" s="57" t="n">
        <v>100</v>
      </c>
      <c r="Y255" s="223"/>
      <c r="Z255" s="59" t="s">
        <v>109</v>
      </c>
      <c r="AA255" s="55" t="s">
        <v>742</v>
      </c>
      <c r="AB255" s="59"/>
      <c r="AC255" s="59" t="s">
        <v>109</v>
      </c>
      <c r="AD255" s="58" t="n">
        <v>60</v>
      </c>
      <c r="AE255" s="63" t="n">
        <v>44540</v>
      </c>
      <c r="AF255" s="64" t="n">
        <f aca="false">IF(AD255=0,0,IF(AE255="","",EDATE(AE255,AD255)-DAY(1)))</f>
        <v>46335</v>
      </c>
      <c r="AG255" s="64" t="s">
        <v>81</v>
      </c>
      <c r="AH255" s="64" t="s">
        <v>82</v>
      </c>
      <c r="AI255" s="59" t="s">
        <v>1215</v>
      </c>
      <c r="AJ255" s="56" t="s">
        <v>113</v>
      </c>
      <c r="AK255" s="64" t="str">
        <f aca="true">IF(AE255=0,"нет данных",IF(TODAY()&lt;AF255-30,"поверен",IF(TODAY()&gt;AF255,"ЗАМЕНИТЬ","ПРОСРОЧЕН")))</f>
        <v>поверен</v>
      </c>
      <c r="AL255" s="59"/>
      <c r="AM255" s="59" t="s">
        <v>85</v>
      </c>
      <c r="AN255" s="59" t="s">
        <v>86</v>
      </c>
      <c r="AO255" s="59" t="s">
        <v>87</v>
      </c>
      <c r="AP255" s="57" t="s">
        <v>744</v>
      </c>
      <c r="AQ255" s="65"/>
      <c r="AR255" s="64"/>
      <c r="AS255" s="59" t="s">
        <v>90</v>
      </c>
      <c r="AT255" s="54" t="s">
        <v>746</v>
      </c>
      <c r="AU255" s="54"/>
      <c r="AV255" s="56"/>
      <c r="AW255" s="56"/>
      <c r="AX255" s="134"/>
      <c r="AY255" s="134"/>
      <c r="AZ255" s="134"/>
      <c r="BA255" s="129"/>
      <c r="BB255" s="129" t="s">
        <v>116</v>
      </c>
      <c r="BC255" s="129" t="s">
        <v>117</v>
      </c>
      <c r="BD255" s="127" t="n">
        <v>3201</v>
      </c>
      <c r="BE255" s="129"/>
      <c r="BF255" s="224"/>
      <c r="BG255" s="67"/>
      <c r="BH255" s="68"/>
      <c r="BI255" s="62"/>
      <c r="BJ255" s="62"/>
      <c r="BK255" s="62"/>
    </row>
    <row r="256" s="141" customFormat="true" ht="60" hidden="false" customHeight="true" outlineLevel="0" collapsed="false">
      <c r="A256" s="36"/>
      <c r="B256" s="36" t="s">
        <v>62</v>
      </c>
      <c r="C256" s="36" t="s">
        <v>63</v>
      </c>
      <c r="D256" s="37" t="s">
        <v>64</v>
      </c>
      <c r="E256" s="37" t="n">
        <v>600</v>
      </c>
      <c r="F256" s="38" t="s">
        <v>680</v>
      </c>
      <c r="G256" s="38" t="s">
        <v>1216</v>
      </c>
      <c r="H256" s="38" t="s">
        <v>1217</v>
      </c>
      <c r="I256" s="39" t="s">
        <v>552</v>
      </c>
      <c r="J256" s="38" t="s">
        <v>553</v>
      </c>
      <c r="K256" s="40" t="s">
        <v>554</v>
      </c>
      <c r="L256" s="40" t="s">
        <v>555</v>
      </c>
      <c r="M256" s="38" t="s">
        <v>1193</v>
      </c>
      <c r="N256" s="40" t="n">
        <v>2345904</v>
      </c>
      <c r="O256" s="36" t="s">
        <v>741</v>
      </c>
      <c r="P256" s="36" t="s">
        <v>76</v>
      </c>
      <c r="Q256" s="41" t="s">
        <v>108</v>
      </c>
      <c r="R256" s="74" t="n">
        <v>42675</v>
      </c>
      <c r="S256" s="39" t="n">
        <v>8</v>
      </c>
      <c r="T256" s="43" t="n">
        <f aca="false">R256+S256*365.2</f>
        <v>45596.6</v>
      </c>
      <c r="U256" s="37" t="n">
        <v>-50</v>
      </c>
      <c r="V256" s="51" t="str">
        <f aca="false">IF(Y256="","",Y256)</f>
        <v/>
      </c>
      <c r="W256" s="51" t="str">
        <f aca="false">IF(Z256="","",Z256)</f>
        <v>°С</v>
      </c>
      <c r="X256" s="39" t="n">
        <v>100</v>
      </c>
      <c r="Y256" s="39"/>
      <c r="Z256" s="41" t="s">
        <v>109</v>
      </c>
      <c r="AA256" s="37" t="s">
        <v>742</v>
      </c>
      <c r="AB256" s="39"/>
      <c r="AC256" s="41" t="s">
        <v>109</v>
      </c>
      <c r="AD256" s="40" t="n">
        <v>60</v>
      </c>
      <c r="AE256" s="42" t="n">
        <v>45003</v>
      </c>
      <c r="AF256" s="45" t="n">
        <f aca="false">IF(AD256=0,0,IF(AE256="","",EDATE(AE256,AD256)-DAY(1)))</f>
        <v>46799</v>
      </c>
      <c r="AG256" s="38" t="s">
        <v>81</v>
      </c>
      <c r="AH256" s="38" t="s">
        <v>82</v>
      </c>
      <c r="AI256" s="36" t="s">
        <v>1218</v>
      </c>
      <c r="AJ256" s="38" t="s">
        <v>1121</v>
      </c>
      <c r="AK256" s="45" t="str">
        <f aca="true">IF(AE256=0,"нет данных",IF(TODAY()&lt;AF256-30,"поверен",IF(TODAY()&gt;AF256,"ЗАМЕНИТЬ","ПРОСРОЧЕН")))</f>
        <v>поверен</v>
      </c>
      <c r="AL256" s="41"/>
      <c r="AM256" s="41" t="s">
        <v>85</v>
      </c>
      <c r="AN256" s="41" t="s">
        <v>86</v>
      </c>
      <c r="AO256" s="41" t="s">
        <v>87</v>
      </c>
      <c r="AP256" s="39" t="s">
        <v>744</v>
      </c>
      <c r="AQ256" s="46"/>
      <c r="AR256" s="45"/>
      <c r="AS256" s="41"/>
      <c r="AT256" s="36"/>
      <c r="AU256" s="36"/>
      <c r="AV256" s="38"/>
      <c r="AW256" s="38"/>
      <c r="AX256" s="36"/>
      <c r="AY256" s="36"/>
      <c r="AZ256" s="36"/>
      <c r="BA256" s="38"/>
      <c r="BB256" s="38"/>
      <c r="BC256" s="38"/>
      <c r="BD256" s="41"/>
      <c r="BE256" s="38"/>
      <c r="BF256" s="47"/>
      <c r="BG256" s="38" t="s">
        <v>367</v>
      </c>
      <c r="BH256" s="51"/>
      <c r="BI256" s="51"/>
      <c r="BJ256" s="51"/>
      <c r="BK256" s="51"/>
      <c r="BL256" s="120"/>
      <c r="BM256" s="120"/>
      <c r="BN256" s="120"/>
      <c r="BO256" s="120"/>
      <c r="BP256" s="120"/>
      <c r="BQ256" s="120"/>
      <c r="BR256" s="120"/>
      <c r="BS256" s="120"/>
      <c r="BT256" s="120"/>
      <c r="BU256" s="120"/>
      <c r="BV256" s="120"/>
      <c r="BW256" s="120"/>
      <c r="BX256" s="120"/>
      <c r="BY256" s="120"/>
      <c r="BZ256" s="120"/>
      <c r="CA256" s="120"/>
      <c r="CB256" s="120"/>
      <c r="CC256" s="120"/>
      <c r="CD256" s="120"/>
      <c r="CE256" s="120"/>
      <c r="CF256" s="120"/>
      <c r="CG256" s="120"/>
      <c r="CH256" s="120"/>
      <c r="CI256" s="120"/>
      <c r="CJ256" s="120"/>
      <c r="CK256" s="120"/>
      <c r="CL256" s="120"/>
      <c r="CM256" s="120"/>
      <c r="CN256" s="120"/>
      <c r="CO256" s="120"/>
      <c r="CP256" s="120"/>
      <c r="CQ256" s="120"/>
      <c r="CR256" s="120"/>
      <c r="CS256" s="120"/>
      <c r="CT256" s="120"/>
      <c r="CU256" s="120"/>
      <c r="CV256" s="120"/>
      <c r="CW256" s="120"/>
      <c r="CX256" s="120"/>
      <c r="CY256" s="120"/>
      <c r="CZ256" s="120"/>
      <c r="DA256" s="120"/>
      <c r="DB256" s="120"/>
      <c r="DC256" s="120"/>
      <c r="DD256" s="120"/>
      <c r="DE256" s="120"/>
      <c r="DF256" s="120"/>
      <c r="DG256" s="120"/>
      <c r="DH256" s="120"/>
      <c r="DI256" s="120"/>
      <c r="DJ256" s="120"/>
      <c r="DK256" s="120"/>
      <c r="DL256" s="120"/>
      <c r="DM256" s="120"/>
      <c r="DN256" s="120"/>
      <c r="DO256" s="120"/>
      <c r="DP256" s="120"/>
      <c r="DQ256" s="120"/>
      <c r="DR256" s="120"/>
      <c r="DS256" s="120"/>
      <c r="DT256" s="120"/>
      <c r="DU256" s="120"/>
      <c r="DV256" s="120"/>
      <c r="DW256" s="120"/>
      <c r="DX256" s="120"/>
      <c r="DY256" s="120"/>
      <c r="DZ256" s="120"/>
      <c r="EA256" s="120"/>
      <c r="EB256" s="120"/>
      <c r="EC256" s="120"/>
      <c r="ED256" s="120"/>
      <c r="EE256" s="120"/>
      <c r="EF256" s="120"/>
      <c r="EG256" s="120"/>
      <c r="EH256" s="120"/>
      <c r="EI256" s="120"/>
      <c r="EJ256" s="120"/>
      <c r="EK256" s="120"/>
      <c r="EL256" s="120"/>
      <c r="EM256" s="120"/>
      <c r="EN256" s="120"/>
      <c r="EO256" s="120"/>
      <c r="EP256" s="120"/>
      <c r="EQ256" s="120"/>
      <c r="ER256" s="120"/>
      <c r="ES256" s="120"/>
      <c r="ET256" s="120"/>
      <c r="EU256" s="120"/>
      <c r="EV256" s="120"/>
      <c r="EW256" s="120"/>
      <c r="EX256" s="120"/>
      <c r="EY256" s="120"/>
      <c r="EZ256" s="120"/>
      <c r="FA256" s="120"/>
      <c r="FB256" s="120"/>
      <c r="FC256" s="120"/>
      <c r="FD256" s="120"/>
      <c r="FE256" s="120"/>
      <c r="FF256" s="120"/>
      <c r="FG256" s="120"/>
      <c r="FH256" s="120"/>
      <c r="FI256" s="120"/>
      <c r="FJ256" s="120"/>
      <c r="FK256" s="120"/>
      <c r="FL256" s="120"/>
      <c r="FM256" s="120"/>
      <c r="FN256" s="120"/>
      <c r="FO256" s="120"/>
      <c r="FP256" s="120"/>
      <c r="FQ256" s="120"/>
      <c r="FR256" s="120"/>
      <c r="FS256" s="120"/>
      <c r="FT256" s="120"/>
      <c r="FU256" s="120"/>
      <c r="FV256" s="120"/>
      <c r="FW256" s="120"/>
      <c r="FX256" s="120"/>
      <c r="FY256" s="120"/>
      <c r="FZ256" s="120"/>
      <c r="GA256" s="120"/>
      <c r="GB256" s="120"/>
      <c r="GC256" s="120"/>
      <c r="GD256" s="120"/>
      <c r="GE256" s="120"/>
      <c r="GF256" s="120"/>
      <c r="GG256" s="120"/>
      <c r="GH256" s="120"/>
      <c r="GI256" s="120"/>
      <c r="GJ256" s="120"/>
      <c r="GK256" s="120"/>
      <c r="GL256" s="120"/>
      <c r="GM256" s="120"/>
      <c r="GN256" s="120"/>
      <c r="GO256" s="120"/>
      <c r="GP256" s="120"/>
      <c r="GQ256" s="120"/>
      <c r="GR256" s="120"/>
      <c r="GS256" s="120"/>
      <c r="GT256" s="120"/>
      <c r="GU256" s="120"/>
      <c r="GV256" s="120"/>
      <c r="GW256" s="120"/>
      <c r="GX256" s="120"/>
      <c r="GY256" s="120"/>
      <c r="GZ256" s="120"/>
      <c r="HA256" s="120"/>
      <c r="HB256" s="120"/>
      <c r="HC256" s="120"/>
      <c r="HD256" s="120"/>
      <c r="HE256" s="120"/>
      <c r="HF256" s="120"/>
      <c r="HG256" s="120"/>
      <c r="HH256" s="120"/>
      <c r="HI256" s="120"/>
      <c r="HJ256" s="120"/>
      <c r="HK256" s="120"/>
      <c r="HL256" s="120"/>
      <c r="HM256" s="120"/>
      <c r="HN256" s="120"/>
      <c r="HO256" s="120"/>
      <c r="HP256" s="120"/>
      <c r="HQ256" s="120"/>
      <c r="HR256" s="120"/>
      <c r="HS256" s="120"/>
      <c r="HT256" s="120"/>
      <c r="HU256" s="120"/>
      <c r="HV256" s="120"/>
      <c r="HW256" s="120"/>
      <c r="HX256" s="120"/>
      <c r="HY256" s="120"/>
      <c r="HZ256" s="120"/>
      <c r="IA256" s="120"/>
      <c r="IB256" s="120"/>
      <c r="IC256" s="120"/>
      <c r="ID256" s="120"/>
      <c r="IE256" s="120"/>
    </row>
    <row r="257" s="141" customFormat="true" ht="60" hidden="false" customHeight="true" outlineLevel="0" collapsed="false">
      <c r="A257" s="36"/>
      <c r="B257" s="36" t="s">
        <v>62</v>
      </c>
      <c r="C257" s="36" t="s">
        <v>63</v>
      </c>
      <c r="D257" s="37" t="s">
        <v>64</v>
      </c>
      <c r="E257" s="37" t="n">
        <v>600</v>
      </c>
      <c r="F257" s="38" t="s">
        <v>680</v>
      </c>
      <c r="G257" s="38" t="s">
        <v>1219</v>
      </c>
      <c r="H257" s="38" t="s">
        <v>1220</v>
      </c>
      <c r="I257" s="39" t="s">
        <v>552</v>
      </c>
      <c r="J257" s="38" t="s">
        <v>553</v>
      </c>
      <c r="K257" s="40" t="s">
        <v>554</v>
      </c>
      <c r="L257" s="40" t="s">
        <v>555</v>
      </c>
      <c r="M257" s="38" t="s">
        <v>1193</v>
      </c>
      <c r="N257" s="40" t="n">
        <v>2336318</v>
      </c>
      <c r="O257" s="36" t="s">
        <v>741</v>
      </c>
      <c r="P257" s="36" t="s">
        <v>76</v>
      </c>
      <c r="Q257" s="41" t="s">
        <v>108</v>
      </c>
      <c r="R257" s="74" t="n">
        <v>42619</v>
      </c>
      <c r="S257" s="39" t="n">
        <v>8</v>
      </c>
      <c r="T257" s="43" t="n">
        <f aca="false">R257+S257*365.2</f>
        <v>45540.6</v>
      </c>
      <c r="U257" s="37" t="n">
        <v>-50</v>
      </c>
      <c r="V257" s="51" t="str">
        <f aca="false">IF(Y257="","",Y257)</f>
        <v/>
      </c>
      <c r="W257" s="51" t="str">
        <f aca="false">IF(Z257="","",Z257)</f>
        <v>°С</v>
      </c>
      <c r="X257" s="39" t="n">
        <v>100</v>
      </c>
      <c r="Y257" s="39"/>
      <c r="Z257" s="41" t="s">
        <v>109</v>
      </c>
      <c r="AA257" s="37" t="s">
        <v>742</v>
      </c>
      <c r="AB257" s="39"/>
      <c r="AC257" s="41" t="s">
        <v>109</v>
      </c>
      <c r="AD257" s="40" t="n">
        <v>60</v>
      </c>
      <c r="AE257" s="42" t="n">
        <v>45003</v>
      </c>
      <c r="AF257" s="45" t="n">
        <f aca="false">IF(AD257=0,0,IF(AE257="","",EDATE(AE257,AD257)-DAY(1)))</f>
        <v>46799</v>
      </c>
      <c r="AG257" s="38" t="s">
        <v>81</v>
      </c>
      <c r="AH257" s="38" t="s">
        <v>82</v>
      </c>
      <c r="AI257" s="36" t="s">
        <v>1221</v>
      </c>
      <c r="AJ257" s="38" t="s">
        <v>1121</v>
      </c>
      <c r="AK257" s="45" t="str">
        <f aca="true">IF(AE257=0,"нет данных",IF(TODAY()&lt;AF257-30,"поверен",IF(TODAY()&gt;AF257,"ЗАМЕНИТЬ","ПРОСРОЧЕН")))</f>
        <v>поверен</v>
      </c>
      <c r="AL257" s="41"/>
      <c r="AM257" s="41" t="s">
        <v>85</v>
      </c>
      <c r="AN257" s="41" t="s">
        <v>86</v>
      </c>
      <c r="AO257" s="41" t="s">
        <v>87</v>
      </c>
      <c r="AP257" s="39" t="s">
        <v>744</v>
      </c>
      <c r="AQ257" s="46"/>
      <c r="AR257" s="45"/>
      <c r="AS257" s="41"/>
      <c r="AT257" s="36"/>
      <c r="AU257" s="36"/>
      <c r="AV257" s="38"/>
      <c r="AW257" s="38"/>
      <c r="AX257" s="36"/>
      <c r="AY257" s="36"/>
      <c r="AZ257" s="36"/>
      <c r="BA257" s="38"/>
      <c r="BB257" s="38"/>
      <c r="BC257" s="38"/>
      <c r="BD257" s="41"/>
      <c r="BE257" s="38"/>
      <c r="BF257" s="47"/>
      <c r="BG257" s="38" t="s">
        <v>367</v>
      </c>
      <c r="BH257" s="51"/>
      <c r="BI257" s="51"/>
      <c r="BJ257" s="51"/>
      <c r="BK257" s="51"/>
      <c r="BL257" s="120"/>
      <c r="BM257" s="120"/>
      <c r="BN257" s="120"/>
      <c r="BO257" s="120"/>
      <c r="BP257" s="120"/>
      <c r="BQ257" s="120"/>
      <c r="BR257" s="120"/>
      <c r="BS257" s="120"/>
      <c r="BT257" s="120"/>
      <c r="BU257" s="120"/>
      <c r="BV257" s="120"/>
      <c r="BW257" s="120"/>
      <c r="BX257" s="120"/>
      <c r="BY257" s="120"/>
      <c r="BZ257" s="120"/>
      <c r="CA257" s="120"/>
      <c r="CB257" s="120"/>
      <c r="CC257" s="120"/>
      <c r="CD257" s="120"/>
      <c r="CE257" s="120"/>
      <c r="CF257" s="120"/>
      <c r="CG257" s="120"/>
      <c r="CH257" s="120"/>
      <c r="CI257" s="120"/>
      <c r="CJ257" s="120"/>
      <c r="CK257" s="120"/>
      <c r="CL257" s="120"/>
      <c r="CM257" s="120"/>
      <c r="CN257" s="120"/>
      <c r="CO257" s="120"/>
      <c r="CP257" s="120"/>
      <c r="CQ257" s="120"/>
      <c r="CR257" s="120"/>
      <c r="CS257" s="120"/>
      <c r="CT257" s="120"/>
      <c r="CU257" s="120"/>
      <c r="CV257" s="120"/>
      <c r="CW257" s="120"/>
      <c r="CX257" s="120"/>
      <c r="CY257" s="120"/>
      <c r="CZ257" s="120"/>
      <c r="DA257" s="120"/>
      <c r="DB257" s="120"/>
      <c r="DC257" s="120"/>
      <c r="DD257" s="120"/>
      <c r="DE257" s="120"/>
      <c r="DF257" s="120"/>
      <c r="DG257" s="120"/>
      <c r="DH257" s="120"/>
      <c r="DI257" s="120"/>
      <c r="DJ257" s="120"/>
      <c r="DK257" s="120"/>
      <c r="DL257" s="120"/>
      <c r="DM257" s="120"/>
      <c r="DN257" s="120"/>
      <c r="DO257" s="120"/>
      <c r="DP257" s="120"/>
      <c r="DQ257" s="120"/>
      <c r="DR257" s="120"/>
      <c r="DS257" s="120"/>
      <c r="DT257" s="120"/>
      <c r="DU257" s="120"/>
      <c r="DV257" s="120"/>
      <c r="DW257" s="120"/>
      <c r="DX257" s="120"/>
      <c r="DY257" s="120"/>
      <c r="DZ257" s="120"/>
      <c r="EA257" s="120"/>
      <c r="EB257" s="120"/>
      <c r="EC257" s="120"/>
      <c r="ED257" s="120"/>
      <c r="EE257" s="120"/>
      <c r="EF257" s="120"/>
      <c r="EG257" s="120"/>
      <c r="EH257" s="120"/>
      <c r="EI257" s="120"/>
      <c r="EJ257" s="120"/>
      <c r="EK257" s="120"/>
      <c r="EL257" s="120"/>
      <c r="EM257" s="120"/>
      <c r="EN257" s="120"/>
      <c r="EO257" s="120"/>
      <c r="EP257" s="120"/>
      <c r="EQ257" s="120"/>
      <c r="ER257" s="120"/>
      <c r="ES257" s="120"/>
      <c r="ET257" s="120"/>
      <c r="EU257" s="120"/>
      <c r="EV257" s="120"/>
      <c r="EW257" s="120"/>
      <c r="EX257" s="120"/>
      <c r="EY257" s="120"/>
      <c r="EZ257" s="120"/>
      <c r="FA257" s="120"/>
      <c r="FB257" s="120"/>
      <c r="FC257" s="120"/>
      <c r="FD257" s="120"/>
      <c r="FE257" s="120"/>
      <c r="FF257" s="120"/>
      <c r="FG257" s="120"/>
      <c r="FH257" s="120"/>
      <c r="FI257" s="120"/>
      <c r="FJ257" s="120"/>
      <c r="FK257" s="120"/>
      <c r="FL257" s="120"/>
      <c r="FM257" s="120"/>
      <c r="FN257" s="120"/>
      <c r="FO257" s="120"/>
      <c r="FP257" s="120"/>
      <c r="FQ257" s="120"/>
      <c r="FR257" s="120"/>
      <c r="FS257" s="120"/>
      <c r="FT257" s="120"/>
      <c r="FU257" s="120"/>
      <c r="FV257" s="120"/>
      <c r="FW257" s="120"/>
      <c r="FX257" s="120"/>
      <c r="FY257" s="120"/>
      <c r="FZ257" s="120"/>
      <c r="GA257" s="120"/>
      <c r="GB257" s="120"/>
      <c r="GC257" s="120"/>
      <c r="GD257" s="120"/>
      <c r="GE257" s="120"/>
      <c r="GF257" s="120"/>
      <c r="GG257" s="120"/>
      <c r="GH257" s="120"/>
      <c r="GI257" s="120"/>
      <c r="GJ257" s="120"/>
      <c r="GK257" s="120"/>
      <c r="GL257" s="120"/>
      <c r="GM257" s="120"/>
      <c r="GN257" s="120"/>
      <c r="GO257" s="120"/>
      <c r="GP257" s="120"/>
      <c r="GQ257" s="120"/>
      <c r="GR257" s="120"/>
      <c r="GS257" s="120"/>
      <c r="GT257" s="120"/>
      <c r="GU257" s="120"/>
      <c r="GV257" s="120"/>
      <c r="GW257" s="120"/>
      <c r="GX257" s="120"/>
      <c r="GY257" s="120"/>
      <c r="GZ257" s="120"/>
      <c r="HA257" s="120"/>
      <c r="HB257" s="120"/>
      <c r="HC257" s="120"/>
      <c r="HD257" s="120"/>
      <c r="HE257" s="120"/>
      <c r="HF257" s="120"/>
      <c r="HG257" s="120"/>
      <c r="HH257" s="120"/>
      <c r="HI257" s="120"/>
      <c r="HJ257" s="120"/>
      <c r="HK257" s="120"/>
      <c r="HL257" s="120"/>
      <c r="HM257" s="120"/>
      <c r="HN257" s="120"/>
      <c r="HO257" s="120"/>
      <c r="HP257" s="120"/>
      <c r="HQ257" s="120"/>
      <c r="HR257" s="120"/>
      <c r="HS257" s="120"/>
      <c r="HT257" s="120"/>
      <c r="HU257" s="120"/>
      <c r="HV257" s="120"/>
      <c r="HW257" s="120"/>
      <c r="HX257" s="120"/>
      <c r="HY257" s="120"/>
      <c r="HZ257" s="120"/>
      <c r="IA257" s="120"/>
      <c r="IB257" s="120"/>
      <c r="IC257" s="120"/>
      <c r="ID257" s="120"/>
      <c r="IE257" s="120"/>
    </row>
    <row r="258" s="52" customFormat="true" ht="60" hidden="false" customHeight="true" outlineLevel="0" collapsed="false">
      <c r="A258" s="54"/>
      <c r="B258" s="54" t="s">
        <v>62</v>
      </c>
      <c r="C258" s="54" t="s">
        <v>63</v>
      </c>
      <c r="D258" s="55" t="s">
        <v>64</v>
      </c>
      <c r="E258" s="55" t="n">
        <v>600</v>
      </c>
      <c r="F258" s="56" t="s">
        <v>680</v>
      </c>
      <c r="G258" s="56" t="s">
        <v>1222</v>
      </c>
      <c r="H258" s="55" t="s">
        <v>1223</v>
      </c>
      <c r="I258" s="57" t="s">
        <v>552</v>
      </c>
      <c r="J258" s="56" t="s">
        <v>553</v>
      </c>
      <c r="K258" s="58" t="s">
        <v>554</v>
      </c>
      <c r="L258" s="58" t="s">
        <v>555</v>
      </c>
      <c r="M258" s="56" t="s">
        <v>1193</v>
      </c>
      <c r="N258" s="58" t="n">
        <v>2348028</v>
      </c>
      <c r="O258" s="54" t="s">
        <v>741</v>
      </c>
      <c r="P258" s="54" t="s">
        <v>76</v>
      </c>
      <c r="Q258" s="59" t="s">
        <v>108</v>
      </c>
      <c r="R258" s="60" t="n">
        <v>42675</v>
      </c>
      <c r="S258" s="57" t="n">
        <v>8</v>
      </c>
      <c r="T258" s="61" t="n">
        <f aca="false">R258+S258*365.2</f>
        <v>45596.6</v>
      </c>
      <c r="U258" s="55" t="n">
        <v>-50</v>
      </c>
      <c r="V258" s="62" t="str">
        <f aca="false">IF(Y258="","",Y258)</f>
        <v/>
      </c>
      <c r="W258" s="62" t="str">
        <f aca="false">IF(Z258="","",Z258)</f>
        <v>°С</v>
      </c>
      <c r="X258" s="57" t="n">
        <v>100</v>
      </c>
      <c r="Y258" s="57"/>
      <c r="Z258" s="59" t="s">
        <v>109</v>
      </c>
      <c r="AA258" s="55" t="s">
        <v>742</v>
      </c>
      <c r="AB258" s="57"/>
      <c r="AC258" s="59" t="s">
        <v>109</v>
      </c>
      <c r="AD258" s="58" t="n">
        <v>60</v>
      </c>
      <c r="AE258" s="63" t="n">
        <v>44778</v>
      </c>
      <c r="AF258" s="64" t="n">
        <f aca="false">IF(AD258=0,0,IF(AE258="","",EDATE(AE258,AD258)-DAY(1)))</f>
        <v>46573</v>
      </c>
      <c r="AG258" s="64" t="s">
        <v>81</v>
      </c>
      <c r="AH258" s="64" t="s">
        <v>82</v>
      </c>
      <c r="AI258" s="59" t="s">
        <v>1224</v>
      </c>
      <c r="AJ258" s="56" t="s">
        <v>113</v>
      </c>
      <c r="AK258" s="64" t="str">
        <f aca="true">IF(AE258=0,"нет данных",IF(TODAY()&lt;AF258-30,"поверен",IF(TODAY()&gt;AF258,"ЗАМЕНИТЬ","ПРОСРОЧЕН")))</f>
        <v>поверен</v>
      </c>
      <c r="AL258" s="59"/>
      <c r="AM258" s="59" t="s">
        <v>85</v>
      </c>
      <c r="AN258" s="59" t="s">
        <v>86</v>
      </c>
      <c r="AO258" s="59" t="s">
        <v>87</v>
      </c>
      <c r="AP258" s="57" t="s">
        <v>744</v>
      </c>
      <c r="AQ258" s="65"/>
      <c r="AR258" s="64"/>
      <c r="AS258" s="59" t="s">
        <v>90</v>
      </c>
      <c r="AT258" s="54" t="s">
        <v>746</v>
      </c>
      <c r="AU258" s="54"/>
      <c r="AV258" s="56"/>
      <c r="AW258" s="56" t="s">
        <v>1208</v>
      </c>
      <c r="AX258" s="54"/>
      <c r="AY258" s="54"/>
      <c r="AZ258" s="54"/>
      <c r="BA258" s="56"/>
      <c r="BB258" s="56" t="s">
        <v>116</v>
      </c>
      <c r="BC258" s="56" t="s">
        <v>117</v>
      </c>
      <c r="BD258" s="59" t="n">
        <v>3201</v>
      </c>
      <c r="BE258" s="56"/>
      <c r="BF258" s="66"/>
      <c r="BG258" s="67" t="s">
        <v>1209</v>
      </c>
      <c r="BH258" s="68"/>
      <c r="BI258" s="62"/>
      <c r="BJ258" s="62"/>
      <c r="BK258" s="62"/>
    </row>
    <row r="259" s="141" customFormat="true" ht="60" hidden="false" customHeight="true" outlineLevel="0" collapsed="false">
      <c r="A259" s="36"/>
      <c r="B259" s="36" t="s">
        <v>62</v>
      </c>
      <c r="C259" s="36" t="s">
        <v>63</v>
      </c>
      <c r="D259" s="37" t="s">
        <v>64</v>
      </c>
      <c r="E259" s="37" t="n">
        <v>600</v>
      </c>
      <c r="F259" s="38" t="s">
        <v>680</v>
      </c>
      <c r="G259" s="38" t="s">
        <v>1225</v>
      </c>
      <c r="H259" s="38" t="s">
        <v>1226</v>
      </c>
      <c r="I259" s="39" t="s">
        <v>552</v>
      </c>
      <c r="J259" s="38" t="s">
        <v>553</v>
      </c>
      <c r="K259" s="40" t="s">
        <v>554</v>
      </c>
      <c r="L259" s="40" t="s">
        <v>555</v>
      </c>
      <c r="M259" s="38" t="s">
        <v>1193</v>
      </c>
      <c r="N259" s="40" t="n">
        <v>2348032</v>
      </c>
      <c r="O259" s="36" t="s">
        <v>741</v>
      </c>
      <c r="P259" s="36" t="s">
        <v>76</v>
      </c>
      <c r="Q259" s="41" t="s">
        <v>108</v>
      </c>
      <c r="R259" s="74" t="n">
        <v>42675</v>
      </c>
      <c r="S259" s="39" t="n">
        <v>8</v>
      </c>
      <c r="T259" s="43" t="n">
        <f aca="false">R259+S259*365.2</f>
        <v>45596.6</v>
      </c>
      <c r="U259" s="37" t="n">
        <v>-50</v>
      </c>
      <c r="V259" s="51" t="str">
        <f aca="false">IF(Y259="","",Y259)</f>
        <v/>
      </c>
      <c r="W259" s="51" t="str">
        <f aca="false">IF(Z259="","",Z259)</f>
        <v>°С</v>
      </c>
      <c r="X259" s="39" t="n">
        <v>100</v>
      </c>
      <c r="Y259" s="39"/>
      <c r="Z259" s="41" t="s">
        <v>109</v>
      </c>
      <c r="AA259" s="37" t="s">
        <v>742</v>
      </c>
      <c r="AB259" s="39"/>
      <c r="AC259" s="41" t="s">
        <v>109</v>
      </c>
      <c r="AD259" s="40" t="n">
        <v>60</v>
      </c>
      <c r="AE259" s="44" t="n">
        <v>45495</v>
      </c>
      <c r="AF259" s="45" t="n">
        <f aca="false">IF(AD259=0,0,IF(AE259="","",EDATE(AE259,AD259)-DAY(1)))</f>
        <v>47290</v>
      </c>
      <c r="AG259" s="38" t="s">
        <v>81</v>
      </c>
      <c r="AH259" s="38" t="s">
        <v>82</v>
      </c>
      <c r="AI259" s="36" t="s">
        <v>1227</v>
      </c>
      <c r="AJ259" s="38" t="s">
        <v>113</v>
      </c>
      <c r="AK259" s="45" t="str">
        <f aca="true">IF(AE259=0,"нет данных",IF(TODAY()&lt;AF259-30,"поверен",IF(TODAY()&gt;AF259,"ЗАМЕНИТЬ","ПРОСРОЧЕН")))</f>
        <v>поверен</v>
      </c>
      <c r="AL259" s="41"/>
      <c r="AM259" s="41" t="s">
        <v>85</v>
      </c>
      <c r="AN259" s="41" t="s">
        <v>86</v>
      </c>
      <c r="AO259" s="41" t="s">
        <v>87</v>
      </c>
      <c r="AP259" s="39" t="s">
        <v>744</v>
      </c>
      <c r="AQ259" s="46"/>
      <c r="AR259" s="45"/>
      <c r="AS259" s="41"/>
      <c r="AT259" s="36"/>
      <c r="AU259" s="36"/>
      <c r="AV259" s="38"/>
      <c r="AW259" s="38"/>
      <c r="AX259" s="36"/>
      <c r="AY259" s="36"/>
      <c r="AZ259" s="36"/>
      <c r="BA259" s="38"/>
      <c r="BB259" s="38"/>
      <c r="BC259" s="38"/>
      <c r="BD259" s="41"/>
      <c r="BE259" s="38"/>
      <c r="BF259" s="47"/>
      <c r="BG259" s="38"/>
      <c r="BH259" s="51"/>
      <c r="BI259" s="51"/>
      <c r="BJ259" s="51"/>
      <c r="BK259" s="51"/>
      <c r="BL259" s="120"/>
      <c r="BM259" s="120"/>
      <c r="BN259" s="120"/>
      <c r="BO259" s="120"/>
      <c r="BP259" s="120"/>
      <c r="BQ259" s="120"/>
      <c r="BR259" s="120"/>
      <c r="BS259" s="120"/>
      <c r="BT259" s="120"/>
      <c r="BU259" s="120"/>
      <c r="BV259" s="120"/>
      <c r="BW259" s="120"/>
      <c r="BX259" s="120"/>
      <c r="BY259" s="120"/>
      <c r="BZ259" s="120"/>
      <c r="CA259" s="120"/>
      <c r="CB259" s="120"/>
      <c r="CC259" s="120"/>
      <c r="CD259" s="120"/>
      <c r="CE259" s="120"/>
      <c r="CF259" s="120"/>
      <c r="CG259" s="120"/>
      <c r="CH259" s="120"/>
      <c r="CI259" s="120"/>
      <c r="CJ259" s="120"/>
      <c r="CK259" s="120"/>
      <c r="CL259" s="120"/>
      <c r="CM259" s="120"/>
      <c r="CN259" s="120"/>
      <c r="CO259" s="120"/>
      <c r="CP259" s="120"/>
      <c r="CQ259" s="120"/>
      <c r="CR259" s="120"/>
      <c r="CS259" s="120"/>
      <c r="CT259" s="120"/>
      <c r="CU259" s="120"/>
      <c r="CV259" s="120"/>
      <c r="CW259" s="120"/>
      <c r="CX259" s="120"/>
      <c r="CY259" s="120"/>
      <c r="CZ259" s="120"/>
      <c r="DA259" s="120"/>
      <c r="DB259" s="120"/>
      <c r="DC259" s="120"/>
      <c r="DD259" s="120"/>
      <c r="DE259" s="120"/>
      <c r="DF259" s="120"/>
      <c r="DG259" s="120"/>
      <c r="DH259" s="120"/>
      <c r="DI259" s="120"/>
      <c r="DJ259" s="120"/>
      <c r="DK259" s="120"/>
      <c r="DL259" s="120"/>
      <c r="DM259" s="120"/>
      <c r="DN259" s="120"/>
      <c r="DO259" s="120"/>
      <c r="DP259" s="120"/>
      <c r="DQ259" s="120"/>
      <c r="DR259" s="120"/>
      <c r="DS259" s="120"/>
      <c r="DT259" s="120"/>
      <c r="DU259" s="120"/>
      <c r="DV259" s="120"/>
      <c r="DW259" s="120"/>
      <c r="DX259" s="120"/>
      <c r="DY259" s="120"/>
      <c r="DZ259" s="120"/>
      <c r="EA259" s="120"/>
      <c r="EB259" s="120"/>
      <c r="EC259" s="120"/>
      <c r="ED259" s="120"/>
      <c r="EE259" s="120"/>
      <c r="EF259" s="120"/>
      <c r="EG259" s="120"/>
      <c r="EH259" s="120"/>
      <c r="EI259" s="120"/>
      <c r="EJ259" s="120"/>
      <c r="EK259" s="120"/>
      <c r="EL259" s="120"/>
      <c r="EM259" s="120"/>
      <c r="EN259" s="120"/>
      <c r="EO259" s="120"/>
      <c r="EP259" s="120"/>
      <c r="EQ259" s="120"/>
      <c r="ER259" s="120"/>
      <c r="ES259" s="120"/>
      <c r="ET259" s="120"/>
      <c r="EU259" s="120"/>
      <c r="EV259" s="120"/>
      <c r="EW259" s="120"/>
      <c r="EX259" s="120"/>
      <c r="EY259" s="120"/>
      <c r="EZ259" s="120"/>
      <c r="FA259" s="120"/>
      <c r="FB259" s="120"/>
      <c r="FC259" s="120"/>
      <c r="FD259" s="120"/>
      <c r="FE259" s="120"/>
      <c r="FF259" s="120"/>
      <c r="FG259" s="120"/>
      <c r="FH259" s="120"/>
      <c r="FI259" s="120"/>
      <c r="FJ259" s="120"/>
      <c r="FK259" s="120"/>
      <c r="FL259" s="120"/>
      <c r="FM259" s="120"/>
      <c r="FN259" s="120"/>
      <c r="FO259" s="120"/>
      <c r="FP259" s="120"/>
      <c r="FQ259" s="120"/>
      <c r="FR259" s="120"/>
      <c r="FS259" s="120"/>
      <c r="FT259" s="120"/>
      <c r="FU259" s="120"/>
      <c r="FV259" s="120"/>
      <c r="FW259" s="120"/>
      <c r="FX259" s="120"/>
      <c r="FY259" s="120"/>
      <c r="FZ259" s="120"/>
      <c r="GA259" s="120"/>
      <c r="GB259" s="120"/>
      <c r="GC259" s="120"/>
      <c r="GD259" s="120"/>
      <c r="GE259" s="120"/>
      <c r="GF259" s="120"/>
      <c r="GG259" s="120"/>
      <c r="GH259" s="120"/>
      <c r="GI259" s="120"/>
      <c r="GJ259" s="120"/>
      <c r="GK259" s="120"/>
      <c r="GL259" s="120"/>
      <c r="GM259" s="120"/>
      <c r="GN259" s="120"/>
      <c r="GO259" s="120"/>
      <c r="GP259" s="120"/>
      <c r="GQ259" s="120"/>
      <c r="GR259" s="120"/>
      <c r="GS259" s="120"/>
      <c r="GT259" s="120"/>
      <c r="GU259" s="120"/>
      <c r="GV259" s="120"/>
      <c r="GW259" s="120"/>
      <c r="GX259" s="120"/>
      <c r="GY259" s="120"/>
      <c r="GZ259" s="120"/>
      <c r="HA259" s="120"/>
      <c r="HB259" s="120"/>
      <c r="HC259" s="120"/>
      <c r="HD259" s="120"/>
      <c r="HE259" s="120"/>
      <c r="HF259" s="120"/>
      <c r="HG259" s="120"/>
      <c r="HH259" s="120"/>
      <c r="HI259" s="120"/>
      <c r="HJ259" s="120"/>
      <c r="HK259" s="120"/>
      <c r="HL259" s="120"/>
      <c r="HM259" s="120"/>
      <c r="HN259" s="120"/>
      <c r="HO259" s="120"/>
      <c r="HP259" s="120"/>
      <c r="HQ259" s="120"/>
      <c r="HR259" s="120"/>
      <c r="HS259" s="120"/>
      <c r="HT259" s="120"/>
      <c r="HU259" s="120"/>
      <c r="HV259" s="120"/>
      <c r="HW259" s="120"/>
      <c r="HX259" s="120"/>
      <c r="HY259" s="120"/>
      <c r="HZ259" s="120"/>
      <c r="IA259" s="120"/>
      <c r="IB259" s="120"/>
      <c r="IC259" s="120"/>
      <c r="ID259" s="120"/>
      <c r="IE259" s="120"/>
    </row>
    <row r="260" s="141" customFormat="true" ht="60" hidden="false" customHeight="true" outlineLevel="0" collapsed="false">
      <c r="A260" s="36"/>
      <c r="B260" s="36" t="s">
        <v>62</v>
      </c>
      <c r="C260" s="36" t="s">
        <v>63</v>
      </c>
      <c r="D260" s="37" t="s">
        <v>64</v>
      </c>
      <c r="E260" s="37" t="n">
        <v>600</v>
      </c>
      <c r="F260" s="38" t="s">
        <v>680</v>
      </c>
      <c r="G260" s="38" t="s">
        <v>1228</v>
      </c>
      <c r="H260" s="38" t="s">
        <v>1229</v>
      </c>
      <c r="I260" s="39" t="s">
        <v>552</v>
      </c>
      <c r="J260" s="38" t="s">
        <v>553</v>
      </c>
      <c r="K260" s="40" t="s">
        <v>554</v>
      </c>
      <c r="L260" s="40" t="s">
        <v>555</v>
      </c>
      <c r="M260" s="38" t="s">
        <v>1193</v>
      </c>
      <c r="N260" s="40" t="n">
        <v>2436995</v>
      </c>
      <c r="O260" s="36" t="s">
        <v>741</v>
      </c>
      <c r="P260" s="36" t="s">
        <v>76</v>
      </c>
      <c r="Q260" s="41" t="s">
        <v>108</v>
      </c>
      <c r="R260" s="74" t="n">
        <v>43252</v>
      </c>
      <c r="S260" s="39" t="n">
        <v>8</v>
      </c>
      <c r="T260" s="43" t="n">
        <f aca="false">R260+S260*365.2</f>
        <v>46173.6</v>
      </c>
      <c r="U260" s="37" t="n">
        <v>-50</v>
      </c>
      <c r="V260" s="51" t="str">
        <f aca="false">IF(Y260="","",Y260)</f>
        <v/>
      </c>
      <c r="W260" s="51" t="str">
        <f aca="false">IF(Z260="","",Z260)</f>
        <v>°С</v>
      </c>
      <c r="X260" s="39" t="n">
        <v>100</v>
      </c>
      <c r="Y260" s="39"/>
      <c r="Z260" s="41" t="s">
        <v>109</v>
      </c>
      <c r="AA260" s="37" t="s">
        <v>742</v>
      </c>
      <c r="AB260" s="39"/>
      <c r="AC260" s="41" t="s">
        <v>109</v>
      </c>
      <c r="AD260" s="40" t="n">
        <v>60</v>
      </c>
      <c r="AE260" s="42" t="n">
        <v>45003</v>
      </c>
      <c r="AF260" s="45" t="n">
        <f aca="false">IF(AD260=0,0,IF(AE260="","",EDATE(AE260,AD260)-DAY(1)))</f>
        <v>46799</v>
      </c>
      <c r="AG260" s="38" t="s">
        <v>81</v>
      </c>
      <c r="AH260" s="38" t="s">
        <v>82</v>
      </c>
      <c r="AI260" s="36" t="s">
        <v>1230</v>
      </c>
      <c r="AJ260" s="38" t="s">
        <v>1121</v>
      </c>
      <c r="AK260" s="45" t="str">
        <f aca="true">IF(AE260=0,"нет данных",IF(TODAY()&lt;AF260-30,"поверен",IF(TODAY()&gt;AF260,"ЗАМЕНИТЬ","ПРОСРОЧЕН")))</f>
        <v>поверен</v>
      </c>
      <c r="AL260" s="41"/>
      <c r="AM260" s="41" t="s">
        <v>85</v>
      </c>
      <c r="AN260" s="41" t="s">
        <v>86</v>
      </c>
      <c r="AO260" s="41" t="s">
        <v>87</v>
      </c>
      <c r="AP260" s="39" t="s">
        <v>744</v>
      </c>
      <c r="AQ260" s="46"/>
      <c r="AR260" s="45"/>
      <c r="AS260" s="41"/>
      <c r="AT260" s="36"/>
      <c r="AU260" s="36"/>
      <c r="AV260" s="38"/>
      <c r="AW260" s="38"/>
      <c r="AX260" s="36"/>
      <c r="AY260" s="36"/>
      <c r="AZ260" s="36"/>
      <c r="BA260" s="38"/>
      <c r="BB260" s="38"/>
      <c r="BC260" s="38"/>
      <c r="BD260" s="41"/>
      <c r="BE260" s="38"/>
      <c r="BF260" s="47"/>
      <c r="BG260" s="38" t="s">
        <v>367</v>
      </c>
      <c r="BH260" s="51"/>
      <c r="BI260" s="51"/>
      <c r="BJ260" s="51"/>
      <c r="BK260" s="51"/>
      <c r="BL260" s="120"/>
      <c r="BM260" s="120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/>
      <c r="CD260" s="120"/>
      <c r="CE260" s="120"/>
      <c r="CF260" s="120"/>
      <c r="CG260" s="120"/>
      <c r="CH260" s="120"/>
      <c r="CI260" s="120"/>
      <c r="CJ260" s="120"/>
      <c r="CK260" s="120"/>
      <c r="CL260" s="120"/>
      <c r="CM260" s="120"/>
      <c r="CN260" s="120"/>
      <c r="CO260" s="120"/>
      <c r="CP260" s="120"/>
      <c r="CQ260" s="120"/>
      <c r="CR260" s="120"/>
      <c r="CS260" s="120"/>
      <c r="CT260" s="120"/>
      <c r="CU260" s="120"/>
      <c r="CV260" s="120"/>
      <c r="CW260" s="120"/>
      <c r="CX260" s="120"/>
      <c r="CY260" s="120"/>
      <c r="CZ260" s="120"/>
      <c r="DA260" s="120"/>
      <c r="DB260" s="120"/>
      <c r="DC260" s="120"/>
      <c r="DD260" s="120"/>
      <c r="DE260" s="120"/>
      <c r="DF260" s="120"/>
      <c r="DG260" s="120"/>
      <c r="DH260" s="120"/>
      <c r="DI260" s="120"/>
      <c r="DJ260" s="120"/>
      <c r="DK260" s="120"/>
      <c r="DL260" s="120"/>
      <c r="DM260" s="120"/>
      <c r="DN260" s="120"/>
      <c r="DO260" s="120"/>
      <c r="DP260" s="120"/>
      <c r="DQ260" s="120"/>
      <c r="DR260" s="120"/>
      <c r="DS260" s="120"/>
      <c r="DT260" s="120"/>
      <c r="DU260" s="120"/>
      <c r="DV260" s="120"/>
      <c r="DW260" s="120"/>
      <c r="DX260" s="120"/>
      <c r="DY260" s="120"/>
      <c r="DZ260" s="120"/>
      <c r="EA260" s="120"/>
      <c r="EB260" s="120"/>
      <c r="EC260" s="120"/>
      <c r="ED260" s="120"/>
      <c r="EE260" s="120"/>
      <c r="EF260" s="120"/>
      <c r="EG260" s="120"/>
      <c r="EH260" s="120"/>
      <c r="EI260" s="120"/>
      <c r="EJ260" s="120"/>
      <c r="EK260" s="120"/>
      <c r="EL260" s="120"/>
      <c r="EM260" s="120"/>
      <c r="EN260" s="120"/>
      <c r="EO260" s="120"/>
      <c r="EP260" s="120"/>
      <c r="EQ260" s="120"/>
      <c r="ER260" s="120"/>
      <c r="ES260" s="120"/>
      <c r="ET260" s="120"/>
      <c r="EU260" s="120"/>
      <c r="EV260" s="120"/>
      <c r="EW260" s="120"/>
      <c r="EX260" s="120"/>
      <c r="EY260" s="120"/>
      <c r="EZ260" s="120"/>
      <c r="FA260" s="120"/>
      <c r="FB260" s="120"/>
      <c r="FC260" s="120"/>
      <c r="FD260" s="120"/>
      <c r="FE260" s="120"/>
      <c r="FF260" s="120"/>
      <c r="FG260" s="120"/>
      <c r="FH260" s="120"/>
      <c r="FI260" s="120"/>
      <c r="FJ260" s="120"/>
      <c r="FK260" s="120"/>
      <c r="FL260" s="120"/>
      <c r="FM260" s="120"/>
      <c r="FN260" s="120"/>
      <c r="FO260" s="120"/>
      <c r="FP260" s="120"/>
      <c r="FQ260" s="120"/>
      <c r="FR260" s="120"/>
      <c r="FS260" s="120"/>
      <c r="FT260" s="120"/>
      <c r="FU260" s="120"/>
      <c r="FV260" s="120"/>
      <c r="FW260" s="120"/>
      <c r="FX260" s="120"/>
      <c r="FY260" s="120"/>
      <c r="FZ260" s="120"/>
      <c r="GA260" s="120"/>
      <c r="GB260" s="120"/>
      <c r="GC260" s="120"/>
      <c r="GD260" s="120"/>
      <c r="GE260" s="120"/>
      <c r="GF260" s="120"/>
      <c r="GG260" s="120"/>
      <c r="GH260" s="120"/>
      <c r="GI260" s="120"/>
      <c r="GJ260" s="120"/>
      <c r="GK260" s="120"/>
      <c r="GL260" s="120"/>
      <c r="GM260" s="120"/>
      <c r="GN260" s="120"/>
      <c r="GO260" s="120"/>
      <c r="GP260" s="120"/>
      <c r="GQ260" s="120"/>
      <c r="GR260" s="120"/>
      <c r="GS260" s="120"/>
      <c r="GT260" s="120"/>
      <c r="GU260" s="120"/>
      <c r="GV260" s="120"/>
      <c r="GW260" s="120"/>
      <c r="GX260" s="120"/>
      <c r="GY260" s="120"/>
      <c r="GZ260" s="120"/>
      <c r="HA260" s="120"/>
      <c r="HB260" s="120"/>
      <c r="HC260" s="120"/>
      <c r="HD260" s="120"/>
      <c r="HE260" s="120"/>
      <c r="HF260" s="120"/>
      <c r="HG260" s="120"/>
      <c r="HH260" s="120"/>
      <c r="HI260" s="120"/>
      <c r="HJ260" s="120"/>
      <c r="HK260" s="120"/>
      <c r="HL260" s="120"/>
      <c r="HM260" s="120"/>
      <c r="HN260" s="120"/>
      <c r="HO260" s="120"/>
      <c r="HP260" s="120"/>
      <c r="HQ260" s="120"/>
      <c r="HR260" s="120"/>
      <c r="HS260" s="120"/>
      <c r="HT260" s="120"/>
      <c r="HU260" s="120"/>
      <c r="HV260" s="120"/>
      <c r="HW260" s="120"/>
      <c r="HX260" s="120"/>
      <c r="HY260" s="120"/>
      <c r="HZ260" s="120"/>
      <c r="IA260" s="120"/>
      <c r="IB260" s="120"/>
      <c r="IC260" s="120"/>
      <c r="ID260" s="120"/>
      <c r="IE260" s="120"/>
    </row>
    <row r="261" s="52" customFormat="true" ht="60" hidden="false" customHeight="true" outlineLevel="0" collapsed="false">
      <c r="A261" s="54"/>
      <c r="B261" s="54" t="s">
        <v>62</v>
      </c>
      <c r="C261" s="54" t="s">
        <v>63</v>
      </c>
      <c r="D261" s="55" t="s">
        <v>64</v>
      </c>
      <c r="E261" s="55" t="n">
        <v>600</v>
      </c>
      <c r="F261" s="56" t="s">
        <v>680</v>
      </c>
      <c r="G261" s="56" t="s">
        <v>1231</v>
      </c>
      <c r="H261" s="55" t="s">
        <v>1232</v>
      </c>
      <c r="I261" s="57" t="s">
        <v>552</v>
      </c>
      <c r="J261" s="56" t="s">
        <v>553</v>
      </c>
      <c r="K261" s="58" t="s">
        <v>554</v>
      </c>
      <c r="L261" s="58" t="s">
        <v>1118</v>
      </c>
      <c r="M261" s="56" t="s">
        <v>1193</v>
      </c>
      <c r="N261" s="58" t="n">
        <v>2436996</v>
      </c>
      <c r="O261" s="54" t="s">
        <v>741</v>
      </c>
      <c r="P261" s="54" t="s">
        <v>76</v>
      </c>
      <c r="Q261" s="59" t="s">
        <v>108</v>
      </c>
      <c r="R261" s="60" t="n">
        <v>43252</v>
      </c>
      <c r="S261" s="57" t="n">
        <v>8</v>
      </c>
      <c r="T261" s="61" t="n">
        <f aca="false">R261+S261*365.2</f>
        <v>46173.6</v>
      </c>
      <c r="U261" s="55" t="n">
        <v>-50</v>
      </c>
      <c r="V261" s="62" t="str">
        <f aca="false">IF(Y261="","",Y261)</f>
        <v/>
      </c>
      <c r="W261" s="62" t="str">
        <f aca="false">IF(Z261="","",Z261)</f>
        <v>°С</v>
      </c>
      <c r="X261" s="57" t="n">
        <v>100</v>
      </c>
      <c r="Y261" s="57"/>
      <c r="Z261" s="59" t="s">
        <v>109</v>
      </c>
      <c r="AA261" s="55" t="s">
        <v>742</v>
      </c>
      <c r="AB261" s="57"/>
      <c r="AC261" s="59" t="s">
        <v>109</v>
      </c>
      <c r="AD261" s="58" t="n">
        <v>60</v>
      </c>
      <c r="AE261" s="63" t="n">
        <v>45066</v>
      </c>
      <c r="AF261" s="64" t="n">
        <f aca="false">IF(AD261=0,0,IF(AE261="","",EDATE(AE261,AD261)-DAY(1)))</f>
        <v>46862</v>
      </c>
      <c r="AG261" s="64" t="s">
        <v>81</v>
      </c>
      <c r="AH261" s="64" t="s">
        <v>82</v>
      </c>
      <c r="AI261" s="54" t="s">
        <v>1233</v>
      </c>
      <c r="AJ261" s="56" t="s">
        <v>113</v>
      </c>
      <c r="AK261" s="64" t="str">
        <f aca="true">IF(AE261=0,"нет данных",IF(TODAY()&lt;AF261-30,"поверен",IF(TODAY()&gt;AF261,"ЗАМЕНИТЬ","ПРОСРОЧЕН")))</f>
        <v>поверен</v>
      </c>
      <c r="AL261" s="59"/>
      <c r="AM261" s="59" t="s">
        <v>85</v>
      </c>
      <c r="AN261" s="59" t="s">
        <v>86</v>
      </c>
      <c r="AO261" s="59" t="s">
        <v>87</v>
      </c>
      <c r="AP261" s="57" t="s">
        <v>744</v>
      </c>
      <c r="AQ261" s="65"/>
      <c r="AR261" s="64"/>
      <c r="AS261" s="59" t="s">
        <v>90</v>
      </c>
      <c r="AT261" s="54" t="s">
        <v>746</v>
      </c>
      <c r="AU261" s="54"/>
      <c r="AV261" s="56"/>
      <c r="AW261" s="56" t="s">
        <v>1208</v>
      </c>
      <c r="AX261" s="54"/>
      <c r="AY261" s="54"/>
      <c r="AZ261" s="54"/>
      <c r="BA261" s="56"/>
      <c r="BB261" s="56" t="s">
        <v>116</v>
      </c>
      <c r="BC261" s="56" t="s">
        <v>117</v>
      </c>
      <c r="BD261" s="59" t="n">
        <v>3201</v>
      </c>
      <c r="BE261" s="56"/>
      <c r="BF261" s="66"/>
      <c r="BG261" s="67" t="s">
        <v>420</v>
      </c>
      <c r="BH261" s="68"/>
      <c r="BI261" s="62"/>
      <c r="BJ261" s="62"/>
      <c r="BK261" s="62"/>
    </row>
    <row r="262" s="52" customFormat="true" ht="60" hidden="false" customHeight="true" outlineLevel="0" collapsed="false">
      <c r="A262" s="54"/>
      <c r="B262" s="54" t="s">
        <v>62</v>
      </c>
      <c r="C262" s="54" t="s">
        <v>63</v>
      </c>
      <c r="D262" s="55" t="s">
        <v>64</v>
      </c>
      <c r="E262" s="55" t="n">
        <v>600</v>
      </c>
      <c r="F262" s="56" t="s">
        <v>680</v>
      </c>
      <c r="G262" s="56" t="s">
        <v>1234</v>
      </c>
      <c r="H262" s="55" t="s">
        <v>1235</v>
      </c>
      <c r="I262" s="57" t="s">
        <v>552</v>
      </c>
      <c r="J262" s="56" t="s">
        <v>553</v>
      </c>
      <c r="K262" s="58" t="s">
        <v>554</v>
      </c>
      <c r="L262" s="58" t="s">
        <v>1118</v>
      </c>
      <c r="M262" s="56" t="s">
        <v>1193</v>
      </c>
      <c r="N262" s="58" t="n">
        <v>2436994</v>
      </c>
      <c r="O262" s="54" t="s">
        <v>741</v>
      </c>
      <c r="P262" s="54" t="s">
        <v>76</v>
      </c>
      <c r="Q262" s="59" t="s">
        <v>108</v>
      </c>
      <c r="R262" s="60" t="n">
        <v>43252</v>
      </c>
      <c r="S262" s="57" t="n">
        <v>8</v>
      </c>
      <c r="T262" s="61" t="n">
        <f aca="false">R262+S262*365.2</f>
        <v>46173.6</v>
      </c>
      <c r="U262" s="55" t="n">
        <v>-50</v>
      </c>
      <c r="V262" s="62" t="str">
        <f aca="false">IF(Y262="","",Y262)</f>
        <v/>
      </c>
      <c r="W262" s="62" t="str">
        <f aca="false">IF(Z262="","",Z262)</f>
        <v>°С</v>
      </c>
      <c r="X262" s="57" t="n">
        <v>100</v>
      </c>
      <c r="Y262" s="57"/>
      <c r="Z262" s="59" t="s">
        <v>109</v>
      </c>
      <c r="AA262" s="55" t="s">
        <v>742</v>
      </c>
      <c r="AB262" s="57"/>
      <c r="AC262" s="59" t="s">
        <v>109</v>
      </c>
      <c r="AD262" s="58" t="n">
        <v>60</v>
      </c>
      <c r="AE262" s="63" t="n">
        <v>45066</v>
      </c>
      <c r="AF262" s="64" t="n">
        <f aca="false">IF(AD262=0,0,IF(AE262="","",EDATE(AE262,AD262)-DAY(1)))</f>
        <v>46862</v>
      </c>
      <c r="AG262" s="64" t="s">
        <v>81</v>
      </c>
      <c r="AH262" s="64" t="s">
        <v>82</v>
      </c>
      <c r="AI262" s="54" t="s">
        <v>1236</v>
      </c>
      <c r="AJ262" s="56" t="s">
        <v>113</v>
      </c>
      <c r="AK262" s="64" t="str">
        <f aca="true">IF(AE262=0,"нет данных",IF(TODAY()&lt;AF262-30,"поверен",IF(TODAY()&gt;AF262,"ЗАМЕНИТЬ","ПРОСРОЧЕН")))</f>
        <v>поверен</v>
      </c>
      <c r="AL262" s="59"/>
      <c r="AM262" s="59" t="s">
        <v>85</v>
      </c>
      <c r="AN262" s="59" t="s">
        <v>86</v>
      </c>
      <c r="AO262" s="59" t="s">
        <v>87</v>
      </c>
      <c r="AP262" s="57" t="s">
        <v>744</v>
      </c>
      <c r="AQ262" s="65"/>
      <c r="AR262" s="64"/>
      <c r="AS262" s="59" t="s">
        <v>90</v>
      </c>
      <c r="AT262" s="54" t="s">
        <v>746</v>
      </c>
      <c r="AU262" s="54"/>
      <c r="AV262" s="56"/>
      <c r="AW262" s="56" t="s">
        <v>1208</v>
      </c>
      <c r="AX262" s="225"/>
      <c r="AY262" s="225"/>
      <c r="AZ262" s="225"/>
      <c r="BA262" s="226"/>
      <c r="BB262" s="226" t="s">
        <v>116</v>
      </c>
      <c r="BC262" s="226" t="s">
        <v>117</v>
      </c>
      <c r="BD262" s="227" t="n">
        <v>3201</v>
      </c>
      <c r="BE262" s="226"/>
      <c r="BF262" s="228"/>
      <c r="BG262" s="67" t="s">
        <v>420</v>
      </c>
      <c r="BH262" s="68"/>
      <c r="BI262" s="62"/>
      <c r="BJ262" s="62"/>
      <c r="BK262" s="62"/>
    </row>
    <row r="263" s="141" customFormat="true" ht="60" hidden="false" customHeight="true" outlineLevel="0" collapsed="false">
      <c r="A263" s="36"/>
      <c r="B263" s="36" t="s">
        <v>62</v>
      </c>
      <c r="C263" s="36" t="s">
        <v>63</v>
      </c>
      <c r="D263" s="37" t="s">
        <v>64</v>
      </c>
      <c r="E263" s="37" t="n">
        <v>600</v>
      </c>
      <c r="F263" s="38" t="s">
        <v>680</v>
      </c>
      <c r="G263" s="38" t="s">
        <v>1237</v>
      </c>
      <c r="H263" s="38" t="s">
        <v>1238</v>
      </c>
      <c r="I263" s="39" t="s">
        <v>552</v>
      </c>
      <c r="J263" s="38" t="s">
        <v>553</v>
      </c>
      <c r="K263" s="40" t="s">
        <v>554</v>
      </c>
      <c r="L263" s="40" t="s">
        <v>555</v>
      </c>
      <c r="M263" s="38" t="s">
        <v>1193</v>
      </c>
      <c r="N263" s="40" t="n">
        <v>2411503</v>
      </c>
      <c r="O263" s="36" t="s">
        <v>741</v>
      </c>
      <c r="P263" s="36" t="s">
        <v>76</v>
      </c>
      <c r="Q263" s="41" t="s">
        <v>108</v>
      </c>
      <c r="R263" s="74" t="n">
        <v>43435</v>
      </c>
      <c r="S263" s="39" t="n">
        <v>8</v>
      </c>
      <c r="T263" s="43" t="n">
        <f aca="false">R263+S263*365.2</f>
        <v>46356.6</v>
      </c>
      <c r="U263" s="37" t="n">
        <v>-50</v>
      </c>
      <c r="V263" s="51" t="str">
        <f aca="false">IF(Y263="","",Y263)</f>
        <v/>
      </c>
      <c r="W263" s="51" t="str">
        <f aca="false">IF(Z263="","",Z263)</f>
        <v>°С</v>
      </c>
      <c r="X263" s="39" t="n">
        <v>100</v>
      </c>
      <c r="Y263" s="39"/>
      <c r="Z263" s="41" t="s">
        <v>109</v>
      </c>
      <c r="AA263" s="37" t="s">
        <v>742</v>
      </c>
      <c r="AB263" s="39"/>
      <c r="AC263" s="41" t="s">
        <v>109</v>
      </c>
      <c r="AD263" s="40" t="n">
        <v>60</v>
      </c>
      <c r="AE263" s="42" t="n">
        <v>45003</v>
      </c>
      <c r="AF263" s="45" t="n">
        <f aca="false">IF(AD263=0,0,IF(AE263="","",EDATE(AE263,AD263)-DAY(1)))</f>
        <v>46799</v>
      </c>
      <c r="AG263" s="38" t="s">
        <v>81</v>
      </c>
      <c r="AH263" s="38" t="s">
        <v>82</v>
      </c>
      <c r="AI263" s="36" t="s">
        <v>1239</v>
      </c>
      <c r="AJ263" s="38" t="s">
        <v>1121</v>
      </c>
      <c r="AK263" s="45" t="str">
        <f aca="true">IF(AE263=0,"нет данных",IF(TODAY()&lt;AF263-30,"поверен",IF(TODAY()&gt;AF263,"ЗАМЕНИТЬ","ПРОСРОЧЕН")))</f>
        <v>поверен</v>
      </c>
      <c r="AL263" s="41"/>
      <c r="AM263" s="41" t="s">
        <v>85</v>
      </c>
      <c r="AN263" s="41" t="s">
        <v>86</v>
      </c>
      <c r="AO263" s="41" t="s">
        <v>87</v>
      </c>
      <c r="AP263" s="39" t="s">
        <v>744</v>
      </c>
      <c r="AQ263" s="46"/>
      <c r="AR263" s="45"/>
      <c r="AS263" s="41"/>
      <c r="AT263" s="36"/>
      <c r="AU263" s="36"/>
      <c r="AV263" s="38"/>
      <c r="AW263" s="38"/>
      <c r="AX263" s="36"/>
      <c r="AY263" s="36"/>
      <c r="AZ263" s="36"/>
      <c r="BA263" s="38"/>
      <c r="BB263" s="38"/>
      <c r="BC263" s="38"/>
      <c r="BD263" s="41"/>
      <c r="BE263" s="38"/>
      <c r="BF263" s="47"/>
      <c r="BG263" s="38" t="s">
        <v>367</v>
      </c>
      <c r="BH263" s="51"/>
      <c r="BI263" s="51"/>
      <c r="BJ263" s="51"/>
      <c r="BK263" s="51"/>
      <c r="BL263" s="120"/>
      <c r="BM263" s="120"/>
      <c r="BN263" s="120"/>
      <c r="BO263" s="120"/>
      <c r="BP263" s="120"/>
      <c r="BQ263" s="120"/>
      <c r="BR263" s="120"/>
      <c r="BS263" s="120"/>
      <c r="BT263" s="120"/>
      <c r="BU263" s="120"/>
      <c r="BV263" s="120"/>
      <c r="BW263" s="120"/>
      <c r="BX263" s="120"/>
      <c r="BY263" s="120"/>
      <c r="BZ263" s="120"/>
      <c r="CA263" s="120"/>
      <c r="CB263" s="120"/>
      <c r="CC263" s="120"/>
      <c r="CD263" s="120"/>
      <c r="CE263" s="120"/>
      <c r="CF263" s="120"/>
      <c r="CG263" s="120"/>
      <c r="CH263" s="120"/>
      <c r="CI263" s="120"/>
      <c r="CJ263" s="120"/>
      <c r="CK263" s="120"/>
      <c r="CL263" s="120"/>
      <c r="CM263" s="120"/>
      <c r="CN263" s="120"/>
      <c r="CO263" s="120"/>
      <c r="CP263" s="120"/>
      <c r="CQ263" s="120"/>
      <c r="CR263" s="120"/>
      <c r="CS263" s="120"/>
      <c r="CT263" s="120"/>
      <c r="CU263" s="120"/>
      <c r="CV263" s="120"/>
      <c r="CW263" s="120"/>
      <c r="CX263" s="120"/>
      <c r="CY263" s="120"/>
      <c r="CZ263" s="120"/>
      <c r="DA263" s="120"/>
      <c r="DB263" s="120"/>
      <c r="DC263" s="120"/>
      <c r="DD263" s="120"/>
      <c r="DE263" s="120"/>
      <c r="DF263" s="120"/>
      <c r="DG263" s="120"/>
      <c r="DH263" s="120"/>
      <c r="DI263" s="120"/>
      <c r="DJ263" s="120"/>
      <c r="DK263" s="120"/>
      <c r="DL263" s="120"/>
      <c r="DM263" s="120"/>
      <c r="DN263" s="120"/>
      <c r="DO263" s="120"/>
      <c r="DP263" s="120"/>
      <c r="DQ263" s="120"/>
      <c r="DR263" s="120"/>
      <c r="DS263" s="120"/>
      <c r="DT263" s="120"/>
      <c r="DU263" s="120"/>
      <c r="DV263" s="120"/>
      <c r="DW263" s="120"/>
      <c r="DX263" s="120"/>
      <c r="DY263" s="120"/>
      <c r="DZ263" s="120"/>
      <c r="EA263" s="120"/>
      <c r="EB263" s="120"/>
      <c r="EC263" s="120"/>
      <c r="ED263" s="120"/>
      <c r="EE263" s="120"/>
      <c r="EF263" s="120"/>
      <c r="EG263" s="120"/>
      <c r="EH263" s="120"/>
      <c r="EI263" s="120"/>
      <c r="EJ263" s="120"/>
      <c r="EK263" s="120"/>
      <c r="EL263" s="120"/>
      <c r="EM263" s="120"/>
      <c r="EN263" s="120"/>
      <c r="EO263" s="120"/>
      <c r="EP263" s="120"/>
      <c r="EQ263" s="120"/>
      <c r="ER263" s="120"/>
      <c r="ES263" s="120"/>
      <c r="ET263" s="120"/>
      <c r="EU263" s="120"/>
      <c r="EV263" s="120"/>
      <c r="EW263" s="120"/>
      <c r="EX263" s="120"/>
      <c r="EY263" s="120"/>
      <c r="EZ263" s="120"/>
      <c r="FA263" s="120"/>
      <c r="FB263" s="120"/>
      <c r="FC263" s="120"/>
      <c r="FD263" s="120"/>
      <c r="FE263" s="120"/>
      <c r="FF263" s="120"/>
      <c r="FG263" s="120"/>
      <c r="FH263" s="120"/>
      <c r="FI263" s="120"/>
      <c r="FJ263" s="120"/>
      <c r="FK263" s="120"/>
      <c r="FL263" s="120"/>
      <c r="FM263" s="120"/>
      <c r="FN263" s="120"/>
      <c r="FO263" s="120"/>
      <c r="FP263" s="120"/>
      <c r="FQ263" s="120"/>
      <c r="FR263" s="120"/>
      <c r="FS263" s="120"/>
      <c r="FT263" s="120"/>
      <c r="FU263" s="120"/>
      <c r="FV263" s="120"/>
      <c r="FW263" s="120"/>
      <c r="FX263" s="120"/>
      <c r="FY263" s="120"/>
      <c r="FZ263" s="120"/>
      <c r="GA263" s="120"/>
      <c r="GB263" s="120"/>
      <c r="GC263" s="120"/>
      <c r="GD263" s="120"/>
      <c r="GE263" s="120"/>
      <c r="GF263" s="120"/>
      <c r="GG263" s="120"/>
      <c r="GH263" s="120"/>
      <c r="GI263" s="120"/>
      <c r="GJ263" s="120"/>
      <c r="GK263" s="120"/>
      <c r="GL263" s="120"/>
      <c r="GM263" s="120"/>
      <c r="GN263" s="120"/>
      <c r="GO263" s="120"/>
      <c r="GP263" s="120"/>
      <c r="GQ263" s="120"/>
      <c r="GR263" s="120"/>
      <c r="GS263" s="120"/>
      <c r="GT263" s="120"/>
      <c r="GU263" s="120"/>
      <c r="GV263" s="120"/>
      <c r="GW263" s="120"/>
      <c r="GX263" s="120"/>
      <c r="GY263" s="120"/>
      <c r="GZ263" s="120"/>
      <c r="HA263" s="120"/>
      <c r="HB263" s="120"/>
      <c r="HC263" s="120"/>
      <c r="HD263" s="120"/>
      <c r="HE263" s="120"/>
      <c r="HF263" s="120"/>
      <c r="HG263" s="120"/>
      <c r="HH263" s="120"/>
      <c r="HI263" s="120"/>
      <c r="HJ263" s="120"/>
      <c r="HK263" s="120"/>
      <c r="HL263" s="120"/>
      <c r="HM263" s="120"/>
      <c r="HN263" s="120"/>
      <c r="HO263" s="120"/>
      <c r="HP263" s="120"/>
      <c r="HQ263" s="120"/>
      <c r="HR263" s="120"/>
      <c r="HS263" s="120"/>
      <c r="HT263" s="120"/>
      <c r="HU263" s="120"/>
      <c r="HV263" s="120"/>
      <c r="HW263" s="120"/>
      <c r="HX263" s="120"/>
      <c r="HY263" s="120"/>
      <c r="HZ263" s="120"/>
      <c r="IA263" s="120"/>
      <c r="IB263" s="120"/>
      <c r="IC263" s="120"/>
      <c r="ID263" s="120"/>
      <c r="IE263" s="120"/>
    </row>
    <row r="264" s="141" customFormat="true" ht="60" hidden="false" customHeight="true" outlineLevel="0" collapsed="false">
      <c r="A264" s="36"/>
      <c r="B264" s="36" t="s">
        <v>62</v>
      </c>
      <c r="C264" s="36" t="s">
        <v>63</v>
      </c>
      <c r="D264" s="37" t="s">
        <v>64</v>
      </c>
      <c r="E264" s="37" t="n">
        <v>600</v>
      </c>
      <c r="F264" s="38" t="s">
        <v>680</v>
      </c>
      <c r="G264" s="38" t="s">
        <v>1240</v>
      </c>
      <c r="H264" s="38"/>
      <c r="I264" s="39" t="s">
        <v>552</v>
      </c>
      <c r="J264" s="38" t="s">
        <v>553</v>
      </c>
      <c r="K264" s="40" t="s">
        <v>554</v>
      </c>
      <c r="L264" s="40" t="s">
        <v>555</v>
      </c>
      <c r="M264" s="38" t="s">
        <v>1193</v>
      </c>
      <c r="N264" s="40" t="n">
        <v>2348029</v>
      </c>
      <c r="O264" s="36" t="s">
        <v>741</v>
      </c>
      <c r="P264" s="36" t="s">
        <v>76</v>
      </c>
      <c r="Q264" s="41" t="s">
        <v>108</v>
      </c>
      <c r="R264" s="74" t="n">
        <v>42675</v>
      </c>
      <c r="S264" s="39" t="n">
        <v>8</v>
      </c>
      <c r="T264" s="43" t="n">
        <f aca="false">R264+S264*365.2</f>
        <v>45596.6</v>
      </c>
      <c r="U264" s="37" t="n">
        <v>-50</v>
      </c>
      <c r="V264" s="51" t="str">
        <f aca="false">IF(Y264="","",Y264)</f>
        <v/>
      </c>
      <c r="W264" s="51" t="str">
        <f aca="false">IF(Z264="","",Z264)</f>
        <v>°С</v>
      </c>
      <c r="X264" s="39" t="n">
        <v>100</v>
      </c>
      <c r="Y264" s="39"/>
      <c r="Z264" s="41" t="s">
        <v>109</v>
      </c>
      <c r="AA264" s="37" t="s">
        <v>742</v>
      </c>
      <c r="AB264" s="39"/>
      <c r="AC264" s="41" t="s">
        <v>109</v>
      </c>
      <c r="AD264" s="40" t="n">
        <v>60</v>
      </c>
      <c r="AE264" s="42" t="n">
        <v>45003</v>
      </c>
      <c r="AF264" s="45" t="n">
        <f aca="false">IF(AD264=0,0,IF(AE264="","",EDATE(AE264,AD264)-DAY(1)))</f>
        <v>46799</v>
      </c>
      <c r="AG264" s="38" t="s">
        <v>81</v>
      </c>
      <c r="AH264" s="38" t="s">
        <v>82</v>
      </c>
      <c r="AI264" s="36" t="s">
        <v>1241</v>
      </c>
      <c r="AJ264" s="38" t="s">
        <v>1121</v>
      </c>
      <c r="AK264" s="45" t="str">
        <f aca="true">IF(AE264=0,"нет данных",IF(TODAY()&lt;AF264-30,"поверен",IF(TODAY()&gt;AF264,"ЗАМЕНИТЬ","ПРОСРОЧЕН")))</f>
        <v>поверен</v>
      </c>
      <c r="AL264" s="41"/>
      <c r="AM264" s="41" t="s">
        <v>85</v>
      </c>
      <c r="AN264" s="41" t="s">
        <v>86</v>
      </c>
      <c r="AO264" s="41" t="s">
        <v>87</v>
      </c>
      <c r="AP264" s="39" t="s">
        <v>744</v>
      </c>
      <c r="AQ264" s="46"/>
      <c r="AR264" s="45"/>
      <c r="AS264" s="41"/>
      <c r="AT264" s="36"/>
      <c r="AU264" s="36"/>
      <c r="AV264" s="38"/>
      <c r="AW264" s="38"/>
      <c r="AX264" s="36"/>
      <c r="AY264" s="36"/>
      <c r="AZ264" s="36"/>
      <c r="BA264" s="38"/>
      <c r="BB264" s="38"/>
      <c r="BC264" s="38"/>
      <c r="BD264" s="41"/>
      <c r="BE264" s="38"/>
      <c r="BF264" s="47"/>
      <c r="BG264" s="38" t="s">
        <v>367</v>
      </c>
      <c r="BH264" s="51"/>
      <c r="BI264" s="51"/>
      <c r="BJ264" s="51"/>
      <c r="BK264" s="51"/>
      <c r="BL264" s="120"/>
      <c r="BM264" s="120"/>
      <c r="BN264" s="120"/>
      <c r="BO264" s="120"/>
      <c r="BP264" s="120"/>
      <c r="BQ264" s="120"/>
      <c r="BR264" s="120"/>
      <c r="BS264" s="120"/>
      <c r="BT264" s="120"/>
      <c r="BU264" s="120"/>
      <c r="BV264" s="120"/>
      <c r="BW264" s="120"/>
      <c r="BX264" s="120"/>
      <c r="BY264" s="120"/>
      <c r="BZ264" s="120"/>
      <c r="CA264" s="120"/>
      <c r="CB264" s="120"/>
      <c r="CC264" s="120"/>
      <c r="CD264" s="120"/>
      <c r="CE264" s="120"/>
      <c r="CF264" s="120"/>
      <c r="CG264" s="120"/>
      <c r="CH264" s="120"/>
      <c r="CI264" s="120"/>
      <c r="CJ264" s="120"/>
      <c r="CK264" s="120"/>
      <c r="CL264" s="120"/>
      <c r="CM264" s="120"/>
      <c r="CN264" s="120"/>
      <c r="CO264" s="120"/>
      <c r="CP264" s="120"/>
      <c r="CQ264" s="120"/>
      <c r="CR264" s="120"/>
      <c r="CS264" s="120"/>
      <c r="CT264" s="120"/>
      <c r="CU264" s="120"/>
      <c r="CV264" s="120"/>
      <c r="CW264" s="120"/>
      <c r="CX264" s="120"/>
      <c r="CY264" s="120"/>
      <c r="CZ264" s="120"/>
      <c r="DA264" s="120"/>
      <c r="DB264" s="120"/>
      <c r="DC264" s="120"/>
      <c r="DD264" s="120"/>
      <c r="DE264" s="120"/>
      <c r="DF264" s="120"/>
      <c r="DG264" s="120"/>
      <c r="DH264" s="120"/>
      <c r="DI264" s="120"/>
      <c r="DJ264" s="120"/>
      <c r="DK264" s="120"/>
      <c r="DL264" s="120"/>
      <c r="DM264" s="120"/>
      <c r="DN264" s="120"/>
      <c r="DO264" s="120"/>
      <c r="DP264" s="120"/>
      <c r="DQ264" s="120"/>
      <c r="DR264" s="120"/>
      <c r="DS264" s="120"/>
      <c r="DT264" s="120"/>
      <c r="DU264" s="120"/>
      <c r="DV264" s="120"/>
      <c r="DW264" s="120"/>
      <c r="DX264" s="120"/>
      <c r="DY264" s="120"/>
      <c r="DZ264" s="120"/>
      <c r="EA264" s="120"/>
      <c r="EB264" s="120"/>
      <c r="EC264" s="120"/>
      <c r="ED264" s="120"/>
      <c r="EE264" s="120"/>
      <c r="EF264" s="120"/>
      <c r="EG264" s="120"/>
      <c r="EH264" s="120"/>
      <c r="EI264" s="120"/>
      <c r="EJ264" s="120"/>
      <c r="EK264" s="120"/>
      <c r="EL264" s="120"/>
      <c r="EM264" s="120"/>
      <c r="EN264" s="120"/>
      <c r="EO264" s="120"/>
      <c r="EP264" s="120"/>
      <c r="EQ264" s="120"/>
      <c r="ER264" s="120"/>
      <c r="ES264" s="120"/>
      <c r="ET264" s="120"/>
      <c r="EU264" s="120"/>
      <c r="EV264" s="120"/>
      <c r="EW264" s="120"/>
      <c r="EX264" s="120"/>
      <c r="EY264" s="120"/>
      <c r="EZ264" s="120"/>
      <c r="FA264" s="120"/>
      <c r="FB264" s="120"/>
      <c r="FC264" s="120"/>
      <c r="FD264" s="120"/>
      <c r="FE264" s="120"/>
      <c r="FF264" s="120"/>
      <c r="FG264" s="120"/>
      <c r="FH264" s="120"/>
      <c r="FI264" s="120"/>
      <c r="FJ264" s="120"/>
      <c r="FK264" s="120"/>
      <c r="FL264" s="120"/>
      <c r="FM264" s="120"/>
      <c r="FN264" s="120"/>
      <c r="FO264" s="120"/>
      <c r="FP264" s="120"/>
      <c r="FQ264" s="120"/>
      <c r="FR264" s="120"/>
      <c r="FS264" s="120"/>
      <c r="FT264" s="120"/>
      <c r="FU264" s="120"/>
      <c r="FV264" s="120"/>
      <c r="FW264" s="120"/>
      <c r="FX264" s="120"/>
      <c r="FY264" s="120"/>
      <c r="FZ264" s="120"/>
      <c r="GA264" s="120"/>
      <c r="GB264" s="120"/>
      <c r="GC264" s="120"/>
      <c r="GD264" s="120"/>
      <c r="GE264" s="120"/>
      <c r="GF264" s="120"/>
      <c r="GG264" s="120"/>
      <c r="GH264" s="120"/>
      <c r="GI264" s="120"/>
      <c r="GJ264" s="120"/>
      <c r="GK264" s="120"/>
      <c r="GL264" s="120"/>
      <c r="GM264" s="120"/>
      <c r="GN264" s="120"/>
      <c r="GO264" s="120"/>
      <c r="GP264" s="120"/>
      <c r="GQ264" s="120"/>
      <c r="GR264" s="120"/>
      <c r="GS264" s="120"/>
      <c r="GT264" s="120"/>
      <c r="GU264" s="120"/>
      <c r="GV264" s="120"/>
      <c r="GW264" s="120"/>
      <c r="GX264" s="120"/>
      <c r="GY264" s="120"/>
      <c r="GZ264" s="120"/>
      <c r="HA264" s="120"/>
      <c r="HB264" s="120"/>
      <c r="HC264" s="120"/>
      <c r="HD264" s="120"/>
      <c r="HE264" s="120"/>
      <c r="HF264" s="120"/>
      <c r="HG264" s="120"/>
      <c r="HH264" s="120"/>
      <c r="HI264" s="120"/>
      <c r="HJ264" s="120"/>
      <c r="HK264" s="120"/>
      <c r="HL264" s="120"/>
      <c r="HM264" s="120"/>
      <c r="HN264" s="120"/>
      <c r="HO264" s="120"/>
      <c r="HP264" s="120"/>
      <c r="HQ264" s="120"/>
      <c r="HR264" s="120"/>
      <c r="HS264" s="120"/>
      <c r="HT264" s="120"/>
      <c r="HU264" s="120"/>
      <c r="HV264" s="120"/>
      <c r="HW264" s="120"/>
      <c r="HX264" s="120"/>
      <c r="HY264" s="120"/>
      <c r="HZ264" s="120"/>
      <c r="IA264" s="120"/>
      <c r="IB264" s="120"/>
      <c r="IC264" s="120"/>
      <c r="ID264" s="120"/>
      <c r="IE264" s="120"/>
    </row>
    <row r="265" s="106" customFormat="true" ht="60" hidden="false" customHeight="true" outlineLevel="0" collapsed="false">
      <c r="A265" s="36"/>
      <c r="B265" s="36" t="s">
        <v>62</v>
      </c>
      <c r="C265" s="36" t="s">
        <v>63</v>
      </c>
      <c r="D265" s="37" t="s">
        <v>64</v>
      </c>
      <c r="E265" s="37" t="n">
        <v>600</v>
      </c>
      <c r="F265" s="38" t="s">
        <v>680</v>
      </c>
      <c r="G265" s="38" t="s">
        <v>1242</v>
      </c>
      <c r="H265" s="37" t="s">
        <v>1243</v>
      </c>
      <c r="I265" s="39" t="s">
        <v>552</v>
      </c>
      <c r="J265" s="38" t="s">
        <v>553</v>
      </c>
      <c r="K265" s="40" t="s">
        <v>554</v>
      </c>
      <c r="L265" s="40" t="s">
        <v>1118</v>
      </c>
      <c r="M265" s="38" t="s">
        <v>740</v>
      </c>
      <c r="N265" s="40" t="n">
        <v>2411502</v>
      </c>
      <c r="O265" s="36" t="s">
        <v>741</v>
      </c>
      <c r="P265" s="36" t="s">
        <v>76</v>
      </c>
      <c r="Q265" s="41" t="s">
        <v>108</v>
      </c>
      <c r="R265" s="42" t="n">
        <v>43070</v>
      </c>
      <c r="S265" s="39" t="n">
        <v>8</v>
      </c>
      <c r="T265" s="43" t="n">
        <f aca="false">R265+S265*365.2</f>
        <v>45991.6</v>
      </c>
      <c r="U265" s="37" t="n">
        <v>-50</v>
      </c>
      <c r="V265" s="36" t="str">
        <f aca="false">IF(Y265="","",Y265)</f>
        <v/>
      </c>
      <c r="W265" s="36" t="str">
        <f aca="false">IF(Z265="","",Z265)</f>
        <v>°С</v>
      </c>
      <c r="X265" s="39" t="n">
        <v>100</v>
      </c>
      <c r="Y265" s="39"/>
      <c r="Z265" s="41" t="s">
        <v>109</v>
      </c>
      <c r="AA265" s="37" t="s">
        <v>742</v>
      </c>
      <c r="AB265" s="39"/>
      <c r="AC265" s="41" t="s">
        <v>109</v>
      </c>
      <c r="AD265" s="40" t="n">
        <v>60</v>
      </c>
      <c r="AE265" s="44" t="n">
        <v>44885</v>
      </c>
      <c r="AF265" s="45" t="n">
        <f aca="false">IF(AD265=0,0,IF(AE265="","",EDATE(AE265,AD265)-DAY(1)))</f>
        <v>46680</v>
      </c>
      <c r="AG265" s="45" t="s">
        <v>81</v>
      </c>
      <c r="AH265" s="45" t="s">
        <v>82</v>
      </c>
      <c r="AI265" s="41" t="s">
        <v>1244</v>
      </c>
      <c r="AJ265" s="38" t="s">
        <v>113</v>
      </c>
      <c r="AK265" s="45" t="str">
        <f aca="true">IF(AE265=0,"нет данных",IF(TODAY()&lt;AF265-30,"поверен",IF(TODAY()&gt;AF265,"ЗАМЕНИТЬ","ПРОСРОЧЕН")))</f>
        <v>поверен</v>
      </c>
      <c r="AL265" s="41"/>
      <c r="AM265" s="41" t="s">
        <v>85</v>
      </c>
      <c r="AN265" s="41" t="s">
        <v>86</v>
      </c>
      <c r="AO265" s="41" t="s">
        <v>87</v>
      </c>
      <c r="AP265" s="39" t="s">
        <v>744</v>
      </c>
      <c r="AQ265" s="46"/>
      <c r="AR265" s="45"/>
      <c r="AS265" s="41" t="s">
        <v>90</v>
      </c>
      <c r="AT265" s="36" t="s">
        <v>746</v>
      </c>
      <c r="AU265" s="36"/>
      <c r="AV265" s="38"/>
      <c r="AW265" s="38" t="s">
        <v>1208</v>
      </c>
      <c r="AX265" s="209"/>
      <c r="AY265" s="209"/>
      <c r="AZ265" s="209"/>
      <c r="BA265" s="193"/>
      <c r="BB265" s="193" t="s">
        <v>116</v>
      </c>
      <c r="BC265" s="193" t="s">
        <v>117</v>
      </c>
      <c r="BD265" s="196" t="n">
        <v>3201</v>
      </c>
      <c r="BE265" s="193"/>
      <c r="BF265" s="210"/>
      <c r="BG265" s="104" t="s">
        <v>388</v>
      </c>
      <c r="BH265" s="105"/>
      <c r="BI265" s="36"/>
      <c r="BJ265" s="36"/>
      <c r="BK265" s="36"/>
      <c r="BL265" s="72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7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  <c r="CR265" s="72"/>
      <c r="CS265" s="72"/>
      <c r="CT265" s="72"/>
      <c r="CU265" s="72"/>
      <c r="CV265" s="72"/>
      <c r="CW265" s="72"/>
      <c r="CX265" s="72"/>
      <c r="CY265" s="72"/>
      <c r="CZ265" s="72"/>
      <c r="DA265" s="72"/>
      <c r="DB265" s="72"/>
      <c r="DC265" s="72"/>
      <c r="DD265" s="72"/>
      <c r="DE265" s="72"/>
      <c r="DF265" s="72"/>
      <c r="DG265" s="72"/>
      <c r="DH265" s="72"/>
      <c r="DI265" s="72"/>
      <c r="DJ265" s="72"/>
      <c r="DK265" s="72"/>
      <c r="DL265" s="72"/>
      <c r="DM265" s="72"/>
      <c r="DN265" s="72"/>
      <c r="DO265" s="72"/>
      <c r="DP265" s="72"/>
      <c r="DQ265" s="72"/>
      <c r="DR265" s="72"/>
      <c r="DS265" s="72"/>
      <c r="DT265" s="72"/>
      <c r="DU265" s="72"/>
      <c r="DV265" s="72"/>
      <c r="DW265" s="72"/>
      <c r="DX265" s="72"/>
      <c r="DY265" s="72"/>
      <c r="DZ265" s="72"/>
      <c r="EA265" s="72"/>
      <c r="EB265" s="72"/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N265" s="72"/>
      <c r="EO265" s="72"/>
      <c r="EP265" s="72"/>
      <c r="EQ265" s="72"/>
      <c r="ER265" s="72"/>
      <c r="ES265" s="72"/>
      <c r="ET265" s="72"/>
      <c r="EU265" s="72"/>
      <c r="EV265" s="72"/>
      <c r="EW265" s="72"/>
      <c r="EX265" s="72"/>
      <c r="EY265" s="72"/>
      <c r="EZ265" s="72"/>
      <c r="FA265" s="72"/>
      <c r="FB265" s="72"/>
      <c r="FC265" s="72"/>
      <c r="FD265" s="72"/>
      <c r="FE265" s="72"/>
      <c r="FF265" s="72"/>
      <c r="FG265" s="72"/>
      <c r="FH265" s="72"/>
      <c r="FI265" s="72"/>
      <c r="FJ265" s="72"/>
      <c r="FK265" s="72"/>
      <c r="FL265" s="72"/>
      <c r="FM265" s="72"/>
      <c r="FN265" s="72"/>
      <c r="FO265" s="72"/>
      <c r="FP265" s="72"/>
      <c r="FQ265" s="72"/>
      <c r="FR265" s="72"/>
      <c r="FS265" s="72"/>
      <c r="FT265" s="72"/>
      <c r="FU265" s="72"/>
      <c r="FV265" s="72"/>
      <c r="FW265" s="72"/>
      <c r="FX265" s="72"/>
      <c r="FY265" s="72"/>
      <c r="FZ265" s="72"/>
      <c r="GA265" s="72"/>
      <c r="GB265" s="72"/>
      <c r="GC265" s="72"/>
      <c r="GD265" s="72"/>
      <c r="GE265" s="72"/>
      <c r="GF265" s="72"/>
      <c r="GG265" s="72"/>
      <c r="GH265" s="72"/>
      <c r="GI265" s="72"/>
      <c r="GJ265" s="72"/>
      <c r="GK265" s="72"/>
      <c r="GL265" s="72"/>
      <c r="GM265" s="72"/>
      <c r="GN265" s="72"/>
      <c r="GO265" s="72"/>
      <c r="GP265" s="72"/>
      <c r="GQ265" s="72"/>
      <c r="GR265" s="72"/>
      <c r="GS265" s="72"/>
      <c r="GT265" s="72"/>
      <c r="GU265" s="72"/>
      <c r="GV265" s="72"/>
      <c r="GW265" s="72"/>
      <c r="GX265" s="72"/>
      <c r="GY265" s="72"/>
      <c r="GZ265" s="72"/>
      <c r="HA265" s="72"/>
      <c r="HB265" s="72"/>
      <c r="HC265" s="72"/>
      <c r="HD265" s="72"/>
      <c r="HE265" s="72"/>
      <c r="HF265" s="72"/>
      <c r="HG265" s="72"/>
      <c r="HH265" s="72"/>
      <c r="HI265" s="72"/>
      <c r="HJ265" s="72"/>
      <c r="HK265" s="72"/>
      <c r="HL265" s="72"/>
      <c r="HM265" s="72"/>
      <c r="HN265" s="72"/>
      <c r="HO265" s="72"/>
      <c r="HP265" s="72"/>
      <c r="HQ265" s="72"/>
      <c r="HR265" s="72"/>
      <c r="HS265" s="72"/>
      <c r="HT265" s="72"/>
      <c r="HU265" s="72"/>
      <c r="HV265" s="72"/>
      <c r="HW265" s="72"/>
      <c r="HX265" s="72"/>
      <c r="HY265" s="72"/>
      <c r="HZ265" s="72"/>
      <c r="IA265" s="72"/>
      <c r="IB265" s="72"/>
      <c r="IC265" s="72"/>
      <c r="ID265" s="72"/>
      <c r="IE265" s="72"/>
    </row>
    <row r="266" s="53" customFormat="true" ht="60" hidden="false" customHeight="true" outlineLevel="0" collapsed="false">
      <c r="A266" s="36"/>
      <c r="B266" s="36" t="s">
        <v>62</v>
      </c>
      <c r="C266" s="36" t="s">
        <v>63</v>
      </c>
      <c r="D266" s="37" t="s">
        <v>64</v>
      </c>
      <c r="E266" s="37" t="n">
        <v>600</v>
      </c>
      <c r="F266" s="38" t="s">
        <v>680</v>
      </c>
      <c r="G266" s="38" t="s">
        <v>1245</v>
      </c>
      <c r="H266" s="37" t="s">
        <v>1246</v>
      </c>
      <c r="I266" s="39" t="s">
        <v>552</v>
      </c>
      <c r="J266" s="38" t="s">
        <v>553</v>
      </c>
      <c r="K266" s="40" t="s">
        <v>554</v>
      </c>
      <c r="L266" s="40" t="s">
        <v>1118</v>
      </c>
      <c r="M266" s="38" t="s">
        <v>740</v>
      </c>
      <c r="N266" s="40" t="n">
        <v>2436592</v>
      </c>
      <c r="O266" s="36" t="s">
        <v>741</v>
      </c>
      <c r="P266" s="36" t="s">
        <v>76</v>
      </c>
      <c r="Q266" s="41" t="s">
        <v>108</v>
      </c>
      <c r="R266" s="74" t="n">
        <v>43252</v>
      </c>
      <c r="S266" s="39" t="n">
        <v>8</v>
      </c>
      <c r="T266" s="43" t="n">
        <f aca="false">R266+S266*365.2</f>
        <v>46173.6</v>
      </c>
      <c r="U266" s="37" t="n">
        <v>-50</v>
      </c>
      <c r="V266" s="51" t="str">
        <f aca="false">IF(Y266="","",Y266)</f>
        <v/>
      </c>
      <c r="W266" s="51" t="str">
        <f aca="false">IF(Z266="","",Z266)</f>
        <v>°С</v>
      </c>
      <c r="X266" s="39" t="n">
        <v>100</v>
      </c>
      <c r="Y266" s="39"/>
      <c r="Z266" s="41" t="s">
        <v>109</v>
      </c>
      <c r="AA266" s="37" t="s">
        <v>742</v>
      </c>
      <c r="AB266" s="39"/>
      <c r="AC266" s="41" t="s">
        <v>109</v>
      </c>
      <c r="AD266" s="40" t="n">
        <v>60</v>
      </c>
      <c r="AE266" s="44" t="n">
        <v>45066</v>
      </c>
      <c r="AF266" s="45" t="n">
        <f aca="false">IF(AD266=0,0,IF(AE266="","",EDATE(AE266,AD266)-DAY(1)))</f>
        <v>46862</v>
      </c>
      <c r="AG266" s="45" t="s">
        <v>81</v>
      </c>
      <c r="AH266" s="45" t="s">
        <v>82</v>
      </c>
      <c r="AI266" s="36" t="s">
        <v>1247</v>
      </c>
      <c r="AJ266" s="38" t="s">
        <v>113</v>
      </c>
      <c r="AK266" s="45" t="str">
        <f aca="true">IF(AE266=0,"нет данных",IF(TODAY()&lt;AF266-30,"поверен",IF(TODAY()&gt;AF266,"ЗАМЕНИТЬ","ПРОСРОЧЕН")))</f>
        <v>поверен</v>
      </c>
      <c r="AL266" s="41"/>
      <c r="AM266" s="41" t="s">
        <v>85</v>
      </c>
      <c r="AN266" s="41" t="s">
        <v>86</v>
      </c>
      <c r="AO266" s="41" t="s">
        <v>87</v>
      </c>
      <c r="AP266" s="39" t="s">
        <v>744</v>
      </c>
      <c r="AQ266" s="46"/>
      <c r="AR266" s="45"/>
      <c r="AS266" s="41" t="s">
        <v>90</v>
      </c>
      <c r="AT266" s="36" t="s">
        <v>746</v>
      </c>
      <c r="AU266" s="36"/>
      <c r="AV266" s="38"/>
      <c r="AW266" s="38" t="s">
        <v>1208</v>
      </c>
      <c r="AX266" s="36"/>
      <c r="AY266" s="36"/>
      <c r="AZ266" s="36"/>
      <c r="BA266" s="38"/>
      <c r="BB266" s="38" t="s">
        <v>116</v>
      </c>
      <c r="BC266" s="38" t="s">
        <v>117</v>
      </c>
      <c r="BD266" s="41" t="n">
        <v>3201</v>
      </c>
      <c r="BE266" s="38"/>
      <c r="BF266" s="47"/>
      <c r="BG266" s="48" t="s">
        <v>420</v>
      </c>
      <c r="BH266" s="49"/>
      <c r="BI266" s="51"/>
      <c r="BJ266" s="51"/>
      <c r="BK266" s="51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  <c r="CP266" s="52"/>
      <c r="CQ266" s="52"/>
      <c r="CR266" s="52"/>
      <c r="CS266" s="52"/>
      <c r="CT266" s="52"/>
      <c r="CU266" s="52"/>
      <c r="CV266" s="52"/>
      <c r="CW266" s="52"/>
      <c r="CX266" s="52"/>
      <c r="CY266" s="52"/>
      <c r="CZ266" s="52"/>
      <c r="DA266" s="52"/>
      <c r="DB266" s="52"/>
      <c r="DC266" s="52"/>
      <c r="DD266" s="52"/>
      <c r="DE266" s="52"/>
      <c r="DF266" s="52"/>
      <c r="DG266" s="52"/>
      <c r="DH266" s="52"/>
      <c r="DI266" s="52"/>
      <c r="DJ266" s="52"/>
      <c r="DK266" s="52"/>
      <c r="DL266" s="52"/>
      <c r="DM266" s="52"/>
      <c r="DN266" s="52"/>
      <c r="DO266" s="52"/>
      <c r="DP266" s="52"/>
      <c r="DQ266" s="52"/>
      <c r="DR266" s="52"/>
      <c r="DS266" s="52"/>
      <c r="DT266" s="52"/>
      <c r="DU266" s="52"/>
      <c r="DV266" s="52"/>
      <c r="DW266" s="52"/>
      <c r="DX266" s="52"/>
      <c r="DY266" s="52"/>
      <c r="DZ266" s="52"/>
      <c r="EA266" s="52"/>
      <c r="EB266" s="52"/>
      <c r="EC266" s="52"/>
      <c r="ED266" s="52"/>
      <c r="EE266" s="52"/>
      <c r="EF266" s="52"/>
      <c r="EG266" s="52"/>
      <c r="EH266" s="52"/>
      <c r="EI266" s="52"/>
      <c r="EJ266" s="52"/>
      <c r="EK266" s="52"/>
      <c r="EL266" s="52"/>
      <c r="EM266" s="52"/>
      <c r="EN266" s="52"/>
      <c r="EO266" s="52"/>
      <c r="EP266" s="52"/>
      <c r="EQ266" s="52"/>
      <c r="ER266" s="52"/>
      <c r="ES266" s="52"/>
      <c r="ET266" s="52"/>
      <c r="EU266" s="52"/>
      <c r="EV266" s="52"/>
      <c r="EW266" s="52"/>
      <c r="EX266" s="52"/>
      <c r="EY266" s="52"/>
      <c r="EZ266" s="52"/>
      <c r="FA266" s="52"/>
      <c r="FB266" s="52"/>
      <c r="FC266" s="52"/>
      <c r="FD266" s="52"/>
      <c r="FE266" s="52"/>
      <c r="FF266" s="52"/>
      <c r="FG266" s="52"/>
      <c r="FH266" s="52"/>
      <c r="FI266" s="52"/>
      <c r="FJ266" s="52"/>
      <c r="FK266" s="52"/>
      <c r="FL266" s="52"/>
      <c r="FM266" s="52"/>
      <c r="FN266" s="52"/>
      <c r="FO266" s="52"/>
      <c r="FP266" s="52"/>
      <c r="FQ266" s="52"/>
      <c r="FR266" s="52"/>
      <c r="FS266" s="52"/>
      <c r="FT266" s="52"/>
      <c r="FU266" s="52"/>
      <c r="FV266" s="52"/>
      <c r="FW266" s="52"/>
      <c r="FX266" s="52"/>
      <c r="FY266" s="52"/>
      <c r="FZ266" s="52"/>
      <c r="GA266" s="52"/>
      <c r="GB266" s="52"/>
      <c r="GC266" s="52"/>
      <c r="GD266" s="52"/>
      <c r="GE266" s="52"/>
      <c r="GF266" s="52"/>
      <c r="GG266" s="52"/>
      <c r="GH266" s="52"/>
      <c r="GI266" s="52"/>
      <c r="GJ266" s="52"/>
      <c r="GK266" s="52"/>
      <c r="GL266" s="52"/>
      <c r="GM266" s="52"/>
      <c r="GN266" s="52"/>
      <c r="GO266" s="52"/>
      <c r="GP266" s="52"/>
      <c r="GQ266" s="52"/>
      <c r="GR266" s="52"/>
      <c r="GS266" s="52"/>
      <c r="GT266" s="52"/>
      <c r="GU266" s="52"/>
      <c r="GV266" s="52"/>
      <c r="GW266" s="52"/>
      <c r="GX266" s="52"/>
      <c r="GY266" s="52"/>
      <c r="GZ266" s="52"/>
      <c r="HA266" s="52"/>
      <c r="HB266" s="52"/>
      <c r="HC266" s="52"/>
      <c r="HD266" s="52"/>
      <c r="HE266" s="52"/>
      <c r="HF266" s="52"/>
      <c r="HG266" s="52"/>
      <c r="HH266" s="52"/>
      <c r="HI266" s="52"/>
      <c r="HJ266" s="52"/>
      <c r="HK266" s="52"/>
      <c r="HL266" s="52"/>
      <c r="HM266" s="52"/>
      <c r="HN266" s="52"/>
      <c r="HO266" s="52"/>
      <c r="HP266" s="52"/>
      <c r="HQ266" s="52"/>
      <c r="HR266" s="52"/>
      <c r="HS266" s="52"/>
      <c r="HT266" s="52"/>
      <c r="HU266" s="52"/>
      <c r="HV266" s="52"/>
      <c r="HW266" s="52"/>
      <c r="HX266" s="52"/>
      <c r="HY266" s="52"/>
      <c r="HZ266" s="52"/>
      <c r="IA266" s="52"/>
      <c r="IB266" s="52"/>
      <c r="IC266" s="52"/>
      <c r="ID266" s="52"/>
      <c r="IE266" s="52"/>
    </row>
    <row r="267" s="120" customFormat="true" ht="60" hidden="false" customHeight="true" outlineLevel="0" collapsed="false">
      <c r="A267" s="62"/>
      <c r="B267" s="54" t="s">
        <v>62</v>
      </c>
      <c r="C267" s="54" t="s">
        <v>63</v>
      </c>
      <c r="D267" s="55" t="s">
        <v>64</v>
      </c>
      <c r="E267" s="62" t="n">
        <v>600</v>
      </c>
      <c r="F267" s="56" t="s">
        <v>680</v>
      </c>
      <c r="G267" s="62" t="s">
        <v>1248</v>
      </c>
      <c r="H267" s="62"/>
      <c r="I267" s="62" t="s">
        <v>1249</v>
      </c>
      <c r="J267" s="62" t="s">
        <v>1250</v>
      </c>
      <c r="K267" s="62" t="s">
        <v>1251</v>
      </c>
      <c r="L267" s="62" t="s">
        <v>1252</v>
      </c>
      <c r="M267" s="62" t="s">
        <v>95</v>
      </c>
      <c r="N267" s="107" t="s">
        <v>1253</v>
      </c>
      <c r="O267" s="62" t="s">
        <v>1254</v>
      </c>
      <c r="P267" s="62" t="s">
        <v>76</v>
      </c>
      <c r="Q267" s="62" t="n">
        <v>34</v>
      </c>
      <c r="R267" s="60"/>
      <c r="S267" s="62"/>
      <c r="T267" s="60"/>
      <c r="U267" s="62" t="n">
        <v>4</v>
      </c>
      <c r="V267" s="62" t="s">
        <v>242</v>
      </c>
      <c r="W267" s="62" t="s">
        <v>1255</v>
      </c>
      <c r="X267" s="62" t="n">
        <v>20</v>
      </c>
      <c r="Y267" s="62" t="s">
        <v>242</v>
      </c>
      <c r="Z267" s="62" t="s">
        <v>1255</v>
      </c>
      <c r="AA267" s="62" t="s">
        <v>243</v>
      </c>
      <c r="AB267" s="62"/>
      <c r="AC267" s="62" t="s">
        <v>111</v>
      </c>
      <c r="AD267" s="62" t="n">
        <v>24</v>
      </c>
      <c r="AE267" s="60" t="n">
        <v>45524</v>
      </c>
      <c r="AF267" s="64" t="n">
        <f aca="false">IF(AD267=0,0,IF(AE267="","",EDATE(AE267,AD267)-DAY(1)))</f>
        <v>46223</v>
      </c>
      <c r="AG267" s="64" t="s">
        <v>314</v>
      </c>
      <c r="AH267" s="64" t="s">
        <v>82</v>
      </c>
      <c r="AI267" s="62" t="s">
        <v>1256</v>
      </c>
      <c r="AJ267" s="62" t="s">
        <v>113</v>
      </c>
      <c r="AK267" s="64" t="str">
        <f aca="true">IF(AE267=0,"нет данных",IF(TODAY()&lt;AF267-30,"поверен",IF(TODAY()&gt;AF267,"ЗАМЕНИТЬ","ПРОСРОЧЕН")))</f>
        <v>поверен</v>
      </c>
      <c r="AL267" s="62"/>
      <c r="AM267" s="59" t="s">
        <v>85</v>
      </c>
      <c r="AN267" s="59" t="s">
        <v>86</v>
      </c>
      <c r="AO267" s="54" t="s">
        <v>87</v>
      </c>
      <c r="AP267" s="124"/>
      <c r="AQ267" s="62"/>
      <c r="AR267" s="62"/>
      <c r="AS267" s="62"/>
      <c r="AT267" s="62"/>
      <c r="AU267" s="62"/>
      <c r="AV267" s="62"/>
      <c r="AW267" s="62" t="s">
        <v>1257</v>
      </c>
      <c r="AX267" s="62"/>
      <c r="AY267" s="62"/>
      <c r="AZ267" s="62"/>
      <c r="BA267" s="62"/>
      <c r="BB267" s="56" t="s">
        <v>1258</v>
      </c>
      <c r="BC267" s="56" t="s">
        <v>1259</v>
      </c>
      <c r="BD267" s="54" t="n">
        <v>3401</v>
      </c>
      <c r="BE267" s="229"/>
      <c r="BF267" s="230"/>
      <c r="BG267" s="67" t="s">
        <v>1260</v>
      </c>
      <c r="BH267" s="62"/>
      <c r="BI267" s="62"/>
      <c r="BJ267" s="62"/>
      <c r="BK267" s="62"/>
    </row>
    <row r="268" s="1" customFormat="true" ht="60" hidden="false" customHeight="true" outlineLevel="0" collapsed="false">
      <c r="A268" s="54"/>
      <c r="B268" s="54" t="s">
        <v>62</v>
      </c>
      <c r="C268" s="54" t="s">
        <v>63</v>
      </c>
      <c r="D268" s="55" t="s">
        <v>64</v>
      </c>
      <c r="E268" s="55" t="n">
        <v>601</v>
      </c>
      <c r="F268" s="56" t="s">
        <v>1261</v>
      </c>
      <c r="G268" s="56" t="s">
        <v>1262</v>
      </c>
      <c r="H268" s="55" t="s">
        <v>1263</v>
      </c>
      <c r="I268" s="57" t="s">
        <v>1264</v>
      </c>
      <c r="J268" s="56" t="s">
        <v>1265</v>
      </c>
      <c r="K268" s="58" t="s">
        <v>129</v>
      </c>
      <c r="L268" s="231" t="s">
        <v>1266</v>
      </c>
      <c r="M268" s="58" t="s">
        <v>1267</v>
      </c>
      <c r="N268" s="58" t="s">
        <v>1268</v>
      </c>
      <c r="O268" s="54" t="s">
        <v>1269</v>
      </c>
      <c r="P268" s="54" t="s">
        <v>76</v>
      </c>
      <c r="Q268" s="59" t="s">
        <v>135</v>
      </c>
      <c r="R268" s="60" t="n">
        <v>42887</v>
      </c>
      <c r="S268" s="57" t="n">
        <v>12</v>
      </c>
      <c r="T268" s="61" t="n">
        <f aca="false">R268+S268*365.2</f>
        <v>47269.4</v>
      </c>
      <c r="U268" s="55" t="s">
        <v>78</v>
      </c>
      <c r="V268" s="62" t="str">
        <f aca="false">IF(Y268="","",Y268)</f>
        <v>М</v>
      </c>
      <c r="W268" s="62" t="str">
        <f aca="false">IF(Z268="","",Z268)</f>
        <v>Па</v>
      </c>
      <c r="X268" s="57" t="n">
        <v>1</v>
      </c>
      <c r="Y268" s="57" t="s">
        <v>137</v>
      </c>
      <c r="Z268" s="59" t="s">
        <v>138</v>
      </c>
      <c r="AA268" s="55" t="s">
        <v>243</v>
      </c>
      <c r="AB268" s="57"/>
      <c r="AC268" s="59" t="s">
        <v>111</v>
      </c>
      <c r="AD268" s="58" t="n">
        <v>24</v>
      </c>
      <c r="AE268" s="63" t="n">
        <v>45332</v>
      </c>
      <c r="AF268" s="64" t="n">
        <f aca="false">IF(AD268=0,0,IF(AE268="","",EDATE(AE268,AD268)-DAY(1)))</f>
        <v>46032</v>
      </c>
      <c r="AG268" s="56" t="s">
        <v>81</v>
      </c>
      <c r="AH268" s="56" t="s">
        <v>82</v>
      </c>
      <c r="AI268" s="59" t="s">
        <v>1270</v>
      </c>
      <c r="AJ268" s="56" t="s">
        <v>113</v>
      </c>
      <c r="AK268" s="64" t="str">
        <f aca="true">IF(AE268=0,"нет данных",IF(TODAY()&lt;AF268-30,"поверен",IF(TODAY()&gt;AF268,"ЗАМЕНИТЬ","ПРОСРОЧЕН")))</f>
        <v>поверен</v>
      </c>
      <c r="AL268" s="59"/>
      <c r="AM268" s="59" t="s">
        <v>85</v>
      </c>
      <c r="AN268" s="59" t="s">
        <v>86</v>
      </c>
      <c r="AO268" s="59" t="s">
        <v>87</v>
      </c>
      <c r="AP268" s="57" t="s">
        <v>1271</v>
      </c>
      <c r="AQ268" s="65" t="s">
        <v>1272</v>
      </c>
      <c r="AR268" s="64"/>
      <c r="AS268" s="59" t="s">
        <v>90</v>
      </c>
      <c r="AT268" s="54" t="s">
        <v>91</v>
      </c>
      <c r="AU268" s="54"/>
      <c r="AV268" s="56" t="n">
        <v>45323</v>
      </c>
      <c r="AW268" s="56"/>
      <c r="AX268" s="54"/>
      <c r="AY268" s="54"/>
      <c r="AZ268" s="54"/>
      <c r="BA268" s="56"/>
      <c r="BB268" s="56" t="s">
        <v>141</v>
      </c>
      <c r="BC268" s="56" t="s">
        <v>142</v>
      </c>
      <c r="BD268" s="59" t="n">
        <v>3001</v>
      </c>
      <c r="BE268" s="56"/>
      <c r="BF268" s="66"/>
      <c r="BG268" s="67" t="s">
        <v>446</v>
      </c>
      <c r="BH268" s="232"/>
      <c r="BI268" s="65"/>
      <c r="BJ268" s="65" t="s">
        <v>1273</v>
      </c>
      <c r="BK268" s="65" t="s">
        <v>565</v>
      </c>
    </row>
    <row r="269" s="203" customFormat="true" ht="60" hidden="false" customHeight="true" outlineLevel="0" collapsed="false">
      <c r="A269" s="36"/>
      <c r="B269" s="36" t="s">
        <v>62</v>
      </c>
      <c r="C269" s="36" t="s">
        <v>63</v>
      </c>
      <c r="D269" s="37" t="s">
        <v>64</v>
      </c>
      <c r="E269" s="37" t="n">
        <v>601</v>
      </c>
      <c r="F269" s="38" t="s">
        <v>1261</v>
      </c>
      <c r="G269" s="38" t="s">
        <v>1274</v>
      </c>
      <c r="H269" s="37" t="s">
        <v>1275</v>
      </c>
      <c r="I269" s="39" t="s">
        <v>374</v>
      </c>
      <c r="J269" s="38" t="s">
        <v>375</v>
      </c>
      <c r="K269" s="40" t="s">
        <v>376</v>
      </c>
      <c r="L269" s="40" t="s">
        <v>377</v>
      </c>
      <c r="M269" s="40" t="s">
        <v>1276</v>
      </c>
      <c r="N269" s="40" t="n">
        <v>793</v>
      </c>
      <c r="O269" s="36" t="s">
        <v>379</v>
      </c>
      <c r="P269" s="36" t="s">
        <v>76</v>
      </c>
      <c r="Q269" s="41" t="s">
        <v>239</v>
      </c>
      <c r="R269" s="42" t="n">
        <v>43101</v>
      </c>
      <c r="S269" s="39" t="n">
        <v>14</v>
      </c>
      <c r="T269" s="43" t="n">
        <f aca="false">R269+S269*365.2</f>
        <v>48213.8</v>
      </c>
      <c r="U269" s="37" t="s">
        <v>1277</v>
      </c>
      <c r="V269" s="36"/>
      <c r="W269" s="36" t="str">
        <f aca="false">IF(Z269="","",Z269)</f>
        <v>м</v>
      </c>
      <c r="X269" s="39" t="s">
        <v>1278</v>
      </c>
      <c r="Y269" s="39"/>
      <c r="Z269" s="41" t="s">
        <v>242</v>
      </c>
      <c r="AA269" s="37" t="s">
        <v>383</v>
      </c>
      <c r="AB269" s="39" t="s">
        <v>242</v>
      </c>
      <c r="AC269" s="41" t="s">
        <v>242</v>
      </c>
      <c r="AD269" s="40" t="n">
        <v>24</v>
      </c>
      <c r="AE269" s="44" t="n">
        <v>45880</v>
      </c>
      <c r="AF269" s="45" t="n">
        <f aca="false">IF(AD269=0,0,IF(AE269="","",EDATE(AE269,AD269)-DAY(1)))</f>
        <v>46579</v>
      </c>
      <c r="AG269" s="45" t="s">
        <v>314</v>
      </c>
      <c r="AH269" s="45" t="s">
        <v>82</v>
      </c>
      <c r="AI269" s="41" t="s">
        <v>1279</v>
      </c>
      <c r="AJ269" s="38" t="s">
        <v>351</v>
      </c>
      <c r="AK269" s="45" t="str">
        <f aca="true">IF(AE269=0,"нет данных",IF(TODAY()&lt;AF269-30,"поверен",IF(TODAY()&gt;AF269,"ЗАМЕНИТЬ","ПРОСРОЧЕН")))</f>
        <v>поверен</v>
      </c>
      <c r="AL269" s="41"/>
      <c r="AM269" s="41" t="s">
        <v>85</v>
      </c>
      <c r="AN269" s="41" t="s">
        <v>86</v>
      </c>
      <c r="AO269" s="41" t="s">
        <v>87</v>
      </c>
      <c r="AP269" s="39" t="s">
        <v>1280</v>
      </c>
      <c r="AQ269" s="46" t="s">
        <v>1281</v>
      </c>
      <c r="AR269" s="45"/>
      <c r="AS269" s="41" t="s">
        <v>90</v>
      </c>
      <c r="AT269" s="36" t="s">
        <v>91</v>
      </c>
      <c r="AU269" s="36"/>
      <c r="AV269" s="46" t="s">
        <v>1281</v>
      </c>
      <c r="AW269" s="38"/>
      <c r="AX269" s="36"/>
      <c r="AY269" s="36"/>
      <c r="AZ269" s="36"/>
      <c r="BA269" s="38"/>
      <c r="BB269" s="38" t="s">
        <v>386</v>
      </c>
      <c r="BC269" s="38" t="s">
        <v>387</v>
      </c>
      <c r="BD269" s="41" t="n">
        <v>2971</v>
      </c>
      <c r="BE269" s="38"/>
      <c r="BF269" s="47"/>
      <c r="BG269" s="104" t="s">
        <v>118</v>
      </c>
      <c r="BH269" s="202"/>
      <c r="BI269" s="46" t="s">
        <v>389</v>
      </c>
      <c r="BJ269" s="46" t="s">
        <v>390</v>
      </c>
      <c r="BK269" s="46" t="s">
        <v>391</v>
      </c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</row>
    <row r="270" s="52" customFormat="true" ht="60" hidden="false" customHeight="true" outlineLevel="0" collapsed="false">
      <c r="A270" s="54"/>
      <c r="B270" s="54" t="s">
        <v>62</v>
      </c>
      <c r="C270" s="54" t="s">
        <v>63</v>
      </c>
      <c r="D270" s="55" t="s">
        <v>64</v>
      </c>
      <c r="E270" s="55" t="s">
        <v>1282</v>
      </c>
      <c r="F270" s="56" t="s">
        <v>1283</v>
      </c>
      <c r="G270" s="56" t="s">
        <v>1284</v>
      </c>
      <c r="H270" s="55" t="s">
        <v>1285</v>
      </c>
      <c r="I270" s="57" t="s">
        <v>374</v>
      </c>
      <c r="J270" s="56" t="s">
        <v>375</v>
      </c>
      <c r="K270" s="58" t="s">
        <v>376</v>
      </c>
      <c r="L270" s="58" t="s">
        <v>377</v>
      </c>
      <c r="M270" s="56" t="s">
        <v>1286</v>
      </c>
      <c r="N270" s="58" t="n">
        <v>632</v>
      </c>
      <c r="O270" s="54" t="s">
        <v>379</v>
      </c>
      <c r="P270" s="54" t="s">
        <v>76</v>
      </c>
      <c r="Q270" s="59" t="s">
        <v>239</v>
      </c>
      <c r="R270" s="107" t="n">
        <v>2017</v>
      </c>
      <c r="S270" s="57" t="n">
        <v>14</v>
      </c>
      <c r="T270" s="61" t="n">
        <f aca="false">R270+S270*365.2</f>
        <v>7129.8</v>
      </c>
      <c r="U270" s="55" t="s">
        <v>1287</v>
      </c>
      <c r="V270" s="62"/>
      <c r="W270" s="62" t="s">
        <v>242</v>
      </c>
      <c r="X270" s="57" t="n">
        <v>1.67</v>
      </c>
      <c r="Y270" s="57"/>
      <c r="Z270" s="59" t="s">
        <v>242</v>
      </c>
      <c r="AA270" s="55" t="s">
        <v>1288</v>
      </c>
      <c r="AB270" s="57" t="s">
        <v>242</v>
      </c>
      <c r="AC270" s="59" t="s">
        <v>242</v>
      </c>
      <c r="AD270" s="58" t="n">
        <v>24</v>
      </c>
      <c r="AE270" s="63" t="n">
        <v>45332</v>
      </c>
      <c r="AF270" s="64" t="n">
        <f aca="false">IF(AD270=0,0,IF(AE270="","",EDATE(AE270,AD270)-DAY(1)))</f>
        <v>46032</v>
      </c>
      <c r="AG270" s="64" t="s">
        <v>81</v>
      </c>
      <c r="AH270" s="64" t="s">
        <v>82</v>
      </c>
      <c r="AI270" s="59" t="s">
        <v>1289</v>
      </c>
      <c r="AJ270" s="56" t="s">
        <v>113</v>
      </c>
      <c r="AK270" s="64" t="str">
        <f aca="true">IF(AE270=0,"нет данных",IF(TODAY()&lt;AF270-30,"поверен",IF(TODAY()&gt;AF270,"ЗАМЕНИТЬ","ПРОСРОЧЕН")))</f>
        <v>поверен</v>
      </c>
      <c r="AL270" s="59"/>
      <c r="AM270" s="59" t="s">
        <v>85</v>
      </c>
      <c r="AN270" s="59" t="s">
        <v>86</v>
      </c>
      <c r="AO270" s="59" t="s">
        <v>87</v>
      </c>
      <c r="AP270" s="57" t="s">
        <v>1290</v>
      </c>
      <c r="AQ270" s="65"/>
      <c r="AR270" s="64"/>
      <c r="AS270" s="59"/>
      <c r="AT270" s="54"/>
      <c r="AU270" s="54"/>
      <c r="AV270" s="56"/>
      <c r="AW270" s="56"/>
      <c r="AX270" s="54"/>
      <c r="AY270" s="54"/>
      <c r="AZ270" s="54"/>
      <c r="BA270" s="56"/>
      <c r="BB270" s="56" t="s">
        <v>386</v>
      </c>
      <c r="BC270" s="56" t="s">
        <v>387</v>
      </c>
      <c r="BD270" s="59" t="n">
        <v>2971</v>
      </c>
      <c r="BE270" s="56"/>
      <c r="BF270" s="66"/>
      <c r="BG270" s="67" t="s">
        <v>446</v>
      </c>
      <c r="BH270" s="68"/>
      <c r="BI270" s="65" t="s">
        <v>389</v>
      </c>
      <c r="BJ270" s="65" t="s">
        <v>390</v>
      </c>
      <c r="BK270" s="65" t="s">
        <v>391</v>
      </c>
    </row>
    <row r="271" s="53" customFormat="true" ht="60" hidden="false" customHeight="true" outlineLevel="0" collapsed="false">
      <c r="A271" s="36"/>
      <c r="B271" s="36" t="s">
        <v>62</v>
      </c>
      <c r="C271" s="36" t="s">
        <v>63</v>
      </c>
      <c r="D271" s="37" t="s">
        <v>64</v>
      </c>
      <c r="E271" s="37" t="n">
        <v>604</v>
      </c>
      <c r="F271" s="38" t="s">
        <v>1291</v>
      </c>
      <c r="G271" s="38" t="s">
        <v>1292</v>
      </c>
      <c r="H271" s="37" t="s">
        <v>1293</v>
      </c>
      <c r="I271" s="39" t="s">
        <v>1294</v>
      </c>
      <c r="J271" s="38" t="s">
        <v>1295</v>
      </c>
      <c r="K271" s="40" t="s">
        <v>1296</v>
      </c>
      <c r="L271" s="40" t="s">
        <v>1297</v>
      </c>
      <c r="M271" s="40" t="s">
        <v>1298</v>
      </c>
      <c r="N271" s="37" t="s">
        <v>1299</v>
      </c>
      <c r="O271" s="36" t="s">
        <v>1300</v>
      </c>
      <c r="P271" s="36" t="s">
        <v>189</v>
      </c>
      <c r="Q271" s="41" t="s">
        <v>630</v>
      </c>
      <c r="R271" s="74" t="n">
        <v>42339</v>
      </c>
      <c r="S271" s="39" t="n">
        <v>10</v>
      </c>
      <c r="T271" s="43" t="n">
        <f aca="false">R271+S271*365.2</f>
        <v>45991</v>
      </c>
      <c r="U271" s="37" t="n">
        <v>0</v>
      </c>
      <c r="V271" s="51" t="str">
        <f aca="false">IF(Y271="","",Y271)</f>
        <v>м</v>
      </c>
      <c r="W271" s="51" t="str">
        <f aca="false">IF(Z271="","",Z271)</f>
        <v>м/c</v>
      </c>
      <c r="X271" s="39" t="n">
        <v>12.7</v>
      </c>
      <c r="Y271" s="39" t="s">
        <v>242</v>
      </c>
      <c r="Z271" s="41" t="s">
        <v>631</v>
      </c>
      <c r="AA271" s="37" t="s">
        <v>1301</v>
      </c>
      <c r="AB271" s="39"/>
      <c r="AC271" s="41" t="s">
        <v>111</v>
      </c>
      <c r="AD271" s="40" t="n">
        <v>24</v>
      </c>
      <c r="AE271" s="44" t="n">
        <v>45468</v>
      </c>
      <c r="AF271" s="45" t="n">
        <f aca="false">IF(AD271=0,0,IF(AE271="","",EDATE(AE271,AD271)-DAY(1)))</f>
        <v>46167</v>
      </c>
      <c r="AG271" s="38" t="s">
        <v>81</v>
      </c>
      <c r="AH271" s="38" t="s">
        <v>82</v>
      </c>
      <c r="AI271" s="36" t="s">
        <v>1302</v>
      </c>
      <c r="AJ271" s="38" t="s">
        <v>712</v>
      </c>
      <c r="AK271" s="45" t="str">
        <f aca="true">IF(AE271=0,"нет данных",IF(TODAY()&lt;AF271-30,"поверен",IF(TODAY()&gt;AF271,"ЗАМЕНИТЬ","ПРОСРОЧЕН")))</f>
        <v>поверен</v>
      </c>
      <c r="AL271" s="41"/>
      <c r="AM271" s="41" t="s">
        <v>85</v>
      </c>
      <c r="AN271" s="41" t="s">
        <v>86</v>
      </c>
      <c r="AO271" s="41" t="s">
        <v>87</v>
      </c>
      <c r="AP271" s="39" t="s">
        <v>1303</v>
      </c>
      <c r="AQ271" s="46" t="s">
        <v>1304</v>
      </c>
      <c r="AR271" s="45"/>
      <c r="AS271" s="41" t="s">
        <v>90</v>
      </c>
      <c r="AT271" s="36" t="s">
        <v>746</v>
      </c>
      <c r="AU271" s="36"/>
      <c r="AV271" s="38" t="n">
        <v>45025</v>
      </c>
      <c r="AW271" s="38"/>
      <c r="AX271" s="36"/>
      <c r="AY271" s="36"/>
      <c r="AZ271" s="36"/>
      <c r="BA271" s="38"/>
      <c r="BB271" s="38" t="s">
        <v>636</v>
      </c>
      <c r="BC271" s="38" t="s">
        <v>637</v>
      </c>
      <c r="BD271" s="41" t="n">
        <v>3661</v>
      </c>
      <c r="BE271" s="38"/>
      <c r="BF271" s="47"/>
      <c r="BG271" s="48"/>
      <c r="BH271" s="49"/>
      <c r="BI271" s="51"/>
      <c r="BJ271" s="51"/>
      <c r="BK271" s="51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  <c r="CP271" s="52"/>
      <c r="CQ271" s="52"/>
      <c r="CR271" s="52"/>
      <c r="CS271" s="52"/>
      <c r="CT271" s="52"/>
      <c r="CU271" s="52"/>
      <c r="CV271" s="52"/>
      <c r="CW271" s="52"/>
      <c r="CX271" s="52"/>
      <c r="CY271" s="52"/>
      <c r="CZ271" s="52"/>
      <c r="DA271" s="52"/>
      <c r="DB271" s="52"/>
      <c r="DC271" s="52"/>
      <c r="DD271" s="52"/>
      <c r="DE271" s="52"/>
      <c r="DF271" s="52"/>
      <c r="DG271" s="52"/>
      <c r="DH271" s="52"/>
      <c r="DI271" s="52"/>
      <c r="DJ271" s="52"/>
      <c r="DK271" s="52"/>
      <c r="DL271" s="52"/>
      <c r="DM271" s="52"/>
      <c r="DN271" s="52"/>
      <c r="DO271" s="52"/>
      <c r="DP271" s="52"/>
      <c r="DQ271" s="52"/>
      <c r="DR271" s="52"/>
      <c r="DS271" s="52"/>
      <c r="DT271" s="52"/>
      <c r="DU271" s="52"/>
      <c r="DV271" s="52"/>
      <c r="DW271" s="52"/>
      <c r="DX271" s="52"/>
      <c r="DY271" s="52"/>
      <c r="DZ271" s="52"/>
      <c r="EA271" s="52"/>
      <c r="EB271" s="52"/>
      <c r="EC271" s="52"/>
      <c r="ED271" s="52"/>
      <c r="EE271" s="52"/>
      <c r="EF271" s="52"/>
      <c r="EG271" s="52"/>
      <c r="EH271" s="52"/>
      <c r="EI271" s="52"/>
      <c r="EJ271" s="52"/>
      <c r="EK271" s="52"/>
      <c r="EL271" s="52"/>
      <c r="EM271" s="52"/>
      <c r="EN271" s="52"/>
      <c r="EO271" s="52"/>
      <c r="EP271" s="52"/>
      <c r="EQ271" s="52"/>
      <c r="ER271" s="52"/>
      <c r="ES271" s="52"/>
      <c r="ET271" s="52"/>
      <c r="EU271" s="52"/>
      <c r="EV271" s="52"/>
      <c r="EW271" s="52"/>
      <c r="EX271" s="52"/>
      <c r="EY271" s="52"/>
      <c r="EZ271" s="52"/>
      <c r="FA271" s="52"/>
      <c r="FB271" s="52"/>
      <c r="FC271" s="52"/>
      <c r="FD271" s="52"/>
      <c r="FE271" s="52"/>
      <c r="FF271" s="52"/>
      <c r="FG271" s="52"/>
      <c r="FH271" s="52"/>
      <c r="FI271" s="52"/>
      <c r="FJ271" s="52"/>
      <c r="FK271" s="52"/>
      <c r="FL271" s="52"/>
      <c r="FM271" s="52"/>
      <c r="FN271" s="52"/>
      <c r="FO271" s="52"/>
      <c r="FP271" s="52"/>
      <c r="FQ271" s="52"/>
      <c r="FR271" s="52"/>
      <c r="FS271" s="52"/>
      <c r="FT271" s="52"/>
      <c r="FU271" s="52"/>
      <c r="FV271" s="52"/>
      <c r="FW271" s="52"/>
      <c r="FX271" s="52"/>
      <c r="FY271" s="52"/>
      <c r="FZ271" s="52"/>
      <c r="GA271" s="52"/>
      <c r="GB271" s="52"/>
      <c r="GC271" s="52"/>
      <c r="GD271" s="52"/>
      <c r="GE271" s="52"/>
      <c r="GF271" s="52"/>
      <c r="GG271" s="52"/>
      <c r="GH271" s="52"/>
      <c r="GI271" s="52"/>
      <c r="GJ271" s="52"/>
      <c r="GK271" s="52"/>
      <c r="GL271" s="52"/>
      <c r="GM271" s="52"/>
      <c r="GN271" s="52"/>
      <c r="GO271" s="52"/>
      <c r="GP271" s="52"/>
      <c r="GQ271" s="52"/>
      <c r="GR271" s="52"/>
      <c r="GS271" s="52"/>
      <c r="GT271" s="52"/>
      <c r="GU271" s="52"/>
      <c r="GV271" s="52"/>
      <c r="GW271" s="52"/>
      <c r="GX271" s="52"/>
      <c r="GY271" s="52"/>
      <c r="GZ271" s="52"/>
      <c r="HA271" s="52"/>
      <c r="HB271" s="52"/>
      <c r="HC271" s="52"/>
      <c r="HD271" s="52"/>
      <c r="HE271" s="52"/>
      <c r="HF271" s="52"/>
      <c r="HG271" s="52"/>
      <c r="HH271" s="52"/>
      <c r="HI271" s="52"/>
      <c r="HJ271" s="52"/>
      <c r="HK271" s="52"/>
      <c r="HL271" s="52"/>
      <c r="HM271" s="52"/>
      <c r="HN271" s="52"/>
      <c r="HO271" s="52"/>
      <c r="HP271" s="52"/>
      <c r="HQ271" s="52"/>
      <c r="HR271" s="52"/>
      <c r="HS271" s="52"/>
      <c r="HT271" s="52"/>
      <c r="HU271" s="52"/>
      <c r="HV271" s="52"/>
      <c r="HW271" s="52"/>
      <c r="HX271" s="52"/>
      <c r="HY271" s="52"/>
      <c r="HZ271" s="52"/>
      <c r="IA271" s="52"/>
      <c r="IB271" s="52"/>
      <c r="IC271" s="52"/>
      <c r="ID271" s="52"/>
      <c r="IE271" s="52"/>
    </row>
    <row r="272" s="53" customFormat="true" ht="60" hidden="false" customHeight="true" outlineLevel="0" collapsed="false">
      <c r="A272" s="36"/>
      <c r="B272" s="36" t="s">
        <v>62</v>
      </c>
      <c r="C272" s="36" t="s">
        <v>63</v>
      </c>
      <c r="D272" s="37" t="s">
        <v>64</v>
      </c>
      <c r="E272" s="37" t="n">
        <v>604</v>
      </c>
      <c r="F272" s="38" t="s">
        <v>1291</v>
      </c>
      <c r="G272" s="38" t="s">
        <v>1305</v>
      </c>
      <c r="H272" s="37" t="s">
        <v>1306</v>
      </c>
      <c r="I272" s="39" t="s">
        <v>1294</v>
      </c>
      <c r="J272" s="38" t="s">
        <v>1295</v>
      </c>
      <c r="K272" s="40" t="s">
        <v>1296</v>
      </c>
      <c r="L272" s="40" t="s">
        <v>1297</v>
      </c>
      <c r="M272" s="40" t="s">
        <v>1298</v>
      </c>
      <c r="N272" s="37" t="s">
        <v>1307</v>
      </c>
      <c r="O272" s="36" t="s">
        <v>1300</v>
      </c>
      <c r="P272" s="36" t="s">
        <v>189</v>
      </c>
      <c r="Q272" s="41" t="s">
        <v>630</v>
      </c>
      <c r="R272" s="74" t="n">
        <v>42339</v>
      </c>
      <c r="S272" s="39" t="n">
        <v>10</v>
      </c>
      <c r="T272" s="43" t="n">
        <f aca="false">R272+S272*365.2</f>
        <v>45991</v>
      </c>
      <c r="U272" s="37" t="n">
        <v>0</v>
      </c>
      <c r="V272" s="51" t="str">
        <f aca="false">IF(Y272="","",Y272)</f>
        <v>м</v>
      </c>
      <c r="W272" s="51" t="str">
        <f aca="false">IF(Z272="","",Z272)</f>
        <v>м/c</v>
      </c>
      <c r="X272" s="39" t="n">
        <v>12.7</v>
      </c>
      <c r="Y272" s="39" t="s">
        <v>242</v>
      </c>
      <c r="Z272" s="41" t="s">
        <v>631</v>
      </c>
      <c r="AA272" s="37" t="s">
        <v>1301</v>
      </c>
      <c r="AB272" s="39"/>
      <c r="AC272" s="41" t="s">
        <v>111</v>
      </c>
      <c r="AD272" s="40" t="n">
        <v>24</v>
      </c>
      <c r="AE272" s="44" t="n">
        <v>45468</v>
      </c>
      <c r="AF272" s="45" t="n">
        <f aca="false">IF(AD272=0,0,IF(AE272="","",EDATE(AE272,AD272)-DAY(1)))</f>
        <v>46167</v>
      </c>
      <c r="AG272" s="38" t="s">
        <v>81</v>
      </c>
      <c r="AH272" s="38" t="s">
        <v>82</v>
      </c>
      <c r="AI272" s="36" t="s">
        <v>1308</v>
      </c>
      <c r="AJ272" s="38" t="s">
        <v>712</v>
      </c>
      <c r="AK272" s="45" t="str">
        <f aca="true">IF(AE272=0,"нет данных",IF(TODAY()&lt;AF272-30,"поверен",IF(TODAY()&gt;AF272,"ЗАМЕНИТЬ","ПРОСРОЧЕН")))</f>
        <v>поверен</v>
      </c>
      <c r="AL272" s="41"/>
      <c r="AM272" s="41" t="s">
        <v>85</v>
      </c>
      <c r="AN272" s="41" t="s">
        <v>86</v>
      </c>
      <c r="AO272" s="41" t="s">
        <v>87</v>
      </c>
      <c r="AP272" s="39" t="s">
        <v>1303</v>
      </c>
      <c r="AQ272" s="46" t="s">
        <v>1304</v>
      </c>
      <c r="AR272" s="45"/>
      <c r="AS272" s="41" t="s">
        <v>90</v>
      </c>
      <c r="AT272" s="36" t="s">
        <v>746</v>
      </c>
      <c r="AU272" s="36"/>
      <c r="AV272" s="38" t="n">
        <v>45025</v>
      </c>
      <c r="AW272" s="38"/>
      <c r="AX272" s="36"/>
      <c r="AY272" s="36"/>
      <c r="AZ272" s="36"/>
      <c r="BA272" s="38"/>
      <c r="BB272" s="38" t="s">
        <v>636</v>
      </c>
      <c r="BC272" s="38" t="s">
        <v>637</v>
      </c>
      <c r="BD272" s="41" t="n">
        <v>3661</v>
      </c>
      <c r="BE272" s="38"/>
      <c r="BF272" s="47"/>
      <c r="BG272" s="48"/>
      <c r="BH272" s="49"/>
      <c r="BI272" s="51"/>
      <c r="BJ272" s="51"/>
      <c r="BK272" s="51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  <c r="CP272" s="52"/>
      <c r="CQ272" s="52"/>
      <c r="CR272" s="52"/>
      <c r="CS272" s="52"/>
      <c r="CT272" s="52"/>
      <c r="CU272" s="52"/>
      <c r="CV272" s="52"/>
      <c r="CW272" s="52"/>
      <c r="CX272" s="52"/>
      <c r="CY272" s="52"/>
      <c r="CZ272" s="52"/>
      <c r="DA272" s="52"/>
      <c r="DB272" s="52"/>
      <c r="DC272" s="52"/>
      <c r="DD272" s="52"/>
      <c r="DE272" s="52"/>
      <c r="DF272" s="52"/>
      <c r="DG272" s="52"/>
      <c r="DH272" s="52"/>
      <c r="DI272" s="52"/>
      <c r="DJ272" s="52"/>
      <c r="DK272" s="52"/>
      <c r="DL272" s="52"/>
      <c r="DM272" s="52"/>
      <c r="DN272" s="52"/>
      <c r="DO272" s="52"/>
      <c r="DP272" s="52"/>
      <c r="DQ272" s="52"/>
      <c r="DR272" s="52"/>
      <c r="DS272" s="52"/>
      <c r="DT272" s="52"/>
      <c r="DU272" s="52"/>
      <c r="DV272" s="52"/>
      <c r="DW272" s="52"/>
      <c r="DX272" s="52"/>
      <c r="DY272" s="52"/>
      <c r="DZ272" s="52"/>
      <c r="EA272" s="52"/>
      <c r="EB272" s="52"/>
      <c r="EC272" s="52"/>
      <c r="ED272" s="52"/>
      <c r="EE272" s="52"/>
      <c r="EF272" s="52"/>
      <c r="EG272" s="52"/>
      <c r="EH272" s="52"/>
      <c r="EI272" s="52"/>
      <c r="EJ272" s="52"/>
      <c r="EK272" s="52"/>
      <c r="EL272" s="52"/>
      <c r="EM272" s="52"/>
      <c r="EN272" s="52"/>
      <c r="EO272" s="52"/>
      <c r="EP272" s="52"/>
      <c r="EQ272" s="52"/>
      <c r="ER272" s="52"/>
      <c r="ES272" s="52"/>
      <c r="ET272" s="52"/>
      <c r="EU272" s="52"/>
      <c r="EV272" s="52"/>
      <c r="EW272" s="52"/>
      <c r="EX272" s="52"/>
      <c r="EY272" s="52"/>
      <c r="EZ272" s="52"/>
      <c r="FA272" s="52"/>
      <c r="FB272" s="52"/>
      <c r="FC272" s="52"/>
      <c r="FD272" s="52"/>
      <c r="FE272" s="52"/>
      <c r="FF272" s="52"/>
      <c r="FG272" s="52"/>
      <c r="FH272" s="52"/>
      <c r="FI272" s="52"/>
      <c r="FJ272" s="52"/>
      <c r="FK272" s="52"/>
      <c r="FL272" s="52"/>
      <c r="FM272" s="52"/>
      <c r="FN272" s="52"/>
      <c r="FO272" s="52"/>
      <c r="FP272" s="52"/>
      <c r="FQ272" s="52"/>
      <c r="FR272" s="52"/>
      <c r="FS272" s="52"/>
      <c r="FT272" s="52"/>
      <c r="FU272" s="52"/>
      <c r="FV272" s="52"/>
      <c r="FW272" s="52"/>
      <c r="FX272" s="52"/>
      <c r="FY272" s="52"/>
      <c r="FZ272" s="52"/>
      <c r="GA272" s="52"/>
      <c r="GB272" s="52"/>
      <c r="GC272" s="52"/>
      <c r="GD272" s="52"/>
      <c r="GE272" s="52"/>
      <c r="GF272" s="52"/>
      <c r="GG272" s="52"/>
      <c r="GH272" s="52"/>
      <c r="GI272" s="52"/>
      <c r="GJ272" s="52"/>
      <c r="GK272" s="52"/>
      <c r="GL272" s="52"/>
      <c r="GM272" s="52"/>
      <c r="GN272" s="52"/>
      <c r="GO272" s="52"/>
      <c r="GP272" s="52"/>
      <c r="GQ272" s="52"/>
      <c r="GR272" s="52"/>
      <c r="GS272" s="52"/>
      <c r="GT272" s="52"/>
      <c r="GU272" s="52"/>
      <c r="GV272" s="52"/>
      <c r="GW272" s="52"/>
      <c r="GX272" s="52"/>
      <c r="GY272" s="52"/>
      <c r="GZ272" s="52"/>
      <c r="HA272" s="52"/>
      <c r="HB272" s="52"/>
      <c r="HC272" s="52"/>
      <c r="HD272" s="52"/>
      <c r="HE272" s="52"/>
      <c r="HF272" s="52"/>
      <c r="HG272" s="52"/>
      <c r="HH272" s="52"/>
      <c r="HI272" s="52"/>
      <c r="HJ272" s="52"/>
      <c r="HK272" s="52"/>
      <c r="HL272" s="52"/>
      <c r="HM272" s="52"/>
      <c r="HN272" s="52"/>
      <c r="HO272" s="52"/>
      <c r="HP272" s="52"/>
      <c r="HQ272" s="52"/>
      <c r="HR272" s="52"/>
      <c r="HS272" s="52"/>
      <c r="HT272" s="52"/>
      <c r="HU272" s="52"/>
      <c r="HV272" s="52"/>
      <c r="HW272" s="52"/>
      <c r="HX272" s="52"/>
      <c r="HY272" s="52"/>
      <c r="HZ272" s="52"/>
      <c r="IA272" s="52"/>
      <c r="IB272" s="52"/>
      <c r="IC272" s="52"/>
      <c r="ID272" s="52"/>
      <c r="IE272" s="52"/>
    </row>
    <row r="273" s="53" customFormat="true" ht="60" hidden="false" customHeight="true" outlineLevel="0" collapsed="false">
      <c r="A273" s="36"/>
      <c r="B273" s="36" t="s">
        <v>62</v>
      </c>
      <c r="C273" s="36" t="s">
        <v>63</v>
      </c>
      <c r="D273" s="37" t="s">
        <v>64</v>
      </c>
      <c r="E273" s="37" t="n">
        <v>604</v>
      </c>
      <c r="F273" s="38" t="s">
        <v>1291</v>
      </c>
      <c r="G273" s="38" t="s">
        <v>1309</v>
      </c>
      <c r="H273" s="37" t="s">
        <v>1310</v>
      </c>
      <c r="I273" s="39" t="s">
        <v>1311</v>
      </c>
      <c r="J273" s="38" t="s">
        <v>1312</v>
      </c>
      <c r="K273" s="40" t="s">
        <v>1313</v>
      </c>
      <c r="L273" s="40" t="s">
        <v>1314</v>
      </c>
      <c r="M273" s="40" t="s">
        <v>1315</v>
      </c>
      <c r="N273" s="40" t="n">
        <v>3848</v>
      </c>
      <c r="O273" s="36" t="s">
        <v>1316</v>
      </c>
      <c r="P273" s="36" t="s">
        <v>76</v>
      </c>
      <c r="Q273" s="41" t="s">
        <v>630</v>
      </c>
      <c r="R273" s="74" t="n">
        <v>44333</v>
      </c>
      <c r="S273" s="39" t="n">
        <v>10</v>
      </c>
      <c r="T273" s="43" t="n">
        <f aca="false">R273+S273*365.2</f>
        <v>47985</v>
      </c>
      <c r="U273" s="37" t="n">
        <v>0</v>
      </c>
      <c r="V273" s="51" t="str">
        <f aca="false">IF(Y273="","",Y273)</f>
        <v>м</v>
      </c>
      <c r="W273" s="51" t="str">
        <f aca="false">IF(Z273="","",Z273)</f>
        <v>м/c</v>
      </c>
      <c r="X273" s="39" t="n">
        <v>30</v>
      </c>
      <c r="Y273" s="39" t="s">
        <v>242</v>
      </c>
      <c r="Z273" s="41" t="s">
        <v>631</v>
      </c>
      <c r="AA273" s="37" t="s">
        <v>80</v>
      </c>
      <c r="AB273" s="39"/>
      <c r="AC273" s="41" t="s">
        <v>111</v>
      </c>
      <c r="AD273" s="40" t="n">
        <v>24</v>
      </c>
      <c r="AE273" s="44" t="n">
        <v>45855</v>
      </c>
      <c r="AF273" s="45" t="n">
        <f aca="false">IF(AD273=0,0,IF(AE273="","",EDATE(AE273,AD273)-DAY(1)))</f>
        <v>46554</v>
      </c>
      <c r="AG273" s="38" t="s">
        <v>81</v>
      </c>
      <c r="AH273" s="38" t="s">
        <v>82</v>
      </c>
      <c r="AI273" s="41" t="s">
        <v>1317</v>
      </c>
      <c r="AJ273" s="38" t="s">
        <v>351</v>
      </c>
      <c r="AK273" s="45" t="str">
        <f aca="true">IF(AE273=0,"нет данных",IF(TODAY()&lt;AF273-30,"поверен",IF(TODAY()&gt;AF273,"ЗАМЕНИТЬ","ПРОСРОЧЕН")))</f>
        <v>поверен</v>
      </c>
      <c r="AL273" s="41"/>
      <c r="AM273" s="41" t="s">
        <v>85</v>
      </c>
      <c r="AN273" s="41" t="s">
        <v>86</v>
      </c>
      <c r="AO273" s="41" t="s">
        <v>87</v>
      </c>
      <c r="AP273" s="39" t="s">
        <v>1318</v>
      </c>
      <c r="AQ273" s="46" t="s">
        <v>1319</v>
      </c>
      <c r="AR273" s="45"/>
      <c r="AS273" s="41" t="s">
        <v>90</v>
      </c>
      <c r="AT273" s="36" t="s">
        <v>91</v>
      </c>
      <c r="AU273" s="36"/>
      <c r="AV273" s="38" t="n">
        <v>45025</v>
      </c>
      <c r="AW273" s="38"/>
      <c r="AX273" s="233"/>
      <c r="AY273" s="233"/>
      <c r="AZ273" s="233"/>
      <c r="BA273" s="158"/>
      <c r="BB273" s="158" t="s">
        <v>636</v>
      </c>
      <c r="BC273" s="158" t="s">
        <v>637</v>
      </c>
      <c r="BD273" s="161" t="n">
        <v>3661</v>
      </c>
      <c r="BE273" s="158"/>
      <c r="BF273" s="234"/>
      <c r="BG273" s="48"/>
      <c r="BH273" s="201"/>
      <c r="BI273" s="50" t="s">
        <v>638</v>
      </c>
      <c r="BJ273" s="50" t="s">
        <v>1320</v>
      </c>
      <c r="BK273" s="50" t="s">
        <v>1321</v>
      </c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  <c r="CP273" s="52"/>
      <c r="CQ273" s="52"/>
      <c r="CR273" s="52"/>
      <c r="CS273" s="52"/>
      <c r="CT273" s="52"/>
      <c r="CU273" s="52"/>
      <c r="CV273" s="52"/>
      <c r="CW273" s="52"/>
      <c r="CX273" s="52"/>
      <c r="CY273" s="52"/>
      <c r="CZ273" s="52"/>
      <c r="DA273" s="52"/>
      <c r="DB273" s="52"/>
      <c r="DC273" s="52"/>
      <c r="DD273" s="52"/>
      <c r="DE273" s="52"/>
      <c r="DF273" s="52"/>
      <c r="DG273" s="52"/>
      <c r="DH273" s="52"/>
      <c r="DI273" s="52"/>
      <c r="DJ273" s="52"/>
      <c r="DK273" s="52"/>
      <c r="DL273" s="52"/>
      <c r="DM273" s="52"/>
      <c r="DN273" s="52"/>
      <c r="DO273" s="52"/>
      <c r="DP273" s="52"/>
      <c r="DQ273" s="52"/>
      <c r="DR273" s="52"/>
      <c r="DS273" s="52"/>
      <c r="DT273" s="52"/>
      <c r="DU273" s="52"/>
      <c r="DV273" s="52"/>
      <c r="DW273" s="52"/>
      <c r="DX273" s="52"/>
      <c r="DY273" s="52"/>
      <c r="DZ273" s="52"/>
      <c r="EA273" s="52"/>
      <c r="EB273" s="52"/>
      <c r="EC273" s="52"/>
      <c r="ED273" s="52"/>
      <c r="EE273" s="52"/>
      <c r="EF273" s="52"/>
      <c r="EG273" s="52"/>
      <c r="EH273" s="52"/>
      <c r="EI273" s="52"/>
      <c r="EJ273" s="52"/>
      <c r="EK273" s="52"/>
      <c r="EL273" s="52"/>
      <c r="EM273" s="52"/>
      <c r="EN273" s="52"/>
      <c r="EO273" s="52"/>
      <c r="EP273" s="52"/>
      <c r="EQ273" s="52"/>
      <c r="ER273" s="52"/>
      <c r="ES273" s="52"/>
      <c r="ET273" s="52"/>
      <c r="EU273" s="52"/>
      <c r="EV273" s="52"/>
      <c r="EW273" s="52"/>
      <c r="EX273" s="52"/>
      <c r="EY273" s="52"/>
      <c r="EZ273" s="52"/>
      <c r="FA273" s="52"/>
      <c r="FB273" s="52"/>
      <c r="FC273" s="52"/>
      <c r="FD273" s="52"/>
      <c r="FE273" s="52"/>
      <c r="FF273" s="52"/>
      <c r="FG273" s="52"/>
      <c r="FH273" s="52"/>
      <c r="FI273" s="52"/>
      <c r="FJ273" s="52"/>
      <c r="FK273" s="52"/>
      <c r="FL273" s="52"/>
      <c r="FM273" s="52"/>
      <c r="FN273" s="52"/>
      <c r="FO273" s="52"/>
      <c r="FP273" s="52"/>
      <c r="FQ273" s="52"/>
      <c r="FR273" s="52"/>
      <c r="FS273" s="52"/>
      <c r="FT273" s="52"/>
      <c r="FU273" s="52"/>
      <c r="FV273" s="52"/>
      <c r="FW273" s="52"/>
      <c r="FX273" s="52"/>
      <c r="FY273" s="52"/>
      <c r="FZ273" s="52"/>
      <c r="GA273" s="52"/>
      <c r="GB273" s="52"/>
      <c r="GC273" s="52"/>
      <c r="GD273" s="52"/>
      <c r="GE273" s="52"/>
      <c r="GF273" s="52"/>
      <c r="GG273" s="52"/>
      <c r="GH273" s="52"/>
      <c r="GI273" s="52"/>
      <c r="GJ273" s="52"/>
      <c r="GK273" s="52"/>
      <c r="GL273" s="52"/>
      <c r="GM273" s="52"/>
      <c r="GN273" s="52"/>
      <c r="GO273" s="52"/>
      <c r="GP273" s="52"/>
      <c r="GQ273" s="52"/>
      <c r="GR273" s="52"/>
      <c r="GS273" s="52"/>
      <c r="GT273" s="52"/>
      <c r="GU273" s="52"/>
      <c r="GV273" s="52"/>
      <c r="GW273" s="52"/>
      <c r="GX273" s="52"/>
      <c r="GY273" s="52"/>
      <c r="GZ273" s="52"/>
      <c r="HA273" s="52"/>
      <c r="HB273" s="52"/>
      <c r="HC273" s="52"/>
      <c r="HD273" s="52"/>
      <c r="HE273" s="52"/>
      <c r="HF273" s="52"/>
      <c r="HG273" s="52"/>
      <c r="HH273" s="52"/>
      <c r="HI273" s="52"/>
      <c r="HJ273" s="52"/>
      <c r="HK273" s="52"/>
      <c r="HL273" s="52"/>
      <c r="HM273" s="52"/>
      <c r="HN273" s="52"/>
      <c r="HO273" s="52"/>
      <c r="HP273" s="52"/>
      <c r="HQ273" s="52"/>
      <c r="HR273" s="52"/>
      <c r="HS273" s="52"/>
      <c r="HT273" s="52"/>
      <c r="HU273" s="52"/>
      <c r="HV273" s="52"/>
      <c r="HW273" s="52"/>
      <c r="HX273" s="52"/>
      <c r="HY273" s="52"/>
      <c r="HZ273" s="52"/>
      <c r="IA273" s="52"/>
      <c r="IB273" s="52"/>
      <c r="IC273" s="52"/>
      <c r="ID273" s="52"/>
      <c r="IE273" s="52"/>
    </row>
    <row r="274" s="219" customFormat="true" ht="60" hidden="false" customHeight="true" outlineLevel="0" collapsed="false">
      <c r="A274" s="36"/>
      <c r="B274" s="36" t="s">
        <v>62</v>
      </c>
      <c r="C274" s="36" t="s">
        <v>63</v>
      </c>
      <c r="D274" s="37" t="s">
        <v>64</v>
      </c>
      <c r="E274" s="37" t="n">
        <v>604</v>
      </c>
      <c r="F274" s="38" t="s">
        <v>1291</v>
      </c>
      <c r="G274" s="38" t="s">
        <v>1322</v>
      </c>
      <c r="H274" s="37" t="s">
        <v>1323</v>
      </c>
      <c r="I274" s="39" t="s">
        <v>1294</v>
      </c>
      <c r="J274" s="38" t="s">
        <v>1295</v>
      </c>
      <c r="K274" s="40" t="s">
        <v>1296</v>
      </c>
      <c r="L274" s="40" t="s">
        <v>1297</v>
      </c>
      <c r="M274" s="40" t="s">
        <v>1324</v>
      </c>
      <c r="N274" s="40" t="n">
        <v>6102393</v>
      </c>
      <c r="O274" s="36" t="s">
        <v>1300</v>
      </c>
      <c r="P274" s="36" t="s">
        <v>189</v>
      </c>
      <c r="Q274" s="41" t="s">
        <v>630</v>
      </c>
      <c r="R274" s="74" t="n">
        <v>41289</v>
      </c>
      <c r="S274" s="39" t="n">
        <v>10</v>
      </c>
      <c r="T274" s="43" t="n">
        <f aca="false">R274+S274*365.2</f>
        <v>44941</v>
      </c>
      <c r="U274" s="37" t="n">
        <v>0</v>
      </c>
      <c r="V274" s="51" t="str">
        <f aca="false">IF(Y274="","",Y274)</f>
        <v>м</v>
      </c>
      <c r="W274" s="51" t="str">
        <f aca="false">IF(Z274="","",Z274)</f>
        <v>м/c</v>
      </c>
      <c r="X274" s="39" t="n">
        <v>25.4</v>
      </c>
      <c r="Y274" s="39" t="s">
        <v>242</v>
      </c>
      <c r="Z274" s="41" t="s">
        <v>631</v>
      </c>
      <c r="AA274" s="37" t="s">
        <v>1301</v>
      </c>
      <c r="AB274" s="39"/>
      <c r="AC274" s="41" t="s">
        <v>111</v>
      </c>
      <c r="AD274" s="40" t="n">
        <v>24</v>
      </c>
      <c r="AE274" s="44" t="n">
        <v>45412</v>
      </c>
      <c r="AF274" s="45" t="n">
        <f aca="false">IF(AD274=0,0,IF(AE274="","",EDATE(AE274,AD274)-DAY(1)))</f>
        <v>46111</v>
      </c>
      <c r="AG274" s="38" t="s">
        <v>81</v>
      </c>
      <c r="AH274" s="38" t="s">
        <v>82</v>
      </c>
      <c r="AI274" s="36" t="s">
        <v>1325</v>
      </c>
      <c r="AJ274" s="38" t="s">
        <v>712</v>
      </c>
      <c r="AK274" s="45" t="str">
        <f aca="true">IF(AE274=0,"нет данных",IF(TODAY()&lt;AF274-30,"поверен",IF(TODAY()&gt;AF274,"ЗАМЕНИТЬ","ПРОСРОЧЕН")))</f>
        <v>поверен</v>
      </c>
      <c r="AL274" s="41"/>
      <c r="AM274" s="41" t="s">
        <v>85</v>
      </c>
      <c r="AN274" s="41" t="s">
        <v>86</v>
      </c>
      <c r="AO274" s="41" t="s">
        <v>87</v>
      </c>
      <c r="AP274" s="39" t="s">
        <v>1303</v>
      </c>
      <c r="AQ274" s="46" t="s">
        <v>1304</v>
      </c>
      <c r="AR274" s="45"/>
      <c r="AS274" s="41" t="s">
        <v>90</v>
      </c>
      <c r="AT274" s="36" t="s">
        <v>746</v>
      </c>
      <c r="AU274" s="36"/>
      <c r="AV274" s="38" t="n">
        <v>45025</v>
      </c>
      <c r="AW274" s="38"/>
      <c r="AX274" s="36"/>
      <c r="AY274" s="36"/>
      <c r="AZ274" s="36"/>
      <c r="BA274" s="38"/>
      <c r="BB274" s="38" t="s">
        <v>636</v>
      </c>
      <c r="BC274" s="38" t="s">
        <v>637</v>
      </c>
      <c r="BD274" s="41" t="n">
        <v>3661</v>
      </c>
      <c r="BE274" s="38"/>
      <c r="BF274" s="47"/>
      <c r="BG274" s="51" t="s">
        <v>359</v>
      </c>
      <c r="BH274" s="201"/>
      <c r="BI274" s="51"/>
      <c r="BJ274" s="51"/>
      <c r="BK274" s="5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</row>
    <row r="275" s="219" customFormat="true" ht="60" hidden="false" customHeight="true" outlineLevel="0" collapsed="false">
      <c r="A275" s="36"/>
      <c r="B275" s="36" t="s">
        <v>62</v>
      </c>
      <c r="C275" s="36" t="s">
        <v>63</v>
      </c>
      <c r="D275" s="37" t="s">
        <v>64</v>
      </c>
      <c r="E275" s="37" t="n">
        <v>604</v>
      </c>
      <c r="F275" s="38" t="s">
        <v>1291</v>
      </c>
      <c r="G275" s="51" t="s">
        <v>1326</v>
      </c>
      <c r="H275" s="51" t="s">
        <v>1327</v>
      </c>
      <c r="I275" s="39" t="s">
        <v>689</v>
      </c>
      <c r="J275" s="38" t="s">
        <v>409</v>
      </c>
      <c r="K275" s="235" t="s">
        <v>410</v>
      </c>
      <c r="L275" s="40" t="s">
        <v>411</v>
      </c>
      <c r="M275" s="50" t="s">
        <v>1328</v>
      </c>
      <c r="N275" s="37" t="s">
        <v>1329</v>
      </c>
      <c r="O275" s="36" t="s">
        <v>414</v>
      </c>
      <c r="P275" s="36" t="s">
        <v>76</v>
      </c>
      <c r="Q275" s="41" t="s">
        <v>135</v>
      </c>
      <c r="R275" s="74" t="n">
        <v>42614</v>
      </c>
      <c r="S275" s="39" t="n">
        <v>12</v>
      </c>
      <c r="T275" s="43" t="n">
        <f aca="false">R275+S275*365.2</f>
        <v>46996.4</v>
      </c>
      <c r="U275" s="50" t="s">
        <v>78</v>
      </c>
      <c r="V275" s="51" t="str">
        <f aca="false">IF(Y275="","",Y275)</f>
        <v>М</v>
      </c>
      <c r="W275" s="51" t="str">
        <f aca="false">IF(Z275="","",Z275)</f>
        <v>Па</v>
      </c>
      <c r="X275" s="50" t="s">
        <v>1330</v>
      </c>
      <c r="Y275" s="39" t="s">
        <v>137</v>
      </c>
      <c r="Z275" s="41" t="s">
        <v>138</v>
      </c>
      <c r="AA275" s="37" t="s">
        <v>1331</v>
      </c>
      <c r="AB275" s="39"/>
      <c r="AC275" s="41" t="s">
        <v>111</v>
      </c>
      <c r="AD275" s="40" t="n">
        <v>36</v>
      </c>
      <c r="AE275" s="44" t="n">
        <v>45332</v>
      </c>
      <c r="AF275" s="45" t="n">
        <f aca="false">IF(AD275=0,0,IF(AE275="","",EDATE(AE275,AD275)-DAY(1)))</f>
        <v>46397</v>
      </c>
      <c r="AG275" s="38" t="s">
        <v>81</v>
      </c>
      <c r="AH275" s="38" t="s">
        <v>82</v>
      </c>
      <c r="AI275" s="36" t="s">
        <v>1332</v>
      </c>
      <c r="AJ275" s="38" t="s">
        <v>113</v>
      </c>
      <c r="AK275" s="45" t="str">
        <f aca="true">IF(AE275=0,"нет данных",IF(TODAY()&lt;AF275-30,"поверен",IF(TODAY()&gt;AF275,"ЗАМЕНИТЬ","ПРОСРОЧЕН")))</f>
        <v>поверен</v>
      </c>
      <c r="AL275" s="41"/>
      <c r="AM275" s="41" t="s">
        <v>85</v>
      </c>
      <c r="AN275" s="41" t="s">
        <v>86</v>
      </c>
      <c r="AO275" s="41" t="s">
        <v>87</v>
      </c>
      <c r="AP275" s="39" t="s">
        <v>173</v>
      </c>
      <c r="AQ275" s="46" t="s">
        <v>115</v>
      </c>
      <c r="AR275" s="45"/>
      <c r="AS275" s="41" t="s">
        <v>90</v>
      </c>
      <c r="AT275" s="36" t="s">
        <v>746</v>
      </c>
      <c r="AU275" s="36"/>
      <c r="AV275" s="38" t="n">
        <v>45015</v>
      </c>
      <c r="AW275" s="38"/>
      <c r="AX275" s="36"/>
      <c r="AY275" s="36"/>
      <c r="AZ275" s="36"/>
      <c r="BA275" s="38"/>
      <c r="BB275" s="38" t="s">
        <v>141</v>
      </c>
      <c r="BC275" s="38" t="s">
        <v>142</v>
      </c>
      <c r="BD275" s="41" t="n">
        <v>3001</v>
      </c>
      <c r="BE275" s="38"/>
      <c r="BF275" s="47"/>
      <c r="BG275" s="48" t="s">
        <v>446</v>
      </c>
      <c r="BH275" s="49"/>
      <c r="BI275" s="51"/>
      <c r="BJ275" s="51"/>
      <c r="BK275" s="5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</row>
    <row r="276" s="219" customFormat="true" ht="60" hidden="false" customHeight="true" outlineLevel="0" collapsed="false">
      <c r="A276" s="36"/>
      <c r="B276" s="36" t="s">
        <v>62</v>
      </c>
      <c r="C276" s="36" t="s">
        <v>63</v>
      </c>
      <c r="D276" s="37" t="s">
        <v>64</v>
      </c>
      <c r="E276" s="37" t="n">
        <v>604</v>
      </c>
      <c r="F276" s="38" t="s">
        <v>1291</v>
      </c>
      <c r="G276" s="51" t="s">
        <v>1333</v>
      </c>
      <c r="H276" s="51" t="s">
        <v>1334</v>
      </c>
      <c r="I276" s="39" t="s">
        <v>689</v>
      </c>
      <c r="J276" s="38" t="s">
        <v>409</v>
      </c>
      <c r="K276" s="235" t="s">
        <v>410</v>
      </c>
      <c r="L276" s="40" t="s">
        <v>411</v>
      </c>
      <c r="M276" s="50" t="s">
        <v>1335</v>
      </c>
      <c r="N276" s="37" t="s">
        <v>1336</v>
      </c>
      <c r="O276" s="36" t="s">
        <v>414</v>
      </c>
      <c r="P276" s="36" t="s">
        <v>76</v>
      </c>
      <c r="Q276" s="41" t="s">
        <v>135</v>
      </c>
      <c r="R276" s="74" t="n">
        <v>42552</v>
      </c>
      <c r="S276" s="39" t="n">
        <v>12</v>
      </c>
      <c r="T276" s="43" t="n">
        <f aca="false">R276+S276*365.2</f>
        <v>46934.4</v>
      </c>
      <c r="U276" s="50" t="s">
        <v>78</v>
      </c>
      <c r="V276" s="51" t="str">
        <f aca="false">IF(Y276="","",Y276)</f>
        <v>М</v>
      </c>
      <c r="W276" s="51" t="str">
        <f aca="false">IF(Z276="","",Z276)</f>
        <v>Па</v>
      </c>
      <c r="X276" s="50" t="s">
        <v>1330</v>
      </c>
      <c r="Y276" s="39" t="s">
        <v>137</v>
      </c>
      <c r="Z276" s="41" t="s">
        <v>138</v>
      </c>
      <c r="AA276" s="37" t="s">
        <v>1331</v>
      </c>
      <c r="AB276" s="39"/>
      <c r="AC276" s="41" t="s">
        <v>111</v>
      </c>
      <c r="AD276" s="40" t="n">
        <v>36</v>
      </c>
      <c r="AE276" s="44" t="n">
        <v>45332</v>
      </c>
      <c r="AF276" s="45" t="n">
        <f aca="false">IF(AD276=0,0,IF(AE276="","",EDATE(AE276,AD276)-DAY(1)))</f>
        <v>46397</v>
      </c>
      <c r="AG276" s="38" t="s">
        <v>81</v>
      </c>
      <c r="AH276" s="38" t="s">
        <v>82</v>
      </c>
      <c r="AI276" s="36" t="s">
        <v>1337</v>
      </c>
      <c r="AJ276" s="38" t="s">
        <v>113</v>
      </c>
      <c r="AK276" s="45" t="str">
        <f aca="true">IF(AE276=0,"нет данных",IF(TODAY()&lt;AF276-30,"поверен",IF(TODAY()&gt;AF276,"ЗАМЕНИТЬ","ПРОСРОЧЕН")))</f>
        <v>поверен</v>
      </c>
      <c r="AL276" s="41"/>
      <c r="AM276" s="41" t="s">
        <v>85</v>
      </c>
      <c r="AN276" s="41" t="s">
        <v>86</v>
      </c>
      <c r="AO276" s="41" t="s">
        <v>87</v>
      </c>
      <c r="AP276" s="39" t="s">
        <v>173</v>
      </c>
      <c r="AQ276" s="46" t="s">
        <v>115</v>
      </c>
      <c r="AR276" s="45"/>
      <c r="AS276" s="41" t="s">
        <v>90</v>
      </c>
      <c r="AT276" s="36" t="s">
        <v>746</v>
      </c>
      <c r="AU276" s="36"/>
      <c r="AV276" s="38" t="n">
        <v>45015</v>
      </c>
      <c r="AW276" s="38"/>
      <c r="AX276" s="36"/>
      <c r="AY276" s="36"/>
      <c r="AZ276" s="36"/>
      <c r="BA276" s="38"/>
      <c r="BB276" s="38" t="s">
        <v>141</v>
      </c>
      <c r="BC276" s="38" t="s">
        <v>142</v>
      </c>
      <c r="BD276" s="41" t="n">
        <v>3001</v>
      </c>
      <c r="BE276" s="38"/>
      <c r="BF276" s="47"/>
      <c r="BG276" s="48" t="s">
        <v>446</v>
      </c>
      <c r="BH276" s="49"/>
      <c r="BI276" s="51"/>
      <c r="BJ276" s="51"/>
      <c r="BK276" s="5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</row>
    <row r="277" s="219" customFormat="true" ht="60" hidden="false" customHeight="true" outlineLevel="0" collapsed="false">
      <c r="A277" s="36"/>
      <c r="B277" s="36" t="s">
        <v>62</v>
      </c>
      <c r="C277" s="36" t="s">
        <v>63</v>
      </c>
      <c r="D277" s="37" t="s">
        <v>64</v>
      </c>
      <c r="E277" s="37" t="n">
        <v>604</v>
      </c>
      <c r="F277" s="38" t="s">
        <v>1291</v>
      </c>
      <c r="G277" s="51" t="s">
        <v>1338</v>
      </c>
      <c r="H277" s="51" t="s">
        <v>1339</v>
      </c>
      <c r="I277" s="39" t="s">
        <v>408</v>
      </c>
      <c r="J277" s="38" t="s">
        <v>409</v>
      </c>
      <c r="K277" s="235" t="s">
        <v>1340</v>
      </c>
      <c r="L277" s="40" t="s">
        <v>411</v>
      </c>
      <c r="M277" s="50" t="s">
        <v>1341</v>
      </c>
      <c r="N277" s="37" t="s">
        <v>1342</v>
      </c>
      <c r="O277" s="36" t="s">
        <v>414</v>
      </c>
      <c r="P277" s="36" t="s">
        <v>76</v>
      </c>
      <c r="Q277" s="41" t="s">
        <v>135</v>
      </c>
      <c r="R277" s="74" t="n">
        <v>42552</v>
      </c>
      <c r="S277" s="39" t="n">
        <v>12</v>
      </c>
      <c r="T277" s="43" t="n">
        <f aca="false">R277+S277*365.2</f>
        <v>46934.4</v>
      </c>
      <c r="U277" s="50" t="s">
        <v>78</v>
      </c>
      <c r="V277" s="51" t="str">
        <f aca="false">IF(Y277="","",Y277)</f>
        <v>к</v>
      </c>
      <c r="W277" s="51" t="str">
        <f aca="false">IF(Z277="","",Z277)</f>
        <v>Па</v>
      </c>
      <c r="X277" s="50" t="s">
        <v>1343</v>
      </c>
      <c r="Y277" s="39" t="s">
        <v>416</v>
      </c>
      <c r="Z277" s="41" t="s">
        <v>138</v>
      </c>
      <c r="AA277" s="37" t="s">
        <v>417</v>
      </c>
      <c r="AB277" s="39"/>
      <c r="AC277" s="41" t="s">
        <v>111</v>
      </c>
      <c r="AD277" s="40" t="n">
        <v>36</v>
      </c>
      <c r="AE277" s="44" t="n">
        <v>45332</v>
      </c>
      <c r="AF277" s="45" t="n">
        <f aca="false">IF(AD277=0,0,IF(AE277="","",EDATE(AE277,AD277)-DAY(1)))</f>
        <v>46397</v>
      </c>
      <c r="AG277" s="38" t="s">
        <v>81</v>
      </c>
      <c r="AH277" s="38" t="s">
        <v>82</v>
      </c>
      <c r="AI277" s="36" t="s">
        <v>1344</v>
      </c>
      <c r="AJ277" s="38" t="s">
        <v>113</v>
      </c>
      <c r="AK277" s="45" t="str">
        <f aca="true">IF(AE277=0,"нет данных",IF(TODAY()&lt;AF277-30,"поверен",IF(TODAY()&gt;AF277,"ЗАМЕНИТЬ","ПРОСРОЧЕН")))</f>
        <v>поверен</v>
      </c>
      <c r="AL277" s="41"/>
      <c r="AM277" s="41" t="s">
        <v>85</v>
      </c>
      <c r="AN277" s="41" t="s">
        <v>86</v>
      </c>
      <c r="AO277" s="41" t="s">
        <v>87</v>
      </c>
      <c r="AP277" s="39" t="s">
        <v>173</v>
      </c>
      <c r="AQ277" s="46" t="s">
        <v>115</v>
      </c>
      <c r="AR277" s="45"/>
      <c r="AS277" s="41" t="s">
        <v>90</v>
      </c>
      <c r="AT277" s="36" t="s">
        <v>746</v>
      </c>
      <c r="AU277" s="36"/>
      <c r="AV277" s="38" t="n">
        <v>45015</v>
      </c>
      <c r="AW277" s="38"/>
      <c r="AX277" s="36"/>
      <c r="AY277" s="36"/>
      <c r="AZ277" s="36"/>
      <c r="BA277" s="38"/>
      <c r="BB277" s="38" t="s">
        <v>141</v>
      </c>
      <c r="BC277" s="38" t="s">
        <v>142</v>
      </c>
      <c r="BD277" s="41"/>
      <c r="BE277" s="38"/>
      <c r="BF277" s="47"/>
      <c r="BG277" s="48" t="s">
        <v>446</v>
      </c>
      <c r="BH277" s="49"/>
      <c r="BI277" s="51"/>
      <c r="BJ277" s="51"/>
      <c r="BK277" s="5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</row>
    <row r="278" s="203" customFormat="true" ht="60" hidden="false" customHeight="true" outlineLevel="0" collapsed="false">
      <c r="A278" s="36"/>
      <c r="B278" s="36" t="s">
        <v>62</v>
      </c>
      <c r="C278" s="36" t="s">
        <v>63</v>
      </c>
      <c r="D278" s="37" t="s">
        <v>64</v>
      </c>
      <c r="E278" s="37" t="n">
        <v>604</v>
      </c>
      <c r="F278" s="38" t="s">
        <v>1291</v>
      </c>
      <c r="G278" s="36" t="s">
        <v>1345</v>
      </c>
      <c r="H278" s="36" t="s">
        <v>1346</v>
      </c>
      <c r="I278" s="39" t="s">
        <v>101</v>
      </c>
      <c r="J278" s="38" t="s">
        <v>1347</v>
      </c>
      <c r="K278" s="40" t="s">
        <v>103</v>
      </c>
      <c r="L278" s="40" t="s">
        <v>104</v>
      </c>
      <c r="M278" s="36" t="s">
        <v>1348</v>
      </c>
      <c r="N278" s="37" t="s">
        <v>1349</v>
      </c>
      <c r="O278" s="46" t="s">
        <v>1350</v>
      </c>
      <c r="P278" s="36" t="s">
        <v>76</v>
      </c>
      <c r="Q278" s="41" t="s">
        <v>108</v>
      </c>
      <c r="R278" s="42" t="n">
        <v>43617</v>
      </c>
      <c r="S278" s="39" t="n">
        <v>8</v>
      </c>
      <c r="T278" s="43" t="n">
        <f aca="false">R278+S278*365.2</f>
        <v>46538.6</v>
      </c>
      <c r="U278" s="46" t="s">
        <v>334</v>
      </c>
      <c r="V278" s="36" t="str">
        <f aca="false">IF(Y278="","",Y278)</f>
        <v/>
      </c>
      <c r="W278" s="36" t="str">
        <f aca="false">IF(Z278="","",Z278)</f>
        <v>°С</v>
      </c>
      <c r="X278" s="46" t="s">
        <v>1351</v>
      </c>
      <c r="Y278" s="39"/>
      <c r="Z278" s="41" t="s">
        <v>109</v>
      </c>
      <c r="AA278" s="37" t="s">
        <v>1352</v>
      </c>
      <c r="AB278" s="39"/>
      <c r="AC278" s="41" t="s">
        <v>111</v>
      </c>
      <c r="AD278" s="40" t="n">
        <v>48</v>
      </c>
      <c r="AE278" s="44" t="n">
        <v>45066</v>
      </c>
      <c r="AF278" s="45" t="n">
        <v>46527</v>
      </c>
      <c r="AG278" s="45" t="s">
        <v>81</v>
      </c>
      <c r="AH278" s="45" t="s">
        <v>1353</v>
      </c>
      <c r="AI278" s="36" t="s">
        <v>1354</v>
      </c>
      <c r="AJ278" s="38" t="s">
        <v>113</v>
      </c>
      <c r="AK278" s="45" t="str">
        <f aca="true">IF(AE278=0,"нет данных",IF(TODAY()&lt;AF278-30,"поверен",IF(TODAY()&gt;AF278,"ЗАМЕНИТЬ","ПРОСРОЧЕН")))</f>
        <v>поверен</v>
      </c>
      <c r="AL278" s="41"/>
      <c r="AM278" s="41" t="s">
        <v>85</v>
      </c>
      <c r="AN278" s="41" t="s">
        <v>86</v>
      </c>
      <c r="AO278" s="41" t="s">
        <v>87</v>
      </c>
      <c r="AP278" s="39" t="s">
        <v>1355</v>
      </c>
      <c r="AQ278" s="46" t="s">
        <v>1356</v>
      </c>
      <c r="AR278" s="45"/>
      <c r="AS278" s="41" t="s">
        <v>90</v>
      </c>
      <c r="AT278" s="36" t="s">
        <v>746</v>
      </c>
      <c r="AU278" s="36"/>
      <c r="AV278" s="46" t="s">
        <v>1357</v>
      </c>
      <c r="AW278" s="38"/>
      <c r="AX278" s="36"/>
      <c r="AY278" s="36"/>
      <c r="AZ278" s="36"/>
      <c r="BA278" s="38"/>
      <c r="BB278" s="38"/>
      <c r="BC278" s="38"/>
      <c r="BD278" s="41"/>
      <c r="BE278" s="38"/>
      <c r="BF278" s="47"/>
      <c r="BG278" s="104" t="s">
        <v>420</v>
      </c>
      <c r="BH278" s="105"/>
      <c r="BI278" s="36"/>
      <c r="BJ278" s="36"/>
      <c r="BK278" s="36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</row>
    <row r="279" s="203" customFormat="true" ht="60" hidden="false" customHeight="true" outlineLevel="0" collapsed="false">
      <c r="A279" s="36"/>
      <c r="B279" s="36" t="s">
        <v>62</v>
      </c>
      <c r="C279" s="36" t="s">
        <v>63</v>
      </c>
      <c r="D279" s="37" t="s">
        <v>64</v>
      </c>
      <c r="E279" s="37" t="n">
        <v>604</v>
      </c>
      <c r="F279" s="38" t="s">
        <v>1291</v>
      </c>
      <c r="G279" s="36" t="s">
        <v>1358</v>
      </c>
      <c r="H279" s="36" t="s">
        <v>1359</v>
      </c>
      <c r="I279" s="39" t="s">
        <v>665</v>
      </c>
      <c r="J279" s="38" t="s">
        <v>1360</v>
      </c>
      <c r="K279" s="40" t="s">
        <v>1361</v>
      </c>
      <c r="L279" s="40" t="s">
        <v>1362</v>
      </c>
      <c r="M279" s="36" t="s">
        <v>1363</v>
      </c>
      <c r="N279" s="46" t="s">
        <v>1364</v>
      </c>
      <c r="O279" s="39" t="s">
        <v>629</v>
      </c>
      <c r="P279" s="36" t="s">
        <v>76</v>
      </c>
      <c r="Q279" s="41" t="s">
        <v>630</v>
      </c>
      <c r="R279" s="42" t="n">
        <v>42036</v>
      </c>
      <c r="S279" s="39" t="n">
        <v>10</v>
      </c>
      <c r="T279" s="43" t="n">
        <f aca="false">R279+S279*365.2</f>
        <v>45688</v>
      </c>
      <c r="U279" s="36" t="n">
        <v>-2</v>
      </c>
      <c r="V279" s="36" t="str">
        <f aca="false">IF(Y279="","",Y279)</f>
        <v>м</v>
      </c>
      <c r="W279" s="36" t="str">
        <f aca="false">IF(Z279="","",Z279)</f>
        <v>м</v>
      </c>
      <c r="X279" s="36" t="n">
        <v>2</v>
      </c>
      <c r="Y279" s="39" t="s">
        <v>242</v>
      </c>
      <c r="Z279" s="41" t="s">
        <v>242</v>
      </c>
      <c r="AA279" s="37" t="s">
        <v>243</v>
      </c>
      <c r="AB279" s="39" t="s">
        <v>242</v>
      </c>
      <c r="AC279" s="41" t="s">
        <v>242</v>
      </c>
      <c r="AD279" s="40" t="n">
        <v>12</v>
      </c>
      <c r="AE279" s="44" t="n">
        <v>45856</v>
      </c>
      <c r="AF279" s="45" t="n">
        <f aca="false">IF(AD279=0,0,IF(AE279="","",EDATE(AE279,AD279)-DAY(1)))</f>
        <v>46190</v>
      </c>
      <c r="AG279" s="45" t="s">
        <v>81</v>
      </c>
      <c r="AH279" s="38" t="s">
        <v>82</v>
      </c>
      <c r="AI279" s="41" t="s">
        <v>1365</v>
      </c>
      <c r="AJ279" s="38" t="s">
        <v>351</v>
      </c>
      <c r="AK279" s="45" t="str">
        <f aca="true">IF(AE279=0,"нет данных",IF(TODAY()&lt;AF279-30,"поверен",IF(TODAY()&gt;AF279,"ЗАМЕНИТЬ","ПРОСРОЧЕН")))</f>
        <v>поверен</v>
      </c>
      <c r="AL279" s="41"/>
      <c r="AM279" s="41" t="s">
        <v>85</v>
      </c>
      <c r="AN279" s="41" t="s">
        <v>86</v>
      </c>
      <c r="AO279" s="41" t="s">
        <v>87</v>
      </c>
      <c r="AP279" s="39" t="s">
        <v>672</v>
      </c>
      <c r="AQ279" s="46" t="s">
        <v>1366</v>
      </c>
      <c r="AR279" s="45"/>
      <c r="AS279" s="41" t="s">
        <v>90</v>
      </c>
      <c r="AT279" s="36" t="s">
        <v>746</v>
      </c>
      <c r="AU279" s="36"/>
      <c r="AV279" s="38" t="n">
        <v>45016</v>
      </c>
      <c r="AW279" s="38"/>
      <c r="AX279" s="36"/>
      <c r="AY279" s="36"/>
      <c r="AZ279" s="36"/>
      <c r="BA279" s="38"/>
      <c r="BB279" s="38" t="s">
        <v>674</v>
      </c>
      <c r="BC279" s="38" t="s">
        <v>637</v>
      </c>
      <c r="BD279" s="41" t="n">
        <v>3661</v>
      </c>
      <c r="BE279" s="38"/>
      <c r="BF279" s="47"/>
      <c r="BG279" s="36"/>
      <c r="BH279" s="105"/>
      <c r="BI279" s="36"/>
      <c r="BJ279" s="36"/>
      <c r="BK279" s="36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</row>
    <row r="280" s="203" customFormat="true" ht="60" hidden="false" customHeight="true" outlineLevel="0" collapsed="false">
      <c r="A280" s="36"/>
      <c r="B280" s="36" t="s">
        <v>62</v>
      </c>
      <c r="C280" s="36" t="s">
        <v>63</v>
      </c>
      <c r="D280" s="37" t="s">
        <v>64</v>
      </c>
      <c r="E280" s="37" t="n">
        <v>604</v>
      </c>
      <c r="F280" s="38" t="s">
        <v>1291</v>
      </c>
      <c r="G280" s="38" t="s">
        <v>1367</v>
      </c>
      <c r="H280" s="37" t="s">
        <v>1368</v>
      </c>
      <c r="I280" s="39" t="s">
        <v>624</v>
      </c>
      <c r="J280" s="38" t="s">
        <v>1369</v>
      </c>
      <c r="K280" s="40" t="s">
        <v>1370</v>
      </c>
      <c r="L280" s="40" t="s">
        <v>627</v>
      </c>
      <c r="M280" s="38" t="s">
        <v>628</v>
      </c>
      <c r="N280" s="40" t="n">
        <v>57628</v>
      </c>
      <c r="O280" s="36" t="s">
        <v>629</v>
      </c>
      <c r="P280" s="36" t="s">
        <v>76</v>
      </c>
      <c r="Q280" s="41" t="s">
        <v>630</v>
      </c>
      <c r="R280" s="42" t="n">
        <v>42614</v>
      </c>
      <c r="S280" s="39" t="n">
        <v>10</v>
      </c>
      <c r="T280" s="43" t="n">
        <f aca="false">R280+S280*365.2</f>
        <v>46266</v>
      </c>
      <c r="U280" s="37" t="n">
        <v>0.1</v>
      </c>
      <c r="V280" s="36" t="str">
        <f aca="false">IF(Y280="","",Y280)</f>
        <v>м</v>
      </c>
      <c r="W280" s="36" t="str">
        <f aca="false">IF(Z280="","",Z280)</f>
        <v>м/c</v>
      </c>
      <c r="X280" s="39" t="n">
        <v>30</v>
      </c>
      <c r="Y280" s="39" t="s">
        <v>242</v>
      </c>
      <c r="Z280" s="41" t="s">
        <v>631</v>
      </c>
      <c r="AA280" s="37" t="s">
        <v>632</v>
      </c>
      <c r="AB280" s="39"/>
      <c r="AC280" s="41" t="s">
        <v>633</v>
      </c>
      <c r="AD280" s="40" t="n">
        <v>12</v>
      </c>
      <c r="AE280" s="44" t="n">
        <v>45612</v>
      </c>
      <c r="AF280" s="45" t="n">
        <f aca="false">IF(AD280=0,0,IF(AE280="","",EDATE(AE280,AD280)-DAY(1)))</f>
        <v>45946</v>
      </c>
      <c r="AG280" s="38" t="s">
        <v>81</v>
      </c>
      <c r="AH280" s="38" t="s">
        <v>82</v>
      </c>
      <c r="AI280" s="41" t="s">
        <v>711</v>
      </c>
      <c r="AJ280" s="38" t="s">
        <v>712</v>
      </c>
      <c r="AK280" s="45" t="str">
        <f aca="true">IF(AE280=0,"нет данных",IF(TODAY()&lt;AF280-30,"поверен",IF(TODAY()&gt;AF280,"ЗАМЕНИТЬ","ПРОСРОЧЕН")))</f>
        <v>ПРОСРОЧЕН</v>
      </c>
      <c r="AL280" s="41"/>
      <c r="AM280" s="41" t="s">
        <v>85</v>
      </c>
      <c r="AN280" s="41" t="s">
        <v>86</v>
      </c>
      <c r="AO280" s="41" t="s">
        <v>87</v>
      </c>
      <c r="AP280" s="39" t="s">
        <v>635</v>
      </c>
      <c r="AQ280" s="46" t="s">
        <v>1371</v>
      </c>
      <c r="AR280" s="45"/>
      <c r="AS280" s="41" t="s">
        <v>90</v>
      </c>
      <c r="AT280" s="36" t="s">
        <v>746</v>
      </c>
      <c r="AU280" s="36"/>
      <c r="AV280" s="38" t="n">
        <v>45025</v>
      </c>
      <c r="AW280" s="38"/>
      <c r="AX280" s="36"/>
      <c r="AY280" s="36"/>
      <c r="AZ280" s="36"/>
      <c r="BA280" s="38"/>
      <c r="BB280" s="38" t="s">
        <v>636</v>
      </c>
      <c r="BC280" s="38" t="s">
        <v>637</v>
      </c>
      <c r="BD280" s="41" t="n">
        <v>3661</v>
      </c>
      <c r="BE280" s="38"/>
      <c r="BF280" s="47"/>
      <c r="BG280" s="36" t="s">
        <v>388</v>
      </c>
      <c r="BH280" s="202"/>
      <c r="BI280" s="46" t="s">
        <v>638</v>
      </c>
      <c r="BJ280" s="46" t="s">
        <v>639</v>
      </c>
      <c r="BK280" s="46" t="s">
        <v>640</v>
      </c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</row>
    <row r="281" s="1" customFormat="true" ht="60" hidden="false" customHeight="true" outlineLevel="0" collapsed="false">
      <c r="A281" s="54"/>
      <c r="B281" s="54" t="s">
        <v>62</v>
      </c>
      <c r="C281" s="54" t="s">
        <v>63</v>
      </c>
      <c r="D281" s="55" t="s">
        <v>64</v>
      </c>
      <c r="E281" s="55" t="n">
        <v>604</v>
      </c>
      <c r="F281" s="56" t="s">
        <v>1291</v>
      </c>
      <c r="G281" s="56" t="s">
        <v>1372</v>
      </c>
      <c r="H281" s="55" t="s">
        <v>1373</v>
      </c>
      <c r="I281" s="59" t="s">
        <v>624</v>
      </c>
      <c r="J281" s="56" t="s">
        <v>1374</v>
      </c>
      <c r="K281" s="58" t="s">
        <v>1370</v>
      </c>
      <c r="L281" s="58" t="s">
        <v>627</v>
      </c>
      <c r="M281" s="56" t="s">
        <v>628</v>
      </c>
      <c r="N281" s="55" t="s">
        <v>1375</v>
      </c>
      <c r="O281" s="54" t="s">
        <v>629</v>
      </c>
      <c r="P281" s="54" t="s">
        <v>76</v>
      </c>
      <c r="Q281" s="59" t="s">
        <v>630</v>
      </c>
      <c r="R281" s="60" t="n">
        <v>42614</v>
      </c>
      <c r="S281" s="57" t="n">
        <v>10</v>
      </c>
      <c r="T281" s="61" t="n">
        <f aca="false">R281+S281*365.2</f>
        <v>46266</v>
      </c>
      <c r="U281" s="55" t="n">
        <v>0.1</v>
      </c>
      <c r="V281" s="62" t="str">
        <f aca="false">IF(Y281="","",Y281)</f>
        <v>м</v>
      </c>
      <c r="W281" s="62" t="str">
        <f aca="false">IF(Z281="","",Z281)</f>
        <v>м/c</v>
      </c>
      <c r="X281" s="57" t="n">
        <v>30</v>
      </c>
      <c r="Y281" s="57" t="s">
        <v>242</v>
      </c>
      <c r="Z281" s="59" t="s">
        <v>631</v>
      </c>
      <c r="AA281" s="55" t="s">
        <v>632</v>
      </c>
      <c r="AB281" s="57"/>
      <c r="AC281" s="59" t="s">
        <v>633</v>
      </c>
      <c r="AD281" s="58" t="n">
        <v>12</v>
      </c>
      <c r="AE281" s="59" t="s">
        <v>1376</v>
      </c>
      <c r="AF281" s="64" t="e">
        <f aca="false">IF(AD281=0,0,IF(AE281="","",EDATE(AE281,AD281)-DAY(1)))</f>
        <v>#VALUE!</v>
      </c>
      <c r="AG281" s="56" t="s">
        <v>81</v>
      </c>
      <c r="AH281" s="56" t="s">
        <v>82</v>
      </c>
      <c r="AI281" s="59" t="s">
        <v>1377</v>
      </c>
      <c r="AJ281" s="56" t="s">
        <v>351</v>
      </c>
      <c r="AK281" s="64" t="e">
        <f aca="true">IF(AE281=0,"нет данных",IF(TODAY()&lt;AF281-30,"поверен",IF(TODAY()&gt;AF281,"ЗАМЕНИТЬ","ПРОСРОЧЕН")))</f>
        <v>#VALUE!</v>
      </c>
      <c r="AL281" s="59"/>
      <c r="AM281" s="59" t="s">
        <v>85</v>
      </c>
      <c r="AN281" s="59" t="s">
        <v>86</v>
      </c>
      <c r="AO281" s="59" t="s">
        <v>87</v>
      </c>
      <c r="AP281" s="57" t="s">
        <v>635</v>
      </c>
      <c r="AQ281" s="65" t="s">
        <v>1371</v>
      </c>
      <c r="AR281" s="64"/>
      <c r="AS281" s="59" t="s">
        <v>90</v>
      </c>
      <c r="AT281" s="54" t="s">
        <v>746</v>
      </c>
      <c r="AU281" s="54"/>
      <c r="AV281" s="56" t="n">
        <v>45025</v>
      </c>
      <c r="AW281" s="56" t="s">
        <v>1378</v>
      </c>
      <c r="AX281" s="54"/>
      <c r="AY281" s="54"/>
      <c r="AZ281" s="54"/>
      <c r="BA281" s="56"/>
      <c r="BB281" s="56" t="s">
        <v>636</v>
      </c>
      <c r="BC281" s="56" t="s">
        <v>637</v>
      </c>
      <c r="BD281" s="59" t="n">
        <v>3661</v>
      </c>
      <c r="BE281" s="56"/>
      <c r="BF281" s="66"/>
      <c r="BG281" s="54" t="s">
        <v>118</v>
      </c>
      <c r="BH281" s="232"/>
      <c r="BI281" s="107" t="s">
        <v>638</v>
      </c>
      <c r="BJ281" s="107" t="s">
        <v>639</v>
      </c>
      <c r="BK281" s="107" t="s">
        <v>640</v>
      </c>
    </row>
    <row r="282" s="203" customFormat="true" ht="60" hidden="false" customHeight="true" outlineLevel="0" collapsed="false">
      <c r="A282" s="36"/>
      <c r="B282" s="36" t="s">
        <v>62</v>
      </c>
      <c r="C282" s="36" t="s">
        <v>63</v>
      </c>
      <c r="D282" s="37" t="s">
        <v>64</v>
      </c>
      <c r="E282" s="37" t="n">
        <v>604</v>
      </c>
      <c r="F282" s="38" t="s">
        <v>1291</v>
      </c>
      <c r="G282" s="38" t="s">
        <v>1379</v>
      </c>
      <c r="H282" s="37" t="s">
        <v>1380</v>
      </c>
      <c r="I282" s="39" t="s">
        <v>624</v>
      </c>
      <c r="J282" s="38" t="s">
        <v>1369</v>
      </c>
      <c r="K282" s="40" t="s">
        <v>1381</v>
      </c>
      <c r="L282" s="40" t="s">
        <v>627</v>
      </c>
      <c r="M282" s="38" t="s">
        <v>628</v>
      </c>
      <c r="N282" s="40" t="s">
        <v>1382</v>
      </c>
      <c r="O282" s="39" t="s">
        <v>629</v>
      </c>
      <c r="P282" s="36" t="s">
        <v>76</v>
      </c>
      <c r="Q282" s="41" t="s">
        <v>630</v>
      </c>
      <c r="R282" s="42" t="n">
        <v>42614</v>
      </c>
      <c r="S282" s="39" t="n">
        <v>10</v>
      </c>
      <c r="T282" s="43" t="n">
        <f aca="false">R282+S282*365.2</f>
        <v>46266</v>
      </c>
      <c r="U282" s="37" t="n">
        <v>0.1</v>
      </c>
      <c r="V282" s="36" t="str">
        <f aca="false">IF(Y282="","",Y282)</f>
        <v>м</v>
      </c>
      <c r="W282" s="36" t="str">
        <f aca="false">IF(Z282="","",Z282)</f>
        <v>м/c</v>
      </c>
      <c r="X282" s="39" t="n">
        <v>30</v>
      </c>
      <c r="Y282" s="39" t="s">
        <v>242</v>
      </c>
      <c r="Z282" s="41" t="s">
        <v>631</v>
      </c>
      <c r="AA282" s="37" t="s">
        <v>632</v>
      </c>
      <c r="AB282" s="39"/>
      <c r="AC282" s="41" t="s">
        <v>633</v>
      </c>
      <c r="AD282" s="40" t="n">
        <v>12</v>
      </c>
      <c r="AE282" s="44" t="n">
        <v>45612</v>
      </c>
      <c r="AF282" s="45" t="n">
        <f aca="false">IF(AD282=0,0,IF(AE282="","",EDATE(AE282,AD282)-DAY(1)))</f>
        <v>45946</v>
      </c>
      <c r="AG282" s="38" t="s">
        <v>81</v>
      </c>
      <c r="AH282" s="38" t="s">
        <v>82</v>
      </c>
      <c r="AI282" s="41" t="s">
        <v>711</v>
      </c>
      <c r="AJ282" s="38" t="s">
        <v>712</v>
      </c>
      <c r="AK282" s="45" t="str">
        <f aca="true">IF(AE282=0,"нет данных",IF(TODAY()&lt;AF282-30,"поверен",IF(TODAY()&gt;AF282,"ЗАМЕНИТЬ","ПРОСРОЧЕН")))</f>
        <v>ПРОСРОЧЕН</v>
      </c>
      <c r="AL282" s="41"/>
      <c r="AM282" s="41" t="s">
        <v>85</v>
      </c>
      <c r="AN282" s="41" t="s">
        <v>86</v>
      </c>
      <c r="AO282" s="41" t="s">
        <v>87</v>
      </c>
      <c r="AP282" s="39" t="s">
        <v>635</v>
      </c>
      <c r="AQ282" s="46" t="s">
        <v>1371</v>
      </c>
      <c r="AR282" s="45"/>
      <c r="AS282" s="41" t="s">
        <v>90</v>
      </c>
      <c r="AT282" s="36" t="s">
        <v>746</v>
      </c>
      <c r="AU282" s="36"/>
      <c r="AV282" s="38" t="n">
        <v>45025</v>
      </c>
      <c r="AW282" s="38"/>
      <c r="AX282" s="36"/>
      <c r="AY282" s="36"/>
      <c r="AZ282" s="36"/>
      <c r="BA282" s="38"/>
      <c r="BB282" s="38" t="s">
        <v>636</v>
      </c>
      <c r="BC282" s="38" t="s">
        <v>637</v>
      </c>
      <c r="BD282" s="41" t="n">
        <v>3661</v>
      </c>
      <c r="BE282" s="38"/>
      <c r="BF282" s="47"/>
      <c r="BG282" s="36" t="s">
        <v>388</v>
      </c>
      <c r="BH282" s="202"/>
      <c r="BI282" s="46" t="s">
        <v>638</v>
      </c>
      <c r="BJ282" s="46" t="s">
        <v>639</v>
      </c>
      <c r="BK282" s="46" t="s">
        <v>640</v>
      </c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</row>
    <row r="283" s="203" customFormat="true" ht="60" hidden="false" customHeight="true" outlineLevel="0" collapsed="false">
      <c r="A283" s="36"/>
      <c r="B283" s="36" t="s">
        <v>62</v>
      </c>
      <c r="C283" s="36" t="s">
        <v>63</v>
      </c>
      <c r="D283" s="37" t="s">
        <v>64</v>
      </c>
      <c r="E283" s="37" t="n">
        <v>604</v>
      </c>
      <c r="F283" s="38" t="s">
        <v>1291</v>
      </c>
      <c r="G283" s="38" t="s">
        <v>1383</v>
      </c>
      <c r="H283" s="37" t="s">
        <v>1384</v>
      </c>
      <c r="I283" s="39" t="s">
        <v>624</v>
      </c>
      <c r="J283" s="38" t="s">
        <v>1369</v>
      </c>
      <c r="K283" s="40" t="s">
        <v>1370</v>
      </c>
      <c r="L283" s="40" t="s">
        <v>627</v>
      </c>
      <c r="M283" s="38" t="s">
        <v>628</v>
      </c>
      <c r="N283" s="40" t="n">
        <v>89849</v>
      </c>
      <c r="O283" s="39" t="s">
        <v>629</v>
      </c>
      <c r="P283" s="36" t="s">
        <v>76</v>
      </c>
      <c r="Q283" s="41" t="s">
        <v>630</v>
      </c>
      <c r="R283" s="42" t="n">
        <v>44177</v>
      </c>
      <c r="S283" s="39" t="n">
        <v>10</v>
      </c>
      <c r="T283" s="43" t="n">
        <f aca="false">R283+S283*365.2</f>
        <v>47829</v>
      </c>
      <c r="U283" s="37" t="n">
        <v>0.1</v>
      </c>
      <c r="V283" s="36" t="str">
        <f aca="false">IF(Y283="","",Y283)</f>
        <v>м</v>
      </c>
      <c r="W283" s="36" t="str">
        <f aca="false">IF(Z283="","",Z283)</f>
        <v>м/c</v>
      </c>
      <c r="X283" s="39" t="n">
        <v>30</v>
      </c>
      <c r="Y283" s="39" t="s">
        <v>242</v>
      </c>
      <c r="Z283" s="41" t="s">
        <v>631</v>
      </c>
      <c r="AA283" s="37" t="s">
        <v>632</v>
      </c>
      <c r="AB283" s="39"/>
      <c r="AC283" s="41" t="s">
        <v>633</v>
      </c>
      <c r="AD283" s="40" t="n">
        <v>12</v>
      </c>
      <c r="AE283" s="44" t="n">
        <v>45612</v>
      </c>
      <c r="AF283" s="45" t="n">
        <f aca="false">IF(AD283=0,0,IF(AE283="","",EDATE(AE283,AD283)-DAY(1)))</f>
        <v>45946</v>
      </c>
      <c r="AG283" s="38" t="s">
        <v>81</v>
      </c>
      <c r="AH283" s="38" t="s">
        <v>82</v>
      </c>
      <c r="AI283" s="41" t="s">
        <v>711</v>
      </c>
      <c r="AJ283" s="38" t="s">
        <v>712</v>
      </c>
      <c r="AK283" s="45" t="str">
        <f aca="true">IF(AE283=0,"нет данных",IF(TODAY()&lt;AF283-30,"поверен",IF(TODAY()&gt;AF283,"ЗАМЕНИТЬ","ПРОСРОЧЕН")))</f>
        <v>ПРОСРОЧЕН</v>
      </c>
      <c r="AL283" s="41"/>
      <c r="AM283" s="41" t="s">
        <v>85</v>
      </c>
      <c r="AN283" s="41" t="s">
        <v>86</v>
      </c>
      <c r="AO283" s="41" t="s">
        <v>87</v>
      </c>
      <c r="AP283" s="39" t="s">
        <v>635</v>
      </c>
      <c r="AQ283" s="46" t="s">
        <v>1385</v>
      </c>
      <c r="AR283" s="45"/>
      <c r="AS283" s="41" t="s">
        <v>90</v>
      </c>
      <c r="AT283" s="36" t="s">
        <v>746</v>
      </c>
      <c r="AU283" s="36"/>
      <c r="AV283" s="38" t="n">
        <v>45025</v>
      </c>
      <c r="AW283" s="38" t="s">
        <v>1386</v>
      </c>
      <c r="AX283" s="36"/>
      <c r="AY283" s="36"/>
      <c r="AZ283" s="36"/>
      <c r="BA283" s="38"/>
      <c r="BB283" s="38" t="s">
        <v>636</v>
      </c>
      <c r="BC283" s="38" t="s">
        <v>637</v>
      </c>
      <c r="BD283" s="41"/>
      <c r="BE283" s="38"/>
      <c r="BF283" s="47"/>
      <c r="BG283" s="36" t="s">
        <v>388</v>
      </c>
      <c r="BH283" s="202"/>
      <c r="BI283" s="46" t="s">
        <v>638</v>
      </c>
      <c r="BJ283" s="46" t="s">
        <v>639</v>
      </c>
      <c r="BK283" s="46" t="s">
        <v>640</v>
      </c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</row>
    <row r="284" s="203" customFormat="true" ht="60" hidden="false" customHeight="true" outlineLevel="0" collapsed="false">
      <c r="A284" s="36"/>
      <c r="B284" s="36" t="s">
        <v>62</v>
      </c>
      <c r="C284" s="36" t="s">
        <v>63</v>
      </c>
      <c r="D284" s="37" t="s">
        <v>64</v>
      </c>
      <c r="E284" s="37" t="n">
        <v>604</v>
      </c>
      <c r="F284" s="38" t="s">
        <v>1291</v>
      </c>
      <c r="G284" s="51" t="s">
        <v>1387</v>
      </c>
      <c r="H284" s="51" t="s">
        <v>1388</v>
      </c>
      <c r="I284" s="39" t="s">
        <v>689</v>
      </c>
      <c r="J284" s="38" t="s">
        <v>409</v>
      </c>
      <c r="K284" s="235" t="s">
        <v>410</v>
      </c>
      <c r="L284" s="40" t="s">
        <v>411</v>
      </c>
      <c r="M284" s="50" t="s">
        <v>1335</v>
      </c>
      <c r="N284" s="37" t="s">
        <v>1389</v>
      </c>
      <c r="O284" s="36" t="s">
        <v>414</v>
      </c>
      <c r="P284" s="36" t="s">
        <v>76</v>
      </c>
      <c r="Q284" s="41" t="s">
        <v>135</v>
      </c>
      <c r="R284" s="74" t="n">
        <v>42552</v>
      </c>
      <c r="S284" s="39" t="n">
        <v>12</v>
      </c>
      <c r="T284" s="43" t="n">
        <f aca="false">R284+S284*365.2</f>
        <v>46934.4</v>
      </c>
      <c r="U284" s="50" t="s">
        <v>78</v>
      </c>
      <c r="V284" s="51" t="str">
        <f aca="false">IF(Y284="","",Y284)</f>
        <v>М</v>
      </c>
      <c r="W284" s="51" t="str">
        <f aca="false">IF(Z284="","",Z284)</f>
        <v>Па</v>
      </c>
      <c r="X284" s="50" t="s">
        <v>1330</v>
      </c>
      <c r="Y284" s="39" t="s">
        <v>137</v>
      </c>
      <c r="Z284" s="41" t="s">
        <v>138</v>
      </c>
      <c r="AA284" s="37" t="s">
        <v>1331</v>
      </c>
      <c r="AB284" s="39"/>
      <c r="AC284" s="41" t="s">
        <v>111</v>
      </c>
      <c r="AD284" s="40" t="n">
        <v>36</v>
      </c>
      <c r="AE284" s="44" t="n">
        <v>45332</v>
      </c>
      <c r="AF284" s="45" t="n">
        <f aca="false">IF(AD284=0,0,IF(AE284="","",EDATE(AE284,AD284)-DAY(1)))</f>
        <v>46397</v>
      </c>
      <c r="AG284" s="38" t="s">
        <v>81</v>
      </c>
      <c r="AH284" s="38" t="s">
        <v>82</v>
      </c>
      <c r="AI284" s="36" t="s">
        <v>1390</v>
      </c>
      <c r="AJ284" s="38" t="s">
        <v>113</v>
      </c>
      <c r="AK284" s="45" t="str">
        <f aca="true">IF(AE284=0,"нет данных",IF(TODAY()&lt;AF284-30,"поверен",IF(TODAY()&gt;AF284,"ЗАМЕНИТЬ","ПРОСРОЧЕН")))</f>
        <v>поверен</v>
      </c>
      <c r="AL284" s="41"/>
      <c r="AM284" s="41" t="s">
        <v>85</v>
      </c>
      <c r="AN284" s="41" t="s">
        <v>86</v>
      </c>
      <c r="AO284" s="41" t="s">
        <v>87</v>
      </c>
      <c r="AP284" s="39" t="s">
        <v>173</v>
      </c>
      <c r="AQ284" s="46" t="s">
        <v>115</v>
      </c>
      <c r="AR284" s="45"/>
      <c r="AS284" s="41" t="s">
        <v>90</v>
      </c>
      <c r="AT284" s="36" t="s">
        <v>746</v>
      </c>
      <c r="AU284" s="36"/>
      <c r="AV284" s="38" t="n">
        <v>45015</v>
      </c>
      <c r="AW284" s="38"/>
      <c r="AX284" s="36"/>
      <c r="AY284" s="36"/>
      <c r="AZ284" s="36"/>
      <c r="BA284" s="38"/>
      <c r="BB284" s="38" t="s">
        <v>141</v>
      </c>
      <c r="BC284" s="38" t="s">
        <v>142</v>
      </c>
      <c r="BD284" s="41" t="n">
        <v>3001</v>
      </c>
      <c r="BE284" s="38"/>
      <c r="BF284" s="47"/>
      <c r="BG284" s="48" t="s">
        <v>446</v>
      </c>
      <c r="BH284" s="49"/>
      <c r="BI284" s="51"/>
      <c r="BJ284" s="51"/>
      <c r="BK284" s="51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</row>
    <row r="285" s="203" customFormat="true" ht="60" hidden="false" customHeight="true" outlineLevel="0" collapsed="false">
      <c r="A285" s="36"/>
      <c r="B285" s="36" t="s">
        <v>62</v>
      </c>
      <c r="C285" s="36" t="s">
        <v>63</v>
      </c>
      <c r="D285" s="37" t="s">
        <v>64</v>
      </c>
      <c r="E285" s="37" t="n">
        <v>604</v>
      </c>
      <c r="F285" s="38" t="s">
        <v>1291</v>
      </c>
      <c r="G285" s="51" t="s">
        <v>1391</v>
      </c>
      <c r="H285" s="51" t="s">
        <v>1392</v>
      </c>
      <c r="I285" s="39" t="s">
        <v>689</v>
      </c>
      <c r="J285" s="38" t="s">
        <v>409</v>
      </c>
      <c r="K285" s="235" t="s">
        <v>410</v>
      </c>
      <c r="L285" s="40" t="s">
        <v>411</v>
      </c>
      <c r="M285" s="50" t="s">
        <v>1335</v>
      </c>
      <c r="N285" s="37" t="s">
        <v>1393</v>
      </c>
      <c r="O285" s="36" t="s">
        <v>414</v>
      </c>
      <c r="P285" s="36" t="s">
        <v>76</v>
      </c>
      <c r="Q285" s="41" t="s">
        <v>135</v>
      </c>
      <c r="R285" s="74" t="n">
        <v>42552</v>
      </c>
      <c r="S285" s="39" t="n">
        <v>12</v>
      </c>
      <c r="T285" s="43" t="n">
        <f aca="false">R285+S285*365.2</f>
        <v>46934.4</v>
      </c>
      <c r="U285" s="50" t="s">
        <v>78</v>
      </c>
      <c r="V285" s="51" t="str">
        <f aca="false">IF(Y285="","",Y285)</f>
        <v>М</v>
      </c>
      <c r="W285" s="51" t="str">
        <f aca="false">IF(Z285="","",Z285)</f>
        <v>Па</v>
      </c>
      <c r="X285" s="50" t="s">
        <v>1330</v>
      </c>
      <c r="Y285" s="39" t="s">
        <v>137</v>
      </c>
      <c r="Z285" s="41" t="s">
        <v>138</v>
      </c>
      <c r="AA285" s="37" t="s">
        <v>1331</v>
      </c>
      <c r="AB285" s="39"/>
      <c r="AC285" s="41" t="s">
        <v>111</v>
      </c>
      <c r="AD285" s="40" t="n">
        <v>36</v>
      </c>
      <c r="AE285" s="44" t="n">
        <v>45332</v>
      </c>
      <c r="AF285" s="45" t="n">
        <f aca="false">IF(AD285=0,0,IF(AE285="","",EDATE(AE285,AD285)-DAY(1)))</f>
        <v>46397</v>
      </c>
      <c r="AG285" s="38" t="s">
        <v>81</v>
      </c>
      <c r="AH285" s="38" t="s">
        <v>82</v>
      </c>
      <c r="AI285" s="36" t="s">
        <v>1394</v>
      </c>
      <c r="AJ285" s="38" t="s">
        <v>113</v>
      </c>
      <c r="AK285" s="45" t="str">
        <f aca="true">IF(AE285=0,"нет данных",IF(TODAY()&lt;AF285-30,"поверен",IF(TODAY()&gt;AF285,"ЗАМЕНИТЬ","ПРОСРОЧЕН")))</f>
        <v>поверен</v>
      </c>
      <c r="AL285" s="41"/>
      <c r="AM285" s="41" t="s">
        <v>85</v>
      </c>
      <c r="AN285" s="41" t="s">
        <v>86</v>
      </c>
      <c r="AO285" s="41" t="s">
        <v>87</v>
      </c>
      <c r="AP285" s="39" t="s">
        <v>173</v>
      </c>
      <c r="AQ285" s="46" t="s">
        <v>115</v>
      </c>
      <c r="AR285" s="45"/>
      <c r="AS285" s="41" t="s">
        <v>90</v>
      </c>
      <c r="AT285" s="36" t="s">
        <v>746</v>
      </c>
      <c r="AU285" s="36"/>
      <c r="AV285" s="38" t="n">
        <v>45015</v>
      </c>
      <c r="AW285" s="38"/>
      <c r="AX285" s="36"/>
      <c r="AY285" s="36"/>
      <c r="AZ285" s="36"/>
      <c r="BA285" s="38"/>
      <c r="BB285" s="38" t="s">
        <v>141</v>
      </c>
      <c r="BC285" s="38" t="s">
        <v>142</v>
      </c>
      <c r="BD285" s="41" t="n">
        <v>3001</v>
      </c>
      <c r="BE285" s="38"/>
      <c r="BF285" s="47"/>
      <c r="BG285" s="48" t="s">
        <v>446</v>
      </c>
      <c r="BH285" s="49"/>
      <c r="BI285" s="51"/>
      <c r="BJ285" s="51"/>
      <c r="BK285" s="51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</row>
    <row r="286" s="203" customFormat="true" ht="60" hidden="false" customHeight="true" outlineLevel="0" collapsed="false">
      <c r="A286" s="36"/>
      <c r="B286" s="36" t="s">
        <v>62</v>
      </c>
      <c r="C286" s="36" t="s">
        <v>63</v>
      </c>
      <c r="D286" s="37" t="s">
        <v>64</v>
      </c>
      <c r="E286" s="37" t="n">
        <v>604</v>
      </c>
      <c r="F286" s="38" t="s">
        <v>1291</v>
      </c>
      <c r="G286" s="51" t="s">
        <v>1395</v>
      </c>
      <c r="H286" s="37" t="s">
        <v>1396</v>
      </c>
      <c r="I286" s="39" t="s">
        <v>408</v>
      </c>
      <c r="J286" s="38" t="s">
        <v>409</v>
      </c>
      <c r="K286" s="235" t="s">
        <v>1340</v>
      </c>
      <c r="L286" s="40" t="s">
        <v>411</v>
      </c>
      <c r="M286" s="38" t="s">
        <v>1397</v>
      </c>
      <c r="N286" s="37" t="s">
        <v>1398</v>
      </c>
      <c r="O286" s="36" t="s">
        <v>414</v>
      </c>
      <c r="P286" s="36" t="s">
        <v>76</v>
      </c>
      <c r="Q286" s="41" t="s">
        <v>135</v>
      </c>
      <c r="R286" s="42" t="n">
        <v>42552</v>
      </c>
      <c r="S286" s="39" t="n">
        <v>12</v>
      </c>
      <c r="T286" s="43" t="n">
        <f aca="false">R286+S286*365.2</f>
        <v>46934.4</v>
      </c>
      <c r="U286" s="37" t="s">
        <v>78</v>
      </c>
      <c r="V286" s="36" t="str">
        <f aca="false">IF(Y286="","",Y286)</f>
        <v>к</v>
      </c>
      <c r="W286" s="36" t="str">
        <f aca="false">IF(Z286="","",Z286)</f>
        <v>Па</v>
      </c>
      <c r="X286" s="39" t="n">
        <v>250</v>
      </c>
      <c r="Y286" s="39" t="s">
        <v>416</v>
      </c>
      <c r="Z286" s="41" t="s">
        <v>138</v>
      </c>
      <c r="AA286" s="37" t="s">
        <v>417</v>
      </c>
      <c r="AB286" s="39"/>
      <c r="AC286" s="41" t="s">
        <v>111</v>
      </c>
      <c r="AD286" s="40" t="n">
        <v>36</v>
      </c>
      <c r="AE286" s="44" t="n">
        <v>44884</v>
      </c>
      <c r="AF286" s="45" t="n">
        <f aca="false">IF(AD286=0,0,IF(AE286="","",EDATE(AE286,AD286)-DAY(1)))</f>
        <v>45949</v>
      </c>
      <c r="AG286" s="38" t="s">
        <v>81</v>
      </c>
      <c r="AH286" s="38" t="s">
        <v>82</v>
      </c>
      <c r="AI286" s="36" t="s">
        <v>1399</v>
      </c>
      <c r="AJ286" s="38" t="s">
        <v>113</v>
      </c>
      <c r="AK286" s="45" t="str">
        <f aca="true">IF(AE286=0,"нет данных",IF(TODAY()&lt;AF286-30,"поверен",IF(TODAY()&gt;AF286,"ЗАМЕНИТЬ","ПРОСРОЧЕН")))</f>
        <v>ПРОСРОЧЕН</v>
      </c>
      <c r="AL286" s="41"/>
      <c r="AM286" s="41" t="s">
        <v>85</v>
      </c>
      <c r="AN286" s="41" t="s">
        <v>86</v>
      </c>
      <c r="AO286" s="41" t="s">
        <v>87</v>
      </c>
      <c r="AP286" s="39" t="s">
        <v>173</v>
      </c>
      <c r="AQ286" s="46" t="s">
        <v>115</v>
      </c>
      <c r="AR286" s="45"/>
      <c r="AS286" s="41" t="s">
        <v>90</v>
      </c>
      <c r="AT286" s="36" t="s">
        <v>746</v>
      </c>
      <c r="AU286" s="36"/>
      <c r="AV286" s="38" t="n">
        <v>45015</v>
      </c>
      <c r="AW286" s="38"/>
      <c r="AX286" s="36"/>
      <c r="AY286" s="36"/>
      <c r="AZ286" s="36"/>
      <c r="BA286" s="38"/>
      <c r="BB286" s="38" t="s">
        <v>141</v>
      </c>
      <c r="BC286" s="38" t="s">
        <v>142</v>
      </c>
      <c r="BD286" s="41" t="s">
        <v>143</v>
      </c>
      <c r="BE286" s="38"/>
      <c r="BF286" s="47"/>
      <c r="BG286" s="104" t="s">
        <v>388</v>
      </c>
      <c r="BH286" s="105"/>
      <c r="BI286" s="36"/>
      <c r="BJ286" s="36"/>
      <c r="BK286" s="36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</row>
    <row r="287" s="203" customFormat="true" ht="60" hidden="false" customHeight="true" outlineLevel="0" collapsed="false">
      <c r="A287" s="36"/>
      <c r="B287" s="36" t="s">
        <v>62</v>
      </c>
      <c r="C287" s="36" t="s">
        <v>63</v>
      </c>
      <c r="D287" s="37" t="s">
        <v>64</v>
      </c>
      <c r="E287" s="37" t="n">
        <v>604</v>
      </c>
      <c r="F287" s="38" t="s">
        <v>1291</v>
      </c>
      <c r="G287" s="51" t="s">
        <v>1400</v>
      </c>
      <c r="H287" s="51" t="s">
        <v>1401</v>
      </c>
      <c r="I287" s="39" t="s">
        <v>101</v>
      </c>
      <c r="J287" s="38" t="s">
        <v>1347</v>
      </c>
      <c r="K287" s="40" t="s">
        <v>103</v>
      </c>
      <c r="L287" s="40" t="s">
        <v>1402</v>
      </c>
      <c r="M287" s="236" t="s">
        <v>1403</v>
      </c>
      <c r="N287" s="37" t="s">
        <v>1404</v>
      </c>
      <c r="O287" s="50" t="s">
        <v>1350</v>
      </c>
      <c r="P287" s="36" t="s">
        <v>76</v>
      </c>
      <c r="Q287" s="41" t="s">
        <v>108</v>
      </c>
      <c r="R287" s="74" t="n">
        <v>43739</v>
      </c>
      <c r="S287" s="39" t="n">
        <v>8</v>
      </c>
      <c r="T287" s="43" t="n">
        <f aca="false">R287+S287*365.2</f>
        <v>46660.6</v>
      </c>
      <c r="U287" s="50" t="s">
        <v>334</v>
      </c>
      <c r="V287" s="51" t="str">
        <f aca="false">IF(Y287="","",Y287)</f>
        <v/>
      </c>
      <c r="W287" s="51" t="str">
        <f aca="false">IF(Z287="","",Z287)</f>
        <v>°С</v>
      </c>
      <c r="X287" s="50" t="s">
        <v>1351</v>
      </c>
      <c r="Y287" s="39"/>
      <c r="Z287" s="41" t="s">
        <v>109</v>
      </c>
      <c r="AA287" s="37" t="s">
        <v>1352</v>
      </c>
      <c r="AB287" s="39"/>
      <c r="AC287" s="41" t="s">
        <v>111</v>
      </c>
      <c r="AD287" s="40" t="n">
        <v>48</v>
      </c>
      <c r="AE287" s="44" t="n">
        <v>45066</v>
      </c>
      <c r="AF287" s="45" t="n">
        <f aca="false">IF(AD287=0,0,IF(AE287="","",EDATE(AE287,AD287)-DAY(1)))</f>
        <v>46496</v>
      </c>
      <c r="AG287" s="45" t="s">
        <v>81</v>
      </c>
      <c r="AH287" s="45" t="s">
        <v>1353</v>
      </c>
      <c r="AI287" s="36" t="s">
        <v>1405</v>
      </c>
      <c r="AJ287" s="38" t="s">
        <v>113</v>
      </c>
      <c r="AK287" s="45" t="str">
        <f aca="true">IF(AE287=0,"нет данных",IF(TODAY()&lt;AF287-30,"поверен",IF(TODAY()&gt;AF287,"ЗАМЕНИТЬ","ПРОСРОЧЕН")))</f>
        <v>поверен</v>
      </c>
      <c r="AL287" s="41"/>
      <c r="AM287" s="41" t="s">
        <v>85</v>
      </c>
      <c r="AN287" s="41" t="s">
        <v>86</v>
      </c>
      <c r="AO287" s="41" t="s">
        <v>87</v>
      </c>
      <c r="AP287" s="39" t="s">
        <v>1355</v>
      </c>
      <c r="AQ287" s="46" t="s">
        <v>1356</v>
      </c>
      <c r="AR287" s="45"/>
      <c r="AS287" s="41" t="s">
        <v>90</v>
      </c>
      <c r="AT287" s="36" t="s">
        <v>746</v>
      </c>
      <c r="AU287" s="36"/>
      <c r="AV287" s="46" t="s">
        <v>1406</v>
      </c>
      <c r="AW287" s="38"/>
      <c r="AX287" s="36"/>
      <c r="AY287" s="36"/>
      <c r="AZ287" s="36"/>
      <c r="BA287" s="38"/>
      <c r="BB287" s="38"/>
      <c r="BC287" s="38"/>
      <c r="BD287" s="41"/>
      <c r="BE287" s="38"/>
      <c r="BF287" s="47"/>
      <c r="BG287" s="48" t="s">
        <v>420</v>
      </c>
      <c r="BH287" s="49"/>
      <c r="BI287" s="51"/>
      <c r="BJ287" s="51"/>
      <c r="BK287" s="51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</row>
    <row r="288" s="203" customFormat="true" ht="60" hidden="false" customHeight="true" outlineLevel="0" collapsed="false">
      <c r="A288" s="36"/>
      <c r="B288" s="36" t="s">
        <v>62</v>
      </c>
      <c r="C288" s="36" t="s">
        <v>63</v>
      </c>
      <c r="D288" s="37" t="s">
        <v>64</v>
      </c>
      <c r="E288" s="37" t="n">
        <v>604</v>
      </c>
      <c r="F288" s="38" t="s">
        <v>1291</v>
      </c>
      <c r="G288" s="36" t="s">
        <v>1407</v>
      </c>
      <c r="H288" s="36" t="s">
        <v>1408</v>
      </c>
      <c r="I288" s="39" t="s">
        <v>665</v>
      </c>
      <c r="J288" s="38" t="s">
        <v>1409</v>
      </c>
      <c r="K288" s="40" t="s">
        <v>1361</v>
      </c>
      <c r="L288" s="40" t="s">
        <v>1362</v>
      </c>
      <c r="M288" s="36" t="s">
        <v>1410</v>
      </c>
      <c r="N288" s="46" t="s">
        <v>1411</v>
      </c>
      <c r="O288" s="39" t="s">
        <v>629</v>
      </c>
      <c r="P288" s="36" t="s">
        <v>76</v>
      </c>
      <c r="Q288" s="41" t="s">
        <v>630</v>
      </c>
      <c r="R288" s="42" t="n">
        <v>44468</v>
      </c>
      <c r="S288" s="39" t="n">
        <v>10</v>
      </c>
      <c r="T288" s="43" t="n">
        <f aca="false">R288+S288*365.2</f>
        <v>48120</v>
      </c>
      <c r="U288" s="36" t="n">
        <v>-2</v>
      </c>
      <c r="V288" s="36" t="str">
        <f aca="false">IF(Y288="","",Y288)</f>
        <v>м</v>
      </c>
      <c r="W288" s="36" t="str">
        <f aca="false">IF(Z288="","",Z288)</f>
        <v>м</v>
      </c>
      <c r="X288" s="36" t="n">
        <v>2</v>
      </c>
      <c r="Y288" s="39" t="s">
        <v>242</v>
      </c>
      <c r="Z288" s="41" t="s">
        <v>242</v>
      </c>
      <c r="AA288" s="37" t="s">
        <v>243</v>
      </c>
      <c r="AB288" s="39" t="s">
        <v>242</v>
      </c>
      <c r="AC288" s="41" t="s">
        <v>242</v>
      </c>
      <c r="AD288" s="40" t="n">
        <v>12</v>
      </c>
      <c r="AE288" s="44" t="n">
        <v>45856</v>
      </c>
      <c r="AF288" s="45" t="n">
        <f aca="false">IF(AD288=0,0,IF(AE288="","",EDATE(AE288,AD288)-DAY(1)))</f>
        <v>46190</v>
      </c>
      <c r="AG288" s="38" t="s">
        <v>81</v>
      </c>
      <c r="AH288" s="38" t="s">
        <v>82</v>
      </c>
      <c r="AI288" s="41" t="s">
        <v>1412</v>
      </c>
      <c r="AJ288" s="38" t="s">
        <v>351</v>
      </c>
      <c r="AK288" s="45" t="str">
        <f aca="true">IF(AE288=0,"нет данных",IF(TODAY()&lt;AF288-30,"поверен",IF(TODAY()&gt;AF288,"ЗАМЕНИТЬ","ПРОСРОЧЕН")))</f>
        <v>поверен</v>
      </c>
      <c r="AL288" s="41"/>
      <c r="AM288" s="41" t="s">
        <v>85</v>
      </c>
      <c r="AN288" s="41" t="s">
        <v>86</v>
      </c>
      <c r="AO288" s="41" t="s">
        <v>87</v>
      </c>
      <c r="AP288" s="39" t="s">
        <v>672</v>
      </c>
      <c r="AQ288" s="46" t="s">
        <v>1413</v>
      </c>
      <c r="AR288" s="45"/>
      <c r="AS288" s="41" t="s">
        <v>90</v>
      </c>
      <c r="AT288" s="36" t="s">
        <v>746</v>
      </c>
      <c r="AU288" s="36"/>
      <c r="AV288" s="38" t="n">
        <v>44811</v>
      </c>
      <c r="AW288" s="38"/>
      <c r="AX288" s="36"/>
      <c r="AY288" s="36"/>
      <c r="AZ288" s="36"/>
      <c r="BA288" s="38"/>
      <c r="BB288" s="38" t="s">
        <v>674</v>
      </c>
      <c r="BC288" s="38" t="s">
        <v>637</v>
      </c>
      <c r="BD288" s="41" t="n">
        <v>3661</v>
      </c>
      <c r="BE288" s="38"/>
      <c r="BF288" s="47"/>
      <c r="BG288" s="36"/>
      <c r="BH288" s="105"/>
      <c r="BI288" s="46" t="s">
        <v>575</v>
      </c>
      <c r="BJ288" s="46" t="s">
        <v>675</v>
      </c>
      <c r="BK288" s="50" t="s">
        <v>676</v>
      </c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</row>
    <row r="289" s="203" customFormat="true" ht="60" hidden="false" customHeight="true" outlineLevel="0" collapsed="false">
      <c r="A289" s="36"/>
      <c r="B289" s="36" t="s">
        <v>62</v>
      </c>
      <c r="C289" s="36" t="s">
        <v>63</v>
      </c>
      <c r="D289" s="37" t="s">
        <v>64</v>
      </c>
      <c r="E289" s="37" t="n">
        <v>604</v>
      </c>
      <c r="F289" s="38" t="s">
        <v>1291</v>
      </c>
      <c r="G289" s="38" t="s">
        <v>1414</v>
      </c>
      <c r="H289" s="37" t="s">
        <v>1415</v>
      </c>
      <c r="I289" s="39" t="s">
        <v>624</v>
      </c>
      <c r="J289" s="38" t="s">
        <v>1369</v>
      </c>
      <c r="K289" s="40" t="s">
        <v>1370</v>
      </c>
      <c r="L289" s="40" t="s">
        <v>627</v>
      </c>
      <c r="M289" s="38" t="s">
        <v>628</v>
      </c>
      <c r="N289" s="37" t="s">
        <v>1416</v>
      </c>
      <c r="O289" s="39" t="s">
        <v>629</v>
      </c>
      <c r="P289" s="36" t="s">
        <v>76</v>
      </c>
      <c r="Q289" s="41" t="s">
        <v>630</v>
      </c>
      <c r="R289" s="42" t="n">
        <v>42614</v>
      </c>
      <c r="S289" s="39" t="n">
        <v>10</v>
      </c>
      <c r="T289" s="43" t="n">
        <f aca="false">R289+S289*365.2</f>
        <v>46266</v>
      </c>
      <c r="U289" s="37" t="n">
        <v>0.1</v>
      </c>
      <c r="V289" s="36" t="str">
        <f aca="false">IF(Y289="","",Y289)</f>
        <v>м</v>
      </c>
      <c r="W289" s="36" t="str">
        <f aca="false">IF(Z289="","",Z289)</f>
        <v>м/c</v>
      </c>
      <c r="X289" s="39" t="n">
        <v>30</v>
      </c>
      <c r="Y289" s="39" t="s">
        <v>242</v>
      </c>
      <c r="Z289" s="41" t="s">
        <v>631</v>
      </c>
      <c r="AA289" s="37" t="s">
        <v>632</v>
      </c>
      <c r="AB289" s="39"/>
      <c r="AC289" s="41" t="s">
        <v>633</v>
      </c>
      <c r="AD289" s="40" t="n">
        <v>12</v>
      </c>
      <c r="AE289" s="44" t="n">
        <v>45612</v>
      </c>
      <c r="AF289" s="45" t="n">
        <f aca="false">IF(AD289=0,0,IF(AE289="","",EDATE(AE289,AD289)-DAY(1)))</f>
        <v>45946</v>
      </c>
      <c r="AG289" s="38" t="s">
        <v>81</v>
      </c>
      <c r="AH289" s="38" t="s">
        <v>82</v>
      </c>
      <c r="AI289" s="41" t="s">
        <v>711</v>
      </c>
      <c r="AJ289" s="38" t="s">
        <v>712</v>
      </c>
      <c r="AK289" s="45" t="str">
        <f aca="true">IF(AE289=0,"нет данных",IF(TODAY()&lt;AF289-30,"поверен",IF(TODAY()&gt;AF289,"ЗАМЕНИТЬ","ПРОСРОЧЕН")))</f>
        <v>ПРОСРОЧЕН</v>
      </c>
      <c r="AL289" s="41"/>
      <c r="AM289" s="41" t="s">
        <v>85</v>
      </c>
      <c r="AN289" s="41" t="s">
        <v>86</v>
      </c>
      <c r="AO289" s="41" t="s">
        <v>87</v>
      </c>
      <c r="AP289" s="39" t="s">
        <v>635</v>
      </c>
      <c r="AQ289" s="46" t="s">
        <v>1371</v>
      </c>
      <c r="AR289" s="45"/>
      <c r="AS289" s="41" t="s">
        <v>90</v>
      </c>
      <c r="AT289" s="36" t="s">
        <v>746</v>
      </c>
      <c r="AU289" s="36"/>
      <c r="AV289" s="38" t="n">
        <v>45025</v>
      </c>
      <c r="AW289" s="38"/>
      <c r="AX289" s="36"/>
      <c r="AY289" s="36"/>
      <c r="AZ289" s="36"/>
      <c r="BA289" s="38"/>
      <c r="BB289" s="38" t="s">
        <v>636</v>
      </c>
      <c r="BC289" s="38" t="s">
        <v>637</v>
      </c>
      <c r="BD289" s="41" t="n">
        <v>3661</v>
      </c>
      <c r="BE289" s="38"/>
      <c r="BF289" s="47"/>
      <c r="BG289" s="36" t="s">
        <v>388</v>
      </c>
      <c r="BH289" s="202"/>
      <c r="BI289" s="46" t="s">
        <v>638</v>
      </c>
      <c r="BJ289" s="46" t="s">
        <v>639</v>
      </c>
      <c r="BK289" s="46" t="s">
        <v>640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</row>
    <row r="290" s="203" customFormat="true" ht="60" hidden="false" customHeight="true" outlineLevel="0" collapsed="false">
      <c r="A290" s="36"/>
      <c r="B290" s="36" t="s">
        <v>62</v>
      </c>
      <c r="C290" s="36" t="s">
        <v>63</v>
      </c>
      <c r="D290" s="37" t="s">
        <v>64</v>
      </c>
      <c r="E290" s="37" t="n">
        <v>604</v>
      </c>
      <c r="F290" s="38" t="s">
        <v>1291</v>
      </c>
      <c r="G290" s="38" t="s">
        <v>1417</v>
      </c>
      <c r="H290" s="37" t="s">
        <v>1418</v>
      </c>
      <c r="I290" s="39" t="s">
        <v>624</v>
      </c>
      <c r="J290" s="38" t="s">
        <v>1369</v>
      </c>
      <c r="K290" s="40" t="s">
        <v>1370</v>
      </c>
      <c r="L290" s="40" t="s">
        <v>627</v>
      </c>
      <c r="M290" s="38" t="s">
        <v>628</v>
      </c>
      <c r="N290" s="37" t="s">
        <v>1419</v>
      </c>
      <c r="O290" s="39" t="s">
        <v>629</v>
      </c>
      <c r="P290" s="36" t="s">
        <v>76</v>
      </c>
      <c r="Q290" s="41" t="s">
        <v>630</v>
      </c>
      <c r="R290" s="42" t="n">
        <v>42614</v>
      </c>
      <c r="S290" s="39" t="n">
        <v>10</v>
      </c>
      <c r="T290" s="43" t="n">
        <f aca="false">R290+S290*365.2</f>
        <v>46266</v>
      </c>
      <c r="U290" s="37" t="n">
        <v>0.1</v>
      </c>
      <c r="V290" s="36" t="str">
        <f aca="false">IF(Y290="","",Y290)</f>
        <v>м</v>
      </c>
      <c r="W290" s="36" t="str">
        <f aca="false">IF(Z290="","",Z290)</f>
        <v>м/c</v>
      </c>
      <c r="X290" s="39" t="n">
        <v>30</v>
      </c>
      <c r="Y290" s="39" t="s">
        <v>242</v>
      </c>
      <c r="Z290" s="41" t="s">
        <v>631</v>
      </c>
      <c r="AA290" s="37" t="s">
        <v>632</v>
      </c>
      <c r="AB290" s="39"/>
      <c r="AC290" s="41" t="s">
        <v>633</v>
      </c>
      <c r="AD290" s="40" t="n">
        <v>12</v>
      </c>
      <c r="AE290" s="44" t="n">
        <v>45612</v>
      </c>
      <c r="AF290" s="45" t="n">
        <f aca="false">IF(AD290=0,0,IF(AE290="","",EDATE(AE290,AD290)-DAY(1)))</f>
        <v>45946</v>
      </c>
      <c r="AG290" s="38" t="s">
        <v>81</v>
      </c>
      <c r="AH290" s="38" t="s">
        <v>82</v>
      </c>
      <c r="AI290" s="41" t="s">
        <v>711</v>
      </c>
      <c r="AJ290" s="38" t="s">
        <v>712</v>
      </c>
      <c r="AK290" s="45" t="str">
        <f aca="true">IF(AE290=0,"нет данных",IF(TODAY()&lt;AF290-30,"поверен",IF(TODAY()&gt;AF290,"ЗАМЕНИТЬ","ПРОСРОЧЕН")))</f>
        <v>ПРОСРОЧЕН</v>
      </c>
      <c r="AL290" s="41"/>
      <c r="AM290" s="41" t="s">
        <v>85</v>
      </c>
      <c r="AN290" s="41" t="s">
        <v>86</v>
      </c>
      <c r="AO290" s="41" t="s">
        <v>87</v>
      </c>
      <c r="AP290" s="39" t="s">
        <v>635</v>
      </c>
      <c r="AQ290" s="46" t="s">
        <v>1371</v>
      </c>
      <c r="AR290" s="45"/>
      <c r="AS290" s="41" t="s">
        <v>90</v>
      </c>
      <c r="AT290" s="36" t="s">
        <v>746</v>
      </c>
      <c r="AU290" s="36"/>
      <c r="AV290" s="38" t="n">
        <v>45025</v>
      </c>
      <c r="AW290" s="38"/>
      <c r="AX290" s="36"/>
      <c r="AY290" s="36"/>
      <c r="AZ290" s="36"/>
      <c r="BA290" s="38"/>
      <c r="BB290" s="38" t="s">
        <v>636</v>
      </c>
      <c r="BC290" s="38" t="s">
        <v>637</v>
      </c>
      <c r="BD290" s="41" t="n">
        <v>3661</v>
      </c>
      <c r="BE290" s="38"/>
      <c r="BF290" s="47"/>
      <c r="BG290" s="36" t="s">
        <v>388</v>
      </c>
      <c r="BH290" s="202"/>
      <c r="BI290" s="46" t="s">
        <v>638</v>
      </c>
      <c r="BJ290" s="46" t="s">
        <v>639</v>
      </c>
      <c r="BK290" s="46" t="s">
        <v>640</v>
      </c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</row>
    <row r="291" s="106" customFormat="true" ht="60" hidden="false" customHeight="true" outlineLevel="0" collapsed="false">
      <c r="A291" s="36"/>
      <c r="B291" s="36" t="s">
        <v>62</v>
      </c>
      <c r="C291" s="36" t="s">
        <v>63</v>
      </c>
      <c r="D291" s="37" t="s">
        <v>64</v>
      </c>
      <c r="E291" s="37" t="n">
        <v>604</v>
      </c>
      <c r="F291" s="38" t="s">
        <v>1291</v>
      </c>
      <c r="G291" s="38" t="s">
        <v>1420</v>
      </c>
      <c r="H291" s="37" t="s">
        <v>1421</v>
      </c>
      <c r="I291" s="39" t="s">
        <v>624</v>
      </c>
      <c r="J291" s="38" t="s">
        <v>1369</v>
      </c>
      <c r="K291" s="40" t="s">
        <v>1370</v>
      </c>
      <c r="L291" s="40" t="s">
        <v>627</v>
      </c>
      <c r="M291" s="38" t="s">
        <v>628</v>
      </c>
      <c r="N291" s="37" t="s">
        <v>1422</v>
      </c>
      <c r="O291" s="39" t="s">
        <v>629</v>
      </c>
      <c r="P291" s="36" t="s">
        <v>76</v>
      </c>
      <c r="Q291" s="41" t="s">
        <v>630</v>
      </c>
      <c r="R291" s="42" t="n">
        <v>42614</v>
      </c>
      <c r="S291" s="39" t="n">
        <v>10</v>
      </c>
      <c r="T291" s="43" t="n">
        <f aca="false">R291+S291*365.2</f>
        <v>46266</v>
      </c>
      <c r="U291" s="37" t="n">
        <v>0.1</v>
      </c>
      <c r="V291" s="36" t="str">
        <f aca="false">IF(Y291="","",Y291)</f>
        <v>м</v>
      </c>
      <c r="W291" s="36" t="str">
        <f aca="false">IF(Z291="","",Z291)</f>
        <v>м/c</v>
      </c>
      <c r="X291" s="39" t="n">
        <v>30</v>
      </c>
      <c r="Y291" s="39" t="s">
        <v>242</v>
      </c>
      <c r="Z291" s="41" t="s">
        <v>631</v>
      </c>
      <c r="AA291" s="37" t="s">
        <v>632</v>
      </c>
      <c r="AB291" s="39"/>
      <c r="AC291" s="41" t="s">
        <v>633</v>
      </c>
      <c r="AD291" s="40" t="n">
        <v>12</v>
      </c>
      <c r="AE291" s="44" t="n">
        <v>45612</v>
      </c>
      <c r="AF291" s="45" t="n">
        <f aca="false">IF(AD291=0,0,IF(AE291="","",EDATE(AE291,AD291)-DAY(1)))</f>
        <v>45946</v>
      </c>
      <c r="AG291" s="38" t="s">
        <v>81</v>
      </c>
      <c r="AH291" s="38" t="s">
        <v>82</v>
      </c>
      <c r="AI291" s="41" t="s">
        <v>711</v>
      </c>
      <c r="AJ291" s="38" t="s">
        <v>712</v>
      </c>
      <c r="AK291" s="45" t="str">
        <f aca="true">IF(AE291=0,"нет данных",IF(TODAY()&lt;AF291-30,"поверен",IF(TODAY()&gt;AF291,"ЗАМЕНИТЬ","ПРОСРОЧЕН")))</f>
        <v>ПРОСРОЧЕН</v>
      </c>
      <c r="AL291" s="41"/>
      <c r="AM291" s="41" t="s">
        <v>85</v>
      </c>
      <c r="AN291" s="41" t="s">
        <v>86</v>
      </c>
      <c r="AO291" s="41" t="s">
        <v>87</v>
      </c>
      <c r="AP291" s="39" t="s">
        <v>635</v>
      </c>
      <c r="AQ291" s="46" t="s">
        <v>1371</v>
      </c>
      <c r="AR291" s="45"/>
      <c r="AS291" s="41" t="s">
        <v>90</v>
      </c>
      <c r="AT291" s="36" t="s">
        <v>746</v>
      </c>
      <c r="AU291" s="36"/>
      <c r="AV291" s="38" t="n">
        <v>45025</v>
      </c>
      <c r="AW291" s="38"/>
      <c r="AX291" s="36"/>
      <c r="AY291" s="36"/>
      <c r="AZ291" s="36"/>
      <c r="BA291" s="38"/>
      <c r="BB291" s="38" t="s">
        <v>636</v>
      </c>
      <c r="BC291" s="38" t="s">
        <v>637</v>
      </c>
      <c r="BD291" s="41" t="n">
        <v>3661</v>
      </c>
      <c r="BE291" s="38"/>
      <c r="BF291" s="47"/>
      <c r="BG291" s="36" t="s">
        <v>388</v>
      </c>
      <c r="BH291" s="105"/>
      <c r="BI291" s="46" t="s">
        <v>638</v>
      </c>
      <c r="BJ291" s="46" t="s">
        <v>639</v>
      </c>
      <c r="BK291" s="46" t="s">
        <v>640</v>
      </c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2"/>
      <c r="CK291" s="72"/>
      <c r="CL291" s="72"/>
      <c r="CM291" s="72"/>
      <c r="CN291" s="72"/>
      <c r="CO291" s="72"/>
      <c r="CP291" s="72"/>
      <c r="CQ291" s="72"/>
      <c r="CR291" s="72"/>
      <c r="CS291" s="72"/>
      <c r="CT291" s="72"/>
      <c r="CU291" s="72"/>
      <c r="CV291" s="72"/>
      <c r="CW291" s="72"/>
      <c r="CX291" s="72"/>
      <c r="CY291" s="72"/>
      <c r="CZ291" s="72"/>
      <c r="DA291" s="72"/>
      <c r="DB291" s="72"/>
      <c r="DC291" s="72"/>
      <c r="DD291" s="72"/>
      <c r="DE291" s="72"/>
      <c r="DF291" s="72"/>
      <c r="DG291" s="72"/>
      <c r="DH291" s="72"/>
      <c r="DI291" s="72"/>
      <c r="DJ291" s="72"/>
      <c r="DK291" s="72"/>
      <c r="DL291" s="72"/>
      <c r="DM291" s="72"/>
      <c r="DN291" s="72"/>
      <c r="DO291" s="72"/>
      <c r="DP291" s="72"/>
      <c r="DQ291" s="72"/>
      <c r="DR291" s="72"/>
      <c r="DS291" s="72"/>
      <c r="DT291" s="72"/>
      <c r="DU291" s="72"/>
      <c r="DV291" s="72"/>
      <c r="DW291" s="72"/>
      <c r="DX291" s="72"/>
      <c r="DY291" s="72"/>
      <c r="DZ291" s="72"/>
      <c r="EA291" s="72"/>
      <c r="EB291" s="72"/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N291" s="72"/>
      <c r="EO291" s="72"/>
      <c r="EP291" s="72"/>
      <c r="EQ291" s="72"/>
      <c r="ER291" s="72"/>
      <c r="ES291" s="72"/>
      <c r="ET291" s="72"/>
      <c r="EU291" s="72"/>
      <c r="EV291" s="72"/>
      <c r="EW291" s="72"/>
      <c r="EX291" s="72"/>
      <c r="EY291" s="72"/>
      <c r="EZ291" s="72"/>
      <c r="FA291" s="72"/>
      <c r="FB291" s="72"/>
      <c r="FC291" s="72"/>
      <c r="FD291" s="72"/>
      <c r="FE291" s="72"/>
      <c r="FF291" s="72"/>
      <c r="FG291" s="72"/>
      <c r="FH291" s="72"/>
      <c r="FI291" s="72"/>
      <c r="FJ291" s="72"/>
      <c r="FK291" s="72"/>
      <c r="FL291" s="72"/>
      <c r="FM291" s="72"/>
      <c r="FN291" s="72"/>
      <c r="FO291" s="72"/>
      <c r="FP291" s="72"/>
      <c r="FQ291" s="72"/>
      <c r="FR291" s="72"/>
      <c r="FS291" s="72"/>
      <c r="FT291" s="72"/>
      <c r="FU291" s="72"/>
      <c r="FV291" s="72"/>
      <c r="FW291" s="72"/>
      <c r="FX291" s="72"/>
      <c r="FY291" s="72"/>
      <c r="FZ291" s="72"/>
      <c r="GA291" s="72"/>
      <c r="GB291" s="72"/>
      <c r="GC291" s="72"/>
      <c r="GD291" s="72"/>
      <c r="GE291" s="72"/>
      <c r="GF291" s="72"/>
      <c r="GG291" s="72"/>
      <c r="GH291" s="72"/>
      <c r="GI291" s="72"/>
      <c r="GJ291" s="72"/>
      <c r="GK291" s="72"/>
      <c r="GL291" s="72"/>
      <c r="GM291" s="72"/>
      <c r="GN291" s="72"/>
      <c r="GO291" s="72"/>
      <c r="GP291" s="72"/>
      <c r="GQ291" s="72"/>
      <c r="GR291" s="72"/>
      <c r="GS291" s="72"/>
      <c r="GT291" s="72"/>
      <c r="GU291" s="72"/>
      <c r="GV291" s="72"/>
      <c r="GW291" s="72"/>
      <c r="GX291" s="72"/>
      <c r="GY291" s="72"/>
      <c r="GZ291" s="72"/>
      <c r="HA291" s="72"/>
      <c r="HB291" s="72"/>
      <c r="HC291" s="72"/>
      <c r="HD291" s="72"/>
      <c r="HE291" s="72"/>
      <c r="HF291" s="72"/>
      <c r="HG291" s="72"/>
      <c r="HH291" s="72"/>
      <c r="HI291" s="72"/>
      <c r="HJ291" s="72"/>
      <c r="HK291" s="72"/>
      <c r="HL291" s="72"/>
      <c r="HM291" s="72"/>
      <c r="HN291" s="72"/>
      <c r="HO291" s="72"/>
      <c r="HP291" s="72"/>
      <c r="HQ291" s="72"/>
      <c r="HR291" s="72"/>
      <c r="HS291" s="72"/>
      <c r="HT291" s="72"/>
      <c r="HU291" s="72"/>
      <c r="HV291" s="72"/>
      <c r="HW291" s="72"/>
      <c r="HX291" s="72"/>
      <c r="HY291" s="72"/>
      <c r="HZ291" s="72"/>
      <c r="IA291" s="72"/>
      <c r="IB291" s="72"/>
      <c r="IC291" s="72"/>
      <c r="ID291" s="72"/>
      <c r="IE291" s="72"/>
    </row>
    <row r="292" s="106" customFormat="true" ht="60" hidden="false" customHeight="true" outlineLevel="0" collapsed="false">
      <c r="A292" s="36"/>
      <c r="B292" s="36" t="s">
        <v>62</v>
      </c>
      <c r="C292" s="36" t="s">
        <v>63</v>
      </c>
      <c r="D292" s="37" t="s">
        <v>64</v>
      </c>
      <c r="E292" s="37" t="n">
        <v>604</v>
      </c>
      <c r="F292" s="38" t="s">
        <v>1291</v>
      </c>
      <c r="G292" s="38" t="s">
        <v>1423</v>
      </c>
      <c r="H292" s="37" t="s">
        <v>1424</v>
      </c>
      <c r="I292" s="39" t="s">
        <v>624</v>
      </c>
      <c r="J292" s="38" t="s">
        <v>1369</v>
      </c>
      <c r="K292" s="40" t="s">
        <v>1370</v>
      </c>
      <c r="L292" s="40" t="s">
        <v>627</v>
      </c>
      <c r="M292" s="38" t="s">
        <v>628</v>
      </c>
      <c r="N292" s="40" t="n">
        <v>57567</v>
      </c>
      <c r="O292" s="39" t="s">
        <v>629</v>
      </c>
      <c r="P292" s="36" t="s">
        <v>76</v>
      </c>
      <c r="Q292" s="41" t="s">
        <v>630</v>
      </c>
      <c r="R292" s="42" t="n">
        <v>42614</v>
      </c>
      <c r="S292" s="39" t="n">
        <v>10</v>
      </c>
      <c r="T292" s="43" t="n">
        <f aca="false">R292+S292*365.2</f>
        <v>46266</v>
      </c>
      <c r="U292" s="37" t="n">
        <v>0.1</v>
      </c>
      <c r="V292" s="36" t="str">
        <f aca="false">IF(Y292="","",Y292)</f>
        <v>м</v>
      </c>
      <c r="W292" s="36" t="str">
        <f aca="false">IF(Z292="","",Z292)</f>
        <v>м/c</v>
      </c>
      <c r="X292" s="39" t="n">
        <v>30</v>
      </c>
      <c r="Y292" s="39" t="s">
        <v>242</v>
      </c>
      <c r="Z292" s="41" t="s">
        <v>631</v>
      </c>
      <c r="AA292" s="37" t="s">
        <v>632</v>
      </c>
      <c r="AB292" s="39"/>
      <c r="AC292" s="41" t="s">
        <v>633</v>
      </c>
      <c r="AD292" s="40" t="n">
        <v>12</v>
      </c>
      <c r="AE292" s="44" t="n">
        <v>45612</v>
      </c>
      <c r="AF292" s="45" t="n">
        <f aca="false">IF(AD292=0,0,IF(AE292="","",EDATE(AE292,AD292)-DAY(1)))</f>
        <v>45946</v>
      </c>
      <c r="AG292" s="38" t="s">
        <v>81</v>
      </c>
      <c r="AH292" s="38" t="s">
        <v>82</v>
      </c>
      <c r="AI292" s="41" t="s">
        <v>711</v>
      </c>
      <c r="AJ292" s="38" t="s">
        <v>712</v>
      </c>
      <c r="AK292" s="45" t="str">
        <f aca="true">IF(AE292=0,"нет данных",IF(TODAY()&lt;AF292-30,"поверен",IF(TODAY()&gt;AF292,"ЗАМЕНИТЬ","ПРОСРОЧЕН")))</f>
        <v>ПРОСРОЧЕН</v>
      </c>
      <c r="AL292" s="41"/>
      <c r="AM292" s="41" t="s">
        <v>85</v>
      </c>
      <c r="AN292" s="41" t="s">
        <v>86</v>
      </c>
      <c r="AO292" s="41" t="s">
        <v>87</v>
      </c>
      <c r="AP292" s="39" t="s">
        <v>635</v>
      </c>
      <c r="AQ292" s="46" t="s">
        <v>1371</v>
      </c>
      <c r="AR292" s="45"/>
      <c r="AS292" s="41" t="s">
        <v>90</v>
      </c>
      <c r="AT292" s="36" t="s">
        <v>746</v>
      </c>
      <c r="AU292" s="36"/>
      <c r="AV292" s="38" t="n">
        <v>45026</v>
      </c>
      <c r="AW292" s="38"/>
      <c r="AX292" s="36"/>
      <c r="AY292" s="36"/>
      <c r="AZ292" s="36"/>
      <c r="BA292" s="38"/>
      <c r="BB292" s="38" t="s">
        <v>636</v>
      </c>
      <c r="BC292" s="38" t="s">
        <v>637</v>
      </c>
      <c r="BD292" s="41" t="n">
        <v>3661</v>
      </c>
      <c r="BE292" s="38"/>
      <c r="BF292" s="47"/>
      <c r="BG292" s="36" t="s">
        <v>388</v>
      </c>
      <c r="BH292" s="105"/>
      <c r="BI292" s="46" t="s">
        <v>638</v>
      </c>
      <c r="BJ292" s="46" t="s">
        <v>639</v>
      </c>
      <c r="BK292" s="46" t="s">
        <v>640</v>
      </c>
      <c r="BL292" s="72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7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2"/>
      <c r="CK292" s="72"/>
      <c r="CL292" s="72"/>
      <c r="CM292" s="72"/>
      <c r="CN292" s="72"/>
      <c r="CO292" s="72"/>
      <c r="CP292" s="72"/>
      <c r="CQ292" s="72"/>
      <c r="CR292" s="72"/>
      <c r="CS292" s="72"/>
      <c r="CT292" s="72"/>
      <c r="CU292" s="72"/>
      <c r="CV292" s="72"/>
      <c r="CW292" s="72"/>
      <c r="CX292" s="72"/>
      <c r="CY292" s="72"/>
      <c r="CZ292" s="72"/>
      <c r="DA292" s="72"/>
      <c r="DB292" s="72"/>
      <c r="DC292" s="72"/>
      <c r="DD292" s="72"/>
      <c r="DE292" s="72"/>
      <c r="DF292" s="72"/>
      <c r="DG292" s="72"/>
      <c r="DH292" s="72"/>
      <c r="DI292" s="72"/>
      <c r="DJ292" s="72"/>
      <c r="DK292" s="72"/>
      <c r="DL292" s="72"/>
      <c r="DM292" s="72"/>
      <c r="DN292" s="72"/>
      <c r="DO292" s="72"/>
      <c r="DP292" s="72"/>
      <c r="DQ292" s="72"/>
      <c r="DR292" s="72"/>
      <c r="DS292" s="72"/>
      <c r="DT292" s="72"/>
      <c r="DU292" s="72"/>
      <c r="DV292" s="72"/>
      <c r="DW292" s="72"/>
      <c r="DX292" s="72"/>
      <c r="DY292" s="72"/>
      <c r="DZ292" s="72"/>
      <c r="EA292" s="72"/>
      <c r="EB292" s="72"/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N292" s="72"/>
      <c r="EO292" s="72"/>
      <c r="EP292" s="72"/>
      <c r="EQ292" s="72"/>
      <c r="ER292" s="72"/>
      <c r="ES292" s="72"/>
      <c r="ET292" s="72"/>
      <c r="EU292" s="72"/>
      <c r="EV292" s="72"/>
      <c r="EW292" s="72"/>
      <c r="EX292" s="72"/>
      <c r="EY292" s="72"/>
      <c r="EZ292" s="72"/>
      <c r="FA292" s="72"/>
      <c r="FB292" s="72"/>
      <c r="FC292" s="72"/>
      <c r="FD292" s="72"/>
      <c r="FE292" s="72"/>
      <c r="FF292" s="72"/>
      <c r="FG292" s="72"/>
      <c r="FH292" s="72"/>
      <c r="FI292" s="72"/>
      <c r="FJ292" s="72"/>
      <c r="FK292" s="72"/>
      <c r="FL292" s="72"/>
      <c r="FM292" s="72"/>
      <c r="FN292" s="72"/>
      <c r="FO292" s="72"/>
      <c r="FP292" s="72"/>
      <c r="FQ292" s="72"/>
      <c r="FR292" s="72"/>
      <c r="FS292" s="72"/>
      <c r="FT292" s="72"/>
      <c r="FU292" s="72"/>
      <c r="FV292" s="72"/>
      <c r="FW292" s="72"/>
      <c r="FX292" s="72"/>
      <c r="FY292" s="72"/>
      <c r="FZ292" s="72"/>
      <c r="GA292" s="72"/>
      <c r="GB292" s="72"/>
      <c r="GC292" s="72"/>
      <c r="GD292" s="72"/>
      <c r="GE292" s="72"/>
      <c r="GF292" s="72"/>
      <c r="GG292" s="72"/>
      <c r="GH292" s="72"/>
      <c r="GI292" s="72"/>
      <c r="GJ292" s="72"/>
      <c r="GK292" s="72"/>
      <c r="GL292" s="72"/>
      <c r="GM292" s="72"/>
      <c r="GN292" s="72"/>
      <c r="GO292" s="72"/>
      <c r="GP292" s="72"/>
      <c r="GQ292" s="72"/>
      <c r="GR292" s="72"/>
      <c r="GS292" s="72"/>
      <c r="GT292" s="72"/>
      <c r="GU292" s="72"/>
      <c r="GV292" s="72"/>
      <c r="GW292" s="72"/>
      <c r="GX292" s="72"/>
      <c r="GY292" s="72"/>
      <c r="GZ292" s="72"/>
      <c r="HA292" s="72"/>
      <c r="HB292" s="72"/>
      <c r="HC292" s="72"/>
      <c r="HD292" s="72"/>
      <c r="HE292" s="72"/>
      <c r="HF292" s="72"/>
      <c r="HG292" s="72"/>
      <c r="HH292" s="72"/>
      <c r="HI292" s="72"/>
      <c r="HJ292" s="72"/>
      <c r="HK292" s="72"/>
      <c r="HL292" s="72"/>
      <c r="HM292" s="72"/>
      <c r="HN292" s="72"/>
      <c r="HO292" s="72"/>
      <c r="HP292" s="72"/>
      <c r="HQ292" s="72"/>
      <c r="HR292" s="72"/>
      <c r="HS292" s="72"/>
      <c r="HT292" s="72"/>
      <c r="HU292" s="72"/>
      <c r="HV292" s="72"/>
      <c r="HW292" s="72"/>
      <c r="HX292" s="72"/>
      <c r="HY292" s="72"/>
      <c r="HZ292" s="72"/>
      <c r="IA292" s="72"/>
      <c r="IB292" s="72"/>
      <c r="IC292" s="72"/>
      <c r="ID292" s="72"/>
      <c r="IE292" s="72"/>
    </row>
    <row r="293" s="53" customFormat="true" ht="60" hidden="false" customHeight="true" outlineLevel="0" collapsed="false">
      <c r="A293" s="36"/>
      <c r="B293" s="36" t="s">
        <v>62</v>
      </c>
      <c r="C293" s="36" t="s">
        <v>63</v>
      </c>
      <c r="D293" s="37" t="s">
        <v>64</v>
      </c>
      <c r="E293" s="37" t="n">
        <v>604</v>
      </c>
      <c r="F293" s="38" t="s">
        <v>1291</v>
      </c>
      <c r="G293" s="51" t="s">
        <v>1425</v>
      </c>
      <c r="H293" s="51" t="s">
        <v>1426</v>
      </c>
      <c r="I293" s="39" t="s">
        <v>689</v>
      </c>
      <c r="J293" s="38" t="s">
        <v>409</v>
      </c>
      <c r="K293" s="235" t="s">
        <v>410</v>
      </c>
      <c r="L293" s="40" t="s">
        <v>411</v>
      </c>
      <c r="M293" s="50" t="s">
        <v>1335</v>
      </c>
      <c r="N293" s="37" t="s">
        <v>1427</v>
      </c>
      <c r="O293" s="36" t="s">
        <v>414</v>
      </c>
      <c r="P293" s="36" t="s">
        <v>76</v>
      </c>
      <c r="Q293" s="41" t="s">
        <v>135</v>
      </c>
      <c r="R293" s="74" t="n">
        <v>42552</v>
      </c>
      <c r="S293" s="39" t="n">
        <v>12</v>
      </c>
      <c r="T293" s="43" t="n">
        <f aca="false">R293+S293*365.2</f>
        <v>46934.4</v>
      </c>
      <c r="U293" s="50" t="s">
        <v>78</v>
      </c>
      <c r="V293" s="51" t="str">
        <f aca="false">IF(Y293="","",Y293)</f>
        <v>М</v>
      </c>
      <c r="W293" s="51" t="str">
        <f aca="false">IF(Z293="","",Z293)</f>
        <v>Па</v>
      </c>
      <c r="X293" s="50" t="s">
        <v>1330</v>
      </c>
      <c r="Y293" s="39" t="s">
        <v>137</v>
      </c>
      <c r="Z293" s="41" t="s">
        <v>138</v>
      </c>
      <c r="AA293" s="37" t="s">
        <v>1331</v>
      </c>
      <c r="AB293" s="39"/>
      <c r="AC293" s="41" t="s">
        <v>111</v>
      </c>
      <c r="AD293" s="40" t="n">
        <v>36</v>
      </c>
      <c r="AE293" s="44" t="n">
        <v>45332</v>
      </c>
      <c r="AF293" s="45" t="n">
        <f aca="false">IF(AD293=0,0,IF(AE293="","",EDATE(AE293,AD293)-DAY(1)))</f>
        <v>46397</v>
      </c>
      <c r="AG293" s="38" t="s">
        <v>81</v>
      </c>
      <c r="AH293" s="38" t="s">
        <v>82</v>
      </c>
      <c r="AI293" s="36" t="s">
        <v>1428</v>
      </c>
      <c r="AJ293" s="38" t="s">
        <v>113</v>
      </c>
      <c r="AK293" s="45" t="str">
        <f aca="true">IF(AE293=0,"нет данных",IF(TODAY()&lt;AF293-30,"поверен",IF(TODAY()&gt;AF293,"ЗАМЕНИТЬ","ПРОСРОЧЕН")))</f>
        <v>поверен</v>
      </c>
      <c r="AL293" s="41"/>
      <c r="AM293" s="41" t="s">
        <v>85</v>
      </c>
      <c r="AN293" s="41" t="s">
        <v>86</v>
      </c>
      <c r="AO293" s="41" t="s">
        <v>87</v>
      </c>
      <c r="AP293" s="39" t="s">
        <v>173</v>
      </c>
      <c r="AQ293" s="46" t="s">
        <v>115</v>
      </c>
      <c r="AR293" s="45"/>
      <c r="AS293" s="41" t="s">
        <v>90</v>
      </c>
      <c r="AT293" s="36" t="s">
        <v>746</v>
      </c>
      <c r="AU293" s="36"/>
      <c r="AV293" s="38" t="n">
        <v>45015</v>
      </c>
      <c r="AW293" s="38"/>
      <c r="AX293" s="36"/>
      <c r="AY293" s="36"/>
      <c r="AZ293" s="36"/>
      <c r="BA293" s="38"/>
      <c r="BB293" s="38" t="s">
        <v>141</v>
      </c>
      <c r="BC293" s="38" t="s">
        <v>142</v>
      </c>
      <c r="BD293" s="41" t="n">
        <v>3001</v>
      </c>
      <c r="BE293" s="38"/>
      <c r="BF293" s="47"/>
      <c r="BG293" s="48" t="s">
        <v>446</v>
      </c>
      <c r="BH293" s="49"/>
      <c r="BI293" s="51"/>
      <c r="BJ293" s="51"/>
      <c r="BK293" s="51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  <c r="CP293" s="52"/>
      <c r="CQ293" s="52"/>
      <c r="CR293" s="52"/>
      <c r="CS293" s="52"/>
      <c r="CT293" s="52"/>
      <c r="CU293" s="52"/>
      <c r="CV293" s="52"/>
      <c r="CW293" s="52"/>
      <c r="CX293" s="52"/>
      <c r="CY293" s="52"/>
      <c r="CZ293" s="52"/>
      <c r="DA293" s="52"/>
      <c r="DB293" s="52"/>
      <c r="DC293" s="52"/>
      <c r="DD293" s="52"/>
      <c r="DE293" s="52"/>
      <c r="DF293" s="52"/>
      <c r="DG293" s="52"/>
      <c r="DH293" s="52"/>
      <c r="DI293" s="52"/>
      <c r="DJ293" s="52"/>
      <c r="DK293" s="52"/>
      <c r="DL293" s="52"/>
      <c r="DM293" s="52"/>
      <c r="DN293" s="52"/>
      <c r="DO293" s="52"/>
      <c r="DP293" s="52"/>
      <c r="DQ293" s="52"/>
      <c r="DR293" s="52"/>
      <c r="DS293" s="52"/>
      <c r="DT293" s="52"/>
      <c r="DU293" s="52"/>
      <c r="DV293" s="52"/>
      <c r="DW293" s="52"/>
      <c r="DX293" s="52"/>
      <c r="DY293" s="52"/>
      <c r="DZ293" s="52"/>
      <c r="EA293" s="52"/>
      <c r="EB293" s="52"/>
      <c r="EC293" s="52"/>
      <c r="ED293" s="52"/>
      <c r="EE293" s="52"/>
      <c r="EF293" s="52"/>
      <c r="EG293" s="52"/>
      <c r="EH293" s="52"/>
      <c r="EI293" s="52"/>
      <c r="EJ293" s="52"/>
      <c r="EK293" s="52"/>
      <c r="EL293" s="52"/>
      <c r="EM293" s="52"/>
      <c r="EN293" s="52"/>
      <c r="EO293" s="52"/>
      <c r="EP293" s="52"/>
      <c r="EQ293" s="52"/>
      <c r="ER293" s="52"/>
      <c r="ES293" s="52"/>
      <c r="ET293" s="52"/>
      <c r="EU293" s="52"/>
      <c r="EV293" s="52"/>
      <c r="EW293" s="52"/>
      <c r="EX293" s="52"/>
      <c r="EY293" s="52"/>
      <c r="EZ293" s="52"/>
      <c r="FA293" s="52"/>
      <c r="FB293" s="52"/>
      <c r="FC293" s="52"/>
      <c r="FD293" s="52"/>
      <c r="FE293" s="52"/>
      <c r="FF293" s="52"/>
      <c r="FG293" s="52"/>
      <c r="FH293" s="52"/>
      <c r="FI293" s="52"/>
      <c r="FJ293" s="52"/>
      <c r="FK293" s="52"/>
      <c r="FL293" s="52"/>
      <c r="FM293" s="52"/>
      <c r="FN293" s="52"/>
      <c r="FO293" s="52"/>
      <c r="FP293" s="52"/>
      <c r="FQ293" s="52"/>
      <c r="FR293" s="52"/>
      <c r="FS293" s="52"/>
      <c r="FT293" s="52"/>
      <c r="FU293" s="52"/>
      <c r="FV293" s="52"/>
      <c r="FW293" s="52"/>
      <c r="FX293" s="52"/>
      <c r="FY293" s="52"/>
      <c r="FZ293" s="52"/>
      <c r="GA293" s="52"/>
      <c r="GB293" s="52"/>
      <c r="GC293" s="52"/>
      <c r="GD293" s="52"/>
      <c r="GE293" s="52"/>
      <c r="GF293" s="52"/>
      <c r="GG293" s="52"/>
      <c r="GH293" s="52"/>
      <c r="GI293" s="52"/>
      <c r="GJ293" s="52"/>
      <c r="GK293" s="52"/>
      <c r="GL293" s="52"/>
      <c r="GM293" s="52"/>
      <c r="GN293" s="52"/>
      <c r="GO293" s="52"/>
      <c r="GP293" s="52"/>
      <c r="GQ293" s="52"/>
      <c r="GR293" s="52"/>
      <c r="GS293" s="52"/>
      <c r="GT293" s="52"/>
      <c r="GU293" s="52"/>
      <c r="GV293" s="52"/>
      <c r="GW293" s="52"/>
      <c r="GX293" s="52"/>
      <c r="GY293" s="52"/>
      <c r="GZ293" s="52"/>
      <c r="HA293" s="52"/>
      <c r="HB293" s="52"/>
      <c r="HC293" s="52"/>
      <c r="HD293" s="52"/>
      <c r="HE293" s="52"/>
      <c r="HF293" s="52"/>
      <c r="HG293" s="52"/>
      <c r="HH293" s="52"/>
      <c r="HI293" s="52"/>
      <c r="HJ293" s="52"/>
      <c r="HK293" s="52"/>
      <c r="HL293" s="52"/>
      <c r="HM293" s="52"/>
      <c r="HN293" s="52"/>
      <c r="HO293" s="52"/>
      <c r="HP293" s="52"/>
      <c r="HQ293" s="52"/>
      <c r="HR293" s="52"/>
      <c r="HS293" s="52"/>
      <c r="HT293" s="52"/>
      <c r="HU293" s="52"/>
      <c r="HV293" s="52"/>
      <c r="HW293" s="52"/>
      <c r="HX293" s="52"/>
      <c r="HY293" s="52"/>
      <c r="HZ293" s="52"/>
      <c r="IA293" s="52"/>
      <c r="IB293" s="52"/>
      <c r="IC293" s="52"/>
      <c r="ID293" s="52"/>
      <c r="IE293" s="52"/>
    </row>
    <row r="294" s="53" customFormat="true" ht="60" hidden="false" customHeight="true" outlineLevel="0" collapsed="false">
      <c r="A294" s="36"/>
      <c r="B294" s="36" t="s">
        <v>62</v>
      </c>
      <c r="C294" s="36" t="s">
        <v>63</v>
      </c>
      <c r="D294" s="37" t="s">
        <v>64</v>
      </c>
      <c r="E294" s="37" t="n">
        <v>604</v>
      </c>
      <c r="F294" s="38" t="s">
        <v>1291</v>
      </c>
      <c r="G294" s="51" t="s">
        <v>1429</v>
      </c>
      <c r="H294" s="37" t="s">
        <v>1430</v>
      </c>
      <c r="I294" s="39" t="s">
        <v>689</v>
      </c>
      <c r="J294" s="38" t="s">
        <v>409</v>
      </c>
      <c r="K294" s="40" t="s">
        <v>410</v>
      </c>
      <c r="L294" s="40" t="s">
        <v>411</v>
      </c>
      <c r="M294" s="50" t="s">
        <v>1335</v>
      </c>
      <c r="N294" s="37" t="s">
        <v>1431</v>
      </c>
      <c r="O294" s="36" t="s">
        <v>414</v>
      </c>
      <c r="P294" s="36" t="s">
        <v>76</v>
      </c>
      <c r="Q294" s="41" t="s">
        <v>135</v>
      </c>
      <c r="R294" s="42" t="n">
        <v>42552</v>
      </c>
      <c r="S294" s="39" t="n">
        <v>12</v>
      </c>
      <c r="T294" s="43" t="n">
        <f aca="false">R294+S294*365.2</f>
        <v>46934.4</v>
      </c>
      <c r="U294" s="37" t="s">
        <v>78</v>
      </c>
      <c r="V294" s="36" t="str">
        <f aca="false">IF(Y294="","",Y294)</f>
        <v>М</v>
      </c>
      <c r="W294" s="36" t="str">
        <f aca="false">IF(Z294="","",Z294)</f>
        <v>Па</v>
      </c>
      <c r="X294" s="39" t="n">
        <v>2.5</v>
      </c>
      <c r="Y294" s="39" t="s">
        <v>137</v>
      </c>
      <c r="Z294" s="41" t="s">
        <v>138</v>
      </c>
      <c r="AA294" s="37" t="s">
        <v>417</v>
      </c>
      <c r="AB294" s="39"/>
      <c r="AC294" s="41" t="s">
        <v>111</v>
      </c>
      <c r="AD294" s="40" t="n">
        <v>36</v>
      </c>
      <c r="AE294" s="44" t="n">
        <v>44884</v>
      </c>
      <c r="AF294" s="45" t="n">
        <f aca="false">IF(AD294=0,0,IF(AE294="","",EDATE(AE294,AD294)-DAY(1)))</f>
        <v>45949</v>
      </c>
      <c r="AG294" s="38" t="s">
        <v>81</v>
      </c>
      <c r="AH294" s="45" t="s">
        <v>82</v>
      </c>
      <c r="AI294" s="36" t="s">
        <v>1432</v>
      </c>
      <c r="AJ294" s="38" t="s">
        <v>113</v>
      </c>
      <c r="AK294" s="45" t="str">
        <f aca="true">IF(AE294=0,"нет данных",IF(TODAY()&lt;AF294-30,"поверен",IF(TODAY()&gt;AF294,"ЗАМЕНИТЬ","ПРОСРОЧЕН")))</f>
        <v>ПРОСРОЧЕН</v>
      </c>
      <c r="AL294" s="41"/>
      <c r="AM294" s="41" t="s">
        <v>85</v>
      </c>
      <c r="AN294" s="41" t="s">
        <v>86</v>
      </c>
      <c r="AO294" s="41" t="s">
        <v>87</v>
      </c>
      <c r="AP294" s="39" t="s">
        <v>173</v>
      </c>
      <c r="AQ294" s="46" t="s">
        <v>115</v>
      </c>
      <c r="AR294" s="45"/>
      <c r="AS294" s="41" t="s">
        <v>90</v>
      </c>
      <c r="AT294" s="36" t="s">
        <v>746</v>
      </c>
      <c r="AU294" s="36"/>
      <c r="AV294" s="38" t="n">
        <v>45015</v>
      </c>
      <c r="AW294" s="38"/>
      <c r="AX294" s="36"/>
      <c r="AY294" s="36"/>
      <c r="AZ294" s="36"/>
      <c r="BA294" s="38"/>
      <c r="BB294" s="38" t="s">
        <v>141</v>
      </c>
      <c r="BC294" s="38" t="s">
        <v>142</v>
      </c>
      <c r="BD294" s="41" t="n">
        <v>3001</v>
      </c>
      <c r="BE294" s="38"/>
      <c r="BF294" s="47"/>
      <c r="BG294" s="104" t="s">
        <v>388</v>
      </c>
      <c r="BH294" s="105"/>
      <c r="BI294" s="36"/>
      <c r="BJ294" s="36"/>
      <c r="BK294" s="36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  <c r="CP294" s="52"/>
      <c r="CQ294" s="52"/>
      <c r="CR294" s="52"/>
      <c r="CS294" s="52"/>
      <c r="CT294" s="52"/>
      <c r="CU294" s="52"/>
      <c r="CV294" s="52"/>
      <c r="CW294" s="52"/>
      <c r="CX294" s="52"/>
      <c r="CY294" s="52"/>
      <c r="CZ294" s="52"/>
      <c r="DA294" s="52"/>
      <c r="DB294" s="52"/>
      <c r="DC294" s="52"/>
      <c r="DD294" s="52"/>
      <c r="DE294" s="52"/>
      <c r="DF294" s="52"/>
      <c r="DG294" s="52"/>
      <c r="DH294" s="52"/>
      <c r="DI294" s="52"/>
      <c r="DJ294" s="52"/>
      <c r="DK294" s="52"/>
      <c r="DL294" s="52"/>
      <c r="DM294" s="52"/>
      <c r="DN294" s="52"/>
      <c r="DO294" s="52"/>
      <c r="DP294" s="52"/>
      <c r="DQ294" s="52"/>
      <c r="DR294" s="52"/>
      <c r="DS294" s="52"/>
      <c r="DT294" s="52"/>
      <c r="DU294" s="52"/>
      <c r="DV294" s="52"/>
      <c r="DW294" s="52"/>
      <c r="DX294" s="52"/>
      <c r="DY294" s="52"/>
      <c r="DZ294" s="52"/>
      <c r="EA294" s="52"/>
      <c r="EB294" s="52"/>
      <c r="EC294" s="52"/>
      <c r="ED294" s="52"/>
      <c r="EE294" s="52"/>
      <c r="EF294" s="52"/>
      <c r="EG294" s="52"/>
      <c r="EH294" s="52"/>
      <c r="EI294" s="52"/>
      <c r="EJ294" s="52"/>
      <c r="EK294" s="52"/>
      <c r="EL294" s="52"/>
      <c r="EM294" s="52"/>
      <c r="EN294" s="52"/>
      <c r="EO294" s="52"/>
      <c r="EP294" s="52"/>
      <c r="EQ294" s="52"/>
      <c r="ER294" s="52"/>
      <c r="ES294" s="52"/>
      <c r="ET294" s="52"/>
      <c r="EU294" s="52"/>
      <c r="EV294" s="52"/>
      <c r="EW294" s="52"/>
      <c r="EX294" s="52"/>
      <c r="EY294" s="52"/>
      <c r="EZ294" s="52"/>
      <c r="FA294" s="52"/>
      <c r="FB294" s="52"/>
      <c r="FC294" s="52"/>
      <c r="FD294" s="52"/>
      <c r="FE294" s="52"/>
      <c r="FF294" s="52"/>
      <c r="FG294" s="52"/>
      <c r="FH294" s="52"/>
      <c r="FI294" s="52"/>
      <c r="FJ294" s="52"/>
      <c r="FK294" s="52"/>
      <c r="FL294" s="52"/>
      <c r="FM294" s="52"/>
      <c r="FN294" s="52"/>
      <c r="FO294" s="52"/>
      <c r="FP294" s="52"/>
      <c r="FQ294" s="52"/>
      <c r="FR294" s="52"/>
      <c r="FS294" s="52"/>
      <c r="FT294" s="52"/>
      <c r="FU294" s="52"/>
      <c r="FV294" s="52"/>
      <c r="FW294" s="52"/>
      <c r="FX294" s="52"/>
      <c r="FY294" s="52"/>
      <c r="FZ294" s="52"/>
      <c r="GA294" s="52"/>
      <c r="GB294" s="52"/>
      <c r="GC294" s="52"/>
      <c r="GD294" s="52"/>
      <c r="GE294" s="52"/>
      <c r="GF294" s="52"/>
      <c r="GG294" s="52"/>
      <c r="GH294" s="52"/>
      <c r="GI294" s="52"/>
      <c r="GJ294" s="52"/>
      <c r="GK294" s="52"/>
      <c r="GL294" s="52"/>
      <c r="GM294" s="52"/>
      <c r="GN294" s="52"/>
      <c r="GO294" s="52"/>
      <c r="GP294" s="52"/>
      <c r="GQ294" s="52"/>
      <c r="GR294" s="52"/>
      <c r="GS294" s="52"/>
      <c r="GT294" s="52"/>
      <c r="GU294" s="52"/>
      <c r="GV294" s="52"/>
      <c r="GW294" s="52"/>
      <c r="GX294" s="52"/>
      <c r="GY294" s="52"/>
      <c r="GZ294" s="52"/>
      <c r="HA294" s="52"/>
      <c r="HB294" s="52"/>
      <c r="HC294" s="52"/>
      <c r="HD294" s="52"/>
      <c r="HE294" s="52"/>
      <c r="HF294" s="52"/>
      <c r="HG294" s="52"/>
      <c r="HH294" s="52"/>
      <c r="HI294" s="52"/>
      <c r="HJ294" s="52"/>
      <c r="HK294" s="52"/>
      <c r="HL294" s="52"/>
      <c r="HM294" s="52"/>
      <c r="HN294" s="52"/>
      <c r="HO294" s="52"/>
      <c r="HP294" s="52"/>
      <c r="HQ294" s="52"/>
      <c r="HR294" s="52"/>
      <c r="HS294" s="52"/>
      <c r="HT294" s="52"/>
      <c r="HU294" s="52"/>
      <c r="HV294" s="52"/>
      <c r="HW294" s="52"/>
      <c r="HX294" s="52"/>
      <c r="HY294" s="52"/>
      <c r="HZ294" s="52"/>
      <c r="IA294" s="52"/>
      <c r="IB294" s="52"/>
      <c r="IC294" s="52"/>
      <c r="ID294" s="52"/>
      <c r="IE294" s="52"/>
    </row>
    <row r="295" s="53" customFormat="true" ht="60" hidden="false" customHeight="true" outlineLevel="0" collapsed="false">
      <c r="A295" s="36"/>
      <c r="B295" s="36" t="s">
        <v>62</v>
      </c>
      <c r="C295" s="36" t="s">
        <v>63</v>
      </c>
      <c r="D295" s="37" t="s">
        <v>64</v>
      </c>
      <c r="E295" s="37" t="n">
        <v>604</v>
      </c>
      <c r="F295" s="38" t="s">
        <v>1291</v>
      </c>
      <c r="G295" s="51" t="s">
        <v>1433</v>
      </c>
      <c r="H295" s="37" t="s">
        <v>1434</v>
      </c>
      <c r="I295" s="39" t="s">
        <v>408</v>
      </c>
      <c r="J295" s="38" t="s">
        <v>409</v>
      </c>
      <c r="K295" s="235" t="s">
        <v>1340</v>
      </c>
      <c r="L295" s="40" t="s">
        <v>411</v>
      </c>
      <c r="M295" s="38" t="s">
        <v>1435</v>
      </c>
      <c r="N295" s="37" t="s">
        <v>1436</v>
      </c>
      <c r="O295" s="36" t="s">
        <v>414</v>
      </c>
      <c r="P295" s="36" t="s">
        <v>76</v>
      </c>
      <c r="Q295" s="41" t="s">
        <v>135</v>
      </c>
      <c r="R295" s="42" t="n">
        <v>42552</v>
      </c>
      <c r="S295" s="39" t="n">
        <v>12</v>
      </c>
      <c r="T295" s="43" t="n">
        <f aca="false">R295+S295*365.2</f>
        <v>46934.4</v>
      </c>
      <c r="U295" s="37" t="s">
        <v>78</v>
      </c>
      <c r="V295" s="36" t="str">
        <f aca="false">IF(Y295="","",Y295)</f>
        <v>к</v>
      </c>
      <c r="W295" s="36" t="str">
        <f aca="false">IF(Z295="","",Z295)</f>
        <v>Па</v>
      </c>
      <c r="X295" s="39" t="n">
        <v>250</v>
      </c>
      <c r="Y295" s="39" t="s">
        <v>416</v>
      </c>
      <c r="Z295" s="41" t="s">
        <v>138</v>
      </c>
      <c r="AA295" s="37" t="s">
        <v>417</v>
      </c>
      <c r="AB295" s="39"/>
      <c r="AC295" s="41" t="s">
        <v>111</v>
      </c>
      <c r="AD295" s="40" t="n">
        <v>36</v>
      </c>
      <c r="AE295" s="44" t="n">
        <v>44884</v>
      </c>
      <c r="AF295" s="45" t="n">
        <f aca="false">IF(AD295=0,0,IF(AE295="","",EDATE(AE295,AD295)-DAY(1)))</f>
        <v>45949</v>
      </c>
      <c r="AG295" s="38" t="s">
        <v>81</v>
      </c>
      <c r="AH295" s="38" t="s">
        <v>82</v>
      </c>
      <c r="AI295" s="41" t="s">
        <v>1437</v>
      </c>
      <c r="AJ295" s="38" t="s">
        <v>113</v>
      </c>
      <c r="AK295" s="45" t="str">
        <f aca="true">IF(AE295=0,"нет данных",IF(TODAY()&lt;AF295-30,"поверен",IF(TODAY()&gt;AF295,"ЗАМЕНИТЬ","ПРОСРОЧЕН")))</f>
        <v>ПРОСРОЧЕН</v>
      </c>
      <c r="AL295" s="41"/>
      <c r="AM295" s="41" t="s">
        <v>85</v>
      </c>
      <c r="AN295" s="41" t="s">
        <v>86</v>
      </c>
      <c r="AO295" s="41" t="s">
        <v>87</v>
      </c>
      <c r="AP295" s="39" t="s">
        <v>173</v>
      </c>
      <c r="AQ295" s="46" t="s">
        <v>115</v>
      </c>
      <c r="AR295" s="45"/>
      <c r="AS295" s="41" t="s">
        <v>90</v>
      </c>
      <c r="AT295" s="36" t="s">
        <v>746</v>
      </c>
      <c r="AU295" s="36"/>
      <c r="AV295" s="38" t="n">
        <v>45015</v>
      </c>
      <c r="AW295" s="38"/>
      <c r="AX295" s="36"/>
      <c r="AY295" s="36"/>
      <c r="AZ295" s="36"/>
      <c r="BA295" s="38"/>
      <c r="BB295" s="38" t="s">
        <v>141</v>
      </c>
      <c r="BC295" s="38" t="s">
        <v>142</v>
      </c>
      <c r="BD295" s="41" t="s">
        <v>143</v>
      </c>
      <c r="BE295" s="38"/>
      <c r="BF295" s="47"/>
      <c r="BG295" s="104" t="s">
        <v>388</v>
      </c>
      <c r="BH295" s="105"/>
      <c r="BI295" s="36"/>
      <c r="BJ295" s="36"/>
      <c r="BK295" s="36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52"/>
      <c r="CO295" s="52"/>
      <c r="CP295" s="52"/>
      <c r="CQ295" s="52"/>
      <c r="CR295" s="52"/>
      <c r="CS295" s="52"/>
      <c r="CT295" s="52"/>
      <c r="CU295" s="52"/>
      <c r="CV295" s="52"/>
      <c r="CW295" s="52"/>
      <c r="CX295" s="52"/>
      <c r="CY295" s="52"/>
      <c r="CZ295" s="52"/>
      <c r="DA295" s="52"/>
      <c r="DB295" s="52"/>
      <c r="DC295" s="52"/>
      <c r="DD295" s="52"/>
      <c r="DE295" s="52"/>
      <c r="DF295" s="52"/>
      <c r="DG295" s="52"/>
      <c r="DH295" s="52"/>
      <c r="DI295" s="52"/>
      <c r="DJ295" s="52"/>
      <c r="DK295" s="52"/>
      <c r="DL295" s="52"/>
      <c r="DM295" s="52"/>
      <c r="DN295" s="52"/>
      <c r="DO295" s="52"/>
      <c r="DP295" s="52"/>
      <c r="DQ295" s="52"/>
      <c r="DR295" s="52"/>
      <c r="DS295" s="52"/>
      <c r="DT295" s="52"/>
      <c r="DU295" s="52"/>
      <c r="DV295" s="52"/>
      <c r="DW295" s="52"/>
      <c r="DX295" s="52"/>
      <c r="DY295" s="52"/>
      <c r="DZ295" s="52"/>
      <c r="EA295" s="52"/>
      <c r="EB295" s="52"/>
      <c r="EC295" s="52"/>
      <c r="ED295" s="52"/>
      <c r="EE295" s="52"/>
      <c r="EF295" s="52"/>
      <c r="EG295" s="52"/>
      <c r="EH295" s="52"/>
      <c r="EI295" s="52"/>
      <c r="EJ295" s="52"/>
      <c r="EK295" s="52"/>
      <c r="EL295" s="52"/>
      <c r="EM295" s="52"/>
      <c r="EN295" s="52"/>
      <c r="EO295" s="52"/>
      <c r="EP295" s="52"/>
      <c r="EQ295" s="52"/>
      <c r="ER295" s="52"/>
      <c r="ES295" s="52"/>
      <c r="ET295" s="52"/>
      <c r="EU295" s="52"/>
      <c r="EV295" s="52"/>
      <c r="EW295" s="52"/>
      <c r="EX295" s="52"/>
      <c r="EY295" s="52"/>
      <c r="EZ295" s="52"/>
      <c r="FA295" s="52"/>
      <c r="FB295" s="52"/>
      <c r="FC295" s="52"/>
      <c r="FD295" s="52"/>
      <c r="FE295" s="52"/>
      <c r="FF295" s="52"/>
      <c r="FG295" s="52"/>
      <c r="FH295" s="52"/>
      <c r="FI295" s="52"/>
      <c r="FJ295" s="52"/>
      <c r="FK295" s="52"/>
      <c r="FL295" s="52"/>
      <c r="FM295" s="52"/>
      <c r="FN295" s="52"/>
      <c r="FO295" s="52"/>
      <c r="FP295" s="52"/>
      <c r="FQ295" s="52"/>
      <c r="FR295" s="52"/>
      <c r="FS295" s="52"/>
      <c r="FT295" s="52"/>
      <c r="FU295" s="52"/>
      <c r="FV295" s="52"/>
      <c r="FW295" s="52"/>
      <c r="FX295" s="52"/>
      <c r="FY295" s="52"/>
      <c r="FZ295" s="52"/>
      <c r="GA295" s="52"/>
      <c r="GB295" s="52"/>
      <c r="GC295" s="52"/>
      <c r="GD295" s="52"/>
      <c r="GE295" s="52"/>
      <c r="GF295" s="52"/>
      <c r="GG295" s="52"/>
      <c r="GH295" s="52"/>
      <c r="GI295" s="52"/>
      <c r="GJ295" s="52"/>
      <c r="GK295" s="52"/>
      <c r="GL295" s="52"/>
      <c r="GM295" s="52"/>
      <c r="GN295" s="52"/>
      <c r="GO295" s="52"/>
      <c r="GP295" s="52"/>
      <c r="GQ295" s="52"/>
      <c r="GR295" s="52"/>
      <c r="GS295" s="52"/>
      <c r="GT295" s="52"/>
      <c r="GU295" s="52"/>
      <c r="GV295" s="52"/>
      <c r="GW295" s="52"/>
      <c r="GX295" s="52"/>
      <c r="GY295" s="52"/>
      <c r="GZ295" s="52"/>
      <c r="HA295" s="52"/>
      <c r="HB295" s="52"/>
      <c r="HC295" s="52"/>
      <c r="HD295" s="52"/>
      <c r="HE295" s="52"/>
      <c r="HF295" s="52"/>
      <c r="HG295" s="52"/>
      <c r="HH295" s="52"/>
      <c r="HI295" s="52"/>
      <c r="HJ295" s="52"/>
      <c r="HK295" s="52"/>
      <c r="HL295" s="52"/>
      <c r="HM295" s="52"/>
      <c r="HN295" s="52"/>
      <c r="HO295" s="52"/>
      <c r="HP295" s="52"/>
      <c r="HQ295" s="52"/>
      <c r="HR295" s="52"/>
      <c r="HS295" s="52"/>
      <c r="HT295" s="52"/>
      <c r="HU295" s="52"/>
      <c r="HV295" s="52"/>
      <c r="HW295" s="52"/>
      <c r="HX295" s="52"/>
      <c r="HY295" s="52"/>
      <c r="HZ295" s="52"/>
      <c r="IA295" s="52"/>
      <c r="IB295" s="52"/>
      <c r="IC295" s="52"/>
      <c r="ID295" s="52"/>
      <c r="IE295" s="52"/>
    </row>
    <row r="296" s="106" customFormat="true" ht="60" hidden="false" customHeight="true" outlineLevel="0" collapsed="false">
      <c r="A296" s="36"/>
      <c r="B296" s="36" t="s">
        <v>62</v>
      </c>
      <c r="C296" s="36" t="s">
        <v>63</v>
      </c>
      <c r="D296" s="37" t="s">
        <v>64</v>
      </c>
      <c r="E296" s="37" t="n">
        <v>604</v>
      </c>
      <c r="F296" s="38" t="s">
        <v>1291</v>
      </c>
      <c r="G296" s="36" t="s">
        <v>1438</v>
      </c>
      <c r="H296" s="36" t="s">
        <v>1439</v>
      </c>
      <c r="I296" s="39" t="s">
        <v>101</v>
      </c>
      <c r="J296" s="38" t="s">
        <v>1347</v>
      </c>
      <c r="K296" s="40" t="s">
        <v>103</v>
      </c>
      <c r="L296" s="40" t="s">
        <v>104</v>
      </c>
      <c r="M296" s="36" t="s">
        <v>1348</v>
      </c>
      <c r="N296" s="37" t="s">
        <v>1440</v>
      </c>
      <c r="O296" s="46" t="s">
        <v>1350</v>
      </c>
      <c r="P296" s="36" t="s">
        <v>76</v>
      </c>
      <c r="Q296" s="41" t="s">
        <v>108</v>
      </c>
      <c r="R296" s="42" t="n">
        <v>43739</v>
      </c>
      <c r="S296" s="39" t="n">
        <v>8</v>
      </c>
      <c r="T296" s="43" t="n">
        <f aca="false">R296+S296*365.2</f>
        <v>46660.6</v>
      </c>
      <c r="U296" s="46" t="s">
        <v>334</v>
      </c>
      <c r="V296" s="36" t="str">
        <f aca="false">IF(Y296="","",Y296)</f>
        <v/>
      </c>
      <c r="W296" s="36" t="str">
        <f aca="false">IF(Z296="","",Z296)</f>
        <v>°С</v>
      </c>
      <c r="X296" s="46" t="s">
        <v>1351</v>
      </c>
      <c r="Y296" s="39"/>
      <c r="Z296" s="41" t="s">
        <v>109</v>
      </c>
      <c r="AA296" s="37" t="s">
        <v>1352</v>
      </c>
      <c r="AB296" s="39"/>
      <c r="AC296" s="41" t="s">
        <v>111</v>
      </c>
      <c r="AD296" s="40" t="n">
        <v>48</v>
      </c>
      <c r="AE296" s="44" t="n">
        <v>45391</v>
      </c>
      <c r="AF296" s="45" t="n">
        <f aca="false">IF(AD296=0,0,IF(AE296="","",EDATE(AE296,AD296)-DAY(1)))</f>
        <v>46821</v>
      </c>
      <c r="AG296" s="45" t="s">
        <v>81</v>
      </c>
      <c r="AH296" s="45" t="s">
        <v>1353</v>
      </c>
      <c r="AI296" s="36" t="s">
        <v>1441</v>
      </c>
      <c r="AJ296" s="38" t="s">
        <v>113</v>
      </c>
      <c r="AK296" s="45" t="str">
        <f aca="true">IF(AE296=0,"нет данных",IF(TODAY()&lt;AF296-30,"поверен",IF(TODAY()&gt;AF296,"ПРОСРОЧЕН")))</f>
        <v>поверен</v>
      </c>
      <c r="AL296" s="41"/>
      <c r="AM296" s="41" t="s">
        <v>85</v>
      </c>
      <c r="AN296" s="41" t="s">
        <v>86</v>
      </c>
      <c r="AO296" s="41" t="s">
        <v>87</v>
      </c>
      <c r="AP296" s="39" t="s">
        <v>1355</v>
      </c>
      <c r="AQ296" s="46" t="s">
        <v>1356</v>
      </c>
      <c r="AR296" s="45"/>
      <c r="AS296" s="41" t="s">
        <v>90</v>
      </c>
      <c r="AT296" s="36" t="s">
        <v>746</v>
      </c>
      <c r="AU296" s="36"/>
      <c r="AV296" s="46" t="s">
        <v>1442</v>
      </c>
      <c r="AW296" s="38"/>
      <c r="AX296" s="36"/>
      <c r="AY296" s="36"/>
      <c r="AZ296" s="36"/>
      <c r="BA296" s="38"/>
      <c r="BB296" s="38"/>
      <c r="BC296" s="38"/>
      <c r="BD296" s="41"/>
      <c r="BE296" s="38"/>
      <c r="BF296" s="47"/>
      <c r="BG296" s="104"/>
      <c r="BH296" s="105"/>
      <c r="BI296" s="36"/>
      <c r="BJ296" s="36"/>
      <c r="BK296" s="36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  <c r="CR296" s="72"/>
      <c r="CS296" s="72"/>
      <c r="CT296" s="72"/>
      <c r="CU296" s="72"/>
      <c r="CV296" s="72"/>
      <c r="CW296" s="72"/>
      <c r="CX296" s="72"/>
      <c r="CY296" s="72"/>
      <c r="CZ296" s="72"/>
      <c r="DA296" s="72"/>
      <c r="DB296" s="72"/>
      <c r="DC296" s="72"/>
      <c r="DD296" s="72"/>
      <c r="DE296" s="72"/>
      <c r="DF296" s="72"/>
      <c r="DG296" s="72"/>
      <c r="DH296" s="72"/>
      <c r="DI296" s="72"/>
      <c r="DJ296" s="72"/>
      <c r="DK296" s="72"/>
      <c r="DL296" s="72"/>
      <c r="DM296" s="72"/>
      <c r="DN296" s="72"/>
      <c r="DO296" s="72"/>
      <c r="DP296" s="72"/>
      <c r="DQ296" s="72"/>
      <c r="DR296" s="72"/>
      <c r="DS296" s="72"/>
      <c r="DT296" s="72"/>
      <c r="DU296" s="72"/>
      <c r="DV296" s="72"/>
      <c r="DW296" s="72"/>
      <c r="DX296" s="72"/>
      <c r="DY296" s="72"/>
      <c r="DZ296" s="72"/>
      <c r="EA296" s="72"/>
      <c r="EB296" s="72"/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N296" s="72"/>
      <c r="EO296" s="72"/>
      <c r="EP296" s="72"/>
      <c r="EQ296" s="72"/>
      <c r="ER296" s="72"/>
      <c r="ES296" s="72"/>
      <c r="ET296" s="72"/>
      <c r="EU296" s="72"/>
      <c r="EV296" s="72"/>
      <c r="EW296" s="72"/>
      <c r="EX296" s="72"/>
      <c r="EY296" s="72"/>
      <c r="EZ296" s="72"/>
      <c r="FA296" s="72"/>
      <c r="FB296" s="72"/>
      <c r="FC296" s="72"/>
      <c r="FD296" s="72"/>
      <c r="FE296" s="72"/>
      <c r="FF296" s="72"/>
      <c r="FG296" s="72"/>
      <c r="FH296" s="72"/>
      <c r="FI296" s="72"/>
      <c r="FJ296" s="72"/>
      <c r="FK296" s="72"/>
      <c r="FL296" s="72"/>
      <c r="FM296" s="72"/>
      <c r="FN296" s="72"/>
      <c r="FO296" s="72"/>
      <c r="FP296" s="72"/>
      <c r="FQ296" s="72"/>
      <c r="FR296" s="72"/>
      <c r="FS296" s="72"/>
      <c r="FT296" s="72"/>
      <c r="FU296" s="72"/>
      <c r="FV296" s="72"/>
      <c r="FW296" s="72"/>
      <c r="FX296" s="72"/>
      <c r="FY296" s="72"/>
      <c r="FZ296" s="72"/>
      <c r="GA296" s="72"/>
      <c r="GB296" s="72"/>
      <c r="GC296" s="72"/>
      <c r="GD296" s="72"/>
      <c r="GE296" s="72"/>
      <c r="GF296" s="72"/>
      <c r="GG296" s="72"/>
      <c r="GH296" s="72"/>
      <c r="GI296" s="72"/>
      <c r="GJ296" s="72"/>
      <c r="GK296" s="72"/>
      <c r="GL296" s="72"/>
      <c r="GM296" s="72"/>
      <c r="GN296" s="72"/>
      <c r="GO296" s="72"/>
      <c r="GP296" s="72"/>
      <c r="GQ296" s="72"/>
      <c r="GR296" s="72"/>
      <c r="GS296" s="72"/>
      <c r="GT296" s="72"/>
      <c r="GU296" s="72"/>
      <c r="GV296" s="72"/>
      <c r="GW296" s="72"/>
      <c r="GX296" s="72"/>
      <c r="GY296" s="72"/>
      <c r="GZ296" s="72"/>
      <c r="HA296" s="72"/>
      <c r="HB296" s="72"/>
      <c r="HC296" s="72"/>
      <c r="HD296" s="72"/>
      <c r="HE296" s="72"/>
      <c r="HF296" s="72"/>
      <c r="HG296" s="72"/>
      <c r="HH296" s="72"/>
      <c r="HI296" s="72"/>
      <c r="HJ296" s="72"/>
      <c r="HK296" s="72"/>
      <c r="HL296" s="72"/>
      <c r="HM296" s="72"/>
      <c r="HN296" s="72"/>
      <c r="HO296" s="72"/>
      <c r="HP296" s="72"/>
      <c r="HQ296" s="72"/>
      <c r="HR296" s="72"/>
      <c r="HS296" s="72"/>
      <c r="HT296" s="72"/>
      <c r="HU296" s="72"/>
      <c r="HV296" s="72"/>
      <c r="HW296" s="72"/>
      <c r="HX296" s="72"/>
      <c r="HY296" s="72"/>
      <c r="HZ296" s="72"/>
      <c r="IA296" s="72"/>
      <c r="IB296" s="72"/>
      <c r="IC296" s="72"/>
      <c r="ID296" s="72"/>
      <c r="IE296" s="72"/>
    </row>
    <row r="297" s="53" customFormat="true" ht="60" hidden="false" customHeight="true" outlineLevel="0" collapsed="false">
      <c r="A297" s="36"/>
      <c r="B297" s="36" t="s">
        <v>62</v>
      </c>
      <c r="C297" s="36" t="s">
        <v>63</v>
      </c>
      <c r="D297" s="37" t="s">
        <v>64</v>
      </c>
      <c r="E297" s="37" t="n">
        <v>604</v>
      </c>
      <c r="F297" s="38" t="s">
        <v>1291</v>
      </c>
      <c r="G297" s="51" t="s">
        <v>1443</v>
      </c>
      <c r="H297" s="51" t="s">
        <v>1444</v>
      </c>
      <c r="I297" s="39" t="s">
        <v>665</v>
      </c>
      <c r="J297" s="38" t="s">
        <v>1409</v>
      </c>
      <c r="K297" s="40" t="s">
        <v>1361</v>
      </c>
      <c r="L297" s="40" t="s">
        <v>1362</v>
      </c>
      <c r="M297" s="51" t="s">
        <v>1445</v>
      </c>
      <c r="N297" s="50" t="s">
        <v>1446</v>
      </c>
      <c r="O297" s="39" t="s">
        <v>629</v>
      </c>
      <c r="P297" s="36" t="s">
        <v>76</v>
      </c>
      <c r="Q297" s="41" t="s">
        <v>630</v>
      </c>
      <c r="R297" s="74" t="n">
        <v>44147</v>
      </c>
      <c r="S297" s="39" t="n">
        <v>10</v>
      </c>
      <c r="T297" s="43" t="n">
        <f aca="false">R297+S297*365.2</f>
        <v>47799</v>
      </c>
      <c r="U297" s="36" t="n">
        <v>-2</v>
      </c>
      <c r="V297" s="51" t="str">
        <f aca="false">IF(Y297="","",Y297)</f>
        <v>м</v>
      </c>
      <c r="W297" s="51" t="str">
        <f aca="false">IF(Z297="","",Z297)</f>
        <v>м</v>
      </c>
      <c r="X297" s="36" t="n">
        <v>2</v>
      </c>
      <c r="Y297" s="39" t="s">
        <v>242</v>
      </c>
      <c r="Z297" s="41" t="s">
        <v>242</v>
      </c>
      <c r="AA297" s="37" t="s">
        <v>243</v>
      </c>
      <c r="AB297" s="39" t="s">
        <v>242</v>
      </c>
      <c r="AC297" s="41" t="s">
        <v>242</v>
      </c>
      <c r="AD297" s="40" t="n">
        <v>12</v>
      </c>
      <c r="AE297" s="44" t="n">
        <v>45856</v>
      </c>
      <c r="AF297" s="45" t="n">
        <f aca="false">IF(AD297=0,0,IF(AE297="","",EDATE(AE297,AD297)-DAY(1)))</f>
        <v>46190</v>
      </c>
      <c r="AG297" s="38" t="s">
        <v>81</v>
      </c>
      <c r="AH297" s="38" t="s">
        <v>82</v>
      </c>
      <c r="AI297" s="41" t="s">
        <v>1447</v>
      </c>
      <c r="AJ297" s="38" t="s">
        <v>351</v>
      </c>
      <c r="AK297" s="45" t="str">
        <f aca="true">IF(AE297=0,"нет данных",IF(TODAY()&lt;AF297-30,"поверен",IF(TODAY()&gt;AF297,"ЗАМЕНИТЬ","ПРОСРОЧЕН")))</f>
        <v>поверен</v>
      </c>
      <c r="AL297" s="41"/>
      <c r="AM297" s="41" t="s">
        <v>85</v>
      </c>
      <c r="AN297" s="41" t="s">
        <v>86</v>
      </c>
      <c r="AO297" s="41" t="s">
        <v>87</v>
      </c>
      <c r="AP297" s="39" t="s">
        <v>672</v>
      </c>
      <c r="AQ297" s="46" t="s">
        <v>1366</v>
      </c>
      <c r="AR297" s="45"/>
      <c r="AS297" s="41" t="s">
        <v>90</v>
      </c>
      <c r="AT297" s="36" t="s">
        <v>746</v>
      </c>
      <c r="AU297" s="36"/>
      <c r="AV297" s="38" t="n">
        <v>45025</v>
      </c>
      <c r="AW297" s="38"/>
      <c r="AX297" s="36"/>
      <c r="AY297" s="36"/>
      <c r="AZ297" s="36"/>
      <c r="BA297" s="38"/>
      <c r="BB297" s="38" t="s">
        <v>674</v>
      </c>
      <c r="BC297" s="38" t="s">
        <v>637</v>
      </c>
      <c r="BD297" s="41" t="n">
        <v>3661</v>
      </c>
      <c r="BE297" s="38"/>
      <c r="BF297" s="47"/>
      <c r="BG297" s="51"/>
      <c r="BH297" s="49"/>
      <c r="BI297" s="46" t="s">
        <v>575</v>
      </c>
      <c r="BJ297" s="46" t="s">
        <v>675</v>
      </c>
      <c r="BK297" s="50" t="s">
        <v>676</v>
      </c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52"/>
      <c r="CO297" s="52"/>
      <c r="CP297" s="52"/>
      <c r="CQ297" s="52"/>
      <c r="CR297" s="52"/>
      <c r="CS297" s="52"/>
      <c r="CT297" s="52"/>
      <c r="CU297" s="52"/>
      <c r="CV297" s="52"/>
      <c r="CW297" s="52"/>
      <c r="CX297" s="52"/>
      <c r="CY297" s="52"/>
      <c r="CZ297" s="52"/>
      <c r="DA297" s="52"/>
      <c r="DB297" s="52"/>
      <c r="DC297" s="52"/>
      <c r="DD297" s="52"/>
      <c r="DE297" s="52"/>
      <c r="DF297" s="52"/>
      <c r="DG297" s="52"/>
      <c r="DH297" s="52"/>
      <c r="DI297" s="52"/>
      <c r="DJ297" s="52"/>
      <c r="DK297" s="52"/>
      <c r="DL297" s="52"/>
      <c r="DM297" s="52"/>
      <c r="DN297" s="52"/>
      <c r="DO297" s="52"/>
      <c r="DP297" s="52"/>
      <c r="DQ297" s="52"/>
      <c r="DR297" s="52"/>
      <c r="DS297" s="52"/>
      <c r="DT297" s="52"/>
      <c r="DU297" s="52"/>
      <c r="DV297" s="52"/>
      <c r="DW297" s="52"/>
      <c r="DX297" s="52"/>
      <c r="DY297" s="52"/>
      <c r="DZ297" s="52"/>
      <c r="EA297" s="52"/>
      <c r="EB297" s="52"/>
      <c r="EC297" s="52"/>
      <c r="ED297" s="52"/>
      <c r="EE297" s="52"/>
      <c r="EF297" s="52"/>
      <c r="EG297" s="52"/>
      <c r="EH297" s="52"/>
      <c r="EI297" s="52"/>
      <c r="EJ297" s="52"/>
      <c r="EK297" s="52"/>
      <c r="EL297" s="52"/>
      <c r="EM297" s="52"/>
      <c r="EN297" s="52"/>
      <c r="EO297" s="52"/>
      <c r="EP297" s="52"/>
      <c r="EQ297" s="52"/>
      <c r="ER297" s="52"/>
      <c r="ES297" s="52"/>
      <c r="ET297" s="52"/>
      <c r="EU297" s="52"/>
      <c r="EV297" s="52"/>
      <c r="EW297" s="52"/>
      <c r="EX297" s="52"/>
      <c r="EY297" s="52"/>
      <c r="EZ297" s="52"/>
      <c r="FA297" s="52"/>
      <c r="FB297" s="52"/>
      <c r="FC297" s="52"/>
      <c r="FD297" s="52"/>
      <c r="FE297" s="52"/>
      <c r="FF297" s="52"/>
      <c r="FG297" s="52"/>
      <c r="FH297" s="52"/>
      <c r="FI297" s="52"/>
      <c r="FJ297" s="52"/>
      <c r="FK297" s="52"/>
      <c r="FL297" s="52"/>
      <c r="FM297" s="52"/>
      <c r="FN297" s="52"/>
      <c r="FO297" s="52"/>
      <c r="FP297" s="52"/>
      <c r="FQ297" s="52"/>
      <c r="FR297" s="52"/>
      <c r="FS297" s="52"/>
      <c r="FT297" s="52"/>
      <c r="FU297" s="52"/>
      <c r="FV297" s="52"/>
      <c r="FW297" s="52"/>
      <c r="FX297" s="52"/>
      <c r="FY297" s="52"/>
      <c r="FZ297" s="52"/>
      <c r="GA297" s="52"/>
      <c r="GB297" s="52"/>
      <c r="GC297" s="52"/>
      <c r="GD297" s="52"/>
      <c r="GE297" s="52"/>
      <c r="GF297" s="52"/>
      <c r="GG297" s="52"/>
      <c r="GH297" s="52"/>
      <c r="GI297" s="52"/>
      <c r="GJ297" s="52"/>
      <c r="GK297" s="52"/>
      <c r="GL297" s="52"/>
      <c r="GM297" s="52"/>
      <c r="GN297" s="52"/>
      <c r="GO297" s="52"/>
      <c r="GP297" s="52"/>
      <c r="GQ297" s="52"/>
      <c r="GR297" s="52"/>
      <c r="GS297" s="52"/>
      <c r="GT297" s="52"/>
      <c r="GU297" s="52"/>
      <c r="GV297" s="52"/>
      <c r="GW297" s="52"/>
      <c r="GX297" s="52"/>
      <c r="GY297" s="52"/>
      <c r="GZ297" s="52"/>
      <c r="HA297" s="52"/>
      <c r="HB297" s="52"/>
      <c r="HC297" s="52"/>
      <c r="HD297" s="52"/>
      <c r="HE297" s="52"/>
      <c r="HF297" s="52"/>
      <c r="HG297" s="52"/>
      <c r="HH297" s="52"/>
      <c r="HI297" s="52"/>
      <c r="HJ297" s="52"/>
      <c r="HK297" s="52"/>
      <c r="HL297" s="52"/>
      <c r="HM297" s="52"/>
      <c r="HN297" s="52"/>
      <c r="HO297" s="52"/>
      <c r="HP297" s="52"/>
      <c r="HQ297" s="52"/>
      <c r="HR297" s="52"/>
      <c r="HS297" s="52"/>
      <c r="HT297" s="52"/>
      <c r="HU297" s="52"/>
      <c r="HV297" s="52"/>
      <c r="HW297" s="52"/>
      <c r="HX297" s="52"/>
      <c r="HY297" s="52"/>
      <c r="HZ297" s="52"/>
      <c r="IA297" s="52"/>
      <c r="IB297" s="52"/>
      <c r="IC297" s="52"/>
      <c r="ID297" s="52"/>
      <c r="IE297" s="52"/>
    </row>
    <row r="298" s="53" customFormat="true" ht="60" hidden="false" customHeight="true" outlineLevel="0" collapsed="false">
      <c r="A298" s="36"/>
      <c r="B298" s="36" t="s">
        <v>62</v>
      </c>
      <c r="C298" s="36" t="s">
        <v>63</v>
      </c>
      <c r="D298" s="37" t="s">
        <v>64</v>
      </c>
      <c r="E298" s="37" t="n">
        <v>604</v>
      </c>
      <c r="F298" s="38" t="s">
        <v>1291</v>
      </c>
      <c r="G298" s="38" t="s">
        <v>1448</v>
      </c>
      <c r="H298" s="37" t="s">
        <v>1449</v>
      </c>
      <c r="I298" s="39" t="s">
        <v>1294</v>
      </c>
      <c r="J298" s="38" t="s">
        <v>1295</v>
      </c>
      <c r="K298" s="40" t="s">
        <v>1296</v>
      </c>
      <c r="L298" s="40" t="s">
        <v>1297</v>
      </c>
      <c r="M298" s="40" t="s">
        <v>1298</v>
      </c>
      <c r="N298" s="40" t="n">
        <v>9151561</v>
      </c>
      <c r="O298" s="36" t="s">
        <v>1300</v>
      </c>
      <c r="P298" s="36" t="s">
        <v>189</v>
      </c>
      <c r="Q298" s="41" t="s">
        <v>630</v>
      </c>
      <c r="R298" s="74" t="n">
        <v>42339</v>
      </c>
      <c r="S298" s="39" t="n">
        <v>10</v>
      </c>
      <c r="T298" s="43" t="n">
        <f aca="false">R298+S298*365.2</f>
        <v>45991</v>
      </c>
      <c r="U298" s="37" t="n">
        <v>0</v>
      </c>
      <c r="V298" s="51" t="str">
        <f aca="false">IF(Y298="","",Y298)</f>
        <v>м</v>
      </c>
      <c r="W298" s="51" t="str">
        <f aca="false">IF(Z298="","",Z298)</f>
        <v>м/c</v>
      </c>
      <c r="X298" s="39" t="n">
        <v>12.7</v>
      </c>
      <c r="Y298" s="39" t="s">
        <v>242</v>
      </c>
      <c r="Z298" s="41" t="s">
        <v>631</v>
      </c>
      <c r="AA298" s="37" t="s">
        <v>1301</v>
      </c>
      <c r="AB298" s="39"/>
      <c r="AC298" s="41" t="s">
        <v>111</v>
      </c>
      <c r="AD298" s="40" t="n">
        <v>24</v>
      </c>
      <c r="AE298" s="44" t="n">
        <v>45576</v>
      </c>
      <c r="AF298" s="45" t="n">
        <f aca="false">IF(AD298=0,0,IF(AE298="","",EDATE(AE298,AD298)-DAY(1)))</f>
        <v>46275</v>
      </c>
      <c r="AG298" s="38" t="s">
        <v>81</v>
      </c>
      <c r="AH298" s="38" t="s">
        <v>82</v>
      </c>
      <c r="AI298" s="36" t="s">
        <v>711</v>
      </c>
      <c r="AJ298" s="38" t="s">
        <v>712</v>
      </c>
      <c r="AK298" s="45" t="str">
        <f aca="true">IF(AE298=0,"нет данных",IF(TODAY()&lt;AF298-30,"поверен",IF(TODAY()&gt;AF298,"ЗАМЕНИТЬ","ПРОСРОЧЕН")))</f>
        <v>поверен</v>
      </c>
      <c r="AL298" s="41"/>
      <c r="AM298" s="41" t="s">
        <v>85</v>
      </c>
      <c r="AN298" s="41" t="s">
        <v>86</v>
      </c>
      <c r="AO298" s="41" t="s">
        <v>87</v>
      </c>
      <c r="AP298" s="39" t="s">
        <v>1303</v>
      </c>
      <c r="AQ298" s="46" t="s">
        <v>1304</v>
      </c>
      <c r="AR298" s="45"/>
      <c r="AS298" s="41" t="s">
        <v>90</v>
      </c>
      <c r="AT298" s="36" t="s">
        <v>91</v>
      </c>
      <c r="AU298" s="36"/>
      <c r="AV298" s="38" t="n">
        <v>45026</v>
      </c>
      <c r="AW298" s="38"/>
      <c r="AX298" s="36"/>
      <c r="AY298" s="36"/>
      <c r="AZ298" s="36"/>
      <c r="BA298" s="38"/>
      <c r="BB298" s="38" t="s">
        <v>636</v>
      </c>
      <c r="BC298" s="38" t="s">
        <v>637</v>
      </c>
      <c r="BD298" s="41" t="n">
        <v>3661</v>
      </c>
      <c r="BE298" s="38"/>
      <c r="BF298" s="47"/>
      <c r="BG298" s="51" t="s">
        <v>359</v>
      </c>
      <c r="BH298" s="49"/>
      <c r="BI298" s="51"/>
      <c r="BJ298" s="51"/>
      <c r="BK298" s="51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52"/>
      <c r="CO298" s="52"/>
      <c r="CP298" s="52"/>
      <c r="CQ298" s="52"/>
      <c r="CR298" s="52"/>
      <c r="CS298" s="52"/>
      <c r="CT298" s="52"/>
      <c r="CU298" s="52"/>
      <c r="CV298" s="52"/>
      <c r="CW298" s="52"/>
      <c r="CX298" s="52"/>
      <c r="CY298" s="52"/>
      <c r="CZ298" s="52"/>
      <c r="DA298" s="52"/>
      <c r="DB298" s="52"/>
      <c r="DC298" s="52"/>
      <c r="DD298" s="52"/>
      <c r="DE298" s="52"/>
      <c r="DF298" s="52"/>
      <c r="DG298" s="52"/>
      <c r="DH298" s="52"/>
      <c r="DI298" s="52"/>
      <c r="DJ298" s="52"/>
      <c r="DK298" s="52"/>
      <c r="DL298" s="52"/>
      <c r="DM298" s="52"/>
      <c r="DN298" s="52"/>
      <c r="DO298" s="52"/>
      <c r="DP298" s="52"/>
      <c r="DQ298" s="52"/>
      <c r="DR298" s="52"/>
      <c r="DS298" s="52"/>
      <c r="DT298" s="52"/>
      <c r="DU298" s="52"/>
      <c r="DV298" s="52"/>
      <c r="DW298" s="52"/>
      <c r="DX298" s="52"/>
      <c r="DY298" s="52"/>
      <c r="DZ298" s="52"/>
      <c r="EA298" s="52"/>
      <c r="EB298" s="52"/>
      <c r="EC298" s="52"/>
      <c r="ED298" s="52"/>
      <c r="EE298" s="52"/>
      <c r="EF298" s="52"/>
      <c r="EG298" s="52"/>
      <c r="EH298" s="52"/>
      <c r="EI298" s="52"/>
      <c r="EJ298" s="52"/>
      <c r="EK298" s="52"/>
      <c r="EL298" s="52"/>
      <c r="EM298" s="52"/>
      <c r="EN298" s="52"/>
      <c r="EO298" s="52"/>
      <c r="EP298" s="52"/>
      <c r="EQ298" s="52"/>
      <c r="ER298" s="52"/>
      <c r="ES298" s="52"/>
      <c r="ET298" s="52"/>
      <c r="EU298" s="52"/>
      <c r="EV298" s="52"/>
      <c r="EW298" s="52"/>
      <c r="EX298" s="52"/>
      <c r="EY298" s="52"/>
      <c r="EZ298" s="52"/>
      <c r="FA298" s="52"/>
      <c r="FB298" s="52"/>
      <c r="FC298" s="52"/>
      <c r="FD298" s="52"/>
      <c r="FE298" s="52"/>
      <c r="FF298" s="52"/>
      <c r="FG298" s="52"/>
      <c r="FH298" s="52"/>
      <c r="FI298" s="52"/>
      <c r="FJ298" s="52"/>
      <c r="FK298" s="52"/>
      <c r="FL298" s="52"/>
      <c r="FM298" s="52"/>
      <c r="FN298" s="52"/>
      <c r="FO298" s="52"/>
      <c r="FP298" s="52"/>
      <c r="FQ298" s="52"/>
      <c r="FR298" s="52"/>
      <c r="FS298" s="52"/>
      <c r="FT298" s="52"/>
      <c r="FU298" s="52"/>
      <c r="FV298" s="52"/>
      <c r="FW298" s="52"/>
      <c r="FX298" s="52"/>
      <c r="FY298" s="52"/>
      <c r="FZ298" s="52"/>
      <c r="GA298" s="52"/>
      <c r="GB298" s="52"/>
      <c r="GC298" s="52"/>
      <c r="GD298" s="52"/>
      <c r="GE298" s="52"/>
      <c r="GF298" s="52"/>
      <c r="GG298" s="52"/>
      <c r="GH298" s="52"/>
      <c r="GI298" s="52"/>
      <c r="GJ298" s="52"/>
      <c r="GK298" s="52"/>
      <c r="GL298" s="52"/>
      <c r="GM298" s="52"/>
      <c r="GN298" s="52"/>
      <c r="GO298" s="52"/>
      <c r="GP298" s="52"/>
      <c r="GQ298" s="52"/>
      <c r="GR298" s="52"/>
      <c r="GS298" s="52"/>
      <c r="GT298" s="52"/>
      <c r="GU298" s="52"/>
      <c r="GV298" s="52"/>
      <c r="GW298" s="52"/>
      <c r="GX298" s="52"/>
      <c r="GY298" s="52"/>
      <c r="GZ298" s="52"/>
      <c r="HA298" s="52"/>
      <c r="HB298" s="52"/>
      <c r="HC298" s="52"/>
      <c r="HD298" s="52"/>
      <c r="HE298" s="52"/>
      <c r="HF298" s="52"/>
      <c r="HG298" s="52"/>
      <c r="HH298" s="52"/>
      <c r="HI298" s="52"/>
      <c r="HJ298" s="52"/>
      <c r="HK298" s="52"/>
      <c r="HL298" s="52"/>
      <c r="HM298" s="52"/>
      <c r="HN298" s="52"/>
      <c r="HO298" s="52"/>
      <c r="HP298" s="52"/>
      <c r="HQ298" s="52"/>
      <c r="HR298" s="52"/>
      <c r="HS298" s="52"/>
      <c r="HT298" s="52"/>
      <c r="HU298" s="52"/>
      <c r="HV298" s="52"/>
      <c r="HW298" s="52"/>
      <c r="HX298" s="52"/>
      <c r="HY298" s="52"/>
      <c r="HZ298" s="52"/>
      <c r="IA298" s="52"/>
      <c r="IB298" s="52"/>
      <c r="IC298" s="52"/>
      <c r="ID298" s="52"/>
      <c r="IE298" s="52"/>
    </row>
    <row r="299" s="106" customFormat="true" ht="60" hidden="false" customHeight="true" outlineLevel="0" collapsed="false">
      <c r="A299" s="36"/>
      <c r="B299" s="36" t="s">
        <v>62</v>
      </c>
      <c r="C299" s="36" t="s">
        <v>63</v>
      </c>
      <c r="D299" s="37" t="s">
        <v>64</v>
      </c>
      <c r="E299" s="37" t="n">
        <v>604</v>
      </c>
      <c r="F299" s="38" t="s">
        <v>1291</v>
      </c>
      <c r="G299" s="38" t="s">
        <v>1450</v>
      </c>
      <c r="H299" s="37" t="s">
        <v>1451</v>
      </c>
      <c r="I299" s="39" t="s">
        <v>624</v>
      </c>
      <c r="J299" s="38" t="s">
        <v>1369</v>
      </c>
      <c r="K299" s="40" t="s">
        <v>1370</v>
      </c>
      <c r="L299" s="40" t="s">
        <v>627</v>
      </c>
      <c r="M299" s="38" t="s">
        <v>628</v>
      </c>
      <c r="N299" s="40" t="n">
        <v>89838</v>
      </c>
      <c r="O299" s="39" t="s">
        <v>629</v>
      </c>
      <c r="P299" s="36" t="s">
        <v>76</v>
      </c>
      <c r="Q299" s="41" t="s">
        <v>630</v>
      </c>
      <c r="R299" s="42" t="n">
        <v>44193</v>
      </c>
      <c r="S299" s="39" t="n">
        <v>10</v>
      </c>
      <c r="T299" s="43" t="n">
        <f aca="false">R299+S299*365.2</f>
        <v>47845</v>
      </c>
      <c r="U299" s="37" t="s">
        <v>1452</v>
      </c>
      <c r="V299" s="36" t="str">
        <f aca="false">IF(Y299="","",Y299)</f>
        <v>м</v>
      </c>
      <c r="W299" s="36" t="str">
        <f aca="false">IF(Z299="","",Z299)</f>
        <v>м/с</v>
      </c>
      <c r="X299" s="39" t="n">
        <v>30</v>
      </c>
      <c r="Y299" s="39" t="s">
        <v>242</v>
      </c>
      <c r="Z299" s="41" t="s">
        <v>772</v>
      </c>
      <c r="AA299" s="37" t="s">
        <v>632</v>
      </c>
      <c r="AB299" s="39"/>
      <c r="AC299" s="41" t="s">
        <v>633</v>
      </c>
      <c r="AD299" s="40" t="n">
        <v>12</v>
      </c>
      <c r="AE299" s="44" t="n">
        <v>45612</v>
      </c>
      <c r="AF299" s="45" t="n">
        <f aca="false">IF(AD299=0,0,IF(AE299="","",EDATE(AE299,AD299)-DAY(1)))</f>
        <v>45946</v>
      </c>
      <c r="AG299" s="38" t="s">
        <v>81</v>
      </c>
      <c r="AH299" s="38" t="s">
        <v>82</v>
      </c>
      <c r="AI299" s="41" t="s">
        <v>711</v>
      </c>
      <c r="AJ299" s="38" t="s">
        <v>712</v>
      </c>
      <c r="AK299" s="45" t="str">
        <f aca="true">IF(AE299=0,"нет данных",IF(TODAY()&lt;AF299-30,"поверен",IF(TODAY()&gt;AF299,"ЗАМЕНИТЬ","ПРОСРОЧЕН")))</f>
        <v>ПРОСРОЧЕН</v>
      </c>
      <c r="AL299" s="41"/>
      <c r="AM299" s="41" t="s">
        <v>85</v>
      </c>
      <c r="AN299" s="41" t="s">
        <v>86</v>
      </c>
      <c r="AO299" s="41" t="s">
        <v>87</v>
      </c>
      <c r="AP299" s="39" t="s">
        <v>635</v>
      </c>
      <c r="AQ299" s="46" t="s">
        <v>1453</v>
      </c>
      <c r="AR299" s="45"/>
      <c r="AS299" s="41" t="s">
        <v>90</v>
      </c>
      <c r="AT299" s="36" t="s">
        <v>746</v>
      </c>
      <c r="AU299" s="36"/>
      <c r="AV299" s="38" t="n">
        <v>45026</v>
      </c>
      <c r="AW299" s="38" t="s">
        <v>1454</v>
      </c>
      <c r="AX299" s="36"/>
      <c r="AY299" s="36"/>
      <c r="AZ299" s="36"/>
      <c r="BA299" s="38"/>
      <c r="BB299" s="38" t="s">
        <v>636</v>
      </c>
      <c r="BC299" s="38" t="s">
        <v>637</v>
      </c>
      <c r="BD299" s="41"/>
      <c r="BE299" s="38"/>
      <c r="BF299" s="47"/>
      <c r="BG299" s="36" t="s">
        <v>388</v>
      </c>
      <c r="BH299" s="105"/>
      <c r="BI299" s="46" t="s">
        <v>638</v>
      </c>
      <c r="BJ299" s="46" t="s">
        <v>639</v>
      </c>
      <c r="BK299" s="46" t="s">
        <v>640</v>
      </c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2"/>
      <c r="CK299" s="72"/>
      <c r="CL299" s="72"/>
      <c r="CM299" s="72"/>
      <c r="CN299" s="72"/>
      <c r="CO299" s="72"/>
      <c r="CP299" s="72"/>
      <c r="CQ299" s="72"/>
      <c r="CR299" s="72"/>
      <c r="CS299" s="72"/>
      <c r="CT299" s="72"/>
      <c r="CU299" s="72"/>
      <c r="CV299" s="72"/>
      <c r="CW299" s="72"/>
      <c r="CX299" s="72"/>
      <c r="CY299" s="72"/>
      <c r="CZ299" s="72"/>
      <c r="DA299" s="72"/>
      <c r="DB299" s="72"/>
      <c r="DC299" s="72"/>
      <c r="DD299" s="72"/>
      <c r="DE299" s="72"/>
      <c r="DF299" s="72"/>
      <c r="DG299" s="72"/>
      <c r="DH299" s="72"/>
      <c r="DI299" s="72"/>
      <c r="DJ299" s="72"/>
      <c r="DK299" s="72"/>
      <c r="DL299" s="72"/>
      <c r="DM299" s="72"/>
      <c r="DN299" s="72"/>
      <c r="DO299" s="72"/>
      <c r="DP299" s="72"/>
      <c r="DQ299" s="72"/>
      <c r="DR299" s="72"/>
      <c r="DS299" s="72"/>
      <c r="DT299" s="72"/>
      <c r="DU299" s="72"/>
      <c r="DV299" s="72"/>
      <c r="DW299" s="72"/>
      <c r="DX299" s="72"/>
      <c r="DY299" s="72"/>
      <c r="DZ299" s="72"/>
      <c r="EA299" s="72"/>
      <c r="EB299" s="72"/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N299" s="72"/>
      <c r="EO299" s="72"/>
      <c r="EP299" s="72"/>
      <c r="EQ299" s="72"/>
      <c r="ER299" s="72"/>
      <c r="ES299" s="72"/>
      <c r="ET299" s="72"/>
      <c r="EU299" s="72"/>
      <c r="EV299" s="72"/>
      <c r="EW299" s="72"/>
      <c r="EX299" s="72"/>
      <c r="EY299" s="72"/>
      <c r="EZ299" s="72"/>
      <c r="FA299" s="72"/>
      <c r="FB299" s="72"/>
      <c r="FC299" s="72"/>
      <c r="FD299" s="72"/>
      <c r="FE299" s="72"/>
      <c r="FF299" s="72"/>
      <c r="FG299" s="72"/>
      <c r="FH299" s="72"/>
      <c r="FI299" s="72"/>
      <c r="FJ299" s="72"/>
      <c r="FK299" s="72"/>
      <c r="FL299" s="72"/>
      <c r="FM299" s="72"/>
      <c r="FN299" s="72"/>
      <c r="FO299" s="72"/>
      <c r="FP299" s="72"/>
      <c r="FQ299" s="72"/>
      <c r="FR299" s="72"/>
      <c r="FS299" s="72"/>
      <c r="FT299" s="72"/>
      <c r="FU299" s="72"/>
      <c r="FV299" s="72"/>
      <c r="FW299" s="72"/>
      <c r="FX299" s="72"/>
      <c r="FY299" s="72"/>
      <c r="FZ299" s="72"/>
      <c r="GA299" s="72"/>
      <c r="GB299" s="72"/>
      <c r="GC299" s="72"/>
      <c r="GD299" s="72"/>
      <c r="GE299" s="72"/>
      <c r="GF299" s="72"/>
      <c r="GG299" s="72"/>
      <c r="GH299" s="72"/>
      <c r="GI299" s="72"/>
      <c r="GJ299" s="72"/>
      <c r="GK299" s="72"/>
      <c r="GL299" s="72"/>
      <c r="GM299" s="72"/>
      <c r="GN299" s="72"/>
      <c r="GO299" s="72"/>
      <c r="GP299" s="72"/>
      <c r="GQ299" s="72"/>
      <c r="GR299" s="72"/>
      <c r="GS299" s="72"/>
      <c r="GT299" s="72"/>
      <c r="GU299" s="72"/>
      <c r="GV299" s="72"/>
      <c r="GW299" s="72"/>
      <c r="GX299" s="72"/>
      <c r="GY299" s="72"/>
      <c r="GZ299" s="72"/>
      <c r="HA299" s="72"/>
      <c r="HB299" s="72"/>
      <c r="HC299" s="72"/>
      <c r="HD299" s="72"/>
      <c r="HE299" s="72"/>
      <c r="HF299" s="72"/>
      <c r="HG299" s="72"/>
      <c r="HH299" s="72"/>
      <c r="HI299" s="72"/>
      <c r="HJ299" s="72"/>
      <c r="HK299" s="72"/>
      <c r="HL299" s="72"/>
      <c r="HM299" s="72"/>
      <c r="HN299" s="72"/>
      <c r="HO299" s="72"/>
      <c r="HP299" s="72"/>
      <c r="HQ299" s="72"/>
      <c r="HR299" s="72"/>
      <c r="HS299" s="72"/>
      <c r="HT299" s="72"/>
      <c r="HU299" s="72"/>
      <c r="HV299" s="72"/>
      <c r="HW299" s="72"/>
      <c r="HX299" s="72"/>
      <c r="HY299" s="72"/>
      <c r="HZ299" s="72"/>
      <c r="IA299" s="72"/>
      <c r="IB299" s="72"/>
      <c r="IC299" s="72"/>
      <c r="ID299" s="72"/>
      <c r="IE299" s="72"/>
    </row>
    <row r="300" s="53" customFormat="true" ht="60" hidden="false" customHeight="true" outlineLevel="0" collapsed="false">
      <c r="A300" s="36"/>
      <c r="B300" s="36" t="s">
        <v>62</v>
      </c>
      <c r="C300" s="36" t="s">
        <v>63</v>
      </c>
      <c r="D300" s="37" t="s">
        <v>64</v>
      </c>
      <c r="E300" s="37" t="n">
        <v>604</v>
      </c>
      <c r="F300" s="38" t="s">
        <v>1291</v>
      </c>
      <c r="G300" s="38" t="s">
        <v>1455</v>
      </c>
      <c r="H300" s="37" t="s">
        <v>1456</v>
      </c>
      <c r="I300" s="39" t="s">
        <v>1294</v>
      </c>
      <c r="J300" s="38" t="s">
        <v>1295</v>
      </c>
      <c r="K300" s="40" t="s">
        <v>1296</v>
      </c>
      <c r="L300" s="40" t="s">
        <v>1297</v>
      </c>
      <c r="M300" s="40" t="s">
        <v>1324</v>
      </c>
      <c r="N300" s="40" t="n">
        <v>6102394</v>
      </c>
      <c r="O300" s="36" t="s">
        <v>1300</v>
      </c>
      <c r="P300" s="36" t="s">
        <v>189</v>
      </c>
      <c r="Q300" s="41" t="s">
        <v>630</v>
      </c>
      <c r="R300" s="74" t="n">
        <v>41275</v>
      </c>
      <c r="S300" s="39" t="n">
        <v>10</v>
      </c>
      <c r="T300" s="43" t="n">
        <f aca="false">R300+S300*365.2</f>
        <v>44927</v>
      </c>
      <c r="U300" s="37" t="n">
        <v>0</v>
      </c>
      <c r="V300" s="51" t="str">
        <f aca="false">IF(Y300="","",Y300)</f>
        <v>м</v>
      </c>
      <c r="W300" s="51" t="str">
        <f aca="false">IF(Z300="","",Z300)</f>
        <v>м/c</v>
      </c>
      <c r="X300" s="39" t="n">
        <v>25.4</v>
      </c>
      <c r="Y300" s="39" t="s">
        <v>242</v>
      </c>
      <c r="Z300" s="41" t="s">
        <v>631</v>
      </c>
      <c r="AA300" s="37" t="s">
        <v>1301</v>
      </c>
      <c r="AB300" s="39"/>
      <c r="AC300" s="41" t="s">
        <v>111</v>
      </c>
      <c r="AD300" s="40" t="n">
        <v>24</v>
      </c>
      <c r="AE300" s="44" t="n">
        <v>45412</v>
      </c>
      <c r="AF300" s="45" t="n">
        <f aca="false">IF(AD300=0,0,IF(AE300="","",EDATE(AE300,AD300)-DAY(1)))</f>
        <v>46111</v>
      </c>
      <c r="AG300" s="38" t="s">
        <v>81</v>
      </c>
      <c r="AH300" s="38" t="s">
        <v>82</v>
      </c>
      <c r="AI300" s="36" t="s">
        <v>1457</v>
      </c>
      <c r="AJ300" s="38" t="s">
        <v>712</v>
      </c>
      <c r="AK300" s="45" t="str">
        <f aca="true">IF(AE300=0,"нет данных",IF(TODAY()&lt;AF300-30,"поверен",IF(TODAY()&gt;AF300,"ЗАМЕНИТЬ","ПРОСРОЧЕН")))</f>
        <v>поверен</v>
      </c>
      <c r="AL300" s="41"/>
      <c r="AM300" s="41" t="s">
        <v>85</v>
      </c>
      <c r="AN300" s="41" t="s">
        <v>86</v>
      </c>
      <c r="AO300" s="41" t="s">
        <v>87</v>
      </c>
      <c r="AP300" s="39" t="s">
        <v>1303</v>
      </c>
      <c r="AQ300" s="46" t="s">
        <v>1304</v>
      </c>
      <c r="AR300" s="45"/>
      <c r="AS300" s="41" t="s">
        <v>90</v>
      </c>
      <c r="AT300" s="36" t="s">
        <v>91</v>
      </c>
      <c r="AU300" s="36"/>
      <c r="AV300" s="38" t="n">
        <v>45026</v>
      </c>
      <c r="AW300" s="38"/>
      <c r="AX300" s="36"/>
      <c r="AY300" s="36"/>
      <c r="AZ300" s="36"/>
      <c r="BA300" s="38"/>
      <c r="BB300" s="38" t="s">
        <v>636</v>
      </c>
      <c r="BC300" s="38" t="s">
        <v>637</v>
      </c>
      <c r="BD300" s="41" t="n">
        <v>3661</v>
      </c>
      <c r="BE300" s="38"/>
      <c r="BF300" s="47"/>
      <c r="BG300" s="51" t="s">
        <v>359</v>
      </c>
      <c r="BH300" s="49"/>
      <c r="BI300" s="51"/>
      <c r="BJ300" s="51"/>
      <c r="BK300" s="51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  <c r="CP300" s="52"/>
      <c r="CQ300" s="52"/>
      <c r="CR300" s="52"/>
      <c r="CS300" s="52"/>
      <c r="CT300" s="52"/>
      <c r="CU300" s="52"/>
      <c r="CV300" s="52"/>
      <c r="CW300" s="52"/>
      <c r="CX300" s="52"/>
      <c r="CY300" s="52"/>
      <c r="CZ300" s="52"/>
      <c r="DA300" s="52"/>
      <c r="DB300" s="52"/>
      <c r="DC300" s="52"/>
      <c r="DD300" s="52"/>
      <c r="DE300" s="52"/>
      <c r="DF300" s="52"/>
      <c r="DG300" s="52"/>
      <c r="DH300" s="52"/>
      <c r="DI300" s="52"/>
      <c r="DJ300" s="52"/>
      <c r="DK300" s="52"/>
      <c r="DL300" s="52"/>
      <c r="DM300" s="52"/>
      <c r="DN300" s="52"/>
      <c r="DO300" s="52"/>
      <c r="DP300" s="52"/>
      <c r="DQ300" s="52"/>
      <c r="DR300" s="52"/>
      <c r="DS300" s="52"/>
      <c r="DT300" s="52"/>
      <c r="DU300" s="52"/>
      <c r="DV300" s="52"/>
      <c r="DW300" s="52"/>
      <c r="DX300" s="52"/>
      <c r="DY300" s="52"/>
      <c r="DZ300" s="52"/>
      <c r="EA300" s="52"/>
      <c r="EB300" s="52"/>
      <c r="EC300" s="52"/>
      <c r="ED300" s="52"/>
      <c r="EE300" s="52"/>
      <c r="EF300" s="52"/>
      <c r="EG300" s="52"/>
      <c r="EH300" s="52"/>
      <c r="EI300" s="52"/>
      <c r="EJ300" s="52"/>
      <c r="EK300" s="52"/>
      <c r="EL300" s="52"/>
      <c r="EM300" s="52"/>
      <c r="EN300" s="52"/>
      <c r="EO300" s="52"/>
      <c r="EP300" s="52"/>
      <c r="EQ300" s="52"/>
      <c r="ER300" s="52"/>
      <c r="ES300" s="52"/>
      <c r="ET300" s="52"/>
      <c r="EU300" s="52"/>
      <c r="EV300" s="52"/>
      <c r="EW300" s="52"/>
      <c r="EX300" s="52"/>
      <c r="EY300" s="52"/>
      <c r="EZ300" s="52"/>
      <c r="FA300" s="52"/>
      <c r="FB300" s="52"/>
      <c r="FC300" s="52"/>
      <c r="FD300" s="52"/>
      <c r="FE300" s="52"/>
      <c r="FF300" s="52"/>
      <c r="FG300" s="52"/>
      <c r="FH300" s="52"/>
      <c r="FI300" s="52"/>
      <c r="FJ300" s="52"/>
      <c r="FK300" s="52"/>
      <c r="FL300" s="52"/>
      <c r="FM300" s="52"/>
      <c r="FN300" s="52"/>
      <c r="FO300" s="52"/>
      <c r="FP300" s="52"/>
      <c r="FQ300" s="52"/>
      <c r="FR300" s="52"/>
      <c r="FS300" s="52"/>
      <c r="FT300" s="52"/>
      <c r="FU300" s="52"/>
      <c r="FV300" s="52"/>
      <c r="FW300" s="52"/>
      <c r="FX300" s="52"/>
      <c r="FY300" s="52"/>
      <c r="FZ300" s="52"/>
      <c r="GA300" s="52"/>
      <c r="GB300" s="52"/>
      <c r="GC300" s="52"/>
      <c r="GD300" s="52"/>
      <c r="GE300" s="52"/>
      <c r="GF300" s="52"/>
      <c r="GG300" s="52"/>
      <c r="GH300" s="52"/>
      <c r="GI300" s="52"/>
      <c r="GJ300" s="52"/>
      <c r="GK300" s="52"/>
      <c r="GL300" s="52"/>
      <c r="GM300" s="52"/>
      <c r="GN300" s="52"/>
      <c r="GO300" s="52"/>
      <c r="GP300" s="52"/>
      <c r="GQ300" s="52"/>
      <c r="GR300" s="52"/>
      <c r="GS300" s="52"/>
      <c r="GT300" s="52"/>
      <c r="GU300" s="52"/>
      <c r="GV300" s="52"/>
      <c r="GW300" s="52"/>
      <c r="GX300" s="52"/>
      <c r="GY300" s="52"/>
      <c r="GZ300" s="52"/>
      <c r="HA300" s="52"/>
      <c r="HB300" s="52"/>
      <c r="HC300" s="52"/>
      <c r="HD300" s="52"/>
      <c r="HE300" s="52"/>
      <c r="HF300" s="52"/>
      <c r="HG300" s="52"/>
      <c r="HH300" s="52"/>
      <c r="HI300" s="52"/>
      <c r="HJ300" s="52"/>
      <c r="HK300" s="52"/>
      <c r="HL300" s="52"/>
      <c r="HM300" s="52"/>
      <c r="HN300" s="52"/>
      <c r="HO300" s="52"/>
      <c r="HP300" s="52"/>
      <c r="HQ300" s="52"/>
      <c r="HR300" s="52"/>
      <c r="HS300" s="52"/>
      <c r="HT300" s="52"/>
      <c r="HU300" s="52"/>
      <c r="HV300" s="52"/>
      <c r="HW300" s="52"/>
      <c r="HX300" s="52"/>
      <c r="HY300" s="52"/>
      <c r="HZ300" s="52"/>
      <c r="IA300" s="52"/>
      <c r="IB300" s="52"/>
      <c r="IC300" s="52"/>
      <c r="ID300" s="52"/>
      <c r="IE300" s="52"/>
    </row>
    <row r="301" s="53" customFormat="true" ht="60" hidden="false" customHeight="true" outlineLevel="0" collapsed="false">
      <c r="A301" s="36"/>
      <c r="B301" s="36" t="s">
        <v>62</v>
      </c>
      <c r="C301" s="36" t="s">
        <v>63</v>
      </c>
      <c r="D301" s="37" t="s">
        <v>64</v>
      </c>
      <c r="E301" s="37" t="n">
        <v>604</v>
      </c>
      <c r="F301" s="38" t="s">
        <v>1291</v>
      </c>
      <c r="G301" s="38" t="s">
        <v>1458</v>
      </c>
      <c r="H301" s="37" t="s">
        <v>1459</v>
      </c>
      <c r="I301" s="39" t="s">
        <v>1294</v>
      </c>
      <c r="J301" s="38" t="s">
        <v>1295</v>
      </c>
      <c r="K301" s="40" t="s">
        <v>1296</v>
      </c>
      <c r="L301" s="40" t="s">
        <v>1297</v>
      </c>
      <c r="M301" s="40" t="s">
        <v>1324</v>
      </c>
      <c r="N301" s="40" t="n">
        <v>6102391</v>
      </c>
      <c r="O301" s="36" t="s">
        <v>1300</v>
      </c>
      <c r="P301" s="36" t="s">
        <v>189</v>
      </c>
      <c r="Q301" s="41" t="s">
        <v>630</v>
      </c>
      <c r="R301" s="74" t="n">
        <v>41275</v>
      </c>
      <c r="S301" s="39" t="n">
        <v>10</v>
      </c>
      <c r="T301" s="43" t="n">
        <f aca="false">R301+S301*365.2</f>
        <v>44927</v>
      </c>
      <c r="U301" s="37" t="n">
        <v>0</v>
      </c>
      <c r="V301" s="51" t="str">
        <f aca="false">IF(Y301="","",Y301)</f>
        <v>м</v>
      </c>
      <c r="W301" s="51" t="str">
        <f aca="false">IF(Z301="","",Z301)</f>
        <v>м/c</v>
      </c>
      <c r="X301" s="39" t="n">
        <v>25.4</v>
      </c>
      <c r="Y301" s="39" t="s">
        <v>242</v>
      </c>
      <c r="Z301" s="41" t="s">
        <v>631</v>
      </c>
      <c r="AA301" s="37" t="s">
        <v>1301</v>
      </c>
      <c r="AB301" s="39"/>
      <c r="AC301" s="41" t="s">
        <v>111</v>
      </c>
      <c r="AD301" s="40" t="n">
        <v>24</v>
      </c>
      <c r="AE301" s="44" t="n">
        <v>45576</v>
      </c>
      <c r="AF301" s="45" t="n">
        <f aca="false">IF(AD301=0,0,IF(AE301="","",EDATE(AE301,AD301)-DAY(1)))</f>
        <v>46275</v>
      </c>
      <c r="AG301" s="38" t="s">
        <v>81</v>
      </c>
      <c r="AH301" s="38" t="s">
        <v>82</v>
      </c>
      <c r="AI301" s="36" t="s">
        <v>711</v>
      </c>
      <c r="AJ301" s="38" t="s">
        <v>712</v>
      </c>
      <c r="AK301" s="45" t="str">
        <f aca="true">IF(AE301=0,"нет данных",IF(TODAY()&lt;AF301-30,"поверен",IF(TODAY()&gt;AF301,"ЗАМЕНИТЬ","ПРОСРОЧЕН")))</f>
        <v>поверен</v>
      </c>
      <c r="AL301" s="41"/>
      <c r="AM301" s="41" t="s">
        <v>85</v>
      </c>
      <c r="AN301" s="41" t="s">
        <v>86</v>
      </c>
      <c r="AO301" s="41" t="s">
        <v>87</v>
      </c>
      <c r="AP301" s="39" t="s">
        <v>1303</v>
      </c>
      <c r="AQ301" s="46" t="s">
        <v>1304</v>
      </c>
      <c r="AR301" s="45"/>
      <c r="AS301" s="41" t="s">
        <v>90</v>
      </c>
      <c r="AT301" s="36" t="s">
        <v>91</v>
      </c>
      <c r="AU301" s="36"/>
      <c r="AV301" s="38" t="n">
        <v>45026</v>
      </c>
      <c r="AW301" s="38"/>
      <c r="AX301" s="36"/>
      <c r="AY301" s="36"/>
      <c r="AZ301" s="36"/>
      <c r="BA301" s="38"/>
      <c r="BB301" s="38" t="s">
        <v>636</v>
      </c>
      <c r="BC301" s="38" t="s">
        <v>637</v>
      </c>
      <c r="BD301" s="41" t="n">
        <v>3661</v>
      </c>
      <c r="BE301" s="38"/>
      <c r="BF301" s="47"/>
      <c r="BG301" s="51" t="s">
        <v>359</v>
      </c>
      <c r="BH301" s="49"/>
      <c r="BI301" s="51"/>
      <c r="BJ301" s="51"/>
      <c r="BK301" s="51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  <c r="CP301" s="52"/>
      <c r="CQ301" s="52"/>
      <c r="CR301" s="52"/>
      <c r="CS301" s="52"/>
      <c r="CT301" s="52"/>
      <c r="CU301" s="52"/>
      <c r="CV301" s="52"/>
      <c r="CW301" s="52"/>
      <c r="CX301" s="52"/>
      <c r="CY301" s="52"/>
      <c r="CZ301" s="52"/>
      <c r="DA301" s="52"/>
      <c r="DB301" s="52"/>
      <c r="DC301" s="52"/>
      <c r="DD301" s="52"/>
      <c r="DE301" s="52"/>
      <c r="DF301" s="52"/>
      <c r="DG301" s="52"/>
      <c r="DH301" s="52"/>
      <c r="DI301" s="52"/>
      <c r="DJ301" s="52"/>
      <c r="DK301" s="52"/>
      <c r="DL301" s="52"/>
      <c r="DM301" s="52"/>
      <c r="DN301" s="52"/>
      <c r="DO301" s="52"/>
      <c r="DP301" s="52"/>
      <c r="DQ301" s="52"/>
      <c r="DR301" s="52"/>
      <c r="DS301" s="52"/>
      <c r="DT301" s="52"/>
      <c r="DU301" s="52"/>
      <c r="DV301" s="52"/>
      <c r="DW301" s="52"/>
      <c r="DX301" s="52"/>
      <c r="DY301" s="52"/>
      <c r="DZ301" s="52"/>
      <c r="EA301" s="52"/>
      <c r="EB301" s="52"/>
      <c r="EC301" s="52"/>
      <c r="ED301" s="52"/>
      <c r="EE301" s="52"/>
      <c r="EF301" s="52"/>
      <c r="EG301" s="52"/>
      <c r="EH301" s="52"/>
      <c r="EI301" s="52"/>
      <c r="EJ301" s="52"/>
      <c r="EK301" s="52"/>
      <c r="EL301" s="52"/>
      <c r="EM301" s="52"/>
      <c r="EN301" s="52"/>
      <c r="EO301" s="52"/>
      <c r="EP301" s="52"/>
      <c r="EQ301" s="52"/>
      <c r="ER301" s="52"/>
      <c r="ES301" s="52"/>
      <c r="ET301" s="52"/>
      <c r="EU301" s="52"/>
      <c r="EV301" s="52"/>
      <c r="EW301" s="52"/>
      <c r="EX301" s="52"/>
      <c r="EY301" s="52"/>
      <c r="EZ301" s="52"/>
      <c r="FA301" s="52"/>
      <c r="FB301" s="52"/>
      <c r="FC301" s="52"/>
      <c r="FD301" s="52"/>
      <c r="FE301" s="52"/>
      <c r="FF301" s="52"/>
      <c r="FG301" s="52"/>
      <c r="FH301" s="52"/>
      <c r="FI301" s="52"/>
      <c r="FJ301" s="52"/>
      <c r="FK301" s="52"/>
      <c r="FL301" s="52"/>
      <c r="FM301" s="52"/>
      <c r="FN301" s="52"/>
      <c r="FO301" s="52"/>
      <c r="FP301" s="52"/>
      <c r="FQ301" s="52"/>
      <c r="FR301" s="52"/>
      <c r="FS301" s="52"/>
      <c r="FT301" s="52"/>
      <c r="FU301" s="52"/>
      <c r="FV301" s="52"/>
      <c r="FW301" s="52"/>
      <c r="FX301" s="52"/>
      <c r="FY301" s="52"/>
      <c r="FZ301" s="52"/>
      <c r="GA301" s="52"/>
      <c r="GB301" s="52"/>
      <c r="GC301" s="52"/>
      <c r="GD301" s="52"/>
      <c r="GE301" s="52"/>
      <c r="GF301" s="52"/>
      <c r="GG301" s="52"/>
      <c r="GH301" s="52"/>
      <c r="GI301" s="52"/>
      <c r="GJ301" s="52"/>
      <c r="GK301" s="52"/>
      <c r="GL301" s="52"/>
      <c r="GM301" s="52"/>
      <c r="GN301" s="52"/>
      <c r="GO301" s="52"/>
      <c r="GP301" s="52"/>
      <c r="GQ301" s="52"/>
      <c r="GR301" s="52"/>
      <c r="GS301" s="52"/>
      <c r="GT301" s="52"/>
      <c r="GU301" s="52"/>
      <c r="GV301" s="52"/>
      <c r="GW301" s="52"/>
      <c r="GX301" s="52"/>
      <c r="GY301" s="52"/>
      <c r="GZ301" s="52"/>
      <c r="HA301" s="52"/>
      <c r="HB301" s="52"/>
      <c r="HC301" s="52"/>
      <c r="HD301" s="52"/>
      <c r="HE301" s="52"/>
      <c r="HF301" s="52"/>
      <c r="HG301" s="52"/>
      <c r="HH301" s="52"/>
      <c r="HI301" s="52"/>
      <c r="HJ301" s="52"/>
      <c r="HK301" s="52"/>
      <c r="HL301" s="52"/>
      <c r="HM301" s="52"/>
      <c r="HN301" s="52"/>
      <c r="HO301" s="52"/>
      <c r="HP301" s="52"/>
      <c r="HQ301" s="52"/>
      <c r="HR301" s="52"/>
      <c r="HS301" s="52"/>
      <c r="HT301" s="52"/>
      <c r="HU301" s="52"/>
      <c r="HV301" s="52"/>
      <c r="HW301" s="52"/>
      <c r="HX301" s="52"/>
      <c r="HY301" s="52"/>
      <c r="HZ301" s="52"/>
      <c r="IA301" s="52"/>
      <c r="IB301" s="52"/>
      <c r="IC301" s="52"/>
      <c r="ID301" s="52"/>
      <c r="IE301" s="52"/>
    </row>
    <row r="302" s="53" customFormat="true" ht="60" hidden="false" customHeight="true" outlineLevel="0" collapsed="false">
      <c r="A302" s="36"/>
      <c r="B302" s="36" t="s">
        <v>62</v>
      </c>
      <c r="C302" s="36" t="s">
        <v>63</v>
      </c>
      <c r="D302" s="37" t="s">
        <v>64</v>
      </c>
      <c r="E302" s="37" t="n">
        <v>604</v>
      </c>
      <c r="F302" s="38" t="s">
        <v>1291</v>
      </c>
      <c r="G302" s="51" t="s">
        <v>1460</v>
      </c>
      <c r="H302" s="51" t="s">
        <v>1461</v>
      </c>
      <c r="I302" s="39" t="s">
        <v>689</v>
      </c>
      <c r="J302" s="38" t="s">
        <v>409</v>
      </c>
      <c r="K302" s="235" t="s">
        <v>410</v>
      </c>
      <c r="L302" s="40" t="s">
        <v>411</v>
      </c>
      <c r="M302" s="50" t="s">
        <v>1335</v>
      </c>
      <c r="N302" s="37" t="s">
        <v>1462</v>
      </c>
      <c r="O302" s="36" t="s">
        <v>414</v>
      </c>
      <c r="P302" s="36" t="s">
        <v>76</v>
      </c>
      <c r="Q302" s="41" t="s">
        <v>135</v>
      </c>
      <c r="R302" s="74" t="n">
        <v>42552</v>
      </c>
      <c r="S302" s="39" t="n">
        <v>12</v>
      </c>
      <c r="T302" s="43" t="n">
        <f aca="false">R302+S302*365.2</f>
        <v>46934.4</v>
      </c>
      <c r="U302" s="50" t="s">
        <v>78</v>
      </c>
      <c r="V302" s="51" t="str">
        <f aca="false">IF(Y302="","",Y302)</f>
        <v>М</v>
      </c>
      <c r="W302" s="51" t="str">
        <f aca="false">IF(Z302="","",Z302)</f>
        <v>Па</v>
      </c>
      <c r="X302" s="50" t="s">
        <v>1330</v>
      </c>
      <c r="Y302" s="39" t="s">
        <v>137</v>
      </c>
      <c r="Z302" s="41" t="s">
        <v>138</v>
      </c>
      <c r="AA302" s="37" t="s">
        <v>1331</v>
      </c>
      <c r="AB302" s="39"/>
      <c r="AC302" s="41" t="s">
        <v>111</v>
      </c>
      <c r="AD302" s="40" t="n">
        <v>36</v>
      </c>
      <c r="AE302" s="44" t="n">
        <v>45332</v>
      </c>
      <c r="AF302" s="45" t="n">
        <f aca="false">IF(AD302=0,0,IF(AE302="","",EDATE(AE302,AD302)-DAY(1)))</f>
        <v>46397</v>
      </c>
      <c r="AG302" s="38" t="s">
        <v>81</v>
      </c>
      <c r="AH302" s="38" t="s">
        <v>82</v>
      </c>
      <c r="AI302" s="36" t="s">
        <v>1463</v>
      </c>
      <c r="AJ302" s="38" t="s">
        <v>113</v>
      </c>
      <c r="AK302" s="45" t="str">
        <f aca="true">IF(AE302=0,"нет данных",IF(TODAY()&lt;AF302-30,"поверен",IF(TODAY()&gt;AF302,"ЗАМЕНИТЬ","ПРОСРОЧЕН")))</f>
        <v>поверен</v>
      </c>
      <c r="AL302" s="41"/>
      <c r="AM302" s="41" t="s">
        <v>85</v>
      </c>
      <c r="AN302" s="41" t="s">
        <v>86</v>
      </c>
      <c r="AO302" s="41" t="s">
        <v>87</v>
      </c>
      <c r="AP302" s="39" t="s">
        <v>173</v>
      </c>
      <c r="AQ302" s="46" t="s">
        <v>115</v>
      </c>
      <c r="AR302" s="45"/>
      <c r="AS302" s="41" t="s">
        <v>90</v>
      </c>
      <c r="AT302" s="36" t="s">
        <v>746</v>
      </c>
      <c r="AU302" s="36"/>
      <c r="AV302" s="38" t="n">
        <v>45015</v>
      </c>
      <c r="AW302" s="38"/>
      <c r="AX302" s="36"/>
      <c r="AY302" s="36"/>
      <c r="AZ302" s="36"/>
      <c r="BA302" s="38"/>
      <c r="BB302" s="38" t="s">
        <v>141</v>
      </c>
      <c r="BC302" s="38" t="s">
        <v>142</v>
      </c>
      <c r="BD302" s="41" t="n">
        <v>3001</v>
      </c>
      <c r="BE302" s="38"/>
      <c r="BF302" s="47"/>
      <c r="BG302" s="48" t="s">
        <v>446</v>
      </c>
      <c r="BH302" s="49"/>
      <c r="BI302" s="51"/>
      <c r="BJ302" s="51"/>
      <c r="BK302" s="51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  <c r="CQ302" s="52"/>
      <c r="CR302" s="52"/>
      <c r="CS302" s="52"/>
      <c r="CT302" s="52"/>
      <c r="CU302" s="52"/>
      <c r="CV302" s="52"/>
      <c r="CW302" s="52"/>
      <c r="CX302" s="52"/>
      <c r="CY302" s="52"/>
      <c r="CZ302" s="52"/>
      <c r="DA302" s="52"/>
      <c r="DB302" s="52"/>
      <c r="DC302" s="52"/>
      <c r="DD302" s="52"/>
      <c r="DE302" s="52"/>
      <c r="DF302" s="52"/>
      <c r="DG302" s="52"/>
      <c r="DH302" s="52"/>
      <c r="DI302" s="52"/>
      <c r="DJ302" s="52"/>
      <c r="DK302" s="52"/>
      <c r="DL302" s="52"/>
      <c r="DM302" s="52"/>
      <c r="DN302" s="52"/>
      <c r="DO302" s="52"/>
      <c r="DP302" s="52"/>
      <c r="DQ302" s="52"/>
      <c r="DR302" s="52"/>
      <c r="DS302" s="52"/>
      <c r="DT302" s="52"/>
      <c r="DU302" s="52"/>
      <c r="DV302" s="52"/>
      <c r="DW302" s="52"/>
      <c r="DX302" s="52"/>
      <c r="DY302" s="52"/>
      <c r="DZ302" s="52"/>
      <c r="EA302" s="52"/>
      <c r="EB302" s="52"/>
      <c r="EC302" s="52"/>
      <c r="ED302" s="52"/>
      <c r="EE302" s="52"/>
      <c r="EF302" s="52"/>
      <c r="EG302" s="52"/>
      <c r="EH302" s="52"/>
      <c r="EI302" s="52"/>
      <c r="EJ302" s="52"/>
      <c r="EK302" s="52"/>
      <c r="EL302" s="52"/>
      <c r="EM302" s="52"/>
      <c r="EN302" s="52"/>
      <c r="EO302" s="52"/>
      <c r="EP302" s="52"/>
      <c r="EQ302" s="52"/>
      <c r="ER302" s="52"/>
      <c r="ES302" s="52"/>
      <c r="ET302" s="52"/>
      <c r="EU302" s="52"/>
      <c r="EV302" s="52"/>
      <c r="EW302" s="52"/>
      <c r="EX302" s="52"/>
      <c r="EY302" s="52"/>
      <c r="EZ302" s="52"/>
      <c r="FA302" s="52"/>
      <c r="FB302" s="52"/>
      <c r="FC302" s="52"/>
      <c r="FD302" s="52"/>
      <c r="FE302" s="52"/>
      <c r="FF302" s="52"/>
      <c r="FG302" s="52"/>
      <c r="FH302" s="52"/>
      <c r="FI302" s="52"/>
      <c r="FJ302" s="52"/>
      <c r="FK302" s="52"/>
      <c r="FL302" s="52"/>
      <c r="FM302" s="52"/>
      <c r="FN302" s="52"/>
      <c r="FO302" s="52"/>
      <c r="FP302" s="52"/>
      <c r="FQ302" s="52"/>
      <c r="FR302" s="52"/>
      <c r="FS302" s="52"/>
      <c r="FT302" s="52"/>
      <c r="FU302" s="52"/>
      <c r="FV302" s="52"/>
      <c r="FW302" s="52"/>
      <c r="FX302" s="52"/>
      <c r="FY302" s="52"/>
      <c r="FZ302" s="52"/>
      <c r="GA302" s="52"/>
      <c r="GB302" s="52"/>
      <c r="GC302" s="52"/>
      <c r="GD302" s="52"/>
      <c r="GE302" s="52"/>
      <c r="GF302" s="52"/>
      <c r="GG302" s="52"/>
      <c r="GH302" s="52"/>
      <c r="GI302" s="52"/>
      <c r="GJ302" s="52"/>
      <c r="GK302" s="52"/>
      <c r="GL302" s="52"/>
      <c r="GM302" s="52"/>
      <c r="GN302" s="52"/>
      <c r="GO302" s="52"/>
      <c r="GP302" s="52"/>
      <c r="GQ302" s="52"/>
      <c r="GR302" s="52"/>
      <c r="GS302" s="52"/>
      <c r="GT302" s="52"/>
      <c r="GU302" s="52"/>
      <c r="GV302" s="52"/>
      <c r="GW302" s="52"/>
      <c r="GX302" s="52"/>
      <c r="GY302" s="52"/>
      <c r="GZ302" s="52"/>
      <c r="HA302" s="52"/>
      <c r="HB302" s="52"/>
      <c r="HC302" s="52"/>
      <c r="HD302" s="52"/>
      <c r="HE302" s="52"/>
      <c r="HF302" s="52"/>
      <c r="HG302" s="52"/>
      <c r="HH302" s="52"/>
      <c r="HI302" s="52"/>
      <c r="HJ302" s="52"/>
      <c r="HK302" s="52"/>
      <c r="HL302" s="52"/>
      <c r="HM302" s="52"/>
      <c r="HN302" s="52"/>
      <c r="HO302" s="52"/>
      <c r="HP302" s="52"/>
      <c r="HQ302" s="52"/>
      <c r="HR302" s="52"/>
      <c r="HS302" s="52"/>
      <c r="HT302" s="52"/>
      <c r="HU302" s="52"/>
      <c r="HV302" s="52"/>
      <c r="HW302" s="52"/>
      <c r="HX302" s="52"/>
      <c r="HY302" s="52"/>
      <c r="HZ302" s="52"/>
      <c r="IA302" s="52"/>
      <c r="IB302" s="52"/>
      <c r="IC302" s="52"/>
      <c r="ID302" s="52"/>
      <c r="IE302" s="52"/>
    </row>
    <row r="303" s="53" customFormat="true" ht="60" hidden="false" customHeight="true" outlineLevel="0" collapsed="false">
      <c r="A303" s="36"/>
      <c r="B303" s="36" t="s">
        <v>62</v>
      </c>
      <c r="C303" s="36" t="s">
        <v>63</v>
      </c>
      <c r="D303" s="37" t="s">
        <v>64</v>
      </c>
      <c r="E303" s="37" t="n">
        <v>604</v>
      </c>
      <c r="F303" s="38" t="s">
        <v>1291</v>
      </c>
      <c r="G303" s="51" t="s">
        <v>1464</v>
      </c>
      <c r="H303" s="37" t="s">
        <v>1465</v>
      </c>
      <c r="I303" s="39" t="s">
        <v>689</v>
      </c>
      <c r="J303" s="38" t="s">
        <v>409</v>
      </c>
      <c r="K303" s="40" t="s">
        <v>410</v>
      </c>
      <c r="L303" s="40" t="s">
        <v>411</v>
      </c>
      <c r="M303" s="50" t="s">
        <v>1335</v>
      </c>
      <c r="N303" s="37" t="s">
        <v>1466</v>
      </c>
      <c r="O303" s="36" t="s">
        <v>414</v>
      </c>
      <c r="P303" s="36" t="s">
        <v>76</v>
      </c>
      <c r="Q303" s="41" t="s">
        <v>135</v>
      </c>
      <c r="R303" s="42" t="n">
        <v>42552</v>
      </c>
      <c r="S303" s="39" t="n">
        <v>12</v>
      </c>
      <c r="T303" s="43" t="n">
        <f aca="false">R303+S303*365.2</f>
        <v>46934.4</v>
      </c>
      <c r="U303" s="37" t="s">
        <v>78</v>
      </c>
      <c r="V303" s="36" t="str">
        <f aca="false">IF(Y303="","",Y303)</f>
        <v>М</v>
      </c>
      <c r="W303" s="36" t="str">
        <f aca="false">IF(Z303="","",Z303)</f>
        <v>Па</v>
      </c>
      <c r="X303" s="39" t="n">
        <v>2.5</v>
      </c>
      <c r="Y303" s="39" t="s">
        <v>137</v>
      </c>
      <c r="Z303" s="41" t="s">
        <v>138</v>
      </c>
      <c r="AA303" s="37" t="s">
        <v>417</v>
      </c>
      <c r="AB303" s="39"/>
      <c r="AC303" s="41" t="s">
        <v>111</v>
      </c>
      <c r="AD303" s="40" t="n">
        <v>36</v>
      </c>
      <c r="AE303" s="44" t="n">
        <v>44884</v>
      </c>
      <c r="AF303" s="45" t="n">
        <f aca="false">IF(AD303=0,0,IF(AE303="","",EDATE(AE303,AD303)-DAY(1)))</f>
        <v>45949</v>
      </c>
      <c r="AG303" s="38" t="s">
        <v>81</v>
      </c>
      <c r="AH303" s="45" t="s">
        <v>82</v>
      </c>
      <c r="AI303" s="41" t="s">
        <v>1467</v>
      </c>
      <c r="AJ303" s="38" t="s">
        <v>113</v>
      </c>
      <c r="AK303" s="45" t="str">
        <f aca="true">IF(AE303=0,"нет данных",IF(TODAY()&lt;AF303-30,"поверен",IF(TODAY()&gt;AF303,"ЗАМЕНИТЬ","ПРОСРОЧЕН")))</f>
        <v>ПРОСРОЧЕН</v>
      </c>
      <c r="AL303" s="41"/>
      <c r="AM303" s="41" t="s">
        <v>85</v>
      </c>
      <c r="AN303" s="41" t="s">
        <v>86</v>
      </c>
      <c r="AO303" s="41" t="s">
        <v>87</v>
      </c>
      <c r="AP303" s="39" t="s">
        <v>173</v>
      </c>
      <c r="AQ303" s="46" t="s">
        <v>115</v>
      </c>
      <c r="AR303" s="45"/>
      <c r="AS303" s="41" t="s">
        <v>90</v>
      </c>
      <c r="AT303" s="36" t="s">
        <v>746</v>
      </c>
      <c r="AU303" s="36"/>
      <c r="AV303" s="38" t="n">
        <v>45015</v>
      </c>
      <c r="AW303" s="38"/>
      <c r="AX303" s="36"/>
      <c r="AY303" s="36"/>
      <c r="AZ303" s="36"/>
      <c r="BA303" s="38"/>
      <c r="BB303" s="38" t="s">
        <v>141</v>
      </c>
      <c r="BC303" s="38" t="s">
        <v>142</v>
      </c>
      <c r="BD303" s="41" t="n">
        <v>3001</v>
      </c>
      <c r="BE303" s="38"/>
      <c r="BF303" s="47"/>
      <c r="BG303" s="104" t="s">
        <v>388</v>
      </c>
      <c r="BH303" s="105"/>
      <c r="BI303" s="36"/>
      <c r="BJ303" s="36"/>
      <c r="BK303" s="36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  <c r="CP303" s="52"/>
      <c r="CQ303" s="52"/>
      <c r="CR303" s="52"/>
      <c r="CS303" s="52"/>
      <c r="CT303" s="52"/>
      <c r="CU303" s="52"/>
      <c r="CV303" s="52"/>
      <c r="CW303" s="52"/>
      <c r="CX303" s="52"/>
      <c r="CY303" s="52"/>
      <c r="CZ303" s="52"/>
      <c r="DA303" s="52"/>
      <c r="DB303" s="52"/>
      <c r="DC303" s="52"/>
      <c r="DD303" s="52"/>
      <c r="DE303" s="52"/>
      <c r="DF303" s="52"/>
      <c r="DG303" s="52"/>
      <c r="DH303" s="52"/>
      <c r="DI303" s="52"/>
      <c r="DJ303" s="52"/>
      <c r="DK303" s="52"/>
      <c r="DL303" s="52"/>
      <c r="DM303" s="52"/>
      <c r="DN303" s="52"/>
      <c r="DO303" s="52"/>
      <c r="DP303" s="52"/>
      <c r="DQ303" s="52"/>
      <c r="DR303" s="52"/>
      <c r="DS303" s="52"/>
      <c r="DT303" s="52"/>
      <c r="DU303" s="52"/>
      <c r="DV303" s="52"/>
      <c r="DW303" s="52"/>
      <c r="DX303" s="52"/>
      <c r="DY303" s="52"/>
      <c r="DZ303" s="52"/>
      <c r="EA303" s="52"/>
      <c r="EB303" s="52"/>
      <c r="EC303" s="52"/>
      <c r="ED303" s="52"/>
      <c r="EE303" s="52"/>
      <c r="EF303" s="52"/>
      <c r="EG303" s="52"/>
      <c r="EH303" s="52"/>
      <c r="EI303" s="52"/>
      <c r="EJ303" s="52"/>
      <c r="EK303" s="52"/>
      <c r="EL303" s="52"/>
      <c r="EM303" s="52"/>
      <c r="EN303" s="52"/>
      <c r="EO303" s="52"/>
      <c r="EP303" s="52"/>
      <c r="EQ303" s="52"/>
      <c r="ER303" s="52"/>
      <c r="ES303" s="52"/>
      <c r="ET303" s="52"/>
      <c r="EU303" s="52"/>
      <c r="EV303" s="52"/>
      <c r="EW303" s="52"/>
      <c r="EX303" s="52"/>
      <c r="EY303" s="52"/>
      <c r="EZ303" s="52"/>
      <c r="FA303" s="52"/>
      <c r="FB303" s="52"/>
      <c r="FC303" s="52"/>
      <c r="FD303" s="52"/>
      <c r="FE303" s="52"/>
      <c r="FF303" s="52"/>
      <c r="FG303" s="52"/>
      <c r="FH303" s="52"/>
      <c r="FI303" s="52"/>
      <c r="FJ303" s="52"/>
      <c r="FK303" s="52"/>
      <c r="FL303" s="52"/>
      <c r="FM303" s="52"/>
      <c r="FN303" s="52"/>
      <c r="FO303" s="52"/>
      <c r="FP303" s="52"/>
      <c r="FQ303" s="52"/>
      <c r="FR303" s="52"/>
      <c r="FS303" s="52"/>
      <c r="FT303" s="52"/>
      <c r="FU303" s="52"/>
      <c r="FV303" s="52"/>
      <c r="FW303" s="52"/>
      <c r="FX303" s="52"/>
      <c r="FY303" s="52"/>
      <c r="FZ303" s="52"/>
      <c r="GA303" s="52"/>
      <c r="GB303" s="52"/>
      <c r="GC303" s="52"/>
      <c r="GD303" s="52"/>
      <c r="GE303" s="52"/>
      <c r="GF303" s="52"/>
      <c r="GG303" s="52"/>
      <c r="GH303" s="52"/>
      <c r="GI303" s="52"/>
      <c r="GJ303" s="52"/>
      <c r="GK303" s="52"/>
      <c r="GL303" s="52"/>
      <c r="GM303" s="52"/>
      <c r="GN303" s="52"/>
      <c r="GO303" s="52"/>
      <c r="GP303" s="52"/>
      <c r="GQ303" s="52"/>
      <c r="GR303" s="52"/>
      <c r="GS303" s="52"/>
      <c r="GT303" s="52"/>
      <c r="GU303" s="52"/>
      <c r="GV303" s="52"/>
      <c r="GW303" s="52"/>
      <c r="GX303" s="52"/>
      <c r="GY303" s="52"/>
      <c r="GZ303" s="52"/>
      <c r="HA303" s="52"/>
      <c r="HB303" s="52"/>
      <c r="HC303" s="52"/>
      <c r="HD303" s="52"/>
      <c r="HE303" s="52"/>
      <c r="HF303" s="52"/>
      <c r="HG303" s="52"/>
      <c r="HH303" s="52"/>
      <c r="HI303" s="52"/>
      <c r="HJ303" s="52"/>
      <c r="HK303" s="52"/>
      <c r="HL303" s="52"/>
      <c r="HM303" s="52"/>
      <c r="HN303" s="52"/>
      <c r="HO303" s="52"/>
      <c r="HP303" s="52"/>
      <c r="HQ303" s="52"/>
      <c r="HR303" s="52"/>
      <c r="HS303" s="52"/>
      <c r="HT303" s="52"/>
      <c r="HU303" s="52"/>
      <c r="HV303" s="52"/>
      <c r="HW303" s="52"/>
      <c r="HX303" s="52"/>
      <c r="HY303" s="52"/>
      <c r="HZ303" s="52"/>
      <c r="IA303" s="52"/>
      <c r="IB303" s="52"/>
      <c r="IC303" s="52"/>
      <c r="ID303" s="52"/>
      <c r="IE303" s="52"/>
    </row>
    <row r="304" s="53" customFormat="true" ht="60" hidden="false" customHeight="true" outlineLevel="0" collapsed="false">
      <c r="A304" s="36"/>
      <c r="B304" s="36" t="s">
        <v>62</v>
      </c>
      <c r="C304" s="36" t="s">
        <v>63</v>
      </c>
      <c r="D304" s="37" t="s">
        <v>64</v>
      </c>
      <c r="E304" s="37" t="n">
        <v>604</v>
      </c>
      <c r="F304" s="38" t="s">
        <v>1291</v>
      </c>
      <c r="G304" s="51" t="s">
        <v>1468</v>
      </c>
      <c r="H304" s="37" t="s">
        <v>1469</v>
      </c>
      <c r="I304" s="39" t="s">
        <v>408</v>
      </c>
      <c r="J304" s="38" t="s">
        <v>409</v>
      </c>
      <c r="K304" s="235" t="s">
        <v>1340</v>
      </c>
      <c r="L304" s="40" t="s">
        <v>411</v>
      </c>
      <c r="M304" s="38" t="s">
        <v>1435</v>
      </c>
      <c r="N304" s="37" t="s">
        <v>1470</v>
      </c>
      <c r="O304" s="36" t="s">
        <v>414</v>
      </c>
      <c r="P304" s="36" t="s">
        <v>76</v>
      </c>
      <c r="Q304" s="41" t="s">
        <v>135</v>
      </c>
      <c r="R304" s="42" t="n">
        <v>42552</v>
      </c>
      <c r="S304" s="39" t="n">
        <v>12</v>
      </c>
      <c r="T304" s="43" t="n">
        <f aca="false">R304+S304*365.2</f>
        <v>46934.4</v>
      </c>
      <c r="U304" s="37" t="s">
        <v>78</v>
      </c>
      <c r="V304" s="36" t="str">
        <f aca="false">IF(Y304="","",Y304)</f>
        <v>к</v>
      </c>
      <c r="W304" s="36" t="str">
        <f aca="false">IF(Z304="","",Z304)</f>
        <v>Па</v>
      </c>
      <c r="X304" s="39" t="n">
        <v>250</v>
      </c>
      <c r="Y304" s="39" t="s">
        <v>416</v>
      </c>
      <c r="Z304" s="41" t="s">
        <v>138</v>
      </c>
      <c r="AA304" s="37" t="s">
        <v>417</v>
      </c>
      <c r="AB304" s="39"/>
      <c r="AC304" s="41" t="s">
        <v>111</v>
      </c>
      <c r="AD304" s="40" t="n">
        <v>36</v>
      </c>
      <c r="AE304" s="44" t="n">
        <v>44884</v>
      </c>
      <c r="AF304" s="45" t="n">
        <f aca="false">IF(AD304=0,0,IF(AE304="","",EDATE(AE304,AD304)-DAY(1)))</f>
        <v>45949</v>
      </c>
      <c r="AG304" s="38" t="s">
        <v>81</v>
      </c>
      <c r="AH304" s="38" t="s">
        <v>82</v>
      </c>
      <c r="AI304" s="41" t="s">
        <v>1471</v>
      </c>
      <c r="AJ304" s="38" t="s">
        <v>113</v>
      </c>
      <c r="AK304" s="45" t="str">
        <f aca="true">IF(AE304=0,"нет данных",IF(TODAY()&lt;AF304-30,"поверен",IF(TODAY()&gt;AF304,"ЗАМЕНИТЬ","ПРОСРОЧЕН")))</f>
        <v>ПРОСРОЧЕН</v>
      </c>
      <c r="AL304" s="41"/>
      <c r="AM304" s="41" t="s">
        <v>85</v>
      </c>
      <c r="AN304" s="41" t="s">
        <v>86</v>
      </c>
      <c r="AO304" s="41" t="s">
        <v>87</v>
      </c>
      <c r="AP304" s="39" t="s">
        <v>173</v>
      </c>
      <c r="AQ304" s="46" t="s">
        <v>115</v>
      </c>
      <c r="AR304" s="45"/>
      <c r="AS304" s="41" t="s">
        <v>90</v>
      </c>
      <c r="AT304" s="36" t="s">
        <v>746</v>
      </c>
      <c r="AU304" s="36"/>
      <c r="AV304" s="38" t="n">
        <v>45015</v>
      </c>
      <c r="AW304" s="38"/>
      <c r="AX304" s="36"/>
      <c r="AY304" s="36"/>
      <c r="AZ304" s="36"/>
      <c r="BA304" s="38"/>
      <c r="BB304" s="38" t="s">
        <v>141</v>
      </c>
      <c r="BC304" s="38" t="s">
        <v>142</v>
      </c>
      <c r="BD304" s="41" t="s">
        <v>143</v>
      </c>
      <c r="BE304" s="38"/>
      <c r="BF304" s="47"/>
      <c r="BG304" s="104" t="s">
        <v>388</v>
      </c>
      <c r="BH304" s="105"/>
      <c r="BI304" s="36"/>
      <c r="BJ304" s="36"/>
      <c r="BK304" s="36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52"/>
      <c r="CO304" s="52"/>
      <c r="CP304" s="52"/>
      <c r="CQ304" s="52"/>
      <c r="CR304" s="52"/>
      <c r="CS304" s="52"/>
      <c r="CT304" s="52"/>
      <c r="CU304" s="52"/>
      <c r="CV304" s="52"/>
      <c r="CW304" s="52"/>
      <c r="CX304" s="52"/>
      <c r="CY304" s="52"/>
      <c r="CZ304" s="52"/>
      <c r="DA304" s="52"/>
      <c r="DB304" s="52"/>
      <c r="DC304" s="52"/>
      <c r="DD304" s="52"/>
      <c r="DE304" s="52"/>
      <c r="DF304" s="52"/>
      <c r="DG304" s="52"/>
      <c r="DH304" s="52"/>
      <c r="DI304" s="52"/>
      <c r="DJ304" s="52"/>
      <c r="DK304" s="52"/>
      <c r="DL304" s="52"/>
      <c r="DM304" s="52"/>
      <c r="DN304" s="52"/>
      <c r="DO304" s="52"/>
      <c r="DP304" s="52"/>
      <c r="DQ304" s="52"/>
      <c r="DR304" s="52"/>
      <c r="DS304" s="52"/>
      <c r="DT304" s="52"/>
      <c r="DU304" s="52"/>
      <c r="DV304" s="52"/>
      <c r="DW304" s="52"/>
      <c r="DX304" s="52"/>
      <c r="DY304" s="52"/>
      <c r="DZ304" s="52"/>
      <c r="EA304" s="52"/>
      <c r="EB304" s="52"/>
      <c r="EC304" s="52"/>
      <c r="ED304" s="52"/>
      <c r="EE304" s="52"/>
      <c r="EF304" s="52"/>
      <c r="EG304" s="52"/>
      <c r="EH304" s="52"/>
      <c r="EI304" s="52"/>
      <c r="EJ304" s="52"/>
      <c r="EK304" s="52"/>
      <c r="EL304" s="52"/>
      <c r="EM304" s="52"/>
      <c r="EN304" s="52"/>
      <c r="EO304" s="52"/>
      <c r="EP304" s="52"/>
      <c r="EQ304" s="52"/>
      <c r="ER304" s="52"/>
      <c r="ES304" s="52"/>
      <c r="ET304" s="52"/>
      <c r="EU304" s="52"/>
      <c r="EV304" s="52"/>
      <c r="EW304" s="52"/>
      <c r="EX304" s="52"/>
      <c r="EY304" s="52"/>
      <c r="EZ304" s="52"/>
      <c r="FA304" s="52"/>
      <c r="FB304" s="52"/>
      <c r="FC304" s="52"/>
      <c r="FD304" s="52"/>
      <c r="FE304" s="52"/>
      <c r="FF304" s="52"/>
      <c r="FG304" s="52"/>
      <c r="FH304" s="52"/>
      <c r="FI304" s="52"/>
      <c r="FJ304" s="52"/>
      <c r="FK304" s="52"/>
      <c r="FL304" s="52"/>
      <c r="FM304" s="52"/>
      <c r="FN304" s="52"/>
      <c r="FO304" s="52"/>
      <c r="FP304" s="52"/>
      <c r="FQ304" s="52"/>
      <c r="FR304" s="52"/>
      <c r="FS304" s="52"/>
      <c r="FT304" s="52"/>
      <c r="FU304" s="52"/>
      <c r="FV304" s="52"/>
      <c r="FW304" s="52"/>
      <c r="FX304" s="52"/>
      <c r="FY304" s="52"/>
      <c r="FZ304" s="52"/>
      <c r="GA304" s="52"/>
      <c r="GB304" s="52"/>
      <c r="GC304" s="52"/>
      <c r="GD304" s="52"/>
      <c r="GE304" s="52"/>
      <c r="GF304" s="52"/>
      <c r="GG304" s="52"/>
      <c r="GH304" s="52"/>
      <c r="GI304" s="52"/>
      <c r="GJ304" s="52"/>
      <c r="GK304" s="52"/>
      <c r="GL304" s="52"/>
      <c r="GM304" s="52"/>
      <c r="GN304" s="52"/>
      <c r="GO304" s="52"/>
      <c r="GP304" s="52"/>
      <c r="GQ304" s="52"/>
      <c r="GR304" s="52"/>
      <c r="GS304" s="52"/>
      <c r="GT304" s="52"/>
      <c r="GU304" s="52"/>
      <c r="GV304" s="52"/>
      <c r="GW304" s="52"/>
      <c r="GX304" s="52"/>
      <c r="GY304" s="52"/>
      <c r="GZ304" s="52"/>
      <c r="HA304" s="52"/>
      <c r="HB304" s="52"/>
      <c r="HC304" s="52"/>
      <c r="HD304" s="52"/>
      <c r="HE304" s="52"/>
      <c r="HF304" s="52"/>
      <c r="HG304" s="52"/>
      <c r="HH304" s="52"/>
      <c r="HI304" s="52"/>
      <c r="HJ304" s="52"/>
      <c r="HK304" s="52"/>
      <c r="HL304" s="52"/>
      <c r="HM304" s="52"/>
      <c r="HN304" s="52"/>
      <c r="HO304" s="52"/>
      <c r="HP304" s="52"/>
      <c r="HQ304" s="52"/>
      <c r="HR304" s="52"/>
      <c r="HS304" s="52"/>
      <c r="HT304" s="52"/>
      <c r="HU304" s="52"/>
      <c r="HV304" s="52"/>
      <c r="HW304" s="52"/>
      <c r="HX304" s="52"/>
      <c r="HY304" s="52"/>
      <c r="HZ304" s="52"/>
      <c r="IA304" s="52"/>
      <c r="IB304" s="52"/>
      <c r="IC304" s="52"/>
      <c r="ID304" s="52"/>
      <c r="IE304" s="52"/>
    </row>
    <row r="305" s="106" customFormat="true" ht="60" hidden="false" customHeight="true" outlineLevel="0" collapsed="false">
      <c r="A305" s="36"/>
      <c r="B305" s="36" t="s">
        <v>62</v>
      </c>
      <c r="C305" s="36" t="s">
        <v>63</v>
      </c>
      <c r="D305" s="37" t="s">
        <v>64</v>
      </c>
      <c r="E305" s="37" t="n">
        <v>604</v>
      </c>
      <c r="F305" s="38" t="s">
        <v>1291</v>
      </c>
      <c r="G305" s="36" t="s">
        <v>1472</v>
      </c>
      <c r="H305" s="36" t="s">
        <v>1473</v>
      </c>
      <c r="I305" s="39" t="s">
        <v>101</v>
      </c>
      <c r="J305" s="38" t="s">
        <v>102</v>
      </c>
      <c r="K305" s="40" t="s">
        <v>103</v>
      </c>
      <c r="L305" s="40" t="s">
        <v>104</v>
      </c>
      <c r="M305" s="38" t="s">
        <v>215</v>
      </c>
      <c r="N305" s="37" t="s">
        <v>1474</v>
      </c>
      <c r="O305" s="46" t="s">
        <v>1350</v>
      </c>
      <c r="P305" s="36" t="s">
        <v>76</v>
      </c>
      <c r="Q305" s="41" t="s">
        <v>108</v>
      </c>
      <c r="R305" s="42" t="n">
        <v>42795</v>
      </c>
      <c r="S305" s="39" t="n">
        <v>8</v>
      </c>
      <c r="T305" s="43" t="n">
        <f aca="false">R305+S305*365.2</f>
        <v>45716.6</v>
      </c>
      <c r="U305" s="46" t="s">
        <v>334</v>
      </c>
      <c r="V305" s="36" t="str">
        <f aca="false">IF(Y305="","",Y305)</f>
        <v/>
      </c>
      <c r="W305" s="36" t="str">
        <f aca="false">IF(Z305="","",Z305)</f>
        <v>°С</v>
      </c>
      <c r="X305" s="46" t="s">
        <v>1351</v>
      </c>
      <c r="Y305" s="39"/>
      <c r="Z305" s="41" t="s">
        <v>109</v>
      </c>
      <c r="AA305" s="37" t="s">
        <v>1352</v>
      </c>
      <c r="AB305" s="39"/>
      <c r="AC305" s="41" t="s">
        <v>111</v>
      </c>
      <c r="AD305" s="40" t="n">
        <v>48</v>
      </c>
      <c r="AE305" s="44" t="n">
        <v>45034</v>
      </c>
      <c r="AF305" s="45" t="n">
        <f aca="false">IF(AD305=0,0,IF(AE305="","",EDATE(AE305,AD305)-DAY(1)))</f>
        <v>46464</v>
      </c>
      <c r="AG305" s="45" t="s">
        <v>81</v>
      </c>
      <c r="AH305" s="45" t="s">
        <v>82</v>
      </c>
      <c r="AI305" s="36" t="s">
        <v>1475</v>
      </c>
      <c r="AJ305" s="38" t="s">
        <v>113</v>
      </c>
      <c r="AK305" s="45" t="str">
        <f aca="true">IF(AE305=0,"нет данных",IF(TODAY()&lt;AF305-30,"поверен",IF(TODAY()&gt;AF305,"ЗАМЕНИТЬ","ПРОСРОЧЕН")))</f>
        <v>поверен</v>
      </c>
      <c r="AL305" s="41"/>
      <c r="AM305" s="41" t="s">
        <v>85</v>
      </c>
      <c r="AN305" s="41" t="s">
        <v>86</v>
      </c>
      <c r="AO305" s="41" t="s">
        <v>87</v>
      </c>
      <c r="AP305" s="39" t="s">
        <v>1355</v>
      </c>
      <c r="AQ305" s="46" t="s">
        <v>1356</v>
      </c>
      <c r="AR305" s="45"/>
      <c r="AS305" s="41" t="s">
        <v>90</v>
      </c>
      <c r="AT305" s="36" t="s">
        <v>746</v>
      </c>
      <c r="AU305" s="36"/>
      <c r="AV305" s="46" t="s">
        <v>1442</v>
      </c>
      <c r="AW305" s="38"/>
      <c r="AX305" s="36"/>
      <c r="AY305" s="36"/>
      <c r="AZ305" s="36"/>
      <c r="BA305" s="38"/>
      <c r="BB305" s="38"/>
      <c r="BC305" s="38"/>
      <c r="BD305" s="41"/>
      <c r="BE305" s="38"/>
      <c r="BF305" s="47"/>
      <c r="BG305" s="104" t="s">
        <v>124</v>
      </c>
      <c r="BH305" s="105"/>
      <c r="BI305" s="36"/>
      <c r="BJ305" s="36"/>
      <c r="BK305" s="36"/>
      <c r="BL305" s="72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7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  <c r="CJ305" s="72"/>
      <c r="CK305" s="72"/>
      <c r="CL305" s="72"/>
      <c r="CM305" s="72"/>
      <c r="CN305" s="72"/>
      <c r="CO305" s="72"/>
      <c r="CP305" s="72"/>
      <c r="CQ305" s="72"/>
      <c r="CR305" s="72"/>
      <c r="CS305" s="72"/>
      <c r="CT305" s="72"/>
      <c r="CU305" s="72"/>
      <c r="CV305" s="72"/>
      <c r="CW305" s="72"/>
      <c r="CX305" s="72"/>
      <c r="CY305" s="72"/>
      <c r="CZ305" s="72"/>
      <c r="DA305" s="72"/>
      <c r="DB305" s="72"/>
      <c r="DC305" s="72"/>
      <c r="DD305" s="72"/>
      <c r="DE305" s="72"/>
      <c r="DF305" s="72"/>
      <c r="DG305" s="72"/>
      <c r="DH305" s="72"/>
      <c r="DI305" s="72"/>
      <c r="DJ305" s="72"/>
      <c r="DK305" s="72"/>
      <c r="DL305" s="72"/>
      <c r="DM305" s="72"/>
      <c r="DN305" s="72"/>
      <c r="DO305" s="72"/>
      <c r="DP305" s="72"/>
      <c r="DQ305" s="72"/>
      <c r="DR305" s="72"/>
      <c r="DS305" s="72"/>
      <c r="DT305" s="72"/>
      <c r="DU305" s="72"/>
      <c r="DV305" s="72"/>
      <c r="DW305" s="72"/>
      <c r="DX305" s="72"/>
      <c r="DY305" s="72"/>
      <c r="DZ305" s="72"/>
      <c r="EA305" s="72"/>
      <c r="EB305" s="72"/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N305" s="72"/>
      <c r="EO305" s="72"/>
      <c r="EP305" s="72"/>
      <c r="EQ305" s="72"/>
      <c r="ER305" s="72"/>
      <c r="ES305" s="72"/>
      <c r="ET305" s="72"/>
      <c r="EU305" s="72"/>
      <c r="EV305" s="72"/>
      <c r="EW305" s="72"/>
      <c r="EX305" s="72"/>
      <c r="EY305" s="72"/>
      <c r="EZ305" s="72"/>
      <c r="FA305" s="72"/>
      <c r="FB305" s="72"/>
      <c r="FC305" s="72"/>
      <c r="FD305" s="72"/>
      <c r="FE305" s="72"/>
      <c r="FF305" s="72"/>
      <c r="FG305" s="72"/>
      <c r="FH305" s="72"/>
      <c r="FI305" s="72"/>
      <c r="FJ305" s="72"/>
      <c r="FK305" s="72"/>
      <c r="FL305" s="72"/>
      <c r="FM305" s="72"/>
      <c r="FN305" s="72"/>
      <c r="FO305" s="72"/>
      <c r="FP305" s="72"/>
      <c r="FQ305" s="72"/>
      <c r="FR305" s="72"/>
      <c r="FS305" s="72"/>
      <c r="FT305" s="72"/>
      <c r="FU305" s="72"/>
      <c r="FV305" s="72"/>
      <c r="FW305" s="72"/>
      <c r="FX305" s="72"/>
      <c r="FY305" s="72"/>
      <c r="FZ305" s="72"/>
      <c r="GA305" s="72"/>
      <c r="GB305" s="72"/>
      <c r="GC305" s="72"/>
      <c r="GD305" s="72"/>
      <c r="GE305" s="72"/>
      <c r="GF305" s="72"/>
      <c r="GG305" s="72"/>
      <c r="GH305" s="72"/>
      <c r="GI305" s="72"/>
      <c r="GJ305" s="72"/>
      <c r="GK305" s="72"/>
      <c r="GL305" s="72"/>
      <c r="GM305" s="72"/>
      <c r="GN305" s="72"/>
      <c r="GO305" s="72"/>
      <c r="GP305" s="72"/>
      <c r="GQ305" s="72"/>
      <c r="GR305" s="72"/>
      <c r="GS305" s="72"/>
      <c r="GT305" s="72"/>
      <c r="GU305" s="72"/>
      <c r="GV305" s="72"/>
      <c r="GW305" s="72"/>
      <c r="GX305" s="72"/>
      <c r="GY305" s="72"/>
      <c r="GZ305" s="72"/>
      <c r="HA305" s="72"/>
      <c r="HB305" s="72"/>
      <c r="HC305" s="72"/>
      <c r="HD305" s="72"/>
      <c r="HE305" s="72"/>
      <c r="HF305" s="72"/>
      <c r="HG305" s="72"/>
      <c r="HH305" s="72"/>
      <c r="HI305" s="72"/>
      <c r="HJ305" s="72"/>
      <c r="HK305" s="72"/>
      <c r="HL305" s="72"/>
      <c r="HM305" s="72"/>
      <c r="HN305" s="72"/>
      <c r="HO305" s="72"/>
      <c r="HP305" s="72"/>
      <c r="HQ305" s="72"/>
      <c r="HR305" s="72"/>
      <c r="HS305" s="72"/>
      <c r="HT305" s="72"/>
      <c r="HU305" s="72"/>
      <c r="HV305" s="72"/>
      <c r="HW305" s="72"/>
      <c r="HX305" s="72"/>
      <c r="HY305" s="72"/>
      <c r="HZ305" s="72"/>
      <c r="IA305" s="72"/>
      <c r="IB305" s="72"/>
      <c r="IC305" s="72"/>
      <c r="ID305" s="72"/>
      <c r="IE305" s="72"/>
    </row>
    <row r="306" s="53" customFormat="true" ht="60" hidden="false" customHeight="true" outlineLevel="0" collapsed="false">
      <c r="A306" s="36"/>
      <c r="B306" s="36" t="s">
        <v>62</v>
      </c>
      <c r="C306" s="36" t="s">
        <v>63</v>
      </c>
      <c r="D306" s="37" t="s">
        <v>64</v>
      </c>
      <c r="E306" s="37" t="n">
        <v>604</v>
      </c>
      <c r="F306" s="38" t="s">
        <v>1291</v>
      </c>
      <c r="G306" s="51" t="s">
        <v>1476</v>
      </c>
      <c r="H306" s="51" t="s">
        <v>1477</v>
      </c>
      <c r="I306" s="39" t="s">
        <v>665</v>
      </c>
      <c r="J306" s="38" t="s">
        <v>1409</v>
      </c>
      <c r="K306" s="40" t="s">
        <v>1361</v>
      </c>
      <c r="L306" s="40" t="s">
        <v>1362</v>
      </c>
      <c r="M306" s="51" t="s">
        <v>1410</v>
      </c>
      <c r="N306" s="50" t="s">
        <v>1478</v>
      </c>
      <c r="O306" s="39" t="s">
        <v>629</v>
      </c>
      <c r="P306" s="36" t="s">
        <v>76</v>
      </c>
      <c r="Q306" s="41" t="s">
        <v>630</v>
      </c>
      <c r="R306" s="74" t="n">
        <v>44147</v>
      </c>
      <c r="S306" s="39" t="n">
        <v>10</v>
      </c>
      <c r="T306" s="43" t="n">
        <f aca="false">R306+S306*365.2</f>
        <v>47799</v>
      </c>
      <c r="U306" s="36" t="n">
        <v>-2</v>
      </c>
      <c r="V306" s="51" t="str">
        <f aca="false">IF(Y306="","",Y306)</f>
        <v>м</v>
      </c>
      <c r="W306" s="51" t="str">
        <f aca="false">IF(Z306="","",Z306)</f>
        <v>м</v>
      </c>
      <c r="X306" s="36" t="n">
        <v>2</v>
      </c>
      <c r="Y306" s="39" t="s">
        <v>242</v>
      </c>
      <c r="Z306" s="41" t="s">
        <v>242</v>
      </c>
      <c r="AA306" s="37" t="s">
        <v>243</v>
      </c>
      <c r="AB306" s="39" t="s">
        <v>242</v>
      </c>
      <c r="AC306" s="41" t="s">
        <v>242</v>
      </c>
      <c r="AD306" s="40" t="n">
        <v>12</v>
      </c>
      <c r="AE306" s="44" t="n">
        <v>45856</v>
      </c>
      <c r="AF306" s="45" t="n">
        <f aca="false">IF(AD306=0,0,IF(AE306="","",EDATE(AE306,AD306)-DAY(1)))</f>
        <v>46190</v>
      </c>
      <c r="AG306" s="38" t="s">
        <v>81</v>
      </c>
      <c r="AH306" s="38" t="s">
        <v>82</v>
      </c>
      <c r="AI306" s="41" t="s">
        <v>1479</v>
      </c>
      <c r="AJ306" s="38" t="s">
        <v>351</v>
      </c>
      <c r="AK306" s="45" t="str">
        <f aca="true">IF(AE306=0,"нет данных",IF(TODAY()&lt;AF306-30,"поверен",IF(TODAY()&gt;AF306,"ЗАМЕНИТЬ","ПРОСРОЧЕН")))</f>
        <v>поверен</v>
      </c>
      <c r="AL306" s="41"/>
      <c r="AM306" s="41" t="s">
        <v>85</v>
      </c>
      <c r="AN306" s="41" t="s">
        <v>86</v>
      </c>
      <c r="AO306" s="41" t="s">
        <v>87</v>
      </c>
      <c r="AP306" s="39" t="s">
        <v>1480</v>
      </c>
      <c r="AQ306" s="38" t="n">
        <v>44741</v>
      </c>
      <c r="AR306" s="45"/>
      <c r="AS306" s="41" t="s">
        <v>90</v>
      </c>
      <c r="AT306" s="36" t="s">
        <v>746</v>
      </c>
      <c r="AU306" s="36"/>
      <c r="AV306" s="38" t="n">
        <v>45025</v>
      </c>
      <c r="AW306" s="38"/>
      <c r="AX306" s="36"/>
      <c r="AY306" s="36"/>
      <c r="AZ306" s="36"/>
      <c r="BA306" s="38"/>
      <c r="BB306" s="38" t="s">
        <v>674</v>
      </c>
      <c r="BC306" s="38" t="s">
        <v>637</v>
      </c>
      <c r="BD306" s="41" t="n">
        <v>3661</v>
      </c>
      <c r="BE306" s="38"/>
      <c r="BF306" s="47"/>
      <c r="BG306" s="51" t="s">
        <v>1481</v>
      </c>
      <c r="BH306" s="49"/>
      <c r="BI306" s="46" t="s">
        <v>575</v>
      </c>
      <c r="BJ306" s="46" t="s">
        <v>675</v>
      </c>
      <c r="BK306" s="50" t="s">
        <v>676</v>
      </c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52"/>
      <c r="CO306" s="52"/>
      <c r="CP306" s="52"/>
      <c r="CQ306" s="52"/>
      <c r="CR306" s="52"/>
      <c r="CS306" s="52"/>
      <c r="CT306" s="52"/>
      <c r="CU306" s="52"/>
      <c r="CV306" s="52"/>
      <c r="CW306" s="52"/>
      <c r="CX306" s="52"/>
      <c r="CY306" s="52"/>
      <c r="CZ306" s="52"/>
      <c r="DA306" s="52"/>
      <c r="DB306" s="52"/>
      <c r="DC306" s="52"/>
      <c r="DD306" s="52"/>
      <c r="DE306" s="52"/>
      <c r="DF306" s="52"/>
      <c r="DG306" s="52"/>
      <c r="DH306" s="52"/>
      <c r="DI306" s="52"/>
      <c r="DJ306" s="52"/>
      <c r="DK306" s="52"/>
      <c r="DL306" s="52"/>
      <c r="DM306" s="52"/>
      <c r="DN306" s="52"/>
      <c r="DO306" s="52"/>
      <c r="DP306" s="52"/>
      <c r="DQ306" s="52"/>
      <c r="DR306" s="52"/>
      <c r="DS306" s="52"/>
      <c r="DT306" s="52"/>
      <c r="DU306" s="52"/>
      <c r="DV306" s="52"/>
      <c r="DW306" s="52"/>
      <c r="DX306" s="52"/>
      <c r="DY306" s="52"/>
      <c r="DZ306" s="52"/>
      <c r="EA306" s="52"/>
      <c r="EB306" s="52"/>
      <c r="EC306" s="52"/>
      <c r="ED306" s="52"/>
      <c r="EE306" s="52"/>
      <c r="EF306" s="52"/>
      <c r="EG306" s="52"/>
      <c r="EH306" s="52"/>
      <c r="EI306" s="52"/>
      <c r="EJ306" s="52"/>
      <c r="EK306" s="52"/>
      <c r="EL306" s="52"/>
      <c r="EM306" s="52"/>
      <c r="EN306" s="52"/>
      <c r="EO306" s="52"/>
      <c r="EP306" s="52"/>
      <c r="EQ306" s="52"/>
      <c r="ER306" s="52"/>
      <c r="ES306" s="52"/>
      <c r="ET306" s="52"/>
      <c r="EU306" s="52"/>
      <c r="EV306" s="52"/>
      <c r="EW306" s="52"/>
      <c r="EX306" s="52"/>
      <c r="EY306" s="52"/>
      <c r="EZ306" s="52"/>
      <c r="FA306" s="52"/>
      <c r="FB306" s="52"/>
      <c r="FC306" s="52"/>
      <c r="FD306" s="52"/>
      <c r="FE306" s="52"/>
      <c r="FF306" s="52"/>
      <c r="FG306" s="52"/>
      <c r="FH306" s="52"/>
      <c r="FI306" s="52"/>
      <c r="FJ306" s="52"/>
      <c r="FK306" s="52"/>
      <c r="FL306" s="52"/>
      <c r="FM306" s="52"/>
      <c r="FN306" s="52"/>
      <c r="FO306" s="52"/>
      <c r="FP306" s="52"/>
      <c r="FQ306" s="52"/>
      <c r="FR306" s="52"/>
      <c r="FS306" s="52"/>
      <c r="FT306" s="52"/>
      <c r="FU306" s="52"/>
      <c r="FV306" s="52"/>
      <c r="FW306" s="52"/>
      <c r="FX306" s="52"/>
      <c r="FY306" s="52"/>
      <c r="FZ306" s="52"/>
      <c r="GA306" s="52"/>
      <c r="GB306" s="52"/>
      <c r="GC306" s="52"/>
      <c r="GD306" s="52"/>
      <c r="GE306" s="52"/>
      <c r="GF306" s="52"/>
      <c r="GG306" s="52"/>
      <c r="GH306" s="52"/>
      <c r="GI306" s="52"/>
      <c r="GJ306" s="52"/>
      <c r="GK306" s="52"/>
      <c r="GL306" s="52"/>
      <c r="GM306" s="52"/>
      <c r="GN306" s="52"/>
      <c r="GO306" s="52"/>
      <c r="GP306" s="52"/>
      <c r="GQ306" s="52"/>
      <c r="GR306" s="52"/>
      <c r="GS306" s="52"/>
      <c r="GT306" s="52"/>
      <c r="GU306" s="52"/>
      <c r="GV306" s="52"/>
      <c r="GW306" s="52"/>
      <c r="GX306" s="52"/>
      <c r="GY306" s="52"/>
      <c r="GZ306" s="52"/>
      <c r="HA306" s="52"/>
      <c r="HB306" s="52"/>
      <c r="HC306" s="52"/>
      <c r="HD306" s="52"/>
      <c r="HE306" s="52"/>
      <c r="HF306" s="52"/>
      <c r="HG306" s="52"/>
      <c r="HH306" s="52"/>
      <c r="HI306" s="52"/>
      <c r="HJ306" s="52"/>
      <c r="HK306" s="52"/>
      <c r="HL306" s="52"/>
      <c r="HM306" s="52"/>
      <c r="HN306" s="52"/>
      <c r="HO306" s="52"/>
      <c r="HP306" s="52"/>
      <c r="HQ306" s="52"/>
      <c r="HR306" s="52"/>
      <c r="HS306" s="52"/>
      <c r="HT306" s="52"/>
      <c r="HU306" s="52"/>
      <c r="HV306" s="52"/>
      <c r="HW306" s="52"/>
      <c r="HX306" s="52"/>
      <c r="HY306" s="52"/>
      <c r="HZ306" s="52"/>
      <c r="IA306" s="52"/>
      <c r="IB306" s="52"/>
      <c r="IC306" s="52"/>
      <c r="ID306" s="52"/>
      <c r="IE306" s="52"/>
    </row>
    <row r="307" s="106" customFormat="true" ht="60" hidden="false" customHeight="true" outlineLevel="0" collapsed="false">
      <c r="A307" s="36"/>
      <c r="B307" s="36" t="s">
        <v>62</v>
      </c>
      <c r="C307" s="36" t="s">
        <v>63</v>
      </c>
      <c r="D307" s="37" t="s">
        <v>64</v>
      </c>
      <c r="E307" s="37" t="n">
        <v>604</v>
      </c>
      <c r="F307" s="38" t="s">
        <v>1291</v>
      </c>
      <c r="G307" s="51" t="s">
        <v>1482</v>
      </c>
      <c r="H307" s="51" t="s">
        <v>1483</v>
      </c>
      <c r="I307" s="39" t="s">
        <v>101</v>
      </c>
      <c r="J307" s="38" t="s">
        <v>102</v>
      </c>
      <c r="K307" s="40" t="s">
        <v>103</v>
      </c>
      <c r="L307" s="40" t="s">
        <v>104</v>
      </c>
      <c r="M307" s="50" t="s">
        <v>1484</v>
      </c>
      <c r="N307" s="37" t="s">
        <v>1485</v>
      </c>
      <c r="O307" s="36" t="s">
        <v>107</v>
      </c>
      <c r="P307" s="36" t="s">
        <v>76</v>
      </c>
      <c r="Q307" s="41" t="s">
        <v>108</v>
      </c>
      <c r="R307" s="74" t="n">
        <v>42583</v>
      </c>
      <c r="S307" s="39" t="n">
        <v>10</v>
      </c>
      <c r="T307" s="43" t="n">
        <f aca="false">R307+S307*365.2</f>
        <v>46235</v>
      </c>
      <c r="U307" s="50" t="s">
        <v>334</v>
      </c>
      <c r="V307" s="51" t="str">
        <f aca="false">IF(Y307="","",Y307)</f>
        <v/>
      </c>
      <c r="W307" s="51" t="str">
        <f aca="false">IF(Z307="","",Z307)</f>
        <v>°С</v>
      </c>
      <c r="X307" s="50" t="s">
        <v>1486</v>
      </c>
      <c r="Y307" s="39"/>
      <c r="Z307" s="41" t="s">
        <v>109</v>
      </c>
      <c r="AA307" s="37" t="s">
        <v>1352</v>
      </c>
      <c r="AB307" s="39"/>
      <c r="AC307" s="41" t="s">
        <v>111</v>
      </c>
      <c r="AD307" s="40" t="n">
        <v>48</v>
      </c>
      <c r="AE307" s="44" t="n">
        <v>45241</v>
      </c>
      <c r="AF307" s="45" t="n">
        <f aca="false">IF(AD307=0,0,IF(AE307="","",EDATE(AE307,AD307)-DAY(1)))</f>
        <v>46671</v>
      </c>
      <c r="AG307" s="45" t="s">
        <v>81</v>
      </c>
      <c r="AH307" s="45" t="s">
        <v>82</v>
      </c>
      <c r="AI307" s="36" t="s">
        <v>1487</v>
      </c>
      <c r="AJ307" s="38" t="s">
        <v>316</v>
      </c>
      <c r="AK307" s="45" t="str">
        <f aca="true">IF(AE307=0,"нет данных",IF(TODAY()&lt;AF307-30,"поверен",IF(TODAY()&gt;AF307,"ЗАМЕНИТЬ","ПРОСРОЧЕН")))</f>
        <v>поверен</v>
      </c>
      <c r="AL307" s="41"/>
      <c r="AM307" s="41" t="s">
        <v>85</v>
      </c>
      <c r="AN307" s="41" t="s">
        <v>86</v>
      </c>
      <c r="AO307" s="41" t="s">
        <v>87</v>
      </c>
      <c r="AP307" s="39" t="s">
        <v>544</v>
      </c>
      <c r="AQ307" s="46" t="s">
        <v>1488</v>
      </c>
      <c r="AR307" s="45"/>
      <c r="AS307" s="41"/>
      <c r="AT307" s="36" t="s">
        <v>746</v>
      </c>
      <c r="AU307" s="36"/>
      <c r="AV307" s="38" t="n">
        <v>45012</v>
      </c>
      <c r="AW307" s="38"/>
      <c r="AX307" s="36"/>
      <c r="AY307" s="36"/>
      <c r="AZ307" s="36"/>
      <c r="BA307" s="38"/>
      <c r="BB307" s="38" t="s">
        <v>116</v>
      </c>
      <c r="BC307" s="38" t="s">
        <v>117</v>
      </c>
      <c r="BD307" s="41" t="n">
        <v>3201</v>
      </c>
      <c r="BE307" s="38"/>
      <c r="BF307" s="47"/>
      <c r="BG307" s="48"/>
      <c r="BH307" s="49"/>
      <c r="BI307" s="51"/>
      <c r="BJ307" s="51"/>
      <c r="BK307" s="51"/>
      <c r="BL307" s="72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7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  <c r="CJ307" s="72"/>
      <c r="CK307" s="72"/>
      <c r="CL307" s="72"/>
      <c r="CM307" s="72"/>
      <c r="CN307" s="72"/>
      <c r="CO307" s="72"/>
      <c r="CP307" s="72"/>
      <c r="CQ307" s="72"/>
      <c r="CR307" s="72"/>
      <c r="CS307" s="72"/>
      <c r="CT307" s="72"/>
      <c r="CU307" s="72"/>
      <c r="CV307" s="72"/>
      <c r="CW307" s="72"/>
      <c r="CX307" s="72"/>
      <c r="CY307" s="72"/>
      <c r="CZ307" s="72"/>
      <c r="DA307" s="72"/>
      <c r="DB307" s="72"/>
      <c r="DC307" s="72"/>
      <c r="DD307" s="72"/>
      <c r="DE307" s="72"/>
      <c r="DF307" s="72"/>
      <c r="DG307" s="72"/>
      <c r="DH307" s="72"/>
      <c r="DI307" s="72"/>
      <c r="DJ307" s="72"/>
      <c r="DK307" s="72"/>
      <c r="DL307" s="72"/>
      <c r="DM307" s="72"/>
      <c r="DN307" s="72"/>
      <c r="DO307" s="72"/>
      <c r="DP307" s="72"/>
      <c r="DQ307" s="72"/>
      <c r="DR307" s="72"/>
      <c r="DS307" s="72"/>
      <c r="DT307" s="72"/>
      <c r="DU307" s="72"/>
      <c r="DV307" s="72"/>
      <c r="DW307" s="72"/>
      <c r="DX307" s="72"/>
      <c r="DY307" s="72"/>
      <c r="DZ307" s="72"/>
      <c r="EA307" s="72"/>
      <c r="EB307" s="72"/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N307" s="72"/>
      <c r="EO307" s="72"/>
      <c r="EP307" s="72"/>
      <c r="EQ307" s="72"/>
      <c r="ER307" s="72"/>
      <c r="ES307" s="72"/>
      <c r="ET307" s="72"/>
      <c r="EU307" s="72"/>
      <c r="EV307" s="72"/>
      <c r="EW307" s="72"/>
      <c r="EX307" s="72"/>
      <c r="EY307" s="72"/>
      <c r="EZ307" s="72"/>
      <c r="FA307" s="72"/>
      <c r="FB307" s="72"/>
      <c r="FC307" s="72"/>
      <c r="FD307" s="72"/>
      <c r="FE307" s="72"/>
      <c r="FF307" s="72"/>
      <c r="FG307" s="72"/>
      <c r="FH307" s="72"/>
      <c r="FI307" s="72"/>
      <c r="FJ307" s="72"/>
      <c r="FK307" s="72"/>
      <c r="FL307" s="72"/>
      <c r="FM307" s="72"/>
      <c r="FN307" s="72"/>
      <c r="FO307" s="72"/>
      <c r="FP307" s="72"/>
      <c r="FQ307" s="72"/>
      <c r="FR307" s="72"/>
      <c r="FS307" s="72"/>
      <c r="FT307" s="72"/>
      <c r="FU307" s="72"/>
      <c r="FV307" s="72"/>
      <c r="FW307" s="72"/>
      <c r="FX307" s="72"/>
      <c r="FY307" s="72"/>
      <c r="FZ307" s="72"/>
      <c r="GA307" s="72"/>
      <c r="GB307" s="72"/>
      <c r="GC307" s="72"/>
      <c r="GD307" s="72"/>
      <c r="GE307" s="72"/>
      <c r="GF307" s="72"/>
      <c r="GG307" s="72"/>
      <c r="GH307" s="72"/>
      <c r="GI307" s="72"/>
      <c r="GJ307" s="72"/>
      <c r="GK307" s="72"/>
      <c r="GL307" s="72"/>
      <c r="GM307" s="72"/>
      <c r="GN307" s="72"/>
      <c r="GO307" s="72"/>
      <c r="GP307" s="72"/>
      <c r="GQ307" s="72"/>
      <c r="GR307" s="72"/>
      <c r="GS307" s="72"/>
      <c r="GT307" s="72"/>
      <c r="GU307" s="72"/>
      <c r="GV307" s="72"/>
      <c r="GW307" s="72"/>
      <c r="GX307" s="72"/>
      <c r="GY307" s="72"/>
      <c r="GZ307" s="72"/>
      <c r="HA307" s="72"/>
      <c r="HB307" s="72"/>
      <c r="HC307" s="72"/>
      <c r="HD307" s="72"/>
      <c r="HE307" s="72"/>
      <c r="HF307" s="72"/>
      <c r="HG307" s="72"/>
      <c r="HH307" s="72"/>
      <c r="HI307" s="72"/>
      <c r="HJ307" s="72"/>
      <c r="HK307" s="72"/>
      <c r="HL307" s="72"/>
      <c r="HM307" s="72"/>
      <c r="HN307" s="72"/>
      <c r="HO307" s="72"/>
      <c r="HP307" s="72"/>
      <c r="HQ307" s="72"/>
      <c r="HR307" s="72"/>
      <c r="HS307" s="72"/>
      <c r="HT307" s="72"/>
      <c r="HU307" s="72"/>
      <c r="HV307" s="72"/>
      <c r="HW307" s="72"/>
      <c r="HX307" s="72"/>
      <c r="HY307" s="72"/>
      <c r="HZ307" s="72"/>
      <c r="IA307" s="72"/>
      <c r="IB307" s="72"/>
      <c r="IC307" s="72"/>
      <c r="ID307" s="72"/>
      <c r="IE307" s="72"/>
    </row>
    <row r="308" s="106" customFormat="true" ht="60" hidden="false" customHeight="true" outlineLevel="0" collapsed="false">
      <c r="A308" s="36"/>
      <c r="B308" s="36" t="s">
        <v>62</v>
      </c>
      <c r="C308" s="36" t="s">
        <v>63</v>
      </c>
      <c r="D308" s="37" t="s">
        <v>64</v>
      </c>
      <c r="E308" s="37" t="n">
        <v>604</v>
      </c>
      <c r="F308" s="38" t="s">
        <v>1291</v>
      </c>
      <c r="G308" s="36" t="s">
        <v>1489</v>
      </c>
      <c r="H308" s="36" t="s">
        <v>1490</v>
      </c>
      <c r="I308" s="39" t="s">
        <v>568</v>
      </c>
      <c r="J308" s="38" t="s">
        <v>330</v>
      </c>
      <c r="K308" s="40" t="s">
        <v>749</v>
      </c>
      <c r="L308" s="40" t="s">
        <v>750</v>
      </c>
      <c r="M308" s="46" t="s">
        <v>571</v>
      </c>
      <c r="N308" s="37" t="s">
        <v>1491</v>
      </c>
      <c r="O308" s="46" t="s">
        <v>305</v>
      </c>
      <c r="P308" s="36" t="s">
        <v>76</v>
      </c>
      <c r="Q308" s="41" t="s">
        <v>108</v>
      </c>
      <c r="R308" s="42" t="n">
        <v>42591</v>
      </c>
      <c r="S308" s="39" t="n">
        <v>8</v>
      </c>
      <c r="T308" s="43" t="n">
        <f aca="false">R308+S308*365.2</f>
        <v>45512.6</v>
      </c>
      <c r="U308" s="46" t="s">
        <v>334</v>
      </c>
      <c r="V308" s="36" t="str">
        <f aca="false">IF(Y308="","",Y308)</f>
        <v/>
      </c>
      <c r="W308" s="36" t="str">
        <f aca="false">IF(Z308="","",Z308)</f>
        <v>°С</v>
      </c>
      <c r="X308" s="46" t="s">
        <v>1492</v>
      </c>
      <c r="Y308" s="39"/>
      <c r="Z308" s="41" t="s">
        <v>109</v>
      </c>
      <c r="AA308" s="37" t="s">
        <v>1493</v>
      </c>
      <c r="AB308" s="39"/>
      <c r="AC308" s="41" t="s">
        <v>578</v>
      </c>
      <c r="AD308" s="40" t="n">
        <v>48</v>
      </c>
      <c r="AE308" s="44" t="n">
        <v>45734</v>
      </c>
      <c r="AF308" s="45" t="n">
        <v>47194</v>
      </c>
      <c r="AG308" s="51" t="s">
        <v>81</v>
      </c>
      <c r="AH308" s="38" t="s">
        <v>1494</v>
      </c>
      <c r="AI308" s="237" t="s">
        <v>1495</v>
      </c>
      <c r="AJ308" s="43" t="s">
        <v>351</v>
      </c>
      <c r="AK308" s="45" t="str">
        <f aca="true">IF(AE308=0,"нет данных",IF(TODAY()&lt;AF308-30,"поверен",IF(TODAY()&gt;AF308,"ЗАМЕНИТЬ","ПРОСРОЧЕН")))</f>
        <v>поверен</v>
      </c>
      <c r="AL308" s="41"/>
      <c r="AM308" s="41" t="s">
        <v>85</v>
      </c>
      <c r="AN308" s="41" t="s">
        <v>86</v>
      </c>
      <c r="AO308" s="41"/>
      <c r="AP308" s="39" t="s">
        <v>544</v>
      </c>
      <c r="AQ308" s="46" t="s">
        <v>1496</v>
      </c>
      <c r="AR308" s="45"/>
      <c r="AS308" s="41"/>
      <c r="AT308" s="36" t="s">
        <v>746</v>
      </c>
      <c r="AU308" s="36"/>
      <c r="AV308" s="38" t="n">
        <v>45032</v>
      </c>
      <c r="AW308" s="38"/>
      <c r="AX308" s="36"/>
      <c r="AY308" s="36"/>
      <c r="AZ308" s="36"/>
      <c r="BA308" s="38"/>
      <c r="BB308" s="38" t="s">
        <v>116</v>
      </c>
      <c r="BC308" s="38" t="s">
        <v>117</v>
      </c>
      <c r="BD308" s="41" t="n">
        <v>3201</v>
      </c>
      <c r="BE308" s="38"/>
      <c r="BF308" s="47"/>
      <c r="BG308" s="104"/>
      <c r="BH308" s="105"/>
      <c r="BI308" s="36"/>
      <c r="BJ308" s="46" t="s">
        <v>1497</v>
      </c>
      <c r="BK308" s="36" t="s">
        <v>548</v>
      </c>
      <c r="BL308" s="72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7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  <c r="CJ308" s="72"/>
      <c r="CK308" s="72"/>
      <c r="CL308" s="72"/>
      <c r="CM308" s="72"/>
      <c r="CN308" s="72"/>
      <c r="CO308" s="72"/>
      <c r="CP308" s="72"/>
      <c r="CQ308" s="72"/>
      <c r="CR308" s="72"/>
      <c r="CS308" s="72"/>
      <c r="CT308" s="72"/>
      <c r="CU308" s="72"/>
      <c r="CV308" s="72"/>
      <c r="CW308" s="72"/>
      <c r="CX308" s="72"/>
      <c r="CY308" s="72"/>
      <c r="CZ308" s="72"/>
      <c r="DA308" s="72"/>
      <c r="DB308" s="72"/>
      <c r="DC308" s="72"/>
      <c r="DD308" s="72"/>
      <c r="DE308" s="72"/>
      <c r="DF308" s="72"/>
      <c r="DG308" s="72"/>
      <c r="DH308" s="72"/>
      <c r="DI308" s="72"/>
      <c r="DJ308" s="72"/>
      <c r="DK308" s="72"/>
      <c r="DL308" s="72"/>
      <c r="DM308" s="72"/>
      <c r="DN308" s="72"/>
      <c r="DO308" s="72"/>
      <c r="DP308" s="72"/>
      <c r="DQ308" s="72"/>
      <c r="DR308" s="72"/>
      <c r="DS308" s="72"/>
      <c r="DT308" s="72"/>
      <c r="DU308" s="72"/>
      <c r="DV308" s="72"/>
      <c r="DW308" s="72"/>
      <c r="DX308" s="72"/>
      <c r="DY308" s="72"/>
      <c r="DZ308" s="72"/>
      <c r="EA308" s="72"/>
      <c r="EB308" s="72"/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N308" s="72"/>
      <c r="EO308" s="72"/>
      <c r="EP308" s="72"/>
      <c r="EQ308" s="72"/>
      <c r="ER308" s="72"/>
      <c r="ES308" s="72"/>
      <c r="ET308" s="72"/>
      <c r="EU308" s="72"/>
      <c r="EV308" s="72"/>
      <c r="EW308" s="72"/>
      <c r="EX308" s="72"/>
      <c r="EY308" s="72"/>
      <c r="EZ308" s="72"/>
      <c r="FA308" s="72"/>
      <c r="FB308" s="72"/>
      <c r="FC308" s="72"/>
      <c r="FD308" s="72"/>
      <c r="FE308" s="72"/>
      <c r="FF308" s="72"/>
      <c r="FG308" s="72"/>
      <c r="FH308" s="72"/>
      <c r="FI308" s="72"/>
      <c r="FJ308" s="72"/>
      <c r="FK308" s="72"/>
      <c r="FL308" s="72"/>
      <c r="FM308" s="72"/>
      <c r="FN308" s="72"/>
      <c r="FO308" s="72"/>
      <c r="FP308" s="72"/>
      <c r="FQ308" s="72"/>
      <c r="FR308" s="72"/>
      <c r="FS308" s="72"/>
      <c r="FT308" s="72"/>
      <c r="FU308" s="72"/>
      <c r="FV308" s="72"/>
      <c r="FW308" s="72"/>
      <c r="FX308" s="72"/>
      <c r="FY308" s="72"/>
      <c r="FZ308" s="72"/>
      <c r="GA308" s="72"/>
      <c r="GB308" s="72"/>
      <c r="GC308" s="72"/>
      <c r="GD308" s="72"/>
      <c r="GE308" s="72"/>
      <c r="GF308" s="72"/>
      <c r="GG308" s="72"/>
      <c r="GH308" s="72"/>
      <c r="GI308" s="72"/>
      <c r="GJ308" s="72"/>
      <c r="GK308" s="72"/>
      <c r="GL308" s="72"/>
      <c r="GM308" s="72"/>
      <c r="GN308" s="72"/>
      <c r="GO308" s="72"/>
      <c r="GP308" s="72"/>
      <c r="GQ308" s="72"/>
      <c r="GR308" s="72"/>
      <c r="GS308" s="72"/>
      <c r="GT308" s="72"/>
      <c r="GU308" s="72"/>
      <c r="GV308" s="72"/>
      <c r="GW308" s="72"/>
      <c r="GX308" s="72"/>
      <c r="GY308" s="72"/>
      <c r="GZ308" s="72"/>
      <c r="HA308" s="72"/>
      <c r="HB308" s="72"/>
      <c r="HC308" s="72"/>
      <c r="HD308" s="72"/>
      <c r="HE308" s="72"/>
      <c r="HF308" s="72"/>
      <c r="HG308" s="72"/>
      <c r="HH308" s="72"/>
      <c r="HI308" s="72"/>
      <c r="HJ308" s="72"/>
      <c r="HK308" s="72"/>
      <c r="HL308" s="72"/>
      <c r="HM308" s="72"/>
      <c r="HN308" s="72"/>
      <c r="HO308" s="72"/>
      <c r="HP308" s="72"/>
      <c r="HQ308" s="72"/>
      <c r="HR308" s="72"/>
      <c r="HS308" s="72"/>
      <c r="HT308" s="72"/>
      <c r="HU308" s="72"/>
      <c r="HV308" s="72"/>
      <c r="HW308" s="72"/>
      <c r="HX308" s="72"/>
      <c r="HY308" s="72"/>
      <c r="HZ308" s="72"/>
      <c r="IA308" s="72"/>
      <c r="IB308" s="72"/>
      <c r="IC308" s="72"/>
      <c r="ID308" s="72"/>
      <c r="IE308" s="72"/>
    </row>
    <row r="309" s="106" customFormat="true" ht="60" hidden="false" customHeight="true" outlineLevel="0" collapsed="false">
      <c r="A309" s="36"/>
      <c r="B309" s="36" t="s">
        <v>62</v>
      </c>
      <c r="C309" s="36" t="s">
        <v>63</v>
      </c>
      <c r="D309" s="37" t="s">
        <v>64</v>
      </c>
      <c r="E309" s="37" t="n">
        <v>604</v>
      </c>
      <c r="F309" s="38" t="s">
        <v>1291</v>
      </c>
      <c r="G309" s="36" t="s">
        <v>1498</v>
      </c>
      <c r="H309" s="36" t="s">
        <v>1499</v>
      </c>
      <c r="I309" s="39" t="s">
        <v>1500</v>
      </c>
      <c r="J309" s="38" t="s">
        <v>1501</v>
      </c>
      <c r="K309" s="40" t="s">
        <v>331</v>
      </c>
      <c r="L309" s="40" t="s">
        <v>1502</v>
      </c>
      <c r="M309" s="40" t="s">
        <v>1502</v>
      </c>
      <c r="N309" s="37" t="s">
        <v>1503</v>
      </c>
      <c r="O309" s="46" t="s">
        <v>305</v>
      </c>
      <c r="P309" s="36" t="s">
        <v>76</v>
      </c>
      <c r="Q309" s="41" t="s">
        <v>108</v>
      </c>
      <c r="R309" s="42" t="n">
        <v>43556</v>
      </c>
      <c r="S309" s="39" t="n">
        <v>8</v>
      </c>
      <c r="T309" s="43" t="n">
        <f aca="false">R309+S309*365.2</f>
        <v>46477.6</v>
      </c>
      <c r="U309" s="46" t="s">
        <v>334</v>
      </c>
      <c r="V309" s="36" t="str">
        <f aca="false">IF(Y309="","",Y309)</f>
        <v/>
      </c>
      <c r="W309" s="36" t="str">
        <f aca="false">IF(Z309="","",Z309)</f>
        <v>°С</v>
      </c>
      <c r="X309" s="46" t="s">
        <v>1492</v>
      </c>
      <c r="Y309" s="39"/>
      <c r="Z309" s="41" t="s">
        <v>109</v>
      </c>
      <c r="AA309" s="37" t="s">
        <v>1493</v>
      </c>
      <c r="AB309" s="39"/>
      <c r="AC309" s="41" t="s">
        <v>578</v>
      </c>
      <c r="AD309" s="40" t="n">
        <v>60</v>
      </c>
      <c r="AE309" s="44" t="n">
        <v>45495</v>
      </c>
      <c r="AF309" s="45" t="n">
        <f aca="false">IF(AD309=0,0,IF(AE309="","",EDATE(AE309,AD309)-DAY(1)))</f>
        <v>47290</v>
      </c>
      <c r="AG309" s="45" t="s">
        <v>81</v>
      </c>
      <c r="AH309" s="45" t="s">
        <v>82</v>
      </c>
      <c r="AI309" s="36" t="s">
        <v>1504</v>
      </c>
      <c r="AJ309" s="38" t="s">
        <v>316</v>
      </c>
      <c r="AK309" s="45" t="str">
        <f aca="true">IF(AE309=0,"нет данных",IF(TODAY()&lt;AF309-30,"поверен",IF(TODAY()&gt;AF309,"ЗАМЕНИТЬ","ПРОСРОЧЕН")))</f>
        <v>поверен</v>
      </c>
      <c r="AL309" s="41"/>
      <c r="AM309" s="41" t="s">
        <v>85</v>
      </c>
      <c r="AN309" s="41" t="s">
        <v>86</v>
      </c>
      <c r="AO309" s="41"/>
      <c r="AP309" s="39" t="s">
        <v>544</v>
      </c>
      <c r="AQ309" s="46" t="s">
        <v>1505</v>
      </c>
      <c r="AR309" s="45"/>
      <c r="AS309" s="41"/>
      <c r="AT309" s="36" t="s">
        <v>746</v>
      </c>
      <c r="AU309" s="36"/>
      <c r="AV309" s="38" t="n">
        <v>45032</v>
      </c>
      <c r="AW309" s="38"/>
      <c r="AX309" s="36"/>
      <c r="AY309" s="36"/>
      <c r="AZ309" s="36"/>
      <c r="BA309" s="38"/>
      <c r="BB309" s="38" t="s">
        <v>116</v>
      </c>
      <c r="BC309" s="38" t="s">
        <v>117</v>
      </c>
      <c r="BD309" s="41" t="n">
        <v>3201</v>
      </c>
      <c r="BE309" s="38"/>
      <c r="BF309" s="47"/>
      <c r="BG309" s="104"/>
      <c r="BH309" s="105"/>
      <c r="BI309" s="36"/>
      <c r="BJ309" s="46" t="s">
        <v>1497</v>
      </c>
      <c r="BK309" s="36" t="s">
        <v>548</v>
      </c>
      <c r="BL309" s="72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7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  <c r="CJ309" s="72"/>
      <c r="CK309" s="72"/>
      <c r="CL309" s="72"/>
      <c r="CM309" s="72"/>
      <c r="CN309" s="72"/>
      <c r="CO309" s="72"/>
      <c r="CP309" s="72"/>
      <c r="CQ309" s="72"/>
      <c r="CR309" s="72"/>
      <c r="CS309" s="72"/>
      <c r="CT309" s="72"/>
      <c r="CU309" s="72"/>
      <c r="CV309" s="72"/>
      <c r="CW309" s="72"/>
      <c r="CX309" s="72"/>
      <c r="CY309" s="72"/>
      <c r="CZ309" s="72"/>
      <c r="DA309" s="72"/>
      <c r="DB309" s="72"/>
      <c r="DC309" s="72"/>
      <c r="DD309" s="72"/>
      <c r="DE309" s="72"/>
      <c r="DF309" s="72"/>
      <c r="DG309" s="72"/>
      <c r="DH309" s="72"/>
      <c r="DI309" s="72"/>
      <c r="DJ309" s="72"/>
      <c r="DK309" s="72"/>
      <c r="DL309" s="72"/>
      <c r="DM309" s="72"/>
      <c r="DN309" s="72"/>
      <c r="DO309" s="72"/>
      <c r="DP309" s="72"/>
      <c r="DQ309" s="72"/>
      <c r="DR309" s="72"/>
      <c r="DS309" s="72"/>
      <c r="DT309" s="72"/>
      <c r="DU309" s="72"/>
      <c r="DV309" s="72"/>
      <c r="DW309" s="72"/>
      <c r="DX309" s="72"/>
      <c r="DY309" s="72"/>
      <c r="DZ309" s="72"/>
      <c r="EA309" s="72"/>
      <c r="EB309" s="72"/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N309" s="72"/>
      <c r="EO309" s="72"/>
      <c r="EP309" s="72"/>
      <c r="EQ309" s="72"/>
      <c r="ER309" s="72"/>
      <c r="ES309" s="72"/>
      <c r="ET309" s="72"/>
      <c r="EU309" s="72"/>
      <c r="EV309" s="72"/>
      <c r="EW309" s="72"/>
      <c r="EX309" s="72"/>
      <c r="EY309" s="72"/>
      <c r="EZ309" s="72"/>
      <c r="FA309" s="72"/>
      <c r="FB309" s="72"/>
      <c r="FC309" s="72"/>
      <c r="FD309" s="72"/>
      <c r="FE309" s="72"/>
      <c r="FF309" s="72"/>
      <c r="FG309" s="72"/>
      <c r="FH309" s="72"/>
      <c r="FI309" s="72"/>
      <c r="FJ309" s="72"/>
      <c r="FK309" s="72"/>
      <c r="FL309" s="72"/>
      <c r="FM309" s="72"/>
      <c r="FN309" s="72"/>
      <c r="FO309" s="72"/>
      <c r="FP309" s="72"/>
      <c r="FQ309" s="72"/>
      <c r="FR309" s="72"/>
      <c r="FS309" s="72"/>
      <c r="FT309" s="72"/>
      <c r="FU309" s="72"/>
      <c r="FV309" s="72"/>
      <c r="FW309" s="72"/>
      <c r="FX309" s="72"/>
      <c r="FY309" s="72"/>
      <c r="FZ309" s="72"/>
      <c r="GA309" s="72"/>
      <c r="GB309" s="72"/>
      <c r="GC309" s="72"/>
      <c r="GD309" s="72"/>
      <c r="GE309" s="72"/>
      <c r="GF309" s="72"/>
      <c r="GG309" s="72"/>
      <c r="GH309" s="72"/>
      <c r="GI309" s="72"/>
      <c r="GJ309" s="72"/>
      <c r="GK309" s="72"/>
      <c r="GL309" s="72"/>
      <c r="GM309" s="72"/>
      <c r="GN309" s="72"/>
      <c r="GO309" s="72"/>
      <c r="GP309" s="72"/>
      <c r="GQ309" s="72"/>
      <c r="GR309" s="72"/>
      <c r="GS309" s="72"/>
      <c r="GT309" s="72"/>
      <c r="GU309" s="72"/>
      <c r="GV309" s="72"/>
      <c r="GW309" s="72"/>
      <c r="GX309" s="72"/>
      <c r="GY309" s="72"/>
      <c r="GZ309" s="72"/>
      <c r="HA309" s="72"/>
      <c r="HB309" s="72"/>
      <c r="HC309" s="72"/>
      <c r="HD309" s="72"/>
      <c r="HE309" s="72"/>
      <c r="HF309" s="72"/>
      <c r="HG309" s="72"/>
      <c r="HH309" s="72"/>
      <c r="HI309" s="72"/>
      <c r="HJ309" s="72"/>
      <c r="HK309" s="72"/>
      <c r="HL309" s="72"/>
      <c r="HM309" s="72"/>
      <c r="HN309" s="72"/>
      <c r="HO309" s="72"/>
      <c r="HP309" s="72"/>
      <c r="HQ309" s="72"/>
      <c r="HR309" s="72"/>
      <c r="HS309" s="72"/>
      <c r="HT309" s="72"/>
      <c r="HU309" s="72"/>
      <c r="HV309" s="72"/>
      <c r="HW309" s="72"/>
      <c r="HX309" s="72"/>
      <c r="HY309" s="72"/>
      <c r="HZ309" s="72"/>
      <c r="IA309" s="72"/>
      <c r="IB309" s="72"/>
      <c r="IC309" s="72"/>
      <c r="ID309" s="72"/>
      <c r="IE309" s="72"/>
    </row>
    <row r="310" s="106" customFormat="true" ht="60" hidden="false" customHeight="true" outlineLevel="0" collapsed="false">
      <c r="A310" s="36"/>
      <c r="B310" s="36" t="s">
        <v>62</v>
      </c>
      <c r="C310" s="36" t="s">
        <v>63</v>
      </c>
      <c r="D310" s="37" t="s">
        <v>64</v>
      </c>
      <c r="E310" s="37" t="n">
        <v>604</v>
      </c>
      <c r="F310" s="38" t="s">
        <v>1291</v>
      </c>
      <c r="G310" s="36" t="s">
        <v>1506</v>
      </c>
      <c r="H310" s="36" t="s">
        <v>1507</v>
      </c>
      <c r="I310" s="39" t="s">
        <v>568</v>
      </c>
      <c r="J310" s="38" t="s">
        <v>330</v>
      </c>
      <c r="K310" s="40" t="s">
        <v>749</v>
      </c>
      <c r="L310" s="40" t="s">
        <v>750</v>
      </c>
      <c r="M310" s="46" t="s">
        <v>571</v>
      </c>
      <c r="N310" s="37" t="s">
        <v>1508</v>
      </c>
      <c r="O310" s="46" t="s">
        <v>305</v>
      </c>
      <c r="P310" s="36" t="s">
        <v>76</v>
      </c>
      <c r="Q310" s="41" t="s">
        <v>108</v>
      </c>
      <c r="R310" s="42" t="n">
        <v>42591</v>
      </c>
      <c r="S310" s="39" t="n">
        <v>8</v>
      </c>
      <c r="T310" s="43" t="n">
        <f aca="false">R310+S310*365.2</f>
        <v>45512.6</v>
      </c>
      <c r="U310" s="46" t="s">
        <v>334</v>
      </c>
      <c r="V310" s="36" t="str">
        <f aca="false">IF(Y310="","",Y310)</f>
        <v/>
      </c>
      <c r="W310" s="36" t="str">
        <f aca="false">IF(Z310="","",Z310)</f>
        <v>°С</v>
      </c>
      <c r="X310" s="46" t="s">
        <v>1492</v>
      </c>
      <c r="Y310" s="39"/>
      <c r="Z310" s="41" t="s">
        <v>109</v>
      </c>
      <c r="AA310" s="37" t="s">
        <v>1493</v>
      </c>
      <c r="AB310" s="39"/>
      <c r="AC310" s="41" t="s">
        <v>578</v>
      </c>
      <c r="AD310" s="40" t="n">
        <v>48</v>
      </c>
      <c r="AE310" s="44" t="n">
        <v>45734</v>
      </c>
      <c r="AF310" s="45" t="n">
        <v>47194</v>
      </c>
      <c r="AG310" s="51" t="s">
        <v>81</v>
      </c>
      <c r="AH310" s="38" t="s">
        <v>1509</v>
      </c>
      <c r="AI310" s="237" t="s">
        <v>1510</v>
      </c>
      <c r="AJ310" s="43" t="s">
        <v>351</v>
      </c>
      <c r="AK310" s="45" t="str">
        <f aca="true">IF(AE310=0,"нет данных",IF(TODAY()&lt;AF310-30,"поверен",IF(TODAY()&gt;AF310,"ЗАМЕНИТЬ","ПРОСРОЧЕН")))</f>
        <v>поверен</v>
      </c>
      <c r="AL310" s="41"/>
      <c r="AM310" s="41" t="s">
        <v>85</v>
      </c>
      <c r="AN310" s="41" t="s">
        <v>86</v>
      </c>
      <c r="AO310" s="41"/>
      <c r="AP310" s="39" t="s">
        <v>544</v>
      </c>
      <c r="AQ310" s="46" t="s">
        <v>1496</v>
      </c>
      <c r="AR310" s="45"/>
      <c r="AS310" s="41"/>
      <c r="AT310" s="36" t="s">
        <v>746</v>
      </c>
      <c r="AU310" s="36"/>
      <c r="AV310" s="38" t="n">
        <v>45032</v>
      </c>
      <c r="AW310" s="38"/>
      <c r="AX310" s="36"/>
      <c r="AY310" s="36"/>
      <c r="AZ310" s="36"/>
      <c r="BA310" s="38"/>
      <c r="BB310" s="38" t="s">
        <v>116</v>
      </c>
      <c r="BC310" s="38" t="s">
        <v>117</v>
      </c>
      <c r="BD310" s="41" t="n">
        <v>3201</v>
      </c>
      <c r="BE310" s="38"/>
      <c r="BF310" s="47"/>
      <c r="BG310" s="104"/>
      <c r="BH310" s="105"/>
      <c r="BI310" s="36"/>
      <c r="BJ310" s="46" t="s">
        <v>1497</v>
      </c>
      <c r="BK310" s="36" t="s">
        <v>548</v>
      </c>
      <c r="BL310" s="72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7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  <c r="CJ310" s="72"/>
      <c r="CK310" s="72"/>
      <c r="CL310" s="72"/>
      <c r="CM310" s="72"/>
      <c r="CN310" s="72"/>
      <c r="CO310" s="72"/>
      <c r="CP310" s="72"/>
      <c r="CQ310" s="72"/>
      <c r="CR310" s="72"/>
      <c r="CS310" s="72"/>
      <c r="CT310" s="72"/>
      <c r="CU310" s="72"/>
      <c r="CV310" s="72"/>
      <c r="CW310" s="72"/>
      <c r="CX310" s="72"/>
      <c r="CY310" s="72"/>
      <c r="CZ310" s="72"/>
      <c r="DA310" s="72"/>
      <c r="DB310" s="72"/>
      <c r="DC310" s="72"/>
      <c r="DD310" s="72"/>
      <c r="DE310" s="72"/>
      <c r="DF310" s="72"/>
      <c r="DG310" s="72"/>
      <c r="DH310" s="72"/>
      <c r="DI310" s="72"/>
      <c r="DJ310" s="72"/>
      <c r="DK310" s="72"/>
      <c r="DL310" s="72"/>
      <c r="DM310" s="72"/>
      <c r="DN310" s="72"/>
      <c r="DO310" s="72"/>
      <c r="DP310" s="72"/>
      <c r="DQ310" s="72"/>
      <c r="DR310" s="72"/>
      <c r="DS310" s="72"/>
      <c r="DT310" s="72"/>
      <c r="DU310" s="72"/>
      <c r="DV310" s="72"/>
      <c r="DW310" s="72"/>
      <c r="DX310" s="72"/>
      <c r="DY310" s="72"/>
      <c r="DZ310" s="72"/>
      <c r="EA310" s="72"/>
      <c r="EB310" s="72"/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N310" s="72"/>
      <c r="EO310" s="72"/>
      <c r="EP310" s="72"/>
      <c r="EQ310" s="72"/>
      <c r="ER310" s="72"/>
      <c r="ES310" s="72"/>
      <c r="ET310" s="72"/>
      <c r="EU310" s="72"/>
      <c r="EV310" s="72"/>
      <c r="EW310" s="72"/>
      <c r="EX310" s="72"/>
      <c r="EY310" s="72"/>
      <c r="EZ310" s="72"/>
      <c r="FA310" s="72"/>
      <c r="FB310" s="72"/>
      <c r="FC310" s="72"/>
      <c r="FD310" s="72"/>
      <c r="FE310" s="72"/>
      <c r="FF310" s="72"/>
      <c r="FG310" s="72"/>
      <c r="FH310" s="72"/>
      <c r="FI310" s="72"/>
      <c r="FJ310" s="72"/>
      <c r="FK310" s="72"/>
      <c r="FL310" s="72"/>
      <c r="FM310" s="72"/>
      <c r="FN310" s="72"/>
      <c r="FO310" s="72"/>
      <c r="FP310" s="72"/>
      <c r="FQ310" s="72"/>
      <c r="FR310" s="72"/>
      <c r="FS310" s="72"/>
      <c r="FT310" s="72"/>
      <c r="FU310" s="72"/>
      <c r="FV310" s="72"/>
      <c r="FW310" s="72"/>
      <c r="FX310" s="72"/>
      <c r="FY310" s="72"/>
      <c r="FZ310" s="72"/>
      <c r="GA310" s="72"/>
      <c r="GB310" s="72"/>
      <c r="GC310" s="72"/>
      <c r="GD310" s="72"/>
      <c r="GE310" s="72"/>
      <c r="GF310" s="72"/>
      <c r="GG310" s="72"/>
      <c r="GH310" s="72"/>
      <c r="GI310" s="72"/>
      <c r="GJ310" s="72"/>
      <c r="GK310" s="72"/>
      <c r="GL310" s="72"/>
      <c r="GM310" s="72"/>
      <c r="GN310" s="72"/>
      <c r="GO310" s="72"/>
      <c r="GP310" s="72"/>
      <c r="GQ310" s="72"/>
      <c r="GR310" s="72"/>
      <c r="GS310" s="72"/>
      <c r="GT310" s="72"/>
      <c r="GU310" s="72"/>
      <c r="GV310" s="72"/>
      <c r="GW310" s="72"/>
      <c r="GX310" s="72"/>
      <c r="GY310" s="72"/>
      <c r="GZ310" s="72"/>
      <c r="HA310" s="72"/>
      <c r="HB310" s="72"/>
      <c r="HC310" s="72"/>
      <c r="HD310" s="72"/>
      <c r="HE310" s="72"/>
      <c r="HF310" s="72"/>
      <c r="HG310" s="72"/>
      <c r="HH310" s="72"/>
      <c r="HI310" s="72"/>
      <c r="HJ310" s="72"/>
      <c r="HK310" s="72"/>
      <c r="HL310" s="72"/>
      <c r="HM310" s="72"/>
      <c r="HN310" s="72"/>
      <c r="HO310" s="72"/>
      <c r="HP310" s="72"/>
      <c r="HQ310" s="72"/>
      <c r="HR310" s="72"/>
      <c r="HS310" s="72"/>
      <c r="HT310" s="72"/>
      <c r="HU310" s="72"/>
      <c r="HV310" s="72"/>
      <c r="HW310" s="72"/>
      <c r="HX310" s="72"/>
      <c r="HY310" s="72"/>
      <c r="HZ310" s="72"/>
      <c r="IA310" s="72"/>
      <c r="IB310" s="72"/>
      <c r="IC310" s="72"/>
      <c r="ID310" s="72"/>
      <c r="IE310" s="72"/>
    </row>
    <row r="311" s="106" customFormat="true" ht="60" hidden="false" customHeight="true" outlineLevel="0" collapsed="false">
      <c r="A311" s="36"/>
      <c r="B311" s="36" t="s">
        <v>62</v>
      </c>
      <c r="C311" s="36" t="s">
        <v>63</v>
      </c>
      <c r="D311" s="37" t="s">
        <v>64</v>
      </c>
      <c r="E311" s="37" t="n">
        <v>604</v>
      </c>
      <c r="F311" s="38" t="s">
        <v>1291</v>
      </c>
      <c r="G311" s="36" t="s">
        <v>1511</v>
      </c>
      <c r="H311" s="36" t="s">
        <v>1512</v>
      </c>
      <c r="I311" s="39" t="s">
        <v>568</v>
      </c>
      <c r="J311" s="38" t="s">
        <v>330</v>
      </c>
      <c r="K311" s="40" t="s">
        <v>749</v>
      </c>
      <c r="L311" s="40" t="s">
        <v>750</v>
      </c>
      <c r="M311" s="46" t="s">
        <v>571</v>
      </c>
      <c r="N311" s="46" t="s">
        <v>1513</v>
      </c>
      <c r="O311" s="46" t="s">
        <v>305</v>
      </c>
      <c r="P311" s="36" t="s">
        <v>76</v>
      </c>
      <c r="Q311" s="41" t="s">
        <v>108</v>
      </c>
      <c r="R311" s="42" t="s">
        <v>1514</v>
      </c>
      <c r="S311" s="39" t="n">
        <v>8</v>
      </c>
      <c r="T311" s="43" t="n">
        <f aca="false">R311+S311*365.2</f>
        <v>2929.8016</v>
      </c>
      <c r="U311" s="46" t="s">
        <v>334</v>
      </c>
      <c r="V311" s="36" t="str">
        <f aca="false">IF(Y311="","",Y311)</f>
        <v/>
      </c>
      <c r="W311" s="36" t="str">
        <f aca="false">IF(Z311="","",Z311)</f>
        <v>°С</v>
      </c>
      <c r="X311" s="46" t="s">
        <v>1492</v>
      </c>
      <c r="Y311" s="39"/>
      <c r="Z311" s="41" t="s">
        <v>109</v>
      </c>
      <c r="AA311" s="37" t="s">
        <v>1493</v>
      </c>
      <c r="AB311" s="39"/>
      <c r="AC311" s="41" t="s">
        <v>578</v>
      </c>
      <c r="AD311" s="40" t="n">
        <v>48</v>
      </c>
      <c r="AE311" s="44" t="n">
        <v>45734</v>
      </c>
      <c r="AF311" s="45" t="n">
        <v>47194</v>
      </c>
      <c r="AG311" s="51" t="s">
        <v>81</v>
      </c>
      <c r="AH311" s="38" t="s">
        <v>1509</v>
      </c>
      <c r="AI311" s="237" t="s">
        <v>1515</v>
      </c>
      <c r="AJ311" s="238" t="s">
        <v>351</v>
      </c>
      <c r="AK311" s="45" t="str">
        <f aca="true">IF(AE311=0,"нет данных",IF(TODAY()&lt;AF311-30,"поверен",IF(TODAY()&gt;AF311,"ЗАМЕНИТЬ","ПРОСРОЧЕН")))</f>
        <v>поверен</v>
      </c>
      <c r="AL311" s="41"/>
      <c r="AM311" s="41" t="s">
        <v>85</v>
      </c>
      <c r="AN311" s="41" t="s">
        <v>86</v>
      </c>
      <c r="AO311" s="41"/>
      <c r="AP311" s="39" t="s">
        <v>544</v>
      </c>
      <c r="AQ311" s="46" t="s">
        <v>1496</v>
      </c>
      <c r="AR311" s="45"/>
      <c r="AS311" s="41"/>
      <c r="AT311" s="36" t="s">
        <v>746</v>
      </c>
      <c r="AU311" s="36"/>
      <c r="AV311" s="38" t="n">
        <v>45032</v>
      </c>
      <c r="AW311" s="38"/>
      <c r="AX311" s="36"/>
      <c r="AY311" s="36"/>
      <c r="AZ311" s="36"/>
      <c r="BA311" s="38"/>
      <c r="BB311" s="38" t="s">
        <v>116</v>
      </c>
      <c r="BC311" s="38" t="s">
        <v>117</v>
      </c>
      <c r="BD311" s="41" t="n">
        <v>3201</v>
      </c>
      <c r="BE311" s="38"/>
      <c r="BF311" s="47"/>
      <c r="BG311" s="104"/>
      <c r="BH311" s="105"/>
      <c r="BI311" s="36"/>
      <c r="BJ311" s="46" t="s">
        <v>1497</v>
      </c>
      <c r="BK311" s="36" t="s">
        <v>548</v>
      </c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2"/>
      <c r="CK311" s="72"/>
      <c r="CL311" s="72"/>
      <c r="CM311" s="72"/>
      <c r="CN311" s="72"/>
      <c r="CO311" s="72"/>
      <c r="CP311" s="72"/>
      <c r="CQ311" s="72"/>
      <c r="CR311" s="72"/>
      <c r="CS311" s="72"/>
      <c r="CT311" s="72"/>
      <c r="CU311" s="72"/>
      <c r="CV311" s="72"/>
      <c r="CW311" s="72"/>
      <c r="CX311" s="72"/>
      <c r="CY311" s="72"/>
      <c r="CZ311" s="72"/>
      <c r="DA311" s="72"/>
      <c r="DB311" s="72"/>
      <c r="DC311" s="72"/>
      <c r="DD311" s="72"/>
      <c r="DE311" s="72"/>
      <c r="DF311" s="72"/>
      <c r="DG311" s="72"/>
      <c r="DH311" s="72"/>
      <c r="DI311" s="72"/>
      <c r="DJ311" s="72"/>
      <c r="DK311" s="72"/>
      <c r="DL311" s="72"/>
      <c r="DM311" s="72"/>
      <c r="DN311" s="72"/>
      <c r="DO311" s="72"/>
      <c r="DP311" s="72"/>
      <c r="DQ311" s="72"/>
      <c r="DR311" s="72"/>
      <c r="DS311" s="72"/>
      <c r="DT311" s="72"/>
      <c r="DU311" s="72"/>
      <c r="DV311" s="72"/>
      <c r="DW311" s="72"/>
      <c r="DX311" s="72"/>
      <c r="DY311" s="72"/>
      <c r="DZ311" s="72"/>
      <c r="EA311" s="72"/>
      <c r="EB311" s="72"/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N311" s="72"/>
      <c r="EO311" s="72"/>
      <c r="EP311" s="72"/>
      <c r="EQ311" s="72"/>
      <c r="ER311" s="72"/>
      <c r="ES311" s="72"/>
      <c r="ET311" s="72"/>
      <c r="EU311" s="72"/>
      <c r="EV311" s="72"/>
      <c r="EW311" s="72"/>
      <c r="EX311" s="72"/>
      <c r="EY311" s="72"/>
      <c r="EZ311" s="72"/>
      <c r="FA311" s="72"/>
      <c r="FB311" s="72"/>
      <c r="FC311" s="72"/>
      <c r="FD311" s="72"/>
      <c r="FE311" s="72"/>
      <c r="FF311" s="72"/>
      <c r="FG311" s="72"/>
      <c r="FH311" s="72"/>
      <c r="FI311" s="72"/>
      <c r="FJ311" s="72"/>
      <c r="FK311" s="72"/>
      <c r="FL311" s="72"/>
      <c r="FM311" s="72"/>
      <c r="FN311" s="72"/>
      <c r="FO311" s="72"/>
      <c r="FP311" s="72"/>
      <c r="FQ311" s="72"/>
      <c r="FR311" s="72"/>
      <c r="FS311" s="72"/>
      <c r="FT311" s="72"/>
      <c r="FU311" s="72"/>
      <c r="FV311" s="72"/>
      <c r="FW311" s="72"/>
      <c r="FX311" s="72"/>
      <c r="FY311" s="72"/>
      <c r="FZ311" s="72"/>
      <c r="GA311" s="72"/>
      <c r="GB311" s="72"/>
      <c r="GC311" s="72"/>
      <c r="GD311" s="72"/>
      <c r="GE311" s="72"/>
      <c r="GF311" s="72"/>
      <c r="GG311" s="72"/>
      <c r="GH311" s="72"/>
      <c r="GI311" s="72"/>
      <c r="GJ311" s="72"/>
      <c r="GK311" s="72"/>
      <c r="GL311" s="72"/>
      <c r="GM311" s="72"/>
      <c r="GN311" s="72"/>
      <c r="GO311" s="72"/>
      <c r="GP311" s="72"/>
      <c r="GQ311" s="72"/>
      <c r="GR311" s="72"/>
      <c r="GS311" s="72"/>
      <c r="GT311" s="72"/>
      <c r="GU311" s="72"/>
      <c r="GV311" s="72"/>
      <c r="GW311" s="72"/>
      <c r="GX311" s="72"/>
      <c r="GY311" s="72"/>
      <c r="GZ311" s="72"/>
      <c r="HA311" s="72"/>
      <c r="HB311" s="72"/>
      <c r="HC311" s="72"/>
      <c r="HD311" s="72"/>
      <c r="HE311" s="72"/>
      <c r="HF311" s="72"/>
      <c r="HG311" s="72"/>
      <c r="HH311" s="72"/>
      <c r="HI311" s="72"/>
      <c r="HJ311" s="72"/>
      <c r="HK311" s="72"/>
      <c r="HL311" s="72"/>
      <c r="HM311" s="72"/>
      <c r="HN311" s="72"/>
      <c r="HO311" s="72"/>
      <c r="HP311" s="72"/>
      <c r="HQ311" s="72"/>
      <c r="HR311" s="72"/>
      <c r="HS311" s="72"/>
      <c r="HT311" s="72"/>
      <c r="HU311" s="72"/>
      <c r="HV311" s="72"/>
      <c r="HW311" s="72"/>
      <c r="HX311" s="72"/>
      <c r="HY311" s="72"/>
      <c r="HZ311" s="72"/>
      <c r="IA311" s="72"/>
      <c r="IB311" s="72"/>
      <c r="IC311" s="72"/>
      <c r="ID311" s="72"/>
      <c r="IE311" s="72"/>
    </row>
    <row r="312" s="53" customFormat="true" ht="60" hidden="false" customHeight="true" outlineLevel="0" collapsed="false">
      <c r="A312" s="36"/>
      <c r="B312" s="36" t="s">
        <v>62</v>
      </c>
      <c r="C312" s="36" t="s">
        <v>63</v>
      </c>
      <c r="D312" s="37" t="s">
        <v>64</v>
      </c>
      <c r="E312" s="37" t="n">
        <v>604</v>
      </c>
      <c r="F312" s="38" t="s">
        <v>1291</v>
      </c>
      <c r="G312" s="51" t="s">
        <v>1516</v>
      </c>
      <c r="H312" s="51" t="s">
        <v>1517</v>
      </c>
      <c r="I312" s="39" t="s">
        <v>568</v>
      </c>
      <c r="J312" s="38" t="s">
        <v>330</v>
      </c>
      <c r="K312" s="40" t="s">
        <v>749</v>
      </c>
      <c r="L312" s="40" t="s">
        <v>750</v>
      </c>
      <c r="M312" s="50" t="s">
        <v>571</v>
      </c>
      <c r="N312" s="50" t="s">
        <v>1518</v>
      </c>
      <c r="O312" s="50" t="s">
        <v>305</v>
      </c>
      <c r="P312" s="36" t="s">
        <v>76</v>
      </c>
      <c r="Q312" s="41" t="s">
        <v>108</v>
      </c>
      <c r="R312" s="74" t="s">
        <v>1514</v>
      </c>
      <c r="S312" s="39" t="n">
        <v>8</v>
      </c>
      <c r="T312" s="43" t="n">
        <f aca="false">R312+S312*365.2</f>
        <v>2929.8016</v>
      </c>
      <c r="U312" s="50" t="s">
        <v>334</v>
      </c>
      <c r="V312" s="51" t="str">
        <f aca="false">IF(Y312="","",Y312)</f>
        <v/>
      </c>
      <c r="W312" s="51" t="str">
        <f aca="false">IF(Z312="","",Z312)</f>
        <v>°С</v>
      </c>
      <c r="X312" s="50" t="s">
        <v>1492</v>
      </c>
      <c r="Y312" s="39"/>
      <c r="Z312" s="41" t="s">
        <v>109</v>
      </c>
      <c r="AA312" s="37" t="s">
        <v>1493</v>
      </c>
      <c r="AB312" s="39"/>
      <c r="AC312" s="41" t="s">
        <v>578</v>
      </c>
      <c r="AD312" s="239" t="n">
        <v>48</v>
      </c>
      <c r="AE312" s="44" t="n">
        <v>45733</v>
      </c>
      <c r="AF312" s="45" t="n">
        <f aca="false">IF(AD312=0,0,IF(AE312="","",EDATE(AE312,AD312)-DAY(1)))</f>
        <v>47163</v>
      </c>
      <c r="AG312" s="45" t="s">
        <v>81</v>
      </c>
      <c r="AH312" s="38" t="s">
        <v>82</v>
      </c>
      <c r="AI312" s="38" t="s">
        <v>1519</v>
      </c>
      <c r="AJ312" s="59" t="s">
        <v>351</v>
      </c>
      <c r="AK312" s="45" t="str">
        <f aca="true">IF(AE312=0,"нет данных",IF(TODAY()&lt;AF312-30,"поверен",IF(TODAY()&gt;AF312,"ЗАМЕНИТЬ","ПРОСРОЧЕН")))</f>
        <v>поверен</v>
      </c>
      <c r="AL312" s="41"/>
      <c r="AM312" s="41" t="s">
        <v>85</v>
      </c>
      <c r="AN312" s="41" t="s">
        <v>86</v>
      </c>
      <c r="AO312" s="41"/>
      <c r="AP312" s="39" t="s">
        <v>544</v>
      </c>
      <c r="AQ312" s="46" t="s">
        <v>1496</v>
      </c>
      <c r="AR312" s="45"/>
      <c r="AS312" s="41"/>
      <c r="AT312" s="36" t="s">
        <v>746</v>
      </c>
      <c r="AU312" s="36"/>
      <c r="AV312" s="38" t="n">
        <v>45032</v>
      </c>
      <c r="AW312" s="38"/>
      <c r="AX312" s="36"/>
      <c r="AY312" s="36"/>
      <c r="AZ312" s="36"/>
      <c r="BA312" s="38"/>
      <c r="BB312" s="38" t="s">
        <v>116</v>
      </c>
      <c r="BC312" s="38" t="s">
        <v>117</v>
      </c>
      <c r="BD312" s="41" t="n">
        <v>3201</v>
      </c>
      <c r="BE312" s="38"/>
      <c r="BF312" s="47"/>
      <c r="BG312" s="48"/>
      <c r="BH312" s="49"/>
      <c r="BI312" s="51"/>
      <c r="BJ312" s="50" t="s">
        <v>1497</v>
      </c>
      <c r="BK312" s="51" t="s">
        <v>548</v>
      </c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  <c r="CQ312" s="52"/>
      <c r="CR312" s="52"/>
      <c r="CS312" s="52"/>
      <c r="CT312" s="52"/>
      <c r="CU312" s="52"/>
      <c r="CV312" s="52"/>
      <c r="CW312" s="52"/>
      <c r="CX312" s="52"/>
      <c r="CY312" s="52"/>
      <c r="CZ312" s="52"/>
      <c r="DA312" s="52"/>
      <c r="DB312" s="52"/>
      <c r="DC312" s="52"/>
      <c r="DD312" s="52"/>
      <c r="DE312" s="52"/>
      <c r="DF312" s="52"/>
      <c r="DG312" s="52"/>
      <c r="DH312" s="52"/>
      <c r="DI312" s="52"/>
      <c r="DJ312" s="52"/>
      <c r="DK312" s="52"/>
      <c r="DL312" s="52"/>
      <c r="DM312" s="52"/>
      <c r="DN312" s="52"/>
      <c r="DO312" s="52"/>
      <c r="DP312" s="52"/>
      <c r="DQ312" s="52"/>
      <c r="DR312" s="52"/>
      <c r="DS312" s="52"/>
      <c r="DT312" s="52"/>
      <c r="DU312" s="52"/>
      <c r="DV312" s="52"/>
      <c r="DW312" s="52"/>
      <c r="DX312" s="52"/>
      <c r="DY312" s="52"/>
      <c r="DZ312" s="52"/>
      <c r="EA312" s="52"/>
      <c r="EB312" s="52"/>
      <c r="EC312" s="52"/>
      <c r="ED312" s="52"/>
      <c r="EE312" s="52"/>
      <c r="EF312" s="52"/>
      <c r="EG312" s="52"/>
      <c r="EH312" s="52"/>
      <c r="EI312" s="52"/>
      <c r="EJ312" s="52"/>
      <c r="EK312" s="52"/>
      <c r="EL312" s="52"/>
      <c r="EM312" s="52"/>
      <c r="EN312" s="52"/>
      <c r="EO312" s="52"/>
      <c r="EP312" s="52"/>
      <c r="EQ312" s="52"/>
      <c r="ER312" s="52"/>
      <c r="ES312" s="52"/>
      <c r="ET312" s="52"/>
      <c r="EU312" s="52"/>
      <c r="EV312" s="52"/>
      <c r="EW312" s="52"/>
      <c r="EX312" s="52"/>
      <c r="EY312" s="52"/>
      <c r="EZ312" s="52"/>
      <c r="FA312" s="52"/>
      <c r="FB312" s="52"/>
      <c r="FC312" s="52"/>
      <c r="FD312" s="52"/>
      <c r="FE312" s="52"/>
      <c r="FF312" s="52"/>
      <c r="FG312" s="52"/>
      <c r="FH312" s="52"/>
      <c r="FI312" s="52"/>
      <c r="FJ312" s="52"/>
      <c r="FK312" s="52"/>
      <c r="FL312" s="52"/>
      <c r="FM312" s="52"/>
      <c r="FN312" s="52"/>
      <c r="FO312" s="52"/>
      <c r="FP312" s="52"/>
      <c r="FQ312" s="52"/>
      <c r="FR312" s="52"/>
      <c r="FS312" s="52"/>
      <c r="FT312" s="52"/>
      <c r="FU312" s="52"/>
      <c r="FV312" s="52"/>
      <c r="FW312" s="52"/>
      <c r="FX312" s="52"/>
      <c r="FY312" s="52"/>
      <c r="FZ312" s="52"/>
      <c r="GA312" s="52"/>
      <c r="GB312" s="52"/>
      <c r="GC312" s="52"/>
      <c r="GD312" s="52"/>
      <c r="GE312" s="52"/>
      <c r="GF312" s="52"/>
      <c r="GG312" s="52"/>
      <c r="GH312" s="52"/>
      <c r="GI312" s="52"/>
      <c r="GJ312" s="52"/>
      <c r="GK312" s="52"/>
      <c r="GL312" s="52"/>
      <c r="GM312" s="52"/>
      <c r="GN312" s="52"/>
      <c r="GO312" s="52"/>
      <c r="GP312" s="52"/>
      <c r="GQ312" s="52"/>
      <c r="GR312" s="52"/>
      <c r="GS312" s="52"/>
      <c r="GT312" s="52"/>
      <c r="GU312" s="52"/>
      <c r="GV312" s="52"/>
      <c r="GW312" s="52"/>
      <c r="GX312" s="52"/>
      <c r="GY312" s="52"/>
      <c r="GZ312" s="52"/>
      <c r="HA312" s="52"/>
      <c r="HB312" s="52"/>
      <c r="HC312" s="52"/>
      <c r="HD312" s="52"/>
      <c r="HE312" s="52"/>
      <c r="HF312" s="52"/>
      <c r="HG312" s="52"/>
      <c r="HH312" s="52"/>
      <c r="HI312" s="52"/>
      <c r="HJ312" s="52"/>
      <c r="HK312" s="52"/>
      <c r="HL312" s="52"/>
      <c r="HM312" s="52"/>
      <c r="HN312" s="52"/>
      <c r="HO312" s="52"/>
      <c r="HP312" s="52"/>
      <c r="HQ312" s="52"/>
      <c r="HR312" s="52"/>
      <c r="HS312" s="52"/>
      <c r="HT312" s="52"/>
      <c r="HU312" s="52"/>
      <c r="HV312" s="52"/>
      <c r="HW312" s="52"/>
      <c r="HX312" s="52"/>
      <c r="HY312" s="52"/>
      <c r="HZ312" s="52"/>
      <c r="IA312" s="52"/>
      <c r="IB312" s="52"/>
      <c r="IC312" s="52"/>
      <c r="ID312" s="52"/>
      <c r="IE312" s="52"/>
    </row>
    <row r="313" s="53" customFormat="true" ht="60" hidden="false" customHeight="true" outlineLevel="0" collapsed="false">
      <c r="A313" s="36"/>
      <c r="B313" s="36" t="s">
        <v>62</v>
      </c>
      <c r="C313" s="36" t="s">
        <v>63</v>
      </c>
      <c r="D313" s="37" t="s">
        <v>64</v>
      </c>
      <c r="E313" s="37" t="n">
        <v>604</v>
      </c>
      <c r="F313" s="38" t="s">
        <v>1291</v>
      </c>
      <c r="G313" s="51" t="s">
        <v>1520</v>
      </c>
      <c r="H313" s="51" t="s">
        <v>1521</v>
      </c>
      <c r="I313" s="39" t="s">
        <v>568</v>
      </c>
      <c r="J313" s="38" t="s">
        <v>330</v>
      </c>
      <c r="K313" s="40" t="s">
        <v>749</v>
      </c>
      <c r="L313" s="40" t="s">
        <v>750</v>
      </c>
      <c r="M313" s="50" t="s">
        <v>571</v>
      </c>
      <c r="N313" s="50" t="s">
        <v>1522</v>
      </c>
      <c r="O313" s="50" t="s">
        <v>305</v>
      </c>
      <c r="P313" s="36" t="s">
        <v>76</v>
      </c>
      <c r="Q313" s="41" t="s">
        <v>108</v>
      </c>
      <c r="R313" s="74" t="n">
        <v>42591</v>
      </c>
      <c r="S313" s="39" t="n">
        <v>8</v>
      </c>
      <c r="T313" s="43" t="n">
        <f aca="false">R313+S313*365.2</f>
        <v>45512.6</v>
      </c>
      <c r="U313" s="50" t="s">
        <v>334</v>
      </c>
      <c r="V313" s="51" t="str">
        <f aca="false">IF(Y313="","",Y313)</f>
        <v/>
      </c>
      <c r="W313" s="51" t="str">
        <f aca="false">IF(Z313="","",Z313)</f>
        <v>°С</v>
      </c>
      <c r="X313" s="50" t="s">
        <v>1492</v>
      </c>
      <c r="Y313" s="39"/>
      <c r="Z313" s="41" t="s">
        <v>109</v>
      </c>
      <c r="AA313" s="37" t="s">
        <v>1493</v>
      </c>
      <c r="AB313" s="39"/>
      <c r="AC313" s="41" t="s">
        <v>578</v>
      </c>
      <c r="AD313" s="239" t="n">
        <v>48</v>
      </c>
      <c r="AE313" s="44" t="n">
        <v>45733</v>
      </c>
      <c r="AF313" s="45" t="n">
        <f aca="false">IF(AD313=0,0,IF(AE313="","",EDATE(AE313,AD313)-DAY(1)))</f>
        <v>47163</v>
      </c>
      <c r="AG313" s="45" t="s">
        <v>81</v>
      </c>
      <c r="AH313" s="38" t="s">
        <v>82</v>
      </c>
      <c r="AI313" s="38" t="s">
        <v>1523</v>
      </c>
      <c r="AJ313" s="59" t="s">
        <v>351</v>
      </c>
      <c r="AK313" s="45" t="str">
        <f aca="true">IF(AE313=0,"нет данных",IF(TODAY()&lt;AF313-30,"поверен",IF(TODAY()&gt;AF313,"ЗАМЕНИТЬ","ПРОСРОЧЕН")))</f>
        <v>поверен</v>
      </c>
      <c r="AL313" s="41"/>
      <c r="AM313" s="41" t="s">
        <v>85</v>
      </c>
      <c r="AN313" s="41" t="s">
        <v>86</v>
      </c>
      <c r="AO313" s="41"/>
      <c r="AP313" s="39" t="s">
        <v>544</v>
      </c>
      <c r="AQ313" s="46" t="s">
        <v>1496</v>
      </c>
      <c r="AR313" s="45"/>
      <c r="AS313" s="41"/>
      <c r="AT313" s="36" t="s">
        <v>746</v>
      </c>
      <c r="AU313" s="36"/>
      <c r="AV313" s="38" t="n">
        <v>45032</v>
      </c>
      <c r="AW313" s="38"/>
      <c r="AX313" s="36"/>
      <c r="AY313" s="36"/>
      <c r="AZ313" s="36"/>
      <c r="BA313" s="38"/>
      <c r="BB313" s="38" t="s">
        <v>116</v>
      </c>
      <c r="BC313" s="38" t="s">
        <v>117</v>
      </c>
      <c r="BD313" s="41" t="n">
        <v>3201</v>
      </c>
      <c r="BE313" s="38"/>
      <c r="BF313" s="47"/>
      <c r="BG313" s="48"/>
      <c r="BH313" s="49"/>
      <c r="BI313" s="51"/>
      <c r="BJ313" s="50" t="s">
        <v>1497</v>
      </c>
      <c r="BK313" s="51" t="s">
        <v>548</v>
      </c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  <c r="CQ313" s="52"/>
      <c r="CR313" s="52"/>
      <c r="CS313" s="52"/>
      <c r="CT313" s="52"/>
      <c r="CU313" s="52"/>
      <c r="CV313" s="52"/>
      <c r="CW313" s="52"/>
      <c r="CX313" s="52"/>
      <c r="CY313" s="52"/>
      <c r="CZ313" s="52"/>
      <c r="DA313" s="52"/>
      <c r="DB313" s="52"/>
      <c r="DC313" s="52"/>
      <c r="DD313" s="52"/>
      <c r="DE313" s="52"/>
      <c r="DF313" s="52"/>
      <c r="DG313" s="52"/>
      <c r="DH313" s="52"/>
      <c r="DI313" s="52"/>
      <c r="DJ313" s="52"/>
      <c r="DK313" s="52"/>
      <c r="DL313" s="52"/>
      <c r="DM313" s="52"/>
      <c r="DN313" s="52"/>
      <c r="DO313" s="52"/>
      <c r="DP313" s="52"/>
      <c r="DQ313" s="52"/>
      <c r="DR313" s="52"/>
      <c r="DS313" s="52"/>
      <c r="DT313" s="52"/>
      <c r="DU313" s="52"/>
      <c r="DV313" s="52"/>
      <c r="DW313" s="52"/>
      <c r="DX313" s="52"/>
      <c r="DY313" s="52"/>
      <c r="DZ313" s="52"/>
      <c r="EA313" s="52"/>
      <c r="EB313" s="52"/>
      <c r="EC313" s="52"/>
      <c r="ED313" s="52"/>
      <c r="EE313" s="52"/>
      <c r="EF313" s="52"/>
      <c r="EG313" s="52"/>
      <c r="EH313" s="52"/>
      <c r="EI313" s="52"/>
      <c r="EJ313" s="52"/>
      <c r="EK313" s="52"/>
      <c r="EL313" s="52"/>
      <c r="EM313" s="52"/>
      <c r="EN313" s="52"/>
      <c r="EO313" s="52"/>
      <c r="EP313" s="52"/>
      <c r="EQ313" s="52"/>
      <c r="ER313" s="52"/>
      <c r="ES313" s="52"/>
      <c r="ET313" s="52"/>
      <c r="EU313" s="52"/>
      <c r="EV313" s="52"/>
      <c r="EW313" s="52"/>
      <c r="EX313" s="52"/>
      <c r="EY313" s="52"/>
      <c r="EZ313" s="52"/>
      <c r="FA313" s="52"/>
      <c r="FB313" s="52"/>
      <c r="FC313" s="52"/>
      <c r="FD313" s="52"/>
      <c r="FE313" s="52"/>
      <c r="FF313" s="52"/>
      <c r="FG313" s="52"/>
      <c r="FH313" s="52"/>
      <c r="FI313" s="52"/>
      <c r="FJ313" s="52"/>
      <c r="FK313" s="52"/>
      <c r="FL313" s="52"/>
      <c r="FM313" s="52"/>
      <c r="FN313" s="52"/>
      <c r="FO313" s="52"/>
      <c r="FP313" s="52"/>
      <c r="FQ313" s="52"/>
      <c r="FR313" s="52"/>
      <c r="FS313" s="52"/>
      <c r="FT313" s="52"/>
      <c r="FU313" s="52"/>
      <c r="FV313" s="52"/>
      <c r="FW313" s="52"/>
      <c r="FX313" s="52"/>
      <c r="FY313" s="52"/>
      <c r="FZ313" s="52"/>
      <c r="GA313" s="52"/>
      <c r="GB313" s="52"/>
      <c r="GC313" s="52"/>
      <c r="GD313" s="52"/>
      <c r="GE313" s="52"/>
      <c r="GF313" s="52"/>
      <c r="GG313" s="52"/>
      <c r="GH313" s="52"/>
      <c r="GI313" s="52"/>
      <c r="GJ313" s="52"/>
      <c r="GK313" s="52"/>
      <c r="GL313" s="52"/>
      <c r="GM313" s="52"/>
      <c r="GN313" s="52"/>
      <c r="GO313" s="52"/>
      <c r="GP313" s="52"/>
      <c r="GQ313" s="52"/>
      <c r="GR313" s="52"/>
      <c r="GS313" s="52"/>
      <c r="GT313" s="52"/>
      <c r="GU313" s="52"/>
      <c r="GV313" s="52"/>
      <c r="GW313" s="52"/>
      <c r="GX313" s="52"/>
      <c r="GY313" s="52"/>
      <c r="GZ313" s="52"/>
      <c r="HA313" s="52"/>
      <c r="HB313" s="52"/>
      <c r="HC313" s="52"/>
      <c r="HD313" s="52"/>
      <c r="HE313" s="52"/>
      <c r="HF313" s="52"/>
      <c r="HG313" s="52"/>
      <c r="HH313" s="52"/>
      <c r="HI313" s="52"/>
      <c r="HJ313" s="52"/>
      <c r="HK313" s="52"/>
      <c r="HL313" s="52"/>
      <c r="HM313" s="52"/>
      <c r="HN313" s="52"/>
      <c r="HO313" s="52"/>
      <c r="HP313" s="52"/>
      <c r="HQ313" s="52"/>
      <c r="HR313" s="52"/>
      <c r="HS313" s="52"/>
      <c r="HT313" s="52"/>
      <c r="HU313" s="52"/>
      <c r="HV313" s="52"/>
      <c r="HW313" s="52"/>
      <c r="HX313" s="52"/>
      <c r="HY313" s="52"/>
      <c r="HZ313" s="52"/>
      <c r="IA313" s="52"/>
      <c r="IB313" s="52"/>
      <c r="IC313" s="52"/>
      <c r="ID313" s="52"/>
      <c r="IE313" s="52"/>
    </row>
    <row r="314" s="53" customFormat="true" ht="60" hidden="false" customHeight="true" outlineLevel="0" collapsed="false">
      <c r="A314" s="36"/>
      <c r="B314" s="36" t="s">
        <v>62</v>
      </c>
      <c r="C314" s="36" t="s">
        <v>63</v>
      </c>
      <c r="D314" s="37" t="s">
        <v>64</v>
      </c>
      <c r="E314" s="37" t="n">
        <v>604</v>
      </c>
      <c r="F314" s="38" t="s">
        <v>1291</v>
      </c>
      <c r="G314" s="51" t="s">
        <v>1524</v>
      </c>
      <c r="H314" s="51" t="s">
        <v>1525</v>
      </c>
      <c r="I314" s="39" t="s">
        <v>568</v>
      </c>
      <c r="J314" s="38" t="s">
        <v>330</v>
      </c>
      <c r="K314" s="40" t="s">
        <v>749</v>
      </c>
      <c r="L314" s="40" t="s">
        <v>750</v>
      </c>
      <c r="M314" s="50" t="s">
        <v>571</v>
      </c>
      <c r="N314" s="37" t="s">
        <v>1526</v>
      </c>
      <c r="O314" s="50" t="s">
        <v>305</v>
      </c>
      <c r="P314" s="36" t="s">
        <v>76</v>
      </c>
      <c r="Q314" s="41" t="s">
        <v>108</v>
      </c>
      <c r="R314" s="74" t="n">
        <v>42591</v>
      </c>
      <c r="S314" s="39" t="n">
        <v>8</v>
      </c>
      <c r="T314" s="43" t="n">
        <f aca="false">R314+S314*365.2</f>
        <v>45512.6</v>
      </c>
      <c r="U314" s="50" t="s">
        <v>334</v>
      </c>
      <c r="V314" s="51" t="str">
        <f aca="false">IF(Y314="","",Y314)</f>
        <v/>
      </c>
      <c r="W314" s="51" t="str">
        <f aca="false">IF(Z314="","",Z314)</f>
        <v>°С</v>
      </c>
      <c r="X314" s="50" t="s">
        <v>1492</v>
      </c>
      <c r="Y314" s="39"/>
      <c r="Z314" s="41" t="s">
        <v>109</v>
      </c>
      <c r="AA314" s="37" t="s">
        <v>1493</v>
      </c>
      <c r="AB314" s="39"/>
      <c r="AC314" s="41" t="s">
        <v>578</v>
      </c>
      <c r="AD314" s="239" t="n">
        <v>48</v>
      </c>
      <c r="AE314" s="44" t="n">
        <v>45733</v>
      </c>
      <c r="AF314" s="45" t="n">
        <f aca="false">IF(AD314=0,0,IF(AE314="","",EDATE(AE314,AD314)-DAY(1)))</f>
        <v>47163</v>
      </c>
      <c r="AG314" s="45" t="s">
        <v>81</v>
      </c>
      <c r="AH314" s="38" t="s">
        <v>82</v>
      </c>
      <c r="AI314" s="38" t="s">
        <v>1527</v>
      </c>
      <c r="AJ314" s="59" t="s">
        <v>351</v>
      </c>
      <c r="AK314" s="45" t="str">
        <f aca="true">IF(AE314=0,"нет данных",IF(TODAY()&lt;AF314-30,"поверен",IF(TODAY()&gt;AF314,"ЗАМЕНИТЬ","ПРОСРОЧЕН")))</f>
        <v>поверен</v>
      </c>
      <c r="AL314" s="41"/>
      <c r="AM314" s="41" t="s">
        <v>85</v>
      </c>
      <c r="AN314" s="41" t="s">
        <v>86</v>
      </c>
      <c r="AO314" s="41"/>
      <c r="AP314" s="39" t="s">
        <v>544</v>
      </c>
      <c r="AQ314" s="46" t="s">
        <v>1496</v>
      </c>
      <c r="AR314" s="45"/>
      <c r="AS314" s="41"/>
      <c r="AT314" s="36" t="s">
        <v>746</v>
      </c>
      <c r="AU314" s="36"/>
      <c r="AV314" s="38" t="n">
        <v>45032</v>
      </c>
      <c r="AW314" s="38"/>
      <c r="AX314" s="36"/>
      <c r="AY314" s="36"/>
      <c r="AZ314" s="36"/>
      <c r="BA314" s="38"/>
      <c r="BB314" s="38" t="s">
        <v>116</v>
      </c>
      <c r="BC314" s="38" t="s">
        <v>117</v>
      </c>
      <c r="BD314" s="41" t="n">
        <v>3201</v>
      </c>
      <c r="BE314" s="38"/>
      <c r="BF314" s="47"/>
      <c r="BG314" s="48"/>
      <c r="BH314" s="49"/>
      <c r="BI314" s="51"/>
      <c r="BJ314" s="50" t="s">
        <v>1497</v>
      </c>
      <c r="BK314" s="51" t="s">
        <v>548</v>
      </c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  <c r="CQ314" s="52"/>
      <c r="CR314" s="52"/>
      <c r="CS314" s="52"/>
      <c r="CT314" s="52"/>
      <c r="CU314" s="52"/>
      <c r="CV314" s="52"/>
      <c r="CW314" s="52"/>
      <c r="CX314" s="52"/>
      <c r="CY314" s="52"/>
      <c r="CZ314" s="52"/>
      <c r="DA314" s="52"/>
      <c r="DB314" s="52"/>
      <c r="DC314" s="52"/>
      <c r="DD314" s="52"/>
      <c r="DE314" s="52"/>
      <c r="DF314" s="52"/>
      <c r="DG314" s="52"/>
      <c r="DH314" s="52"/>
      <c r="DI314" s="52"/>
      <c r="DJ314" s="52"/>
      <c r="DK314" s="52"/>
      <c r="DL314" s="52"/>
      <c r="DM314" s="52"/>
      <c r="DN314" s="52"/>
      <c r="DO314" s="52"/>
      <c r="DP314" s="52"/>
      <c r="DQ314" s="52"/>
      <c r="DR314" s="52"/>
      <c r="DS314" s="52"/>
      <c r="DT314" s="52"/>
      <c r="DU314" s="52"/>
      <c r="DV314" s="52"/>
      <c r="DW314" s="52"/>
      <c r="DX314" s="52"/>
      <c r="DY314" s="52"/>
      <c r="DZ314" s="52"/>
      <c r="EA314" s="52"/>
      <c r="EB314" s="52"/>
      <c r="EC314" s="52"/>
      <c r="ED314" s="52"/>
      <c r="EE314" s="52"/>
      <c r="EF314" s="52"/>
      <c r="EG314" s="52"/>
      <c r="EH314" s="52"/>
      <c r="EI314" s="52"/>
      <c r="EJ314" s="52"/>
      <c r="EK314" s="52"/>
      <c r="EL314" s="52"/>
      <c r="EM314" s="52"/>
      <c r="EN314" s="52"/>
      <c r="EO314" s="52"/>
      <c r="EP314" s="52"/>
      <c r="EQ314" s="52"/>
      <c r="ER314" s="52"/>
      <c r="ES314" s="52"/>
      <c r="ET314" s="52"/>
      <c r="EU314" s="52"/>
      <c r="EV314" s="52"/>
      <c r="EW314" s="52"/>
      <c r="EX314" s="52"/>
      <c r="EY314" s="52"/>
      <c r="EZ314" s="52"/>
      <c r="FA314" s="52"/>
      <c r="FB314" s="52"/>
      <c r="FC314" s="52"/>
      <c r="FD314" s="52"/>
      <c r="FE314" s="52"/>
      <c r="FF314" s="52"/>
      <c r="FG314" s="52"/>
      <c r="FH314" s="52"/>
      <c r="FI314" s="52"/>
      <c r="FJ314" s="52"/>
      <c r="FK314" s="52"/>
      <c r="FL314" s="52"/>
      <c r="FM314" s="52"/>
      <c r="FN314" s="52"/>
      <c r="FO314" s="52"/>
      <c r="FP314" s="52"/>
      <c r="FQ314" s="52"/>
      <c r="FR314" s="52"/>
      <c r="FS314" s="52"/>
      <c r="FT314" s="52"/>
      <c r="FU314" s="52"/>
      <c r="FV314" s="52"/>
      <c r="FW314" s="52"/>
      <c r="FX314" s="52"/>
      <c r="FY314" s="52"/>
      <c r="FZ314" s="52"/>
      <c r="GA314" s="52"/>
      <c r="GB314" s="52"/>
      <c r="GC314" s="52"/>
      <c r="GD314" s="52"/>
      <c r="GE314" s="52"/>
      <c r="GF314" s="52"/>
      <c r="GG314" s="52"/>
      <c r="GH314" s="52"/>
      <c r="GI314" s="52"/>
      <c r="GJ314" s="52"/>
      <c r="GK314" s="52"/>
      <c r="GL314" s="52"/>
      <c r="GM314" s="52"/>
      <c r="GN314" s="52"/>
      <c r="GO314" s="52"/>
      <c r="GP314" s="52"/>
      <c r="GQ314" s="52"/>
      <c r="GR314" s="52"/>
      <c r="GS314" s="52"/>
      <c r="GT314" s="52"/>
      <c r="GU314" s="52"/>
      <c r="GV314" s="52"/>
      <c r="GW314" s="52"/>
      <c r="GX314" s="52"/>
      <c r="GY314" s="52"/>
      <c r="GZ314" s="52"/>
      <c r="HA314" s="52"/>
      <c r="HB314" s="52"/>
      <c r="HC314" s="52"/>
      <c r="HD314" s="52"/>
      <c r="HE314" s="52"/>
      <c r="HF314" s="52"/>
      <c r="HG314" s="52"/>
      <c r="HH314" s="52"/>
      <c r="HI314" s="52"/>
      <c r="HJ314" s="52"/>
      <c r="HK314" s="52"/>
      <c r="HL314" s="52"/>
      <c r="HM314" s="52"/>
      <c r="HN314" s="52"/>
      <c r="HO314" s="52"/>
      <c r="HP314" s="52"/>
      <c r="HQ314" s="52"/>
      <c r="HR314" s="52"/>
      <c r="HS314" s="52"/>
      <c r="HT314" s="52"/>
      <c r="HU314" s="52"/>
      <c r="HV314" s="52"/>
      <c r="HW314" s="52"/>
      <c r="HX314" s="52"/>
      <c r="HY314" s="52"/>
      <c r="HZ314" s="52"/>
      <c r="IA314" s="52"/>
      <c r="IB314" s="52"/>
      <c r="IC314" s="52"/>
      <c r="ID314" s="52"/>
      <c r="IE314" s="52"/>
    </row>
    <row r="315" s="53" customFormat="true" ht="60" hidden="false" customHeight="true" outlineLevel="0" collapsed="false">
      <c r="A315" s="33"/>
      <c r="B315" s="36" t="s">
        <v>62</v>
      </c>
      <c r="C315" s="36" t="s">
        <v>63</v>
      </c>
      <c r="D315" s="37" t="s">
        <v>64</v>
      </c>
      <c r="E315" s="37" t="n">
        <v>604</v>
      </c>
      <c r="F315" s="38" t="s">
        <v>1291</v>
      </c>
      <c r="G315" s="51" t="s">
        <v>1528</v>
      </c>
      <c r="H315" s="51" t="s">
        <v>1529</v>
      </c>
      <c r="I315" s="39" t="s">
        <v>568</v>
      </c>
      <c r="J315" s="38" t="s">
        <v>330</v>
      </c>
      <c r="K315" s="40" t="s">
        <v>749</v>
      </c>
      <c r="L315" s="40" t="s">
        <v>750</v>
      </c>
      <c r="M315" s="50" t="s">
        <v>571</v>
      </c>
      <c r="N315" s="37" t="s">
        <v>1530</v>
      </c>
      <c r="O315" s="50" t="s">
        <v>305</v>
      </c>
      <c r="P315" s="36" t="s">
        <v>76</v>
      </c>
      <c r="Q315" s="41" t="s">
        <v>108</v>
      </c>
      <c r="R315" s="74" t="n">
        <v>42591</v>
      </c>
      <c r="S315" s="39" t="n">
        <v>8</v>
      </c>
      <c r="T315" s="43" t="n">
        <f aca="false">R315+S315*365.2</f>
        <v>45512.6</v>
      </c>
      <c r="U315" s="50" t="s">
        <v>334</v>
      </c>
      <c r="V315" s="51" t="str">
        <f aca="false">IF(Y315="","",Y315)</f>
        <v/>
      </c>
      <c r="W315" s="51" t="str">
        <f aca="false">IF(Z315="","",Z315)</f>
        <v>°С</v>
      </c>
      <c r="X315" s="50" t="s">
        <v>1492</v>
      </c>
      <c r="Y315" s="39"/>
      <c r="Z315" s="41" t="s">
        <v>109</v>
      </c>
      <c r="AA315" s="37" t="s">
        <v>1493</v>
      </c>
      <c r="AB315" s="39"/>
      <c r="AC315" s="41" t="s">
        <v>578</v>
      </c>
      <c r="AD315" s="239" t="n">
        <v>48</v>
      </c>
      <c r="AE315" s="44" t="n">
        <v>45733</v>
      </c>
      <c r="AF315" s="45" t="n">
        <f aca="false">IF(AD315=0,0,IF(AE315="","",EDATE(AE315,AD315)-DAY(1)))</f>
        <v>47163</v>
      </c>
      <c r="AG315" s="45" t="s">
        <v>81</v>
      </c>
      <c r="AH315" s="38" t="s">
        <v>82</v>
      </c>
      <c r="AI315" s="38" t="s">
        <v>1531</v>
      </c>
      <c r="AJ315" s="59" t="s">
        <v>351</v>
      </c>
      <c r="AK315" s="45" t="str">
        <f aca="true">IF(AE315=0,"нет данных",IF(TODAY()&lt;AF315-30,"поверен",IF(TODAY()&gt;AF315,"ЗАМЕНИТЬ","ПРОСРОЧЕН")))</f>
        <v>поверен</v>
      </c>
      <c r="AL315" s="41"/>
      <c r="AM315" s="41" t="s">
        <v>85</v>
      </c>
      <c r="AN315" s="41" t="s">
        <v>86</v>
      </c>
      <c r="AO315" s="41"/>
      <c r="AP315" s="39" t="s">
        <v>544</v>
      </c>
      <c r="AQ315" s="46" t="s">
        <v>1496</v>
      </c>
      <c r="AR315" s="45"/>
      <c r="AS315" s="41"/>
      <c r="AT315" s="36" t="s">
        <v>746</v>
      </c>
      <c r="AU315" s="36"/>
      <c r="AV315" s="38" t="n">
        <v>45032</v>
      </c>
      <c r="AW315" s="38"/>
      <c r="AX315" s="36"/>
      <c r="AY315" s="36"/>
      <c r="AZ315" s="36"/>
      <c r="BA315" s="38"/>
      <c r="BB315" s="38" t="s">
        <v>116</v>
      </c>
      <c r="BC315" s="38" t="s">
        <v>117</v>
      </c>
      <c r="BD315" s="41" t="n">
        <v>3201</v>
      </c>
      <c r="BE315" s="38"/>
      <c r="BF315" s="47"/>
      <c r="BG315" s="48"/>
      <c r="BH315" s="49"/>
      <c r="BI315" s="51"/>
      <c r="BJ315" s="50" t="s">
        <v>1497</v>
      </c>
      <c r="BK315" s="51" t="s">
        <v>548</v>
      </c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2"/>
      <c r="CQ315" s="52"/>
      <c r="CR315" s="52"/>
      <c r="CS315" s="52"/>
      <c r="CT315" s="52"/>
      <c r="CU315" s="52"/>
      <c r="CV315" s="52"/>
      <c r="CW315" s="52"/>
      <c r="CX315" s="52"/>
      <c r="CY315" s="52"/>
      <c r="CZ315" s="52"/>
      <c r="DA315" s="52"/>
      <c r="DB315" s="52"/>
      <c r="DC315" s="52"/>
      <c r="DD315" s="52"/>
      <c r="DE315" s="52"/>
      <c r="DF315" s="52"/>
      <c r="DG315" s="52"/>
      <c r="DH315" s="52"/>
      <c r="DI315" s="52"/>
      <c r="DJ315" s="52"/>
      <c r="DK315" s="52"/>
      <c r="DL315" s="52"/>
      <c r="DM315" s="52"/>
      <c r="DN315" s="52"/>
      <c r="DO315" s="52"/>
      <c r="DP315" s="52"/>
      <c r="DQ315" s="52"/>
      <c r="DR315" s="52"/>
      <c r="DS315" s="52"/>
      <c r="DT315" s="52"/>
      <c r="DU315" s="52"/>
      <c r="DV315" s="52"/>
      <c r="DW315" s="52"/>
      <c r="DX315" s="52"/>
      <c r="DY315" s="52"/>
      <c r="DZ315" s="52"/>
      <c r="EA315" s="52"/>
      <c r="EB315" s="52"/>
      <c r="EC315" s="52"/>
      <c r="ED315" s="52"/>
      <c r="EE315" s="52"/>
      <c r="EF315" s="52"/>
      <c r="EG315" s="52"/>
      <c r="EH315" s="52"/>
      <c r="EI315" s="52"/>
      <c r="EJ315" s="52"/>
      <c r="EK315" s="52"/>
      <c r="EL315" s="52"/>
      <c r="EM315" s="52"/>
      <c r="EN315" s="52"/>
      <c r="EO315" s="52"/>
      <c r="EP315" s="52"/>
      <c r="EQ315" s="52"/>
      <c r="ER315" s="52"/>
      <c r="ES315" s="52"/>
      <c r="ET315" s="52"/>
      <c r="EU315" s="52"/>
      <c r="EV315" s="52"/>
      <c r="EW315" s="52"/>
      <c r="EX315" s="52"/>
      <c r="EY315" s="52"/>
      <c r="EZ315" s="52"/>
      <c r="FA315" s="52"/>
      <c r="FB315" s="52"/>
      <c r="FC315" s="52"/>
      <c r="FD315" s="52"/>
      <c r="FE315" s="52"/>
      <c r="FF315" s="52"/>
      <c r="FG315" s="52"/>
      <c r="FH315" s="52"/>
      <c r="FI315" s="52"/>
      <c r="FJ315" s="52"/>
      <c r="FK315" s="52"/>
      <c r="FL315" s="52"/>
      <c r="FM315" s="52"/>
      <c r="FN315" s="52"/>
      <c r="FO315" s="52"/>
      <c r="FP315" s="52"/>
      <c r="FQ315" s="52"/>
      <c r="FR315" s="52"/>
      <c r="FS315" s="52"/>
      <c r="FT315" s="52"/>
      <c r="FU315" s="52"/>
      <c r="FV315" s="52"/>
      <c r="FW315" s="52"/>
      <c r="FX315" s="52"/>
      <c r="FY315" s="52"/>
      <c r="FZ315" s="52"/>
      <c r="GA315" s="52"/>
      <c r="GB315" s="52"/>
      <c r="GC315" s="52"/>
      <c r="GD315" s="52"/>
      <c r="GE315" s="52"/>
      <c r="GF315" s="52"/>
      <c r="GG315" s="52"/>
      <c r="GH315" s="52"/>
      <c r="GI315" s="52"/>
      <c r="GJ315" s="52"/>
      <c r="GK315" s="52"/>
      <c r="GL315" s="52"/>
      <c r="GM315" s="52"/>
      <c r="GN315" s="52"/>
      <c r="GO315" s="52"/>
      <c r="GP315" s="52"/>
      <c r="GQ315" s="52"/>
      <c r="GR315" s="52"/>
      <c r="GS315" s="52"/>
      <c r="GT315" s="52"/>
      <c r="GU315" s="52"/>
      <c r="GV315" s="52"/>
      <c r="GW315" s="52"/>
      <c r="GX315" s="52"/>
      <c r="GY315" s="52"/>
      <c r="GZ315" s="52"/>
      <c r="HA315" s="52"/>
      <c r="HB315" s="52"/>
      <c r="HC315" s="52"/>
      <c r="HD315" s="52"/>
      <c r="HE315" s="52"/>
      <c r="HF315" s="52"/>
      <c r="HG315" s="52"/>
      <c r="HH315" s="52"/>
      <c r="HI315" s="52"/>
      <c r="HJ315" s="52"/>
      <c r="HK315" s="52"/>
      <c r="HL315" s="52"/>
      <c r="HM315" s="52"/>
      <c r="HN315" s="52"/>
      <c r="HO315" s="52"/>
      <c r="HP315" s="52"/>
      <c r="HQ315" s="52"/>
      <c r="HR315" s="52"/>
      <c r="HS315" s="52"/>
      <c r="HT315" s="52"/>
      <c r="HU315" s="52"/>
      <c r="HV315" s="52"/>
      <c r="HW315" s="52"/>
      <c r="HX315" s="52"/>
      <c r="HY315" s="52"/>
      <c r="HZ315" s="52"/>
      <c r="IA315" s="52"/>
      <c r="IB315" s="52"/>
      <c r="IC315" s="52"/>
      <c r="ID315" s="52"/>
      <c r="IE315" s="52"/>
    </row>
    <row r="316" s="53" customFormat="true" ht="60" hidden="false" customHeight="true" outlineLevel="0" collapsed="false">
      <c r="A316" s="36"/>
      <c r="B316" s="36" t="s">
        <v>62</v>
      </c>
      <c r="C316" s="36" t="s">
        <v>63</v>
      </c>
      <c r="D316" s="37" t="s">
        <v>64</v>
      </c>
      <c r="E316" s="37" t="n">
        <v>604</v>
      </c>
      <c r="F316" s="38" t="s">
        <v>1291</v>
      </c>
      <c r="G316" s="51" t="s">
        <v>1532</v>
      </c>
      <c r="H316" s="51" t="s">
        <v>1533</v>
      </c>
      <c r="I316" s="39" t="s">
        <v>568</v>
      </c>
      <c r="J316" s="38" t="s">
        <v>330</v>
      </c>
      <c r="K316" s="40" t="s">
        <v>749</v>
      </c>
      <c r="L316" s="40" t="s">
        <v>750</v>
      </c>
      <c r="M316" s="50" t="s">
        <v>571</v>
      </c>
      <c r="N316" s="37" t="s">
        <v>1534</v>
      </c>
      <c r="O316" s="50" t="s">
        <v>305</v>
      </c>
      <c r="P316" s="36" t="s">
        <v>76</v>
      </c>
      <c r="Q316" s="41" t="s">
        <v>108</v>
      </c>
      <c r="R316" s="74" t="n">
        <v>42591</v>
      </c>
      <c r="S316" s="39" t="n">
        <v>8</v>
      </c>
      <c r="T316" s="43" t="n">
        <f aca="false">R316+S316*365.2</f>
        <v>45512.6</v>
      </c>
      <c r="U316" s="50" t="s">
        <v>334</v>
      </c>
      <c r="V316" s="240" t="str">
        <f aca="false">IF(Y316="","",Y316)</f>
        <v/>
      </c>
      <c r="W316" s="51" t="str">
        <f aca="false">IF(Z316="","",Z316)</f>
        <v>°С</v>
      </c>
      <c r="X316" s="50" t="s">
        <v>1492</v>
      </c>
      <c r="Y316" s="241"/>
      <c r="Z316" s="242" t="s">
        <v>109</v>
      </c>
      <c r="AA316" s="37" t="s">
        <v>1493</v>
      </c>
      <c r="AB316" s="39"/>
      <c r="AC316" s="41" t="s">
        <v>578</v>
      </c>
      <c r="AD316" s="239" t="n">
        <v>48</v>
      </c>
      <c r="AE316" s="44" t="n">
        <v>45733</v>
      </c>
      <c r="AF316" s="45" t="n">
        <f aca="false">IF(AD316=0,0,IF(AE316="","",EDATE(AE316,AD316)-DAY(1)))</f>
        <v>47163</v>
      </c>
      <c r="AG316" s="45" t="s">
        <v>81</v>
      </c>
      <c r="AH316" s="38" t="s">
        <v>82</v>
      </c>
      <c r="AI316" s="38" t="s">
        <v>1535</v>
      </c>
      <c r="AJ316" s="59" t="s">
        <v>351</v>
      </c>
      <c r="AK316" s="45" t="str">
        <f aca="true">IF(AE316=0,"нет данных",IF(TODAY()&lt;AF316-30,"поверен",IF(TODAY()&gt;AF316,"ЗАМЕНИТЬ","ПРОСРОЧЕН")))</f>
        <v>поверен</v>
      </c>
      <c r="AL316" s="41"/>
      <c r="AM316" s="41" t="s">
        <v>85</v>
      </c>
      <c r="AN316" s="41" t="s">
        <v>86</v>
      </c>
      <c r="AO316" s="41"/>
      <c r="AP316" s="39" t="s">
        <v>544</v>
      </c>
      <c r="AQ316" s="46" t="s">
        <v>1496</v>
      </c>
      <c r="AR316" s="45"/>
      <c r="AS316" s="41"/>
      <c r="AT316" s="36" t="s">
        <v>746</v>
      </c>
      <c r="AU316" s="36"/>
      <c r="AV316" s="38" t="n">
        <v>45032</v>
      </c>
      <c r="AW316" s="38"/>
      <c r="AX316" s="36"/>
      <c r="AY316" s="36"/>
      <c r="AZ316" s="36"/>
      <c r="BA316" s="38"/>
      <c r="BB316" s="38" t="s">
        <v>116</v>
      </c>
      <c r="BC316" s="38" t="s">
        <v>117</v>
      </c>
      <c r="BD316" s="41" t="n">
        <v>3201</v>
      </c>
      <c r="BE316" s="38"/>
      <c r="BF316" s="47"/>
      <c r="BG316" s="48"/>
      <c r="BH316" s="49"/>
      <c r="BI316" s="51"/>
      <c r="BJ316" s="50" t="s">
        <v>1497</v>
      </c>
      <c r="BK316" s="51" t="s">
        <v>548</v>
      </c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  <c r="CQ316" s="52"/>
      <c r="CR316" s="52"/>
      <c r="CS316" s="52"/>
      <c r="CT316" s="52"/>
      <c r="CU316" s="52"/>
      <c r="CV316" s="52"/>
      <c r="CW316" s="52"/>
      <c r="CX316" s="52"/>
      <c r="CY316" s="52"/>
      <c r="CZ316" s="52"/>
      <c r="DA316" s="52"/>
      <c r="DB316" s="52"/>
      <c r="DC316" s="52"/>
      <c r="DD316" s="52"/>
      <c r="DE316" s="52"/>
      <c r="DF316" s="52"/>
      <c r="DG316" s="52"/>
      <c r="DH316" s="52"/>
      <c r="DI316" s="52"/>
      <c r="DJ316" s="52"/>
      <c r="DK316" s="52"/>
      <c r="DL316" s="52"/>
      <c r="DM316" s="52"/>
      <c r="DN316" s="52"/>
      <c r="DO316" s="52"/>
      <c r="DP316" s="52"/>
      <c r="DQ316" s="52"/>
      <c r="DR316" s="52"/>
      <c r="DS316" s="52"/>
      <c r="DT316" s="52"/>
      <c r="DU316" s="52"/>
      <c r="DV316" s="52"/>
      <c r="DW316" s="52"/>
      <c r="DX316" s="52"/>
      <c r="DY316" s="52"/>
      <c r="DZ316" s="52"/>
      <c r="EA316" s="52"/>
      <c r="EB316" s="52"/>
      <c r="EC316" s="52"/>
      <c r="ED316" s="52"/>
      <c r="EE316" s="52"/>
      <c r="EF316" s="52"/>
      <c r="EG316" s="52"/>
      <c r="EH316" s="52"/>
      <c r="EI316" s="52"/>
      <c r="EJ316" s="52"/>
      <c r="EK316" s="52"/>
      <c r="EL316" s="52"/>
      <c r="EM316" s="52"/>
      <c r="EN316" s="52"/>
      <c r="EO316" s="52"/>
      <c r="EP316" s="52"/>
      <c r="EQ316" s="52"/>
      <c r="ER316" s="52"/>
      <c r="ES316" s="52"/>
      <c r="ET316" s="52"/>
      <c r="EU316" s="52"/>
      <c r="EV316" s="52"/>
      <c r="EW316" s="52"/>
      <c r="EX316" s="52"/>
      <c r="EY316" s="52"/>
      <c r="EZ316" s="52"/>
      <c r="FA316" s="52"/>
      <c r="FB316" s="52"/>
      <c r="FC316" s="52"/>
      <c r="FD316" s="52"/>
      <c r="FE316" s="52"/>
      <c r="FF316" s="52"/>
      <c r="FG316" s="52"/>
      <c r="FH316" s="52"/>
      <c r="FI316" s="52"/>
      <c r="FJ316" s="52"/>
      <c r="FK316" s="52"/>
      <c r="FL316" s="52"/>
      <c r="FM316" s="52"/>
      <c r="FN316" s="52"/>
      <c r="FO316" s="52"/>
      <c r="FP316" s="52"/>
      <c r="FQ316" s="52"/>
      <c r="FR316" s="52"/>
      <c r="FS316" s="52"/>
      <c r="FT316" s="52"/>
      <c r="FU316" s="52"/>
      <c r="FV316" s="52"/>
      <c r="FW316" s="52"/>
      <c r="FX316" s="52"/>
      <c r="FY316" s="52"/>
      <c r="FZ316" s="52"/>
      <c r="GA316" s="52"/>
      <c r="GB316" s="52"/>
      <c r="GC316" s="52"/>
      <c r="GD316" s="52"/>
      <c r="GE316" s="52"/>
      <c r="GF316" s="52"/>
      <c r="GG316" s="52"/>
      <c r="GH316" s="52"/>
      <c r="GI316" s="52"/>
      <c r="GJ316" s="52"/>
      <c r="GK316" s="52"/>
      <c r="GL316" s="52"/>
      <c r="GM316" s="52"/>
      <c r="GN316" s="52"/>
      <c r="GO316" s="52"/>
      <c r="GP316" s="52"/>
      <c r="GQ316" s="52"/>
      <c r="GR316" s="52"/>
      <c r="GS316" s="52"/>
      <c r="GT316" s="52"/>
      <c r="GU316" s="52"/>
      <c r="GV316" s="52"/>
      <c r="GW316" s="52"/>
      <c r="GX316" s="52"/>
      <c r="GY316" s="52"/>
      <c r="GZ316" s="52"/>
      <c r="HA316" s="52"/>
      <c r="HB316" s="52"/>
      <c r="HC316" s="52"/>
      <c r="HD316" s="52"/>
      <c r="HE316" s="52"/>
      <c r="HF316" s="52"/>
      <c r="HG316" s="52"/>
      <c r="HH316" s="52"/>
      <c r="HI316" s="52"/>
      <c r="HJ316" s="52"/>
      <c r="HK316" s="52"/>
      <c r="HL316" s="52"/>
      <c r="HM316" s="52"/>
      <c r="HN316" s="52"/>
      <c r="HO316" s="52"/>
      <c r="HP316" s="52"/>
      <c r="HQ316" s="52"/>
      <c r="HR316" s="52"/>
      <c r="HS316" s="52"/>
      <c r="HT316" s="52"/>
      <c r="HU316" s="52"/>
      <c r="HV316" s="52"/>
      <c r="HW316" s="52"/>
      <c r="HX316" s="52"/>
      <c r="HY316" s="52"/>
      <c r="HZ316" s="52"/>
      <c r="IA316" s="52"/>
      <c r="IB316" s="52"/>
      <c r="IC316" s="52"/>
      <c r="ID316" s="52"/>
      <c r="IE316" s="52"/>
    </row>
    <row r="317" s="53" customFormat="true" ht="60" hidden="false" customHeight="true" outlineLevel="0" collapsed="false">
      <c r="A317" s="36"/>
      <c r="B317" s="36" t="s">
        <v>62</v>
      </c>
      <c r="C317" s="36" t="s">
        <v>63</v>
      </c>
      <c r="D317" s="37" t="s">
        <v>64</v>
      </c>
      <c r="E317" s="37" t="n">
        <v>604</v>
      </c>
      <c r="F317" s="38" t="s">
        <v>1291</v>
      </c>
      <c r="G317" s="51" t="s">
        <v>1536</v>
      </c>
      <c r="H317" s="51" t="s">
        <v>1537</v>
      </c>
      <c r="I317" s="39" t="s">
        <v>568</v>
      </c>
      <c r="J317" s="38" t="s">
        <v>330</v>
      </c>
      <c r="K317" s="40" t="s">
        <v>749</v>
      </c>
      <c r="L317" s="40" t="s">
        <v>750</v>
      </c>
      <c r="M317" s="50" t="s">
        <v>571</v>
      </c>
      <c r="N317" s="50" t="s">
        <v>1538</v>
      </c>
      <c r="O317" s="50" t="s">
        <v>305</v>
      </c>
      <c r="P317" s="36" t="s">
        <v>76</v>
      </c>
      <c r="Q317" s="41" t="s">
        <v>108</v>
      </c>
      <c r="R317" s="74" t="n">
        <v>42591</v>
      </c>
      <c r="S317" s="39" t="n">
        <v>8</v>
      </c>
      <c r="T317" s="43" t="n">
        <f aca="false">R317+S317*365.2</f>
        <v>45512.6</v>
      </c>
      <c r="U317" s="50" t="s">
        <v>334</v>
      </c>
      <c r="V317" s="51" t="str">
        <f aca="false">IF(Y317="","",Y317)</f>
        <v/>
      </c>
      <c r="W317" s="51" t="str">
        <f aca="false">IF(Z317="","",Z317)</f>
        <v>°С</v>
      </c>
      <c r="X317" s="50" t="s">
        <v>1492</v>
      </c>
      <c r="Y317" s="39"/>
      <c r="Z317" s="41" t="s">
        <v>109</v>
      </c>
      <c r="AA317" s="37" t="s">
        <v>1493</v>
      </c>
      <c r="AB317" s="39"/>
      <c r="AC317" s="41" t="s">
        <v>578</v>
      </c>
      <c r="AD317" s="239" t="n">
        <v>48</v>
      </c>
      <c r="AE317" s="44" t="n">
        <v>45733</v>
      </c>
      <c r="AF317" s="45" t="n">
        <f aca="false">IF(AD317=0,0,IF(AE317="","",EDATE(AE317,AD317)-DAY(1)))</f>
        <v>47163</v>
      </c>
      <c r="AG317" s="45" t="s">
        <v>81</v>
      </c>
      <c r="AH317" s="38" t="s">
        <v>82</v>
      </c>
      <c r="AI317" s="38" t="s">
        <v>1539</v>
      </c>
      <c r="AJ317" s="59" t="s">
        <v>351</v>
      </c>
      <c r="AK317" s="45" t="str">
        <f aca="true">IF(AE317=0,"нет данных",IF(TODAY()&lt;AF317-30,"поверен",IF(TODAY()&gt;AF317,"ЗАМЕНИТЬ","ПРОСРОЧЕН")))</f>
        <v>поверен</v>
      </c>
      <c r="AL317" s="41"/>
      <c r="AM317" s="41" t="s">
        <v>85</v>
      </c>
      <c r="AN317" s="41" t="s">
        <v>86</v>
      </c>
      <c r="AO317" s="41"/>
      <c r="AP317" s="39" t="s">
        <v>544</v>
      </c>
      <c r="AQ317" s="46" t="s">
        <v>1496</v>
      </c>
      <c r="AR317" s="45"/>
      <c r="AS317" s="41"/>
      <c r="AT317" s="36" t="s">
        <v>746</v>
      </c>
      <c r="AU317" s="36"/>
      <c r="AV317" s="38" t="n">
        <v>45032</v>
      </c>
      <c r="AW317" s="38"/>
      <c r="AX317" s="36"/>
      <c r="AY317" s="36"/>
      <c r="AZ317" s="36"/>
      <c r="BA317" s="38"/>
      <c r="BB317" s="38" t="s">
        <v>116</v>
      </c>
      <c r="BC317" s="38" t="s">
        <v>117</v>
      </c>
      <c r="BD317" s="41" t="n">
        <v>3201</v>
      </c>
      <c r="BE317" s="38"/>
      <c r="BF317" s="47"/>
      <c r="BG317" s="48"/>
      <c r="BH317" s="49"/>
      <c r="BI317" s="51"/>
      <c r="BJ317" s="50" t="s">
        <v>1497</v>
      </c>
      <c r="BK317" s="51" t="s">
        <v>548</v>
      </c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  <c r="CQ317" s="52"/>
      <c r="CR317" s="52"/>
      <c r="CS317" s="52"/>
      <c r="CT317" s="52"/>
      <c r="CU317" s="52"/>
      <c r="CV317" s="52"/>
      <c r="CW317" s="52"/>
      <c r="CX317" s="52"/>
      <c r="CY317" s="52"/>
      <c r="CZ317" s="52"/>
      <c r="DA317" s="52"/>
      <c r="DB317" s="52"/>
      <c r="DC317" s="52"/>
      <c r="DD317" s="52"/>
      <c r="DE317" s="52"/>
      <c r="DF317" s="52"/>
      <c r="DG317" s="52"/>
      <c r="DH317" s="52"/>
      <c r="DI317" s="52"/>
      <c r="DJ317" s="52"/>
      <c r="DK317" s="52"/>
      <c r="DL317" s="52"/>
      <c r="DM317" s="52"/>
      <c r="DN317" s="52"/>
      <c r="DO317" s="52"/>
      <c r="DP317" s="52"/>
      <c r="DQ317" s="52"/>
      <c r="DR317" s="52"/>
      <c r="DS317" s="52"/>
      <c r="DT317" s="52"/>
      <c r="DU317" s="52"/>
      <c r="DV317" s="52"/>
      <c r="DW317" s="52"/>
      <c r="DX317" s="52"/>
      <c r="DY317" s="52"/>
      <c r="DZ317" s="52"/>
      <c r="EA317" s="52"/>
      <c r="EB317" s="52"/>
      <c r="EC317" s="52"/>
      <c r="ED317" s="52"/>
      <c r="EE317" s="52"/>
      <c r="EF317" s="52"/>
      <c r="EG317" s="52"/>
      <c r="EH317" s="52"/>
      <c r="EI317" s="52"/>
      <c r="EJ317" s="52"/>
      <c r="EK317" s="52"/>
      <c r="EL317" s="52"/>
      <c r="EM317" s="52"/>
      <c r="EN317" s="52"/>
      <c r="EO317" s="52"/>
      <c r="EP317" s="52"/>
      <c r="EQ317" s="52"/>
      <c r="ER317" s="52"/>
      <c r="ES317" s="52"/>
      <c r="ET317" s="52"/>
      <c r="EU317" s="52"/>
      <c r="EV317" s="52"/>
      <c r="EW317" s="52"/>
      <c r="EX317" s="52"/>
      <c r="EY317" s="52"/>
      <c r="EZ317" s="52"/>
      <c r="FA317" s="52"/>
      <c r="FB317" s="52"/>
      <c r="FC317" s="52"/>
      <c r="FD317" s="52"/>
      <c r="FE317" s="52"/>
      <c r="FF317" s="52"/>
      <c r="FG317" s="52"/>
      <c r="FH317" s="52"/>
      <c r="FI317" s="52"/>
      <c r="FJ317" s="52"/>
      <c r="FK317" s="52"/>
      <c r="FL317" s="52"/>
      <c r="FM317" s="52"/>
      <c r="FN317" s="52"/>
      <c r="FO317" s="52"/>
      <c r="FP317" s="52"/>
      <c r="FQ317" s="52"/>
      <c r="FR317" s="52"/>
      <c r="FS317" s="52"/>
      <c r="FT317" s="52"/>
      <c r="FU317" s="52"/>
      <c r="FV317" s="52"/>
      <c r="FW317" s="52"/>
      <c r="FX317" s="52"/>
      <c r="FY317" s="52"/>
      <c r="FZ317" s="52"/>
      <c r="GA317" s="52"/>
      <c r="GB317" s="52"/>
      <c r="GC317" s="52"/>
      <c r="GD317" s="52"/>
      <c r="GE317" s="52"/>
      <c r="GF317" s="52"/>
      <c r="GG317" s="52"/>
      <c r="GH317" s="52"/>
      <c r="GI317" s="52"/>
      <c r="GJ317" s="52"/>
      <c r="GK317" s="52"/>
      <c r="GL317" s="52"/>
      <c r="GM317" s="52"/>
      <c r="GN317" s="52"/>
      <c r="GO317" s="52"/>
      <c r="GP317" s="52"/>
      <c r="GQ317" s="52"/>
      <c r="GR317" s="52"/>
      <c r="GS317" s="52"/>
      <c r="GT317" s="52"/>
      <c r="GU317" s="52"/>
      <c r="GV317" s="52"/>
      <c r="GW317" s="52"/>
      <c r="GX317" s="52"/>
      <c r="GY317" s="52"/>
      <c r="GZ317" s="52"/>
      <c r="HA317" s="52"/>
      <c r="HB317" s="52"/>
      <c r="HC317" s="52"/>
      <c r="HD317" s="52"/>
      <c r="HE317" s="52"/>
      <c r="HF317" s="52"/>
      <c r="HG317" s="52"/>
      <c r="HH317" s="52"/>
      <c r="HI317" s="52"/>
      <c r="HJ317" s="52"/>
      <c r="HK317" s="52"/>
      <c r="HL317" s="52"/>
      <c r="HM317" s="52"/>
      <c r="HN317" s="52"/>
      <c r="HO317" s="52"/>
      <c r="HP317" s="52"/>
      <c r="HQ317" s="52"/>
      <c r="HR317" s="52"/>
      <c r="HS317" s="52"/>
      <c r="HT317" s="52"/>
      <c r="HU317" s="52"/>
      <c r="HV317" s="52"/>
      <c r="HW317" s="52"/>
      <c r="HX317" s="52"/>
      <c r="HY317" s="52"/>
      <c r="HZ317" s="52"/>
      <c r="IA317" s="52"/>
      <c r="IB317" s="52"/>
      <c r="IC317" s="52"/>
      <c r="ID317" s="52"/>
      <c r="IE317" s="52"/>
    </row>
    <row r="318" s="53" customFormat="true" ht="60" hidden="false" customHeight="true" outlineLevel="0" collapsed="false">
      <c r="A318" s="36"/>
      <c r="B318" s="36" t="s">
        <v>62</v>
      </c>
      <c r="C318" s="36" t="s">
        <v>63</v>
      </c>
      <c r="D318" s="37" t="s">
        <v>64</v>
      </c>
      <c r="E318" s="37" t="n">
        <v>604</v>
      </c>
      <c r="F318" s="38" t="s">
        <v>1291</v>
      </c>
      <c r="G318" s="51" t="s">
        <v>1540</v>
      </c>
      <c r="H318" s="51" t="s">
        <v>1541</v>
      </c>
      <c r="I318" s="39" t="s">
        <v>568</v>
      </c>
      <c r="J318" s="38" t="s">
        <v>330</v>
      </c>
      <c r="K318" s="40" t="s">
        <v>749</v>
      </c>
      <c r="L318" s="40" t="s">
        <v>750</v>
      </c>
      <c r="M318" s="50" t="s">
        <v>571</v>
      </c>
      <c r="N318" s="37" t="s">
        <v>1542</v>
      </c>
      <c r="O318" s="50" t="s">
        <v>305</v>
      </c>
      <c r="P318" s="36" t="s">
        <v>76</v>
      </c>
      <c r="Q318" s="41" t="s">
        <v>108</v>
      </c>
      <c r="R318" s="74" t="n">
        <v>42591</v>
      </c>
      <c r="S318" s="39" t="n">
        <v>8</v>
      </c>
      <c r="T318" s="43" t="n">
        <f aca="false">R318+S318*365.2</f>
        <v>45512.6</v>
      </c>
      <c r="U318" s="50" t="s">
        <v>334</v>
      </c>
      <c r="V318" s="51" t="str">
        <f aca="false">IF(Y318="","",Y318)</f>
        <v/>
      </c>
      <c r="W318" s="51" t="str">
        <f aca="false">IF(Z318="","",Z318)</f>
        <v>°С</v>
      </c>
      <c r="X318" s="50" t="s">
        <v>1492</v>
      </c>
      <c r="Y318" s="39"/>
      <c r="Z318" s="41" t="s">
        <v>109</v>
      </c>
      <c r="AA318" s="37" t="s">
        <v>1493</v>
      </c>
      <c r="AB318" s="39"/>
      <c r="AC318" s="41" t="s">
        <v>578</v>
      </c>
      <c r="AD318" s="239" t="n">
        <v>48</v>
      </c>
      <c r="AE318" s="44" t="n">
        <v>45733</v>
      </c>
      <c r="AF318" s="45" t="n">
        <f aca="false">IF(AD318=0,0,IF(AE318="","",EDATE(AE318,AD318)-DAY(1)))</f>
        <v>47163</v>
      </c>
      <c r="AG318" s="45" t="s">
        <v>81</v>
      </c>
      <c r="AH318" s="38" t="s">
        <v>82</v>
      </c>
      <c r="AI318" s="38" t="s">
        <v>1543</v>
      </c>
      <c r="AJ318" s="59" t="s">
        <v>351</v>
      </c>
      <c r="AK318" s="45" t="str">
        <f aca="true">IF(AE318=0,"нет данных",IF(TODAY()&lt;AF318-30,"поверен",IF(TODAY()&gt;AF318,"ЗАМЕНИТЬ","ПРОСРОЧЕН")))</f>
        <v>поверен</v>
      </c>
      <c r="AL318" s="41"/>
      <c r="AM318" s="41" t="s">
        <v>85</v>
      </c>
      <c r="AN318" s="41" t="s">
        <v>86</v>
      </c>
      <c r="AO318" s="41"/>
      <c r="AP318" s="39" t="s">
        <v>544</v>
      </c>
      <c r="AQ318" s="46" t="s">
        <v>1496</v>
      </c>
      <c r="AR318" s="45"/>
      <c r="AS318" s="41"/>
      <c r="AT318" s="36" t="s">
        <v>746</v>
      </c>
      <c r="AU318" s="36"/>
      <c r="AV318" s="38" t="n">
        <v>45032</v>
      </c>
      <c r="AW318" s="38"/>
      <c r="AX318" s="36"/>
      <c r="AY318" s="36"/>
      <c r="AZ318" s="36"/>
      <c r="BA318" s="38"/>
      <c r="BB318" s="38" t="s">
        <v>116</v>
      </c>
      <c r="BC318" s="38" t="s">
        <v>117</v>
      </c>
      <c r="BD318" s="41" t="n">
        <v>3201</v>
      </c>
      <c r="BE318" s="38"/>
      <c r="BF318" s="47"/>
      <c r="BG318" s="48"/>
      <c r="BH318" s="49"/>
      <c r="BI318" s="51"/>
      <c r="BJ318" s="50" t="s">
        <v>1497</v>
      </c>
      <c r="BK318" s="51" t="s">
        <v>548</v>
      </c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  <c r="CQ318" s="52"/>
      <c r="CR318" s="52"/>
      <c r="CS318" s="52"/>
      <c r="CT318" s="52"/>
      <c r="CU318" s="52"/>
      <c r="CV318" s="52"/>
      <c r="CW318" s="52"/>
      <c r="CX318" s="52"/>
      <c r="CY318" s="52"/>
      <c r="CZ318" s="52"/>
      <c r="DA318" s="52"/>
      <c r="DB318" s="52"/>
      <c r="DC318" s="52"/>
      <c r="DD318" s="52"/>
      <c r="DE318" s="52"/>
      <c r="DF318" s="52"/>
      <c r="DG318" s="52"/>
      <c r="DH318" s="52"/>
      <c r="DI318" s="52"/>
      <c r="DJ318" s="52"/>
      <c r="DK318" s="52"/>
      <c r="DL318" s="52"/>
      <c r="DM318" s="52"/>
      <c r="DN318" s="52"/>
      <c r="DO318" s="52"/>
      <c r="DP318" s="52"/>
      <c r="DQ318" s="52"/>
      <c r="DR318" s="52"/>
      <c r="DS318" s="52"/>
      <c r="DT318" s="52"/>
      <c r="DU318" s="52"/>
      <c r="DV318" s="52"/>
      <c r="DW318" s="52"/>
      <c r="DX318" s="52"/>
      <c r="DY318" s="52"/>
      <c r="DZ318" s="52"/>
      <c r="EA318" s="52"/>
      <c r="EB318" s="52"/>
      <c r="EC318" s="52"/>
      <c r="ED318" s="52"/>
      <c r="EE318" s="52"/>
      <c r="EF318" s="52"/>
      <c r="EG318" s="52"/>
      <c r="EH318" s="52"/>
      <c r="EI318" s="52"/>
      <c r="EJ318" s="52"/>
      <c r="EK318" s="52"/>
      <c r="EL318" s="52"/>
      <c r="EM318" s="52"/>
      <c r="EN318" s="52"/>
      <c r="EO318" s="52"/>
      <c r="EP318" s="52"/>
      <c r="EQ318" s="52"/>
      <c r="ER318" s="52"/>
      <c r="ES318" s="52"/>
      <c r="ET318" s="52"/>
      <c r="EU318" s="52"/>
      <c r="EV318" s="52"/>
      <c r="EW318" s="52"/>
      <c r="EX318" s="52"/>
      <c r="EY318" s="52"/>
      <c r="EZ318" s="52"/>
      <c r="FA318" s="52"/>
      <c r="FB318" s="52"/>
      <c r="FC318" s="52"/>
      <c r="FD318" s="52"/>
      <c r="FE318" s="52"/>
      <c r="FF318" s="52"/>
      <c r="FG318" s="52"/>
      <c r="FH318" s="52"/>
      <c r="FI318" s="52"/>
      <c r="FJ318" s="52"/>
      <c r="FK318" s="52"/>
      <c r="FL318" s="52"/>
      <c r="FM318" s="52"/>
      <c r="FN318" s="52"/>
      <c r="FO318" s="52"/>
      <c r="FP318" s="52"/>
      <c r="FQ318" s="52"/>
      <c r="FR318" s="52"/>
      <c r="FS318" s="52"/>
      <c r="FT318" s="52"/>
      <c r="FU318" s="52"/>
      <c r="FV318" s="52"/>
      <c r="FW318" s="52"/>
      <c r="FX318" s="52"/>
      <c r="FY318" s="52"/>
      <c r="FZ318" s="52"/>
      <c r="GA318" s="52"/>
      <c r="GB318" s="52"/>
      <c r="GC318" s="52"/>
      <c r="GD318" s="52"/>
      <c r="GE318" s="52"/>
      <c r="GF318" s="52"/>
      <c r="GG318" s="52"/>
      <c r="GH318" s="52"/>
      <c r="GI318" s="52"/>
      <c r="GJ318" s="52"/>
      <c r="GK318" s="52"/>
      <c r="GL318" s="52"/>
      <c r="GM318" s="52"/>
      <c r="GN318" s="52"/>
      <c r="GO318" s="52"/>
      <c r="GP318" s="52"/>
      <c r="GQ318" s="52"/>
      <c r="GR318" s="52"/>
      <c r="GS318" s="52"/>
      <c r="GT318" s="52"/>
      <c r="GU318" s="52"/>
      <c r="GV318" s="52"/>
      <c r="GW318" s="52"/>
      <c r="GX318" s="52"/>
      <c r="GY318" s="52"/>
      <c r="GZ318" s="52"/>
      <c r="HA318" s="52"/>
      <c r="HB318" s="52"/>
      <c r="HC318" s="52"/>
      <c r="HD318" s="52"/>
      <c r="HE318" s="52"/>
      <c r="HF318" s="52"/>
      <c r="HG318" s="52"/>
      <c r="HH318" s="52"/>
      <c r="HI318" s="52"/>
      <c r="HJ318" s="52"/>
      <c r="HK318" s="52"/>
      <c r="HL318" s="52"/>
      <c r="HM318" s="52"/>
      <c r="HN318" s="52"/>
      <c r="HO318" s="52"/>
      <c r="HP318" s="52"/>
      <c r="HQ318" s="52"/>
      <c r="HR318" s="52"/>
      <c r="HS318" s="52"/>
      <c r="HT318" s="52"/>
      <c r="HU318" s="52"/>
      <c r="HV318" s="52"/>
      <c r="HW318" s="52"/>
      <c r="HX318" s="52"/>
      <c r="HY318" s="52"/>
      <c r="HZ318" s="52"/>
      <c r="IA318" s="52"/>
      <c r="IB318" s="52"/>
      <c r="IC318" s="52"/>
      <c r="ID318" s="52"/>
      <c r="IE318" s="52"/>
    </row>
    <row r="319" s="53" customFormat="true" ht="60" hidden="false" customHeight="true" outlineLevel="0" collapsed="false">
      <c r="A319" s="36"/>
      <c r="B319" s="36" t="s">
        <v>62</v>
      </c>
      <c r="C319" s="36" t="s">
        <v>63</v>
      </c>
      <c r="D319" s="37" t="s">
        <v>64</v>
      </c>
      <c r="E319" s="37" t="n">
        <v>604</v>
      </c>
      <c r="F319" s="38" t="s">
        <v>1291</v>
      </c>
      <c r="G319" s="51" t="s">
        <v>1544</v>
      </c>
      <c r="H319" s="51" t="s">
        <v>1545</v>
      </c>
      <c r="I319" s="39" t="s">
        <v>568</v>
      </c>
      <c r="J319" s="38" t="s">
        <v>330</v>
      </c>
      <c r="K319" s="40" t="s">
        <v>749</v>
      </c>
      <c r="L319" s="40" t="s">
        <v>750</v>
      </c>
      <c r="M319" s="50" t="s">
        <v>571</v>
      </c>
      <c r="N319" s="37" t="s">
        <v>1546</v>
      </c>
      <c r="O319" s="50" t="s">
        <v>305</v>
      </c>
      <c r="P319" s="36" t="s">
        <v>76</v>
      </c>
      <c r="Q319" s="41" t="s">
        <v>108</v>
      </c>
      <c r="R319" s="74" t="n">
        <v>42591</v>
      </c>
      <c r="S319" s="39" t="n">
        <v>8</v>
      </c>
      <c r="T319" s="43" t="n">
        <f aca="false">R319+S319*365.2</f>
        <v>45512.6</v>
      </c>
      <c r="U319" s="50" t="s">
        <v>334</v>
      </c>
      <c r="V319" s="51" t="str">
        <f aca="false">IF(Y319="","",Y319)</f>
        <v/>
      </c>
      <c r="W319" s="51" t="str">
        <f aca="false">IF(Z319="","",Z319)</f>
        <v>°С</v>
      </c>
      <c r="X319" s="50" t="s">
        <v>1492</v>
      </c>
      <c r="Y319" s="39"/>
      <c r="Z319" s="41" t="s">
        <v>109</v>
      </c>
      <c r="AA319" s="37" t="s">
        <v>1493</v>
      </c>
      <c r="AB319" s="39"/>
      <c r="AC319" s="41" t="s">
        <v>578</v>
      </c>
      <c r="AD319" s="239" t="n">
        <v>48</v>
      </c>
      <c r="AE319" s="44" t="n">
        <v>45733</v>
      </c>
      <c r="AF319" s="45" t="n">
        <f aca="false">IF(AD319=0,0,IF(AE319="","",EDATE(AE319,AD319)-DAY(1)))</f>
        <v>47163</v>
      </c>
      <c r="AG319" s="45" t="s">
        <v>81</v>
      </c>
      <c r="AH319" s="38" t="s">
        <v>82</v>
      </c>
      <c r="AI319" s="38" t="s">
        <v>1547</v>
      </c>
      <c r="AJ319" s="59" t="s">
        <v>351</v>
      </c>
      <c r="AK319" s="45" t="str">
        <f aca="true">IF(AE319=0,"нет данных",IF(TODAY()&lt;AF319-30,"поверен",IF(TODAY()&gt;AF319,"ЗАМЕНИТЬ","ПРОСРОЧЕН")))</f>
        <v>поверен</v>
      </c>
      <c r="AL319" s="41"/>
      <c r="AM319" s="41" t="s">
        <v>85</v>
      </c>
      <c r="AN319" s="41" t="s">
        <v>86</v>
      </c>
      <c r="AO319" s="41"/>
      <c r="AP319" s="39" t="s">
        <v>544</v>
      </c>
      <c r="AQ319" s="46" t="s">
        <v>1496</v>
      </c>
      <c r="AR319" s="45"/>
      <c r="AS319" s="41"/>
      <c r="AT319" s="36" t="s">
        <v>746</v>
      </c>
      <c r="AU319" s="36"/>
      <c r="AV319" s="38" t="n">
        <v>45032</v>
      </c>
      <c r="AW319" s="38"/>
      <c r="AX319" s="36"/>
      <c r="AY319" s="36"/>
      <c r="AZ319" s="36"/>
      <c r="BA319" s="38"/>
      <c r="BB319" s="38" t="s">
        <v>116</v>
      </c>
      <c r="BC319" s="38" t="s">
        <v>117</v>
      </c>
      <c r="BD319" s="41" t="n">
        <v>3201</v>
      </c>
      <c r="BE319" s="38"/>
      <c r="BF319" s="47"/>
      <c r="BG319" s="48"/>
      <c r="BH319" s="49"/>
      <c r="BI319" s="51"/>
      <c r="BJ319" s="50" t="s">
        <v>1497</v>
      </c>
      <c r="BK319" s="51" t="s">
        <v>548</v>
      </c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  <c r="CQ319" s="52"/>
      <c r="CR319" s="52"/>
      <c r="CS319" s="52"/>
      <c r="CT319" s="52"/>
      <c r="CU319" s="52"/>
      <c r="CV319" s="52"/>
      <c r="CW319" s="52"/>
      <c r="CX319" s="52"/>
      <c r="CY319" s="52"/>
      <c r="CZ319" s="52"/>
      <c r="DA319" s="52"/>
      <c r="DB319" s="52"/>
      <c r="DC319" s="52"/>
      <c r="DD319" s="52"/>
      <c r="DE319" s="52"/>
      <c r="DF319" s="52"/>
      <c r="DG319" s="52"/>
      <c r="DH319" s="52"/>
      <c r="DI319" s="52"/>
      <c r="DJ319" s="52"/>
      <c r="DK319" s="52"/>
      <c r="DL319" s="52"/>
      <c r="DM319" s="52"/>
      <c r="DN319" s="52"/>
      <c r="DO319" s="52"/>
      <c r="DP319" s="52"/>
      <c r="DQ319" s="52"/>
      <c r="DR319" s="52"/>
      <c r="DS319" s="52"/>
      <c r="DT319" s="52"/>
      <c r="DU319" s="52"/>
      <c r="DV319" s="52"/>
      <c r="DW319" s="52"/>
      <c r="DX319" s="52"/>
      <c r="DY319" s="52"/>
      <c r="DZ319" s="52"/>
      <c r="EA319" s="52"/>
      <c r="EB319" s="52"/>
      <c r="EC319" s="52"/>
      <c r="ED319" s="52"/>
      <c r="EE319" s="52"/>
      <c r="EF319" s="52"/>
      <c r="EG319" s="52"/>
      <c r="EH319" s="52"/>
      <c r="EI319" s="52"/>
      <c r="EJ319" s="52"/>
      <c r="EK319" s="52"/>
      <c r="EL319" s="52"/>
      <c r="EM319" s="52"/>
      <c r="EN319" s="52"/>
      <c r="EO319" s="52"/>
      <c r="EP319" s="52"/>
      <c r="EQ319" s="52"/>
      <c r="ER319" s="52"/>
      <c r="ES319" s="52"/>
      <c r="ET319" s="52"/>
      <c r="EU319" s="52"/>
      <c r="EV319" s="52"/>
      <c r="EW319" s="52"/>
      <c r="EX319" s="52"/>
      <c r="EY319" s="52"/>
      <c r="EZ319" s="52"/>
      <c r="FA319" s="52"/>
      <c r="FB319" s="52"/>
      <c r="FC319" s="52"/>
      <c r="FD319" s="52"/>
      <c r="FE319" s="52"/>
      <c r="FF319" s="52"/>
      <c r="FG319" s="52"/>
      <c r="FH319" s="52"/>
      <c r="FI319" s="52"/>
      <c r="FJ319" s="52"/>
      <c r="FK319" s="52"/>
      <c r="FL319" s="52"/>
      <c r="FM319" s="52"/>
      <c r="FN319" s="52"/>
      <c r="FO319" s="52"/>
      <c r="FP319" s="52"/>
      <c r="FQ319" s="52"/>
      <c r="FR319" s="52"/>
      <c r="FS319" s="52"/>
      <c r="FT319" s="52"/>
      <c r="FU319" s="52"/>
      <c r="FV319" s="52"/>
      <c r="FW319" s="52"/>
      <c r="FX319" s="52"/>
      <c r="FY319" s="52"/>
      <c r="FZ319" s="52"/>
      <c r="GA319" s="52"/>
      <c r="GB319" s="52"/>
      <c r="GC319" s="52"/>
      <c r="GD319" s="52"/>
      <c r="GE319" s="52"/>
      <c r="GF319" s="52"/>
      <c r="GG319" s="52"/>
      <c r="GH319" s="52"/>
      <c r="GI319" s="52"/>
      <c r="GJ319" s="52"/>
      <c r="GK319" s="52"/>
      <c r="GL319" s="52"/>
      <c r="GM319" s="52"/>
      <c r="GN319" s="52"/>
      <c r="GO319" s="52"/>
      <c r="GP319" s="52"/>
      <c r="GQ319" s="52"/>
      <c r="GR319" s="52"/>
      <c r="GS319" s="52"/>
      <c r="GT319" s="52"/>
      <c r="GU319" s="52"/>
      <c r="GV319" s="52"/>
      <c r="GW319" s="52"/>
      <c r="GX319" s="52"/>
      <c r="GY319" s="52"/>
      <c r="GZ319" s="52"/>
      <c r="HA319" s="52"/>
      <c r="HB319" s="52"/>
      <c r="HC319" s="52"/>
      <c r="HD319" s="52"/>
      <c r="HE319" s="52"/>
      <c r="HF319" s="52"/>
      <c r="HG319" s="52"/>
      <c r="HH319" s="52"/>
      <c r="HI319" s="52"/>
      <c r="HJ319" s="52"/>
      <c r="HK319" s="52"/>
      <c r="HL319" s="52"/>
      <c r="HM319" s="52"/>
      <c r="HN319" s="52"/>
      <c r="HO319" s="52"/>
      <c r="HP319" s="52"/>
      <c r="HQ319" s="52"/>
      <c r="HR319" s="52"/>
      <c r="HS319" s="52"/>
      <c r="HT319" s="52"/>
      <c r="HU319" s="52"/>
      <c r="HV319" s="52"/>
      <c r="HW319" s="52"/>
      <c r="HX319" s="52"/>
      <c r="HY319" s="52"/>
      <c r="HZ319" s="52"/>
      <c r="IA319" s="52"/>
      <c r="IB319" s="52"/>
      <c r="IC319" s="52"/>
      <c r="ID319" s="52"/>
      <c r="IE319" s="52"/>
    </row>
    <row r="320" s="53" customFormat="true" ht="60" hidden="false" customHeight="true" outlineLevel="0" collapsed="false">
      <c r="A320" s="36"/>
      <c r="B320" s="36" t="s">
        <v>62</v>
      </c>
      <c r="C320" s="36" t="s">
        <v>63</v>
      </c>
      <c r="D320" s="37" t="s">
        <v>64</v>
      </c>
      <c r="E320" s="37" t="n">
        <v>604</v>
      </c>
      <c r="F320" s="38" t="s">
        <v>1291</v>
      </c>
      <c r="G320" s="51" t="s">
        <v>1489</v>
      </c>
      <c r="H320" s="51" t="s">
        <v>1548</v>
      </c>
      <c r="I320" s="39" t="s">
        <v>568</v>
      </c>
      <c r="J320" s="38" t="s">
        <v>330</v>
      </c>
      <c r="K320" s="40" t="s">
        <v>749</v>
      </c>
      <c r="L320" s="40" t="s">
        <v>750</v>
      </c>
      <c r="M320" s="50" t="s">
        <v>571</v>
      </c>
      <c r="N320" s="37" t="s">
        <v>1549</v>
      </c>
      <c r="O320" s="50" t="s">
        <v>305</v>
      </c>
      <c r="P320" s="36" t="s">
        <v>76</v>
      </c>
      <c r="Q320" s="41" t="s">
        <v>108</v>
      </c>
      <c r="R320" s="74" t="n">
        <v>42591</v>
      </c>
      <c r="S320" s="39" t="n">
        <v>8</v>
      </c>
      <c r="T320" s="43" t="n">
        <f aca="false">R320+S320*365.2</f>
        <v>45512.6</v>
      </c>
      <c r="U320" s="50" t="s">
        <v>334</v>
      </c>
      <c r="V320" s="243" t="str">
        <f aca="false">IF(Y320="","",Y320)</f>
        <v/>
      </c>
      <c r="W320" s="51" t="str">
        <f aca="false">IF(Z320="","",Z320)</f>
        <v>°С</v>
      </c>
      <c r="X320" s="50" t="s">
        <v>1492</v>
      </c>
      <c r="Y320" s="244"/>
      <c r="Z320" s="41" t="s">
        <v>109</v>
      </c>
      <c r="AA320" s="37" t="s">
        <v>1493</v>
      </c>
      <c r="AB320" s="39"/>
      <c r="AC320" s="41" t="s">
        <v>578</v>
      </c>
      <c r="AD320" s="239" t="n">
        <v>48</v>
      </c>
      <c r="AE320" s="44" t="n">
        <v>45733</v>
      </c>
      <c r="AF320" s="45" t="n">
        <f aca="false">IF(AD320=0,0,IF(AE320="","",EDATE(AE320,AD320)-DAY(1)))</f>
        <v>47163</v>
      </c>
      <c r="AG320" s="45" t="s">
        <v>81</v>
      </c>
      <c r="AH320" s="38" t="s">
        <v>82</v>
      </c>
      <c r="AI320" s="38" t="s">
        <v>1550</v>
      </c>
      <c r="AJ320" s="59" t="s">
        <v>351</v>
      </c>
      <c r="AK320" s="45" t="str">
        <f aca="true">IF(AE320=0,"нет данных",IF(TODAY()&lt;AF320-30,"поверен",IF(TODAY()&gt;AF320,"ЗАМЕНИТЬ","ПРОСРОЧЕН")))</f>
        <v>поверен</v>
      </c>
      <c r="AL320" s="41"/>
      <c r="AM320" s="41" t="s">
        <v>85</v>
      </c>
      <c r="AN320" s="41" t="s">
        <v>86</v>
      </c>
      <c r="AO320" s="41"/>
      <c r="AP320" s="39" t="s">
        <v>544</v>
      </c>
      <c r="AQ320" s="46" t="s">
        <v>1496</v>
      </c>
      <c r="AR320" s="45"/>
      <c r="AS320" s="41"/>
      <c r="AT320" s="36" t="s">
        <v>746</v>
      </c>
      <c r="AU320" s="36"/>
      <c r="AV320" s="38" t="n">
        <v>45032</v>
      </c>
      <c r="AW320" s="38"/>
      <c r="AX320" s="36"/>
      <c r="AY320" s="36"/>
      <c r="AZ320" s="36"/>
      <c r="BA320" s="38"/>
      <c r="BB320" s="38" t="s">
        <v>116</v>
      </c>
      <c r="BC320" s="38" t="s">
        <v>117</v>
      </c>
      <c r="BD320" s="41" t="n">
        <v>3201</v>
      </c>
      <c r="BE320" s="38"/>
      <c r="BF320" s="47"/>
      <c r="BG320" s="48"/>
      <c r="BH320" s="49"/>
      <c r="BI320" s="51"/>
      <c r="BJ320" s="50" t="s">
        <v>1497</v>
      </c>
      <c r="BK320" s="51" t="s">
        <v>548</v>
      </c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  <c r="CP320" s="52"/>
      <c r="CQ320" s="52"/>
      <c r="CR320" s="52"/>
      <c r="CS320" s="52"/>
      <c r="CT320" s="52"/>
      <c r="CU320" s="52"/>
      <c r="CV320" s="52"/>
      <c r="CW320" s="52"/>
      <c r="CX320" s="52"/>
      <c r="CY320" s="52"/>
      <c r="CZ320" s="52"/>
      <c r="DA320" s="52"/>
      <c r="DB320" s="52"/>
      <c r="DC320" s="52"/>
      <c r="DD320" s="52"/>
      <c r="DE320" s="52"/>
      <c r="DF320" s="52"/>
      <c r="DG320" s="52"/>
      <c r="DH320" s="52"/>
      <c r="DI320" s="52"/>
      <c r="DJ320" s="52"/>
      <c r="DK320" s="52"/>
      <c r="DL320" s="52"/>
      <c r="DM320" s="52"/>
      <c r="DN320" s="52"/>
      <c r="DO320" s="52"/>
      <c r="DP320" s="52"/>
      <c r="DQ320" s="52"/>
      <c r="DR320" s="52"/>
      <c r="DS320" s="52"/>
      <c r="DT320" s="52"/>
      <c r="DU320" s="52"/>
      <c r="DV320" s="52"/>
      <c r="DW320" s="52"/>
      <c r="DX320" s="52"/>
      <c r="DY320" s="52"/>
      <c r="DZ320" s="52"/>
      <c r="EA320" s="52"/>
      <c r="EB320" s="52"/>
      <c r="EC320" s="52"/>
      <c r="ED320" s="52"/>
      <c r="EE320" s="52"/>
      <c r="EF320" s="52"/>
      <c r="EG320" s="52"/>
      <c r="EH320" s="52"/>
      <c r="EI320" s="52"/>
      <c r="EJ320" s="52"/>
      <c r="EK320" s="52"/>
      <c r="EL320" s="52"/>
      <c r="EM320" s="52"/>
      <c r="EN320" s="52"/>
      <c r="EO320" s="52"/>
      <c r="EP320" s="52"/>
      <c r="EQ320" s="52"/>
      <c r="ER320" s="52"/>
      <c r="ES320" s="52"/>
      <c r="ET320" s="52"/>
      <c r="EU320" s="52"/>
      <c r="EV320" s="52"/>
      <c r="EW320" s="52"/>
      <c r="EX320" s="52"/>
      <c r="EY320" s="52"/>
      <c r="EZ320" s="52"/>
      <c r="FA320" s="52"/>
      <c r="FB320" s="52"/>
      <c r="FC320" s="52"/>
      <c r="FD320" s="52"/>
      <c r="FE320" s="52"/>
      <c r="FF320" s="52"/>
      <c r="FG320" s="52"/>
      <c r="FH320" s="52"/>
      <c r="FI320" s="52"/>
      <c r="FJ320" s="52"/>
      <c r="FK320" s="52"/>
      <c r="FL320" s="52"/>
      <c r="FM320" s="52"/>
      <c r="FN320" s="52"/>
      <c r="FO320" s="52"/>
      <c r="FP320" s="52"/>
      <c r="FQ320" s="52"/>
      <c r="FR320" s="52"/>
      <c r="FS320" s="52"/>
      <c r="FT320" s="52"/>
      <c r="FU320" s="52"/>
      <c r="FV320" s="52"/>
      <c r="FW320" s="52"/>
      <c r="FX320" s="52"/>
      <c r="FY320" s="52"/>
      <c r="FZ320" s="52"/>
      <c r="GA320" s="52"/>
      <c r="GB320" s="52"/>
      <c r="GC320" s="52"/>
      <c r="GD320" s="52"/>
      <c r="GE320" s="52"/>
      <c r="GF320" s="52"/>
      <c r="GG320" s="52"/>
      <c r="GH320" s="52"/>
      <c r="GI320" s="52"/>
      <c r="GJ320" s="52"/>
      <c r="GK320" s="52"/>
      <c r="GL320" s="52"/>
      <c r="GM320" s="52"/>
      <c r="GN320" s="52"/>
      <c r="GO320" s="52"/>
      <c r="GP320" s="52"/>
      <c r="GQ320" s="52"/>
      <c r="GR320" s="52"/>
      <c r="GS320" s="52"/>
      <c r="GT320" s="52"/>
      <c r="GU320" s="52"/>
      <c r="GV320" s="52"/>
      <c r="GW320" s="52"/>
      <c r="GX320" s="52"/>
      <c r="GY320" s="52"/>
      <c r="GZ320" s="52"/>
      <c r="HA320" s="52"/>
      <c r="HB320" s="52"/>
      <c r="HC320" s="52"/>
      <c r="HD320" s="52"/>
      <c r="HE320" s="52"/>
      <c r="HF320" s="52"/>
      <c r="HG320" s="52"/>
      <c r="HH320" s="52"/>
      <c r="HI320" s="52"/>
      <c r="HJ320" s="52"/>
      <c r="HK320" s="52"/>
      <c r="HL320" s="52"/>
      <c r="HM320" s="52"/>
      <c r="HN320" s="52"/>
      <c r="HO320" s="52"/>
      <c r="HP320" s="52"/>
      <c r="HQ320" s="52"/>
      <c r="HR320" s="52"/>
      <c r="HS320" s="52"/>
      <c r="HT320" s="52"/>
      <c r="HU320" s="52"/>
      <c r="HV320" s="52"/>
      <c r="HW320" s="52"/>
      <c r="HX320" s="52"/>
      <c r="HY320" s="52"/>
      <c r="HZ320" s="52"/>
      <c r="IA320" s="52"/>
      <c r="IB320" s="52"/>
      <c r="IC320" s="52"/>
      <c r="ID320" s="52"/>
      <c r="IE320" s="52"/>
    </row>
    <row r="321" s="53" customFormat="true" ht="60" hidden="false" customHeight="true" outlineLevel="0" collapsed="false">
      <c r="A321" s="36"/>
      <c r="B321" s="36" t="s">
        <v>62</v>
      </c>
      <c r="C321" s="36" t="s">
        <v>63</v>
      </c>
      <c r="D321" s="37" t="s">
        <v>64</v>
      </c>
      <c r="E321" s="37" t="n">
        <v>604</v>
      </c>
      <c r="F321" s="38" t="s">
        <v>1291</v>
      </c>
      <c r="G321" s="51" t="s">
        <v>1551</v>
      </c>
      <c r="H321" s="51" t="s">
        <v>1552</v>
      </c>
      <c r="I321" s="39" t="s">
        <v>568</v>
      </c>
      <c r="J321" s="38" t="s">
        <v>330</v>
      </c>
      <c r="K321" s="40" t="s">
        <v>749</v>
      </c>
      <c r="L321" s="40" t="s">
        <v>750</v>
      </c>
      <c r="M321" s="50" t="s">
        <v>571</v>
      </c>
      <c r="N321" s="50" t="s">
        <v>1553</v>
      </c>
      <c r="O321" s="50" t="s">
        <v>305</v>
      </c>
      <c r="P321" s="36" t="s">
        <v>76</v>
      </c>
      <c r="Q321" s="41" t="s">
        <v>108</v>
      </c>
      <c r="R321" s="74" t="n">
        <v>42591</v>
      </c>
      <c r="S321" s="39" t="n">
        <v>8</v>
      </c>
      <c r="T321" s="43" t="n">
        <f aca="false">R321+S321*365.2</f>
        <v>45512.6</v>
      </c>
      <c r="U321" s="50" t="s">
        <v>334</v>
      </c>
      <c r="V321" s="243" t="str">
        <f aca="false">IF(Y321="","",Y321)</f>
        <v/>
      </c>
      <c r="W321" s="51" t="str">
        <f aca="false">IF(Z321="","",Z321)</f>
        <v>°С</v>
      </c>
      <c r="X321" s="50" t="s">
        <v>1492</v>
      </c>
      <c r="Y321" s="244"/>
      <c r="Z321" s="41" t="s">
        <v>109</v>
      </c>
      <c r="AA321" s="37" t="s">
        <v>1493</v>
      </c>
      <c r="AB321" s="39"/>
      <c r="AC321" s="41" t="s">
        <v>578</v>
      </c>
      <c r="AD321" s="239" t="n">
        <v>48</v>
      </c>
      <c r="AE321" s="44" t="n">
        <v>45733</v>
      </c>
      <c r="AF321" s="45" t="n">
        <f aca="false">IF(AD321=0,0,IF(AE321="","",EDATE(AE321,AD321)-DAY(1)))</f>
        <v>47163</v>
      </c>
      <c r="AG321" s="45" t="s">
        <v>81</v>
      </c>
      <c r="AH321" s="38" t="s">
        <v>82</v>
      </c>
      <c r="AI321" s="38" t="s">
        <v>1554</v>
      </c>
      <c r="AJ321" s="59" t="s">
        <v>351</v>
      </c>
      <c r="AK321" s="45" t="str">
        <f aca="true">IF(AE321=0,"нет данных",IF(TODAY()&lt;AF321-30,"поверен",IF(TODAY()&gt;AF321,"ЗАМЕНИТЬ","ПРОСРОЧЕН")))</f>
        <v>поверен</v>
      </c>
      <c r="AL321" s="41"/>
      <c r="AM321" s="41" t="s">
        <v>85</v>
      </c>
      <c r="AN321" s="41" t="s">
        <v>86</v>
      </c>
      <c r="AO321" s="41"/>
      <c r="AP321" s="39" t="s">
        <v>544</v>
      </c>
      <c r="AQ321" s="46" t="s">
        <v>1496</v>
      </c>
      <c r="AR321" s="45"/>
      <c r="AS321" s="41"/>
      <c r="AT321" s="36" t="s">
        <v>746</v>
      </c>
      <c r="AU321" s="36"/>
      <c r="AV321" s="38" t="n">
        <v>45032</v>
      </c>
      <c r="AW321" s="38"/>
      <c r="AX321" s="36"/>
      <c r="AY321" s="36"/>
      <c r="AZ321" s="36"/>
      <c r="BA321" s="38"/>
      <c r="BB321" s="38" t="s">
        <v>116</v>
      </c>
      <c r="BC321" s="38" t="s">
        <v>117</v>
      </c>
      <c r="BD321" s="41" t="n">
        <v>3201</v>
      </c>
      <c r="BE321" s="38"/>
      <c r="BF321" s="47"/>
      <c r="BG321" s="48"/>
      <c r="BH321" s="49"/>
      <c r="BI321" s="51"/>
      <c r="BJ321" s="50" t="s">
        <v>1497</v>
      </c>
      <c r="BK321" s="51" t="s">
        <v>548</v>
      </c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  <c r="CP321" s="52"/>
      <c r="CQ321" s="52"/>
      <c r="CR321" s="52"/>
      <c r="CS321" s="52"/>
      <c r="CT321" s="52"/>
      <c r="CU321" s="52"/>
      <c r="CV321" s="52"/>
      <c r="CW321" s="52"/>
      <c r="CX321" s="52"/>
      <c r="CY321" s="52"/>
      <c r="CZ321" s="52"/>
      <c r="DA321" s="52"/>
      <c r="DB321" s="52"/>
      <c r="DC321" s="52"/>
      <c r="DD321" s="52"/>
      <c r="DE321" s="52"/>
      <c r="DF321" s="52"/>
      <c r="DG321" s="52"/>
      <c r="DH321" s="52"/>
      <c r="DI321" s="52"/>
      <c r="DJ321" s="52"/>
      <c r="DK321" s="52"/>
      <c r="DL321" s="52"/>
      <c r="DM321" s="52"/>
      <c r="DN321" s="52"/>
      <c r="DO321" s="52"/>
      <c r="DP321" s="52"/>
      <c r="DQ321" s="52"/>
      <c r="DR321" s="52"/>
      <c r="DS321" s="52"/>
      <c r="DT321" s="52"/>
      <c r="DU321" s="52"/>
      <c r="DV321" s="52"/>
      <c r="DW321" s="52"/>
      <c r="DX321" s="52"/>
      <c r="DY321" s="52"/>
      <c r="DZ321" s="52"/>
      <c r="EA321" s="52"/>
      <c r="EB321" s="52"/>
      <c r="EC321" s="52"/>
      <c r="ED321" s="52"/>
      <c r="EE321" s="52"/>
      <c r="EF321" s="52"/>
      <c r="EG321" s="52"/>
      <c r="EH321" s="52"/>
      <c r="EI321" s="52"/>
      <c r="EJ321" s="52"/>
      <c r="EK321" s="52"/>
      <c r="EL321" s="52"/>
      <c r="EM321" s="52"/>
      <c r="EN321" s="52"/>
      <c r="EO321" s="52"/>
      <c r="EP321" s="52"/>
      <c r="EQ321" s="52"/>
      <c r="ER321" s="52"/>
      <c r="ES321" s="52"/>
      <c r="ET321" s="52"/>
      <c r="EU321" s="52"/>
      <c r="EV321" s="52"/>
      <c r="EW321" s="52"/>
      <c r="EX321" s="52"/>
      <c r="EY321" s="52"/>
      <c r="EZ321" s="52"/>
      <c r="FA321" s="52"/>
      <c r="FB321" s="52"/>
      <c r="FC321" s="52"/>
      <c r="FD321" s="52"/>
      <c r="FE321" s="52"/>
      <c r="FF321" s="52"/>
      <c r="FG321" s="52"/>
      <c r="FH321" s="52"/>
      <c r="FI321" s="52"/>
      <c r="FJ321" s="52"/>
      <c r="FK321" s="52"/>
      <c r="FL321" s="52"/>
      <c r="FM321" s="52"/>
      <c r="FN321" s="52"/>
      <c r="FO321" s="52"/>
      <c r="FP321" s="52"/>
      <c r="FQ321" s="52"/>
      <c r="FR321" s="52"/>
      <c r="FS321" s="52"/>
      <c r="FT321" s="52"/>
      <c r="FU321" s="52"/>
      <c r="FV321" s="52"/>
      <c r="FW321" s="52"/>
      <c r="FX321" s="52"/>
      <c r="FY321" s="52"/>
      <c r="FZ321" s="52"/>
      <c r="GA321" s="52"/>
      <c r="GB321" s="52"/>
      <c r="GC321" s="52"/>
      <c r="GD321" s="52"/>
      <c r="GE321" s="52"/>
      <c r="GF321" s="52"/>
      <c r="GG321" s="52"/>
      <c r="GH321" s="52"/>
      <c r="GI321" s="52"/>
      <c r="GJ321" s="52"/>
      <c r="GK321" s="52"/>
      <c r="GL321" s="52"/>
      <c r="GM321" s="52"/>
      <c r="GN321" s="52"/>
      <c r="GO321" s="52"/>
      <c r="GP321" s="52"/>
      <c r="GQ321" s="52"/>
      <c r="GR321" s="52"/>
      <c r="GS321" s="52"/>
      <c r="GT321" s="52"/>
      <c r="GU321" s="52"/>
      <c r="GV321" s="52"/>
      <c r="GW321" s="52"/>
      <c r="GX321" s="52"/>
      <c r="GY321" s="52"/>
      <c r="GZ321" s="52"/>
      <c r="HA321" s="52"/>
      <c r="HB321" s="52"/>
      <c r="HC321" s="52"/>
      <c r="HD321" s="52"/>
      <c r="HE321" s="52"/>
      <c r="HF321" s="52"/>
      <c r="HG321" s="52"/>
      <c r="HH321" s="52"/>
      <c r="HI321" s="52"/>
      <c r="HJ321" s="52"/>
      <c r="HK321" s="52"/>
      <c r="HL321" s="52"/>
      <c r="HM321" s="52"/>
      <c r="HN321" s="52"/>
      <c r="HO321" s="52"/>
      <c r="HP321" s="52"/>
      <c r="HQ321" s="52"/>
      <c r="HR321" s="52"/>
      <c r="HS321" s="52"/>
      <c r="HT321" s="52"/>
      <c r="HU321" s="52"/>
      <c r="HV321" s="52"/>
      <c r="HW321" s="52"/>
      <c r="HX321" s="52"/>
      <c r="HY321" s="52"/>
      <c r="HZ321" s="52"/>
      <c r="IA321" s="52"/>
      <c r="IB321" s="52"/>
      <c r="IC321" s="52"/>
      <c r="ID321" s="52"/>
      <c r="IE321" s="52"/>
    </row>
    <row r="322" s="53" customFormat="true" ht="60" hidden="false" customHeight="true" outlineLevel="0" collapsed="false">
      <c r="A322" s="36"/>
      <c r="B322" s="36" t="s">
        <v>62</v>
      </c>
      <c r="C322" s="36" t="s">
        <v>63</v>
      </c>
      <c r="D322" s="37" t="s">
        <v>64</v>
      </c>
      <c r="E322" s="37" t="n">
        <v>604</v>
      </c>
      <c r="F322" s="38" t="s">
        <v>1291</v>
      </c>
      <c r="G322" s="51" t="s">
        <v>1555</v>
      </c>
      <c r="H322" s="51" t="s">
        <v>1556</v>
      </c>
      <c r="I322" s="39" t="s">
        <v>568</v>
      </c>
      <c r="J322" s="38" t="s">
        <v>330</v>
      </c>
      <c r="K322" s="40" t="s">
        <v>749</v>
      </c>
      <c r="L322" s="40" t="s">
        <v>750</v>
      </c>
      <c r="M322" s="50" t="s">
        <v>571</v>
      </c>
      <c r="N322" s="50" t="s">
        <v>1557</v>
      </c>
      <c r="O322" s="50" t="s">
        <v>305</v>
      </c>
      <c r="P322" s="36" t="s">
        <v>76</v>
      </c>
      <c r="Q322" s="41" t="s">
        <v>108</v>
      </c>
      <c r="R322" s="74" t="n">
        <v>42591</v>
      </c>
      <c r="S322" s="39" t="n">
        <v>8</v>
      </c>
      <c r="T322" s="43" t="n">
        <f aca="false">R322+S322*365.2</f>
        <v>45512.6</v>
      </c>
      <c r="U322" s="50" t="s">
        <v>334</v>
      </c>
      <c r="V322" s="243" t="str">
        <f aca="false">IF(Y322="","",Y322)</f>
        <v/>
      </c>
      <c r="W322" s="51" t="str">
        <f aca="false">IF(Z322="","",Z322)</f>
        <v>°С</v>
      </c>
      <c r="X322" s="50" t="s">
        <v>1492</v>
      </c>
      <c r="Y322" s="244"/>
      <c r="Z322" s="41" t="s">
        <v>109</v>
      </c>
      <c r="AA322" s="37" t="s">
        <v>1493</v>
      </c>
      <c r="AB322" s="39"/>
      <c r="AC322" s="41" t="s">
        <v>578</v>
      </c>
      <c r="AD322" s="239" t="n">
        <v>48</v>
      </c>
      <c r="AE322" s="44" t="n">
        <v>45733</v>
      </c>
      <c r="AF322" s="45" t="n">
        <f aca="false">IF(AD322=0,0,IF(AE322="","",EDATE(AE322,AD322)-DAY(1)))</f>
        <v>47163</v>
      </c>
      <c r="AG322" s="45" t="s">
        <v>81</v>
      </c>
      <c r="AH322" s="38" t="s">
        <v>82</v>
      </c>
      <c r="AI322" s="38" t="s">
        <v>1558</v>
      </c>
      <c r="AJ322" s="59" t="s">
        <v>351</v>
      </c>
      <c r="AK322" s="45" t="str">
        <f aca="true">IF(AE322=0,"нет данных",IF(TODAY()&lt;AF322-30,"поверен",IF(TODAY()&gt;AF322,"ЗАМЕНИТЬ","ПРОСРОЧЕН")))</f>
        <v>поверен</v>
      </c>
      <c r="AL322" s="41"/>
      <c r="AM322" s="41" t="s">
        <v>85</v>
      </c>
      <c r="AN322" s="41" t="s">
        <v>86</v>
      </c>
      <c r="AO322" s="41"/>
      <c r="AP322" s="39" t="s">
        <v>544</v>
      </c>
      <c r="AQ322" s="46" t="s">
        <v>1496</v>
      </c>
      <c r="AR322" s="45"/>
      <c r="AS322" s="41"/>
      <c r="AT322" s="36" t="s">
        <v>746</v>
      </c>
      <c r="AU322" s="36"/>
      <c r="AV322" s="38" t="n">
        <v>45032</v>
      </c>
      <c r="AW322" s="38"/>
      <c r="AX322" s="36"/>
      <c r="AY322" s="36"/>
      <c r="AZ322" s="36"/>
      <c r="BA322" s="38"/>
      <c r="BB322" s="38" t="s">
        <v>116</v>
      </c>
      <c r="BC322" s="38" t="s">
        <v>117</v>
      </c>
      <c r="BD322" s="41" t="n">
        <v>3201</v>
      </c>
      <c r="BE322" s="38"/>
      <c r="BF322" s="47"/>
      <c r="BG322" s="48"/>
      <c r="BH322" s="49"/>
      <c r="BI322" s="51"/>
      <c r="BJ322" s="50" t="s">
        <v>1497</v>
      </c>
      <c r="BK322" s="51" t="s">
        <v>548</v>
      </c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  <c r="CP322" s="52"/>
      <c r="CQ322" s="52"/>
      <c r="CR322" s="52"/>
      <c r="CS322" s="52"/>
      <c r="CT322" s="52"/>
      <c r="CU322" s="52"/>
      <c r="CV322" s="52"/>
      <c r="CW322" s="52"/>
      <c r="CX322" s="52"/>
      <c r="CY322" s="52"/>
      <c r="CZ322" s="52"/>
      <c r="DA322" s="52"/>
      <c r="DB322" s="52"/>
      <c r="DC322" s="52"/>
      <c r="DD322" s="52"/>
      <c r="DE322" s="52"/>
      <c r="DF322" s="52"/>
      <c r="DG322" s="52"/>
      <c r="DH322" s="52"/>
      <c r="DI322" s="52"/>
      <c r="DJ322" s="52"/>
      <c r="DK322" s="52"/>
      <c r="DL322" s="52"/>
      <c r="DM322" s="52"/>
      <c r="DN322" s="52"/>
      <c r="DO322" s="52"/>
      <c r="DP322" s="52"/>
      <c r="DQ322" s="52"/>
      <c r="DR322" s="52"/>
      <c r="DS322" s="52"/>
      <c r="DT322" s="52"/>
      <c r="DU322" s="52"/>
      <c r="DV322" s="52"/>
      <c r="DW322" s="52"/>
      <c r="DX322" s="52"/>
      <c r="DY322" s="52"/>
      <c r="DZ322" s="52"/>
      <c r="EA322" s="52"/>
      <c r="EB322" s="52"/>
      <c r="EC322" s="52"/>
      <c r="ED322" s="52"/>
      <c r="EE322" s="52"/>
      <c r="EF322" s="52"/>
      <c r="EG322" s="52"/>
      <c r="EH322" s="52"/>
      <c r="EI322" s="52"/>
      <c r="EJ322" s="52"/>
      <c r="EK322" s="52"/>
      <c r="EL322" s="52"/>
      <c r="EM322" s="52"/>
      <c r="EN322" s="52"/>
      <c r="EO322" s="52"/>
      <c r="EP322" s="52"/>
      <c r="EQ322" s="52"/>
      <c r="ER322" s="52"/>
      <c r="ES322" s="52"/>
      <c r="ET322" s="52"/>
      <c r="EU322" s="52"/>
      <c r="EV322" s="52"/>
      <c r="EW322" s="52"/>
      <c r="EX322" s="52"/>
      <c r="EY322" s="52"/>
      <c r="EZ322" s="52"/>
      <c r="FA322" s="52"/>
      <c r="FB322" s="52"/>
      <c r="FC322" s="52"/>
      <c r="FD322" s="52"/>
      <c r="FE322" s="52"/>
      <c r="FF322" s="52"/>
      <c r="FG322" s="52"/>
      <c r="FH322" s="52"/>
      <c r="FI322" s="52"/>
      <c r="FJ322" s="52"/>
      <c r="FK322" s="52"/>
      <c r="FL322" s="52"/>
      <c r="FM322" s="52"/>
      <c r="FN322" s="52"/>
      <c r="FO322" s="52"/>
      <c r="FP322" s="52"/>
      <c r="FQ322" s="52"/>
      <c r="FR322" s="52"/>
      <c r="FS322" s="52"/>
      <c r="FT322" s="52"/>
      <c r="FU322" s="52"/>
      <c r="FV322" s="52"/>
      <c r="FW322" s="52"/>
      <c r="FX322" s="52"/>
      <c r="FY322" s="52"/>
      <c r="FZ322" s="52"/>
      <c r="GA322" s="52"/>
      <c r="GB322" s="52"/>
      <c r="GC322" s="52"/>
      <c r="GD322" s="52"/>
      <c r="GE322" s="52"/>
      <c r="GF322" s="52"/>
      <c r="GG322" s="52"/>
      <c r="GH322" s="52"/>
      <c r="GI322" s="52"/>
      <c r="GJ322" s="52"/>
      <c r="GK322" s="52"/>
      <c r="GL322" s="52"/>
      <c r="GM322" s="52"/>
      <c r="GN322" s="52"/>
      <c r="GO322" s="52"/>
      <c r="GP322" s="52"/>
      <c r="GQ322" s="52"/>
      <c r="GR322" s="52"/>
      <c r="GS322" s="52"/>
      <c r="GT322" s="52"/>
      <c r="GU322" s="52"/>
      <c r="GV322" s="52"/>
      <c r="GW322" s="52"/>
      <c r="GX322" s="52"/>
      <c r="GY322" s="52"/>
      <c r="GZ322" s="52"/>
      <c r="HA322" s="52"/>
      <c r="HB322" s="52"/>
      <c r="HC322" s="52"/>
      <c r="HD322" s="52"/>
      <c r="HE322" s="52"/>
      <c r="HF322" s="52"/>
      <c r="HG322" s="52"/>
      <c r="HH322" s="52"/>
      <c r="HI322" s="52"/>
      <c r="HJ322" s="52"/>
      <c r="HK322" s="52"/>
      <c r="HL322" s="52"/>
      <c r="HM322" s="52"/>
      <c r="HN322" s="52"/>
      <c r="HO322" s="52"/>
      <c r="HP322" s="52"/>
      <c r="HQ322" s="52"/>
      <c r="HR322" s="52"/>
      <c r="HS322" s="52"/>
      <c r="HT322" s="52"/>
      <c r="HU322" s="52"/>
      <c r="HV322" s="52"/>
      <c r="HW322" s="52"/>
      <c r="HX322" s="52"/>
      <c r="HY322" s="52"/>
      <c r="HZ322" s="52"/>
      <c r="IA322" s="52"/>
      <c r="IB322" s="52"/>
      <c r="IC322" s="52"/>
      <c r="ID322" s="52"/>
      <c r="IE322" s="52"/>
    </row>
    <row r="323" s="53" customFormat="true" ht="60" hidden="false" customHeight="true" outlineLevel="0" collapsed="false">
      <c r="A323" s="36"/>
      <c r="B323" s="36" t="s">
        <v>62</v>
      </c>
      <c r="C323" s="36" t="s">
        <v>63</v>
      </c>
      <c r="D323" s="37" t="s">
        <v>64</v>
      </c>
      <c r="E323" s="37" t="n">
        <v>604</v>
      </c>
      <c r="F323" s="38" t="s">
        <v>1291</v>
      </c>
      <c r="G323" s="51" t="s">
        <v>1559</v>
      </c>
      <c r="H323" s="51" t="s">
        <v>1560</v>
      </c>
      <c r="I323" s="39" t="s">
        <v>568</v>
      </c>
      <c r="J323" s="38" t="s">
        <v>330</v>
      </c>
      <c r="K323" s="40" t="s">
        <v>749</v>
      </c>
      <c r="L323" s="40" t="s">
        <v>750</v>
      </c>
      <c r="M323" s="50" t="s">
        <v>571</v>
      </c>
      <c r="N323" s="50" t="s">
        <v>1561</v>
      </c>
      <c r="O323" s="50" t="s">
        <v>305</v>
      </c>
      <c r="P323" s="36" t="s">
        <v>76</v>
      </c>
      <c r="Q323" s="41" t="s">
        <v>108</v>
      </c>
      <c r="R323" s="74" t="n">
        <v>42591</v>
      </c>
      <c r="S323" s="39" t="n">
        <v>8</v>
      </c>
      <c r="T323" s="43" t="n">
        <f aca="false">R323+S323*365.2</f>
        <v>45512.6</v>
      </c>
      <c r="U323" s="50" t="s">
        <v>334</v>
      </c>
      <c r="V323" s="243" t="str">
        <f aca="false">IF(Y323="","",Y323)</f>
        <v/>
      </c>
      <c r="W323" s="51" t="str">
        <f aca="false">IF(Z323="","",Z323)</f>
        <v>°С</v>
      </c>
      <c r="X323" s="50" t="s">
        <v>1492</v>
      </c>
      <c r="Y323" s="244"/>
      <c r="Z323" s="41" t="s">
        <v>109</v>
      </c>
      <c r="AA323" s="37" t="s">
        <v>1493</v>
      </c>
      <c r="AB323" s="39"/>
      <c r="AC323" s="41" t="s">
        <v>578</v>
      </c>
      <c r="AD323" s="239" t="n">
        <v>48</v>
      </c>
      <c r="AE323" s="44" t="n">
        <v>45733</v>
      </c>
      <c r="AF323" s="45" t="n">
        <f aca="false">IF(AD323=0,0,IF(AE323="","",EDATE(AE323,AD323)-DAY(1)))</f>
        <v>47163</v>
      </c>
      <c r="AG323" s="45" t="s">
        <v>81</v>
      </c>
      <c r="AH323" s="38" t="s">
        <v>82</v>
      </c>
      <c r="AI323" s="38" t="s">
        <v>1562</v>
      </c>
      <c r="AJ323" s="59" t="s">
        <v>351</v>
      </c>
      <c r="AK323" s="45" t="str">
        <f aca="true">IF(AE323=0,"нет данных",IF(TODAY()&lt;AF323-30,"поверен",IF(TODAY()&gt;AF323,"ЗАМЕНИТЬ","ПРОСРОЧЕН")))</f>
        <v>поверен</v>
      </c>
      <c r="AL323" s="41"/>
      <c r="AM323" s="41" t="s">
        <v>85</v>
      </c>
      <c r="AN323" s="41" t="s">
        <v>86</v>
      </c>
      <c r="AO323" s="41"/>
      <c r="AP323" s="39" t="s">
        <v>544</v>
      </c>
      <c r="AQ323" s="46" t="s">
        <v>1496</v>
      </c>
      <c r="AR323" s="45"/>
      <c r="AS323" s="41"/>
      <c r="AT323" s="36" t="s">
        <v>746</v>
      </c>
      <c r="AU323" s="36"/>
      <c r="AV323" s="38" t="n">
        <v>45032</v>
      </c>
      <c r="AW323" s="38"/>
      <c r="AX323" s="36"/>
      <c r="AY323" s="36"/>
      <c r="AZ323" s="36"/>
      <c r="BA323" s="38"/>
      <c r="BB323" s="38" t="s">
        <v>116</v>
      </c>
      <c r="BC323" s="38" t="s">
        <v>117</v>
      </c>
      <c r="BD323" s="41" t="n">
        <v>3201</v>
      </c>
      <c r="BE323" s="38"/>
      <c r="BF323" s="47"/>
      <c r="BG323" s="48"/>
      <c r="BH323" s="49"/>
      <c r="BI323" s="51"/>
      <c r="BJ323" s="50" t="s">
        <v>1497</v>
      </c>
      <c r="BK323" s="51" t="s">
        <v>548</v>
      </c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  <c r="CP323" s="52"/>
      <c r="CQ323" s="52"/>
      <c r="CR323" s="52"/>
      <c r="CS323" s="52"/>
      <c r="CT323" s="52"/>
      <c r="CU323" s="52"/>
      <c r="CV323" s="52"/>
      <c r="CW323" s="52"/>
      <c r="CX323" s="52"/>
      <c r="CY323" s="52"/>
      <c r="CZ323" s="52"/>
      <c r="DA323" s="52"/>
      <c r="DB323" s="52"/>
      <c r="DC323" s="52"/>
      <c r="DD323" s="52"/>
      <c r="DE323" s="52"/>
      <c r="DF323" s="52"/>
      <c r="DG323" s="52"/>
      <c r="DH323" s="52"/>
      <c r="DI323" s="52"/>
      <c r="DJ323" s="52"/>
      <c r="DK323" s="52"/>
      <c r="DL323" s="52"/>
      <c r="DM323" s="52"/>
      <c r="DN323" s="52"/>
      <c r="DO323" s="52"/>
      <c r="DP323" s="52"/>
      <c r="DQ323" s="52"/>
      <c r="DR323" s="52"/>
      <c r="DS323" s="52"/>
      <c r="DT323" s="52"/>
      <c r="DU323" s="52"/>
      <c r="DV323" s="52"/>
      <c r="DW323" s="52"/>
      <c r="DX323" s="52"/>
      <c r="DY323" s="52"/>
      <c r="DZ323" s="52"/>
      <c r="EA323" s="52"/>
      <c r="EB323" s="52"/>
      <c r="EC323" s="52"/>
      <c r="ED323" s="52"/>
      <c r="EE323" s="52"/>
      <c r="EF323" s="52"/>
      <c r="EG323" s="52"/>
      <c r="EH323" s="52"/>
      <c r="EI323" s="52"/>
      <c r="EJ323" s="52"/>
      <c r="EK323" s="52"/>
      <c r="EL323" s="52"/>
      <c r="EM323" s="52"/>
      <c r="EN323" s="52"/>
      <c r="EO323" s="52"/>
      <c r="EP323" s="52"/>
      <c r="EQ323" s="52"/>
      <c r="ER323" s="52"/>
      <c r="ES323" s="52"/>
      <c r="ET323" s="52"/>
      <c r="EU323" s="52"/>
      <c r="EV323" s="52"/>
      <c r="EW323" s="52"/>
      <c r="EX323" s="52"/>
      <c r="EY323" s="52"/>
      <c r="EZ323" s="52"/>
      <c r="FA323" s="52"/>
      <c r="FB323" s="52"/>
      <c r="FC323" s="52"/>
      <c r="FD323" s="52"/>
      <c r="FE323" s="52"/>
      <c r="FF323" s="52"/>
      <c r="FG323" s="52"/>
      <c r="FH323" s="52"/>
      <c r="FI323" s="52"/>
      <c r="FJ323" s="52"/>
      <c r="FK323" s="52"/>
      <c r="FL323" s="52"/>
      <c r="FM323" s="52"/>
      <c r="FN323" s="52"/>
      <c r="FO323" s="52"/>
      <c r="FP323" s="52"/>
      <c r="FQ323" s="52"/>
      <c r="FR323" s="52"/>
      <c r="FS323" s="52"/>
      <c r="FT323" s="52"/>
      <c r="FU323" s="52"/>
      <c r="FV323" s="52"/>
      <c r="FW323" s="52"/>
      <c r="FX323" s="52"/>
      <c r="FY323" s="52"/>
      <c r="FZ323" s="52"/>
      <c r="GA323" s="52"/>
      <c r="GB323" s="52"/>
      <c r="GC323" s="52"/>
      <c r="GD323" s="52"/>
      <c r="GE323" s="52"/>
      <c r="GF323" s="52"/>
      <c r="GG323" s="52"/>
      <c r="GH323" s="52"/>
      <c r="GI323" s="52"/>
      <c r="GJ323" s="52"/>
      <c r="GK323" s="52"/>
      <c r="GL323" s="52"/>
      <c r="GM323" s="52"/>
      <c r="GN323" s="52"/>
      <c r="GO323" s="52"/>
      <c r="GP323" s="52"/>
      <c r="GQ323" s="52"/>
      <c r="GR323" s="52"/>
      <c r="GS323" s="52"/>
      <c r="GT323" s="52"/>
      <c r="GU323" s="52"/>
      <c r="GV323" s="52"/>
      <c r="GW323" s="52"/>
      <c r="GX323" s="52"/>
      <c r="GY323" s="52"/>
      <c r="GZ323" s="52"/>
      <c r="HA323" s="52"/>
      <c r="HB323" s="52"/>
      <c r="HC323" s="52"/>
      <c r="HD323" s="52"/>
      <c r="HE323" s="52"/>
      <c r="HF323" s="52"/>
      <c r="HG323" s="52"/>
      <c r="HH323" s="52"/>
      <c r="HI323" s="52"/>
      <c r="HJ323" s="52"/>
      <c r="HK323" s="52"/>
      <c r="HL323" s="52"/>
      <c r="HM323" s="52"/>
      <c r="HN323" s="52"/>
      <c r="HO323" s="52"/>
      <c r="HP323" s="52"/>
      <c r="HQ323" s="52"/>
      <c r="HR323" s="52"/>
      <c r="HS323" s="52"/>
      <c r="HT323" s="52"/>
      <c r="HU323" s="52"/>
      <c r="HV323" s="52"/>
      <c r="HW323" s="52"/>
      <c r="HX323" s="52"/>
      <c r="HY323" s="52"/>
      <c r="HZ323" s="52"/>
      <c r="IA323" s="52"/>
      <c r="IB323" s="52"/>
      <c r="IC323" s="52"/>
      <c r="ID323" s="52"/>
      <c r="IE323" s="52"/>
    </row>
    <row r="324" s="53" customFormat="true" ht="60" hidden="false" customHeight="true" outlineLevel="0" collapsed="false">
      <c r="A324" s="36"/>
      <c r="B324" s="36" t="s">
        <v>62</v>
      </c>
      <c r="C324" s="36" t="s">
        <v>63</v>
      </c>
      <c r="D324" s="37" t="s">
        <v>64</v>
      </c>
      <c r="E324" s="37" t="n">
        <v>604</v>
      </c>
      <c r="F324" s="38" t="s">
        <v>1291</v>
      </c>
      <c r="G324" s="51" t="s">
        <v>1563</v>
      </c>
      <c r="H324" s="51" t="s">
        <v>1564</v>
      </c>
      <c r="I324" s="39" t="s">
        <v>1565</v>
      </c>
      <c r="J324" s="38" t="s">
        <v>1566</v>
      </c>
      <c r="K324" s="40" t="s">
        <v>1567</v>
      </c>
      <c r="L324" s="50" t="s">
        <v>1568</v>
      </c>
      <c r="M324" s="50" t="s">
        <v>1568</v>
      </c>
      <c r="N324" s="50" t="s">
        <v>1569</v>
      </c>
      <c r="O324" s="50" t="s">
        <v>1570</v>
      </c>
      <c r="P324" s="36" t="s">
        <v>1571</v>
      </c>
      <c r="Q324" s="41" t="s">
        <v>135</v>
      </c>
      <c r="R324" s="74" t="n">
        <v>42583</v>
      </c>
      <c r="S324" s="39" t="n">
        <v>10</v>
      </c>
      <c r="T324" s="43" t="n">
        <f aca="false">R324+S324*365.2</f>
        <v>46235</v>
      </c>
      <c r="U324" s="50" t="s">
        <v>78</v>
      </c>
      <c r="V324" s="39" t="s">
        <v>137</v>
      </c>
      <c r="W324" s="41" t="s">
        <v>138</v>
      </c>
      <c r="X324" s="50" t="s">
        <v>1572</v>
      </c>
      <c r="Y324" s="39" t="s">
        <v>137</v>
      </c>
      <c r="Z324" s="41" t="s">
        <v>138</v>
      </c>
      <c r="AA324" s="37" t="s">
        <v>1573</v>
      </c>
      <c r="AB324" s="39"/>
      <c r="AC324" s="41" t="s">
        <v>111</v>
      </c>
      <c r="AD324" s="40" t="n">
        <v>12</v>
      </c>
      <c r="AE324" s="44" t="n">
        <v>45545</v>
      </c>
      <c r="AF324" s="45"/>
      <c r="AG324" s="38" t="s">
        <v>81</v>
      </c>
      <c r="AH324" s="38" t="s">
        <v>1574</v>
      </c>
      <c r="AI324" s="36" t="s">
        <v>1575</v>
      </c>
      <c r="AJ324" s="38" t="s">
        <v>316</v>
      </c>
      <c r="AK324" s="45" t="str">
        <f aca="true">IF(AE324=0,"нет данных",IF(TODAY()&lt;AF324-30,"поверен",IF(TODAY()&gt;AF324,"ЗАМЕНИТЬ","ПРОСРОЧЕН")))</f>
        <v>ЗАМЕНИТЬ</v>
      </c>
      <c r="AL324" s="41"/>
      <c r="AM324" s="41" t="s">
        <v>85</v>
      </c>
      <c r="AN324" s="41" t="s">
        <v>86</v>
      </c>
      <c r="AO324" s="41"/>
      <c r="AP324" s="39" t="s">
        <v>1576</v>
      </c>
      <c r="AQ324" s="46" t="s">
        <v>1577</v>
      </c>
      <c r="AR324" s="45"/>
      <c r="AS324" s="41"/>
      <c r="AT324" s="36" t="s">
        <v>746</v>
      </c>
      <c r="AU324" s="36"/>
      <c r="AV324" s="38" t="n">
        <v>45369</v>
      </c>
      <c r="AW324" s="38"/>
      <c r="AX324" s="36"/>
      <c r="AY324" s="36"/>
      <c r="AZ324" s="36"/>
      <c r="BA324" s="38"/>
      <c r="BB324" s="38" t="s">
        <v>141</v>
      </c>
      <c r="BC324" s="38" t="s">
        <v>142</v>
      </c>
      <c r="BD324" s="41" t="n">
        <v>3001</v>
      </c>
      <c r="BE324" s="38"/>
      <c r="BF324" s="47"/>
      <c r="BG324" s="48" t="s">
        <v>124</v>
      </c>
      <c r="BH324" s="49"/>
      <c r="BI324" s="50" t="s">
        <v>95</v>
      </c>
      <c r="BJ324" s="50" t="s">
        <v>1578</v>
      </c>
      <c r="BK324" s="51" t="s">
        <v>1579</v>
      </c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  <c r="CP324" s="52"/>
      <c r="CQ324" s="52"/>
      <c r="CR324" s="52"/>
      <c r="CS324" s="52"/>
      <c r="CT324" s="52"/>
      <c r="CU324" s="52"/>
      <c r="CV324" s="52"/>
      <c r="CW324" s="52"/>
      <c r="CX324" s="52"/>
      <c r="CY324" s="52"/>
      <c r="CZ324" s="52"/>
      <c r="DA324" s="52"/>
      <c r="DB324" s="52"/>
      <c r="DC324" s="52"/>
      <c r="DD324" s="52"/>
      <c r="DE324" s="52"/>
      <c r="DF324" s="52"/>
      <c r="DG324" s="52"/>
      <c r="DH324" s="52"/>
      <c r="DI324" s="52"/>
      <c r="DJ324" s="52"/>
      <c r="DK324" s="52"/>
      <c r="DL324" s="52"/>
      <c r="DM324" s="52"/>
      <c r="DN324" s="52"/>
      <c r="DO324" s="52"/>
      <c r="DP324" s="52"/>
      <c r="DQ324" s="52"/>
      <c r="DR324" s="52"/>
      <c r="DS324" s="52"/>
      <c r="DT324" s="52"/>
      <c r="DU324" s="52"/>
      <c r="DV324" s="52"/>
      <c r="DW324" s="52"/>
      <c r="DX324" s="52"/>
      <c r="DY324" s="52"/>
      <c r="DZ324" s="52"/>
      <c r="EA324" s="52"/>
      <c r="EB324" s="52"/>
      <c r="EC324" s="52"/>
      <c r="ED324" s="52"/>
      <c r="EE324" s="52"/>
      <c r="EF324" s="52"/>
      <c r="EG324" s="52"/>
      <c r="EH324" s="52"/>
      <c r="EI324" s="52"/>
      <c r="EJ324" s="52"/>
      <c r="EK324" s="52"/>
      <c r="EL324" s="52"/>
      <c r="EM324" s="52"/>
      <c r="EN324" s="52"/>
      <c r="EO324" s="52"/>
      <c r="EP324" s="52"/>
      <c r="EQ324" s="52"/>
      <c r="ER324" s="52"/>
      <c r="ES324" s="52"/>
      <c r="ET324" s="52"/>
      <c r="EU324" s="52"/>
      <c r="EV324" s="52"/>
      <c r="EW324" s="52"/>
      <c r="EX324" s="52"/>
      <c r="EY324" s="52"/>
      <c r="EZ324" s="52"/>
      <c r="FA324" s="52"/>
      <c r="FB324" s="52"/>
      <c r="FC324" s="52"/>
      <c r="FD324" s="52"/>
      <c r="FE324" s="52"/>
      <c r="FF324" s="52"/>
      <c r="FG324" s="52"/>
      <c r="FH324" s="52"/>
      <c r="FI324" s="52"/>
      <c r="FJ324" s="52"/>
      <c r="FK324" s="52"/>
      <c r="FL324" s="52"/>
      <c r="FM324" s="52"/>
      <c r="FN324" s="52"/>
      <c r="FO324" s="52"/>
      <c r="FP324" s="52"/>
      <c r="FQ324" s="52"/>
      <c r="FR324" s="52"/>
      <c r="FS324" s="52"/>
      <c r="FT324" s="52"/>
      <c r="FU324" s="52"/>
      <c r="FV324" s="52"/>
      <c r="FW324" s="52"/>
      <c r="FX324" s="52"/>
      <c r="FY324" s="52"/>
      <c r="FZ324" s="52"/>
      <c r="GA324" s="52"/>
      <c r="GB324" s="52"/>
      <c r="GC324" s="52"/>
      <c r="GD324" s="52"/>
      <c r="GE324" s="52"/>
      <c r="GF324" s="52"/>
      <c r="GG324" s="52"/>
      <c r="GH324" s="52"/>
      <c r="GI324" s="52"/>
      <c r="GJ324" s="52"/>
      <c r="GK324" s="52"/>
      <c r="GL324" s="52"/>
      <c r="GM324" s="52"/>
      <c r="GN324" s="52"/>
      <c r="GO324" s="52"/>
      <c r="GP324" s="52"/>
      <c r="GQ324" s="52"/>
      <c r="GR324" s="52"/>
      <c r="GS324" s="52"/>
      <c r="GT324" s="52"/>
      <c r="GU324" s="52"/>
      <c r="GV324" s="52"/>
      <c r="GW324" s="52"/>
      <c r="GX324" s="52"/>
      <c r="GY324" s="52"/>
      <c r="GZ324" s="52"/>
      <c r="HA324" s="52"/>
      <c r="HB324" s="52"/>
      <c r="HC324" s="52"/>
      <c r="HD324" s="52"/>
      <c r="HE324" s="52"/>
      <c r="HF324" s="52"/>
      <c r="HG324" s="52"/>
      <c r="HH324" s="52"/>
      <c r="HI324" s="52"/>
      <c r="HJ324" s="52"/>
      <c r="HK324" s="52"/>
      <c r="HL324" s="52"/>
      <c r="HM324" s="52"/>
      <c r="HN324" s="52"/>
      <c r="HO324" s="52"/>
      <c r="HP324" s="52"/>
      <c r="HQ324" s="52"/>
      <c r="HR324" s="52"/>
      <c r="HS324" s="52"/>
      <c r="HT324" s="52"/>
      <c r="HU324" s="52"/>
      <c r="HV324" s="52"/>
      <c r="HW324" s="52"/>
      <c r="HX324" s="52"/>
      <c r="HY324" s="52"/>
      <c r="HZ324" s="52"/>
      <c r="IA324" s="52"/>
      <c r="IB324" s="52"/>
      <c r="IC324" s="52"/>
      <c r="ID324" s="52"/>
      <c r="IE324" s="52"/>
    </row>
    <row r="325" s="53" customFormat="true" ht="60" hidden="false" customHeight="true" outlineLevel="0" collapsed="false">
      <c r="A325" s="36"/>
      <c r="B325" s="36" t="s">
        <v>62</v>
      </c>
      <c r="C325" s="36" t="s">
        <v>63</v>
      </c>
      <c r="D325" s="37" t="s">
        <v>64</v>
      </c>
      <c r="E325" s="37" t="n">
        <v>604</v>
      </c>
      <c r="F325" s="38" t="s">
        <v>1291</v>
      </c>
      <c r="G325" s="51" t="s">
        <v>1580</v>
      </c>
      <c r="H325" s="51" t="s">
        <v>1581</v>
      </c>
      <c r="I325" s="39" t="s">
        <v>1565</v>
      </c>
      <c r="J325" s="38" t="s">
        <v>1566</v>
      </c>
      <c r="K325" s="40" t="s">
        <v>1567</v>
      </c>
      <c r="L325" s="50" t="s">
        <v>1568</v>
      </c>
      <c r="M325" s="50" t="s">
        <v>1568</v>
      </c>
      <c r="N325" s="50" t="s">
        <v>1582</v>
      </c>
      <c r="O325" s="50" t="s">
        <v>1570</v>
      </c>
      <c r="P325" s="36" t="s">
        <v>1571</v>
      </c>
      <c r="Q325" s="41" t="s">
        <v>135</v>
      </c>
      <c r="R325" s="74" t="n">
        <v>42583</v>
      </c>
      <c r="S325" s="39" t="n">
        <v>10</v>
      </c>
      <c r="T325" s="43" t="n">
        <f aca="false">R325+S325*365.2</f>
        <v>46235</v>
      </c>
      <c r="U325" s="50" t="s">
        <v>78</v>
      </c>
      <c r="V325" s="39" t="s">
        <v>137</v>
      </c>
      <c r="W325" s="41" t="s">
        <v>138</v>
      </c>
      <c r="X325" s="50" t="s">
        <v>1572</v>
      </c>
      <c r="Y325" s="39" t="s">
        <v>137</v>
      </c>
      <c r="Z325" s="41" t="s">
        <v>138</v>
      </c>
      <c r="AA325" s="37" t="s">
        <v>1573</v>
      </c>
      <c r="AB325" s="39"/>
      <c r="AC325" s="41" t="s">
        <v>111</v>
      </c>
      <c r="AD325" s="40" t="n">
        <v>12</v>
      </c>
      <c r="AE325" s="44" t="n">
        <v>45034</v>
      </c>
      <c r="AF325" s="45" t="n">
        <f aca="false">IF(AD325=0,0,IF(AE325="","",EDATE(AE325,AD325)-DAY(1)))</f>
        <v>45369</v>
      </c>
      <c r="AG325" s="38" t="s">
        <v>81</v>
      </c>
      <c r="AH325" s="38" t="s">
        <v>82</v>
      </c>
      <c r="AI325" s="36" t="s">
        <v>1583</v>
      </c>
      <c r="AJ325" s="38" t="s">
        <v>351</v>
      </c>
      <c r="AK325" s="45" t="str">
        <f aca="true">IF(AE325=0,"нет данных",IF(TODAY()&lt;AF325-30,"поверен",IF(TODAY()&gt;AF325,"ЗАМЕНИТЬ","ПРОСРОЧЕН")))</f>
        <v>ЗАМЕНИТЬ</v>
      </c>
      <c r="AL325" s="41"/>
      <c r="AM325" s="41" t="s">
        <v>85</v>
      </c>
      <c r="AN325" s="41" t="s">
        <v>86</v>
      </c>
      <c r="AO325" s="41"/>
      <c r="AP325" s="39" t="s">
        <v>1576</v>
      </c>
      <c r="AQ325" s="46" t="s">
        <v>1577</v>
      </c>
      <c r="AR325" s="45"/>
      <c r="AS325" s="41"/>
      <c r="AT325" s="36" t="s">
        <v>746</v>
      </c>
      <c r="AU325" s="36"/>
      <c r="AV325" s="38" t="n">
        <v>45369</v>
      </c>
      <c r="AW325" s="38"/>
      <c r="AX325" s="36"/>
      <c r="AY325" s="36"/>
      <c r="AZ325" s="36"/>
      <c r="BA325" s="38"/>
      <c r="BB325" s="38" t="s">
        <v>141</v>
      </c>
      <c r="BC325" s="38" t="s">
        <v>142</v>
      </c>
      <c r="BD325" s="41" t="n">
        <v>3001</v>
      </c>
      <c r="BE325" s="38"/>
      <c r="BF325" s="47"/>
      <c r="BG325" s="48" t="s">
        <v>124</v>
      </c>
      <c r="BH325" s="49"/>
      <c r="BI325" s="50" t="s">
        <v>95</v>
      </c>
      <c r="BJ325" s="50" t="s">
        <v>1578</v>
      </c>
      <c r="BK325" s="51" t="s">
        <v>1579</v>
      </c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  <c r="CP325" s="52"/>
      <c r="CQ325" s="52"/>
      <c r="CR325" s="52"/>
      <c r="CS325" s="52"/>
      <c r="CT325" s="52"/>
      <c r="CU325" s="52"/>
      <c r="CV325" s="52"/>
      <c r="CW325" s="52"/>
      <c r="CX325" s="52"/>
      <c r="CY325" s="52"/>
      <c r="CZ325" s="52"/>
      <c r="DA325" s="52"/>
      <c r="DB325" s="52"/>
      <c r="DC325" s="52"/>
      <c r="DD325" s="52"/>
      <c r="DE325" s="52"/>
      <c r="DF325" s="52"/>
      <c r="DG325" s="52"/>
      <c r="DH325" s="52"/>
      <c r="DI325" s="52"/>
      <c r="DJ325" s="52"/>
      <c r="DK325" s="52"/>
      <c r="DL325" s="52"/>
      <c r="DM325" s="52"/>
      <c r="DN325" s="52"/>
      <c r="DO325" s="52"/>
      <c r="DP325" s="52"/>
      <c r="DQ325" s="52"/>
      <c r="DR325" s="52"/>
      <c r="DS325" s="52"/>
      <c r="DT325" s="52"/>
      <c r="DU325" s="52"/>
      <c r="DV325" s="52"/>
      <c r="DW325" s="52"/>
      <c r="DX325" s="52"/>
      <c r="DY325" s="52"/>
      <c r="DZ325" s="52"/>
      <c r="EA325" s="52"/>
      <c r="EB325" s="52"/>
      <c r="EC325" s="52"/>
      <c r="ED325" s="52"/>
      <c r="EE325" s="52"/>
      <c r="EF325" s="52"/>
      <c r="EG325" s="52"/>
      <c r="EH325" s="52"/>
      <c r="EI325" s="52"/>
      <c r="EJ325" s="52"/>
      <c r="EK325" s="52"/>
      <c r="EL325" s="52"/>
      <c r="EM325" s="52"/>
      <c r="EN325" s="52"/>
      <c r="EO325" s="52"/>
      <c r="EP325" s="52"/>
      <c r="EQ325" s="52"/>
      <c r="ER325" s="52"/>
      <c r="ES325" s="52"/>
      <c r="ET325" s="52"/>
      <c r="EU325" s="52"/>
      <c r="EV325" s="52"/>
      <c r="EW325" s="52"/>
      <c r="EX325" s="52"/>
      <c r="EY325" s="52"/>
      <c r="EZ325" s="52"/>
      <c r="FA325" s="52"/>
      <c r="FB325" s="52"/>
      <c r="FC325" s="52"/>
      <c r="FD325" s="52"/>
      <c r="FE325" s="52"/>
      <c r="FF325" s="52"/>
      <c r="FG325" s="52"/>
      <c r="FH325" s="52"/>
      <c r="FI325" s="52"/>
      <c r="FJ325" s="52"/>
      <c r="FK325" s="52"/>
      <c r="FL325" s="52"/>
      <c r="FM325" s="52"/>
      <c r="FN325" s="52"/>
      <c r="FO325" s="52"/>
      <c r="FP325" s="52"/>
      <c r="FQ325" s="52"/>
      <c r="FR325" s="52"/>
      <c r="FS325" s="52"/>
      <c r="FT325" s="52"/>
      <c r="FU325" s="52"/>
      <c r="FV325" s="52"/>
      <c r="FW325" s="52"/>
      <c r="FX325" s="52"/>
      <c r="FY325" s="52"/>
      <c r="FZ325" s="52"/>
      <c r="GA325" s="52"/>
      <c r="GB325" s="52"/>
      <c r="GC325" s="52"/>
      <c r="GD325" s="52"/>
      <c r="GE325" s="52"/>
      <c r="GF325" s="52"/>
      <c r="GG325" s="52"/>
      <c r="GH325" s="52"/>
      <c r="GI325" s="52"/>
      <c r="GJ325" s="52"/>
      <c r="GK325" s="52"/>
      <c r="GL325" s="52"/>
      <c r="GM325" s="52"/>
      <c r="GN325" s="52"/>
      <c r="GO325" s="52"/>
      <c r="GP325" s="52"/>
      <c r="GQ325" s="52"/>
      <c r="GR325" s="52"/>
      <c r="GS325" s="52"/>
      <c r="GT325" s="52"/>
      <c r="GU325" s="52"/>
      <c r="GV325" s="52"/>
      <c r="GW325" s="52"/>
      <c r="GX325" s="52"/>
      <c r="GY325" s="52"/>
      <c r="GZ325" s="52"/>
      <c r="HA325" s="52"/>
      <c r="HB325" s="52"/>
      <c r="HC325" s="52"/>
      <c r="HD325" s="52"/>
      <c r="HE325" s="52"/>
      <c r="HF325" s="52"/>
      <c r="HG325" s="52"/>
      <c r="HH325" s="52"/>
      <c r="HI325" s="52"/>
      <c r="HJ325" s="52"/>
      <c r="HK325" s="52"/>
      <c r="HL325" s="52"/>
      <c r="HM325" s="52"/>
      <c r="HN325" s="52"/>
      <c r="HO325" s="52"/>
      <c r="HP325" s="52"/>
      <c r="HQ325" s="52"/>
      <c r="HR325" s="52"/>
      <c r="HS325" s="52"/>
      <c r="HT325" s="52"/>
      <c r="HU325" s="52"/>
      <c r="HV325" s="52"/>
      <c r="HW325" s="52"/>
      <c r="HX325" s="52"/>
      <c r="HY325" s="52"/>
      <c r="HZ325" s="52"/>
      <c r="IA325" s="52"/>
      <c r="IB325" s="52"/>
      <c r="IC325" s="52"/>
      <c r="ID325" s="52"/>
      <c r="IE325" s="52"/>
    </row>
    <row r="326" s="52" customFormat="true" ht="60" hidden="false" customHeight="true" outlineLevel="0" collapsed="false">
      <c r="A326" s="54"/>
      <c r="B326" s="54" t="s">
        <v>62</v>
      </c>
      <c r="C326" s="54" t="s">
        <v>63</v>
      </c>
      <c r="D326" s="55" t="s">
        <v>64</v>
      </c>
      <c r="E326" s="55" t="s">
        <v>1584</v>
      </c>
      <c r="F326" s="56" t="s">
        <v>1585</v>
      </c>
      <c r="G326" s="62" t="s">
        <v>1586</v>
      </c>
      <c r="H326" s="62" t="s">
        <v>1587</v>
      </c>
      <c r="I326" s="57" t="s">
        <v>1588</v>
      </c>
      <c r="J326" s="56" t="s">
        <v>1589</v>
      </c>
      <c r="K326" s="58" t="s">
        <v>103</v>
      </c>
      <c r="L326" s="58" t="s">
        <v>104</v>
      </c>
      <c r="M326" s="56" t="s">
        <v>1590</v>
      </c>
      <c r="N326" s="107" t="s">
        <v>1591</v>
      </c>
      <c r="O326" s="107" t="s">
        <v>1350</v>
      </c>
      <c r="P326" s="54" t="s">
        <v>76</v>
      </c>
      <c r="Q326" s="59" t="s">
        <v>108</v>
      </c>
      <c r="R326" s="60" t="n">
        <v>42618</v>
      </c>
      <c r="S326" s="57" t="n">
        <v>10</v>
      </c>
      <c r="T326" s="61" t="n">
        <v>46269</v>
      </c>
      <c r="U326" s="107" t="s">
        <v>78</v>
      </c>
      <c r="V326" s="229" t="str">
        <f aca="false">IF(Y326="","",Y326)</f>
        <v/>
      </c>
      <c r="W326" s="62" t="str">
        <f aca="false">IF(Z326="","",Z326)</f>
        <v>°С</v>
      </c>
      <c r="X326" s="57" t="n">
        <v>50</v>
      </c>
      <c r="Y326" s="245"/>
      <c r="Z326" s="59" t="s">
        <v>109</v>
      </c>
      <c r="AA326" s="55" t="s">
        <v>805</v>
      </c>
      <c r="AB326" s="57"/>
      <c r="AC326" s="59" t="s">
        <v>111</v>
      </c>
      <c r="AD326" s="58" t="n">
        <v>60</v>
      </c>
      <c r="AE326" s="63" t="n">
        <v>44265</v>
      </c>
      <c r="AF326" s="64" t="n">
        <f aca="false">IF(AD326=0,0,IF(AE326="","",EDATE(AE326,AD326)-DAY(1)))</f>
        <v>46060</v>
      </c>
      <c r="AG326" s="64" t="s">
        <v>81</v>
      </c>
      <c r="AH326" s="64" t="s">
        <v>82</v>
      </c>
      <c r="AI326" s="54" t="s">
        <v>1592</v>
      </c>
      <c r="AJ326" s="56" t="s">
        <v>520</v>
      </c>
      <c r="AK326" s="64" t="str">
        <f aca="true">IF(AE326=0,"нет данных",IF(TODAY()&lt;AF326-30,"поверен",IF(TODAY()&gt;AF326,"ЗАМЕНИТЬ","ПРОСРОЧЕН")))</f>
        <v>поверен</v>
      </c>
      <c r="AL326" s="59"/>
      <c r="AM326" s="59" t="s">
        <v>85</v>
      </c>
      <c r="AN326" s="59" t="s">
        <v>86</v>
      </c>
      <c r="AO326" s="59" t="s">
        <v>87</v>
      </c>
      <c r="AP326" s="64" t="s">
        <v>1593</v>
      </c>
      <c r="AQ326" s="65" t="s">
        <v>1594</v>
      </c>
      <c r="AR326" s="64"/>
      <c r="AS326" s="59" t="s">
        <v>90</v>
      </c>
      <c r="AT326" s="54" t="s">
        <v>746</v>
      </c>
      <c r="AU326" s="54"/>
      <c r="AV326" s="56" t="n">
        <v>44615</v>
      </c>
      <c r="AW326" s="56"/>
      <c r="AX326" s="54"/>
      <c r="AY326" s="54"/>
      <c r="AZ326" s="54"/>
      <c r="BA326" s="56"/>
      <c r="BB326" s="56"/>
      <c r="BC326" s="56"/>
      <c r="BD326" s="59"/>
      <c r="BE326" s="56"/>
      <c r="BF326" s="66"/>
      <c r="BG326" s="67"/>
      <c r="BH326" s="68"/>
      <c r="BI326" s="62"/>
      <c r="BJ326" s="62"/>
      <c r="BK326" s="62"/>
    </row>
    <row r="327" s="52" customFormat="true" ht="60" hidden="false" customHeight="true" outlineLevel="0" collapsed="false">
      <c r="A327" s="54"/>
      <c r="B327" s="54" t="s">
        <v>62</v>
      </c>
      <c r="C327" s="54" t="s">
        <v>63</v>
      </c>
      <c r="D327" s="55" t="s">
        <v>64</v>
      </c>
      <c r="E327" s="55" t="s">
        <v>1595</v>
      </c>
      <c r="F327" s="56" t="s">
        <v>1596</v>
      </c>
      <c r="G327" s="56" t="s">
        <v>214</v>
      </c>
      <c r="H327" s="56" t="s">
        <v>1597</v>
      </c>
      <c r="I327" s="57" t="s">
        <v>552</v>
      </c>
      <c r="J327" s="56" t="s">
        <v>553</v>
      </c>
      <c r="K327" s="58" t="s">
        <v>554</v>
      </c>
      <c r="L327" s="62" t="s">
        <v>1118</v>
      </c>
      <c r="M327" s="62" t="s">
        <v>1598</v>
      </c>
      <c r="N327" s="58" t="n">
        <v>2349909</v>
      </c>
      <c r="O327" s="54" t="s">
        <v>305</v>
      </c>
      <c r="P327" s="54" t="s">
        <v>76</v>
      </c>
      <c r="Q327" s="59" t="s">
        <v>108</v>
      </c>
      <c r="R327" s="60" t="n">
        <v>42705</v>
      </c>
      <c r="S327" s="57" t="n">
        <v>8</v>
      </c>
      <c r="T327" s="61" t="n">
        <f aca="false">R327+S327*365.2</f>
        <v>45626.6</v>
      </c>
      <c r="U327" s="55" t="s">
        <v>78</v>
      </c>
      <c r="V327" s="62"/>
      <c r="W327" s="62" t="s">
        <v>578</v>
      </c>
      <c r="X327" s="57" t="n">
        <v>50</v>
      </c>
      <c r="Y327" s="62"/>
      <c r="Z327" s="62" t="s">
        <v>578</v>
      </c>
      <c r="AA327" s="55" t="s">
        <v>1599</v>
      </c>
      <c r="AB327" s="57"/>
      <c r="AC327" s="57" t="s">
        <v>111</v>
      </c>
      <c r="AD327" s="58" t="n">
        <v>60</v>
      </c>
      <c r="AE327" s="63" t="n">
        <v>44478</v>
      </c>
      <c r="AF327" s="64" t="n">
        <f aca="false">IF(AD327=0,0,IF(AE327="","",EDATE(AE327,AD327)-DAY(1)))</f>
        <v>46273</v>
      </c>
      <c r="AG327" s="56" t="s">
        <v>81</v>
      </c>
      <c r="AH327" s="56" t="s">
        <v>82</v>
      </c>
      <c r="AI327" s="54" t="s">
        <v>1600</v>
      </c>
      <c r="AJ327" s="56" t="s">
        <v>316</v>
      </c>
      <c r="AK327" s="64" t="str">
        <f aca="true">IF(AE327=0,"нет данных",IF(TODAY()&lt;AF327-30,"поверен",IF(TODAY()&gt;AF327,"ЗАМЕНИТЬ","ПРОСРОЧЕН")))</f>
        <v>поверен</v>
      </c>
      <c r="AL327" s="59"/>
      <c r="AM327" s="59" t="s">
        <v>85</v>
      </c>
      <c r="AN327" s="59" t="s">
        <v>86</v>
      </c>
      <c r="AO327" s="59" t="s">
        <v>87</v>
      </c>
      <c r="AP327" s="57" t="s">
        <v>635</v>
      </c>
      <c r="AQ327" s="65"/>
      <c r="AR327" s="64"/>
      <c r="AS327" s="59"/>
      <c r="AT327" s="54"/>
      <c r="AU327" s="54"/>
      <c r="AV327" s="56"/>
      <c r="AW327" s="56"/>
      <c r="AX327" s="54"/>
      <c r="AY327" s="54"/>
      <c r="AZ327" s="54"/>
      <c r="BA327" s="56"/>
      <c r="BB327" s="56" t="s">
        <v>116</v>
      </c>
      <c r="BC327" s="56" t="s">
        <v>117</v>
      </c>
      <c r="BD327" s="59" t="n">
        <v>3201</v>
      </c>
      <c r="BE327" s="56"/>
      <c r="BF327" s="66"/>
      <c r="BG327" s="67"/>
      <c r="BH327" s="68"/>
      <c r="BI327" s="62"/>
      <c r="BJ327" s="62"/>
      <c r="BK327" s="62"/>
    </row>
    <row r="328" s="1" customFormat="true" ht="60" hidden="false" customHeight="true" outlineLevel="0" collapsed="false">
      <c r="A328" s="54"/>
      <c r="B328" s="54" t="s">
        <v>62</v>
      </c>
      <c r="C328" s="54" t="s">
        <v>63</v>
      </c>
      <c r="D328" s="55" t="s">
        <v>64</v>
      </c>
      <c r="E328" s="62" t="n">
        <v>300</v>
      </c>
      <c r="F328" s="56" t="s">
        <v>1596</v>
      </c>
      <c r="G328" s="62" t="s">
        <v>1601</v>
      </c>
      <c r="H328" s="62" t="s">
        <v>1602</v>
      </c>
      <c r="I328" s="62" t="s">
        <v>429</v>
      </c>
      <c r="J328" s="62" t="s">
        <v>1603</v>
      </c>
      <c r="K328" s="62" t="s">
        <v>431</v>
      </c>
      <c r="L328" s="58" t="s">
        <v>432</v>
      </c>
      <c r="M328" s="62" t="s">
        <v>1604</v>
      </c>
      <c r="N328" s="62" t="n">
        <v>4801510</v>
      </c>
      <c r="O328" s="54" t="s">
        <v>1605</v>
      </c>
      <c r="P328" s="54" t="s">
        <v>1606</v>
      </c>
      <c r="Q328" s="59" t="s">
        <v>239</v>
      </c>
      <c r="R328" s="107" t="s">
        <v>273</v>
      </c>
      <c r="S328" s="57" t="n">
        <v>10</v>
      </c>
      <c r="T328" s="61" t="e">
        <f aca="false">R328+S328*365.2</f>
        <v>#VALUE!</v>
      </c>
      <c r="U328" s="55" t="s">
        <v>1607</v>
      </c>
      <c r="V328" s="62" t="str">
        <f aca="false">IF(Y328="","",Y328)</f>
        <v>м</v>
      </c>
      <c r="W328" s="62" t="str">
        <f aca="false">IF(Z328="","",Z328)</f>
        <v>м</v>
      </c>
      <c r="X328" s="57" t="n">
        <v>8000</v>
      </c>
      <c r="Y328" s="57" t="s">
        <v>242</v>
      </c>
      <c r="Z328" s="59" t="s">
        <v>242</v>
      </c>
      <c r="AA328" s="55" t="s">
        <v>468</v>
      </c>
      <c r="AB328" s="57" t="s">
        <v>242</v>
      </c>
      <c r="AC328" s="59" t="s">
        <v>242</v>
      </c>
      <c r="AD328" s="58" t="n">
        <v>48</v>
      </c>
      <c r="AE328" s="63" t="n">
        <v>44722</v>
      </c>
      <c r="AF328" s="64" t="n">
        <f aca="false">IF(AD328=0,0,IF(AE328="","",EDATE(AE328,AD328)-DAY(1)))</f>
        <v>46152</v>
      </c>
      <c r="AG328" s="56" t="s">
        <v>81</v>
      </c>
      <c r="AH328" s="56" t="s">
        <v>82</v>
      </c>
      <c r="AI328" s="59" t="s">
        <v>1608</v>
      </c>
      <c r="AJ328" s="56" t="s">
        <v>113</v>
      </c>
      <c r="AK328" s="64" t="str">
        <f aca="true">IF(AE328=0,"нет данных",IF(TODAY()&lt;AF328-30,"поверен",IF(TODAY()&gt;AF328,"ЗАМЕНИТЬ","ПРОСРОЧЕН")))</f>
        <v>поверен</v>
      </c>
      <c r="AL328" s="232"/>
      <c r="AM328" s="59" t="s">
        <v>85</v>
      </c>
      <c r="AN328" s="59" t="s">
        <v>86</v>
      </c>
      <c r="AO328" s="54" t="s">
        <v>87</v>
      </c>
      <c r="AP328" s="232"/>
      <c r="AQ328" s="232"/>
      <c r="AR328" s="232"/>
      <c r="AS328" s="232"/>
      <c r="AT328" s="232"/>
      <c r="AU328" s="232"/>
      <c r="AV328" s="232"/>
      <c r="AW328" s="62" t="s">
        <v>1609</v>
      </c>
      <c r="AX328" s="232"/>
      <c r="AY328" s="232"/>
      <c r="AZ328" s="232"/>
      <c r="BA328" s="232"/>
      <c r="BB328" s="232"/>
      <c r="BC328" s="232"/>
      <c r="BD328" s="246"/>
      <c r="BE328" s="232"/>
      <c r="BF328" s="247"/>
      <c r="BG328" s="62" t="s">
        <v>144</v>
      </c>
      <c r="BH328" s="232"/>
      <c r="BI328" s="62"/>
      <c r="BJ328" s="62"/>
      <c r="BK328" s="62"/>
    </row>
    <row r="329" s="53" customFormat="true" ht="60" hidden="false" customHeight="true" outlineLevel="0" collapsed="false">
      <c r="A329" s="36"/>
      <c r="B329" s="36" t="s">
        <v>62</v>
      </c>
      <c r="C329" s="36" t="s">
        <v>63</v>
      </c>
      <c r="D329" s="37" t="s">
        <v>64</v>
      </c>
      <c r="E329" s="37" t="s">
        <v>1610</v>
      </c>
      <c r="F329" s="38" t="s">
        <v>1611</v>
      </c>
      <c r="G329" s="38" t="s">
        <v>1612</v>
      </c>
      <c r="H329" s="37" t="s">
        <v>1613</v>
      </c>
      <c r="I329" s="39" t="s">
        <v>344</v>
      </c>
      <c r="J329" s="38" t="s">
        <v>1614</v>
      </c>
      <c r="K329" s="40" t="s">
        <v>346</v>
      </c>
      <c r="L329" s="40" t="s">
        <v>347</v>
      </c>
      <c r="M329" s="40" t="s">
        <v>347</v>
      </c>
      <c r="N329" s="40" t="s">
        <v>1615</v>
      </c>
      <c r="O329" s="36" t="s">
        <v>75</v>
      </c>
      <c r="P329" s="36" t="s">
        <v>76</v>
      </c>
      <c r="Q329" s="41" t="s">
        <v>77</v>
      </c>
      <c r="R329" s="42" t="n">
        <v>44167</v>
      </c>
      <c r="S329" s="39" t="n">
        <v>12</v>
      </c>
      <c r="T329" s="43" t="n">
        <f aca="false">R329+S329*365.2</f>
        <v>48549.4</v>
      </c>
      <c r="U329" s="248" t="s">
        <v>78</v>
      </c>
      <c r="V329" s="51"/>
      <c r="W329" s="41" t="s">
        <v>79</v>
      </c>
      <c r="X329" s="39" t="n">
        <v>100</v>
      </c>
      <c r="Y329" s="39"/>
      <c r="Z329" s="41" t="s">
        <v>79</v>
      </c>
      <c r="AA329" s="37" t="s">
        <v>80</v>
      </c>
      <c r="AB329" s="39"/>
      <c r="AC329" s="41" t="s">
        <v>79</v>
      </c>
      <c r="AD329" s="40" t="n">
        <v>36</v>
      </c>
      <c r="AE329" s="42" t="n">
        <v>45241</v>
      </c>
      <c r="AF329" s="45" t="n">
        <f aca="false">IF(AD329=0,0,IF(AE329="","",EDATE(AE329,AD329)-DAY(1)))</f>
        <v>46306</v>
      </c>
      <c r="AG329" s="38" t="s">
        <v>81</v>
      </c>
      <c r="AH329" s="38" t="s">
        <v>82</v>
      </c>
      <c r="AI329" s="41" t="s">
        <v>1616</v>
      </c>
      <c r="AJ329" s="38" t="s">
        <v>113</v>
      </c>
      <c r="AK329" s="45" t="str">
        <f aca="true">IF(AE329=0,"нет данных",IF(TODAY()&lt;AF329-30,"поверен",IF(TODAY()&gt;AF329,"ЗАМЕНИТЬ","ПРОСРОЧЕН")))</f>
        <v>поверен</v>
      </c>
      <c r="AL329" s="41"/>
      <c r="AM329" s="41" t="s">
        <v>85</v>
      </c>
      <c r="AN329" s="41" t="s">
        <v>86</v>
      </c>
      <c r="AO329" s="41" t="s">
        <v>87</v>
      </c>
      <c r="AP329" s="39" t="s">
        <v>352</v>
      </c>
      <c r="AQ329" s="46" t="s">
        <v>1617</v>
      </c>
      <c r="AR329" s="45"/>
      <c r="AS329" s="41" t="s">
        <v>90</v>
      </c>
      <c r="AT329" s="36" t="s">
        <v>746</v>
      </c>
      <c r="AU329" s="36"/>
      <c r="AV329" s="38" t="n">
        <v>44534</v>
      </c>
      <c r="AW329" s="38"/>
      <c r="AX329" s="36"/>
      <c r="AY329" s="36"/>
      <c r="AZ329" s="36"/>
      <c r="BA329" s="38"/>
      <c r="BB329" s="38" t="s">
        <v>93</v>
      </c>
      <c r="BC329" s="38" t="s">
        <v>1618</v>
      </c>
      <c r="BD329" s="41" t="n">
        <v>3160</v>
      </c>
      <c r="BE329" s="38"/>
      <c r="BF329" s="47"/>
      <c r="BG329" s="48"/>
      <c r="BH329" s="49"/>
      <c r="BI329" s="51" t="s">
        <v>95</v>
      </c>
      <c r="BJ329" s="50" t="s">
        <v>96</v>
      </c>
      <c r="BK329" s="51" t="s">
        <v>354</v>
      </c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2"/>
      <c r="CQ329" s="52"/>
      <c r="CR329" s="52"/>
      <c r="CS329" s="52"/>
      <c r="CT329" s="52"/>
      <c r="CU329" s="52"/>
      <c r="CV329" s="52"/>
      <c r="CW329" s="52"/>
      <c r="CX329" s="52"/>
      <c r="CY329" s="52"/>
      <c r="CZ329" s="52"/>
      <c r="DA329" s="52"/>
      <c r="DB329" s="52"/>
      <c r="DC329" s="52"/>
      <c r="DD329" s="52"/>
      <c r="DE329" s="52"/>
      <c r="DF329" s="52"/>
      <c r="DG329" s="52"/>
      <c r="DH329" s="52"/>
      <c r="DI329" s="52"/>
      <c r="DJ329" s="52"/>
      <c r="DK329" s="52"/>
      <c r="DL329" s="52"/>
      <c r="DM329" s="52"/>
      <c r="DN329" s="52"/>
      <c r="DO329" s="52"/>
      <c r="DP329" s="52"/>
      <c r="DQ329" s="52"/>
      <c r="DR329" s="52"/>
      <c r="DS329" s="52"/>
      <c r="DT329" s="52"/>
      <c r="DU329" s="52"/>
      <c r="DV329" s="52"/>
      <c r="DW329" s="52"/>
      <c r="DX329" s="52"/>
      <c r="DY329" s="52"/>
      <c r="DZ329" s="52"/>
      <c r="EA329" s="52"/>
      <c r="EB329" s="52"/>
      <c r="EC329" s="52"/>
      <c r="ED329" s="52"/>
      <c r="EE329" s="52"/>
      <c r="EF329" s="52"/>
      <c r="EG329" s="52"/>
      <c r="EH329" s="52"/>
      <c r="EI329" s="52"/>
      <c r="EJ329" s="52"/>
      <c r="EK329" s="52"/>
      <c r="EL329" s="52"/>
      <c r="EM329" s="52"/>
      <c r="EN329" s="52"/>
      <c r="EO329" s="52"/>
      <c r="EP329" s="52"/>
      <c r="EQ329" s="52"/>
      <c r="ER329" s="52"/>
      <c r="ES329" s="52"/>
      <c r="ET329" s="52"/>
      <c r="EU329" s="52"/>
      <c r="EV329" s="52"/>
      <c r="EW329" s="52"/>
      <c r="EX329" s="52"/>
      <c r="EY329" s="52"/>
      <c r="EZ329" s="52"/>
      <c r="FA329" s="52"/>
      <c r="FB329" s="52"/>
      <c r="FC329" s="52"/>
      <c r="FD329" s="52"/>
      <c r="FE329" s="52"/>
      <c r="FF329" s="52"/>
      <c r="FG329" s="52"/>
      <c r="FH329" s="52"/>
      <c r="FI329" s="52"/>
      <c r="FJ329" s="52"/>
      <c r="FK329" s="52"/>
      <c r="FL329" s="52"/>
      <c r="FM329" s="52"/>
      <c r="FN329" s="52"/>
      <c r="FO329" s="52"/>
      <c r="FP329" s="52"/>
      <c r="FQ329" s="52"/>
      <c r="FR329" s="52"/>
      <c r="FS329" s="52"/>
      <c r="FT329" s="52"/>
      <c r="FU329" s="52"/>
      <c r="FV329" s="52"/>
      <c r="FW329" s="52"/>
      <c r="FX329" s="52"/>
      <c r="FY329" s="52"/>
      <c r="FZ329" s="52"/>
      <c r="GA329" s="52"/>
      <c r="GB329" s="52"/>
      <c r="GC329" s="52"/>
      <c r="GD329" s="52"/>
      <c r="GE329" s="52"/>
      <c r="GF329" s="52"/>
      <c r="GG329" s="52"/>
      <c r="GH329" s="52"/>
      <c r="GI329" s="52"/>
      <c r="GJ329" s="52"/>
      <c r="GK329" s="52"/>
      <c r="GL329" s="52"/>
      <c r="GM329" s="52"/>
      <c r="GN329" s="52"/>
      <c r="GO329" s="52"/>
      <c r="GP329" s="52"/>
      <c r="GQ329" s="52"/>
      <c r="GR329" s="52"/>
      <c r="GS329" s="52"/>
      <c r="GT329" s="52"/>
      <c r="GU329" s="52"/>
      <c r="GV329" s="52"/>
      <c r="GW329" s="52"/>
      <c r="GX329" s="52"/>
      <c r="GY329" s="52"/>
      <c r="GZ329" s="52"/>
      <c r="HA329" s="52"/>
      <c r="HB329" s="52"/>
      <c r="HC329" s="52"/>
      <c r="HD329" s="52"/>
      <c r="HE329" s="52"/>
      <c r="HF329" s="52"/>
      <c r="HG329" s="52"/>
      <c r="HH329" s="52"/>
      <c r="HI329" s="52"/>
      <c r="HJ329" s="52"/>
      <c r="HK329" s="52"/>
      <c r="HL329" s="52"/>
      <c r="HM329" s="52"/>
      <c r="HN329" s="52"/>
      <c r="HO329" s="52"/>
      <c r="HP329" s="52"/>
      <c r="HQ329" s="52"/>
      <c r="HR329" s="52"/>
      <c r="HS329" s="52"/>
      <c r="HT329" s="52"/>
      <c r="HU329" s="52"/>
      <c r="HV329" s="52"/>
      <c r="HW329" s="52"/>
      <c r="HX329" s="52"/>
      <c r="HY329" s="52"/>
      <c r="HZ329" s="52"/>
      <c r="IA329" s="52"/>
      <c r="IB329" s="52"/>
      <c r="IC329" s="52"/>
      <c r="ID329" s="52"/>
      <c r="IE329" s="52"/>
    </row>
    <row r="330" s="53" customFormat="true" ht="60" hidden="false" customHeight="true" outlineLevel="0" collapsed="false">
      <c r="A330" s="36"/>
      <c r="B330" s="36" t="s">
        <v>62</v>
      </c>
      <c r="C330" s="36" t="s">
        <v>63</v>
      </c>
      <c r="D330" s="37" t="s">
        <v>64</v>
      </c>
      <c r="E330" s="37" t="s">
        <v>1610</v>
      </c>
      <c r="F330" s="38" t="s">
        <v>1611</v>
      </c>
      <c r="G330" s="38" t="s">
        <v>1612</v>
      </c>
      <c r="H330" s="37" t="s">
        <v>1619</v>
      </c>
      <c r="I330" s="39" t="s">
        <v>344</v>
      </c>
      <c r="J330" s="38" t="s">
        <v>1614</v>
      </c>
      <c r="K330" s="40" t="s">
        <v>346</v>
      </c>
      <c r="L330" s="40" t="s">
        <v>347</v>
      </c>
      <c r="M330" s="40" t="s">
        <v>347</v>
      </c>
      <c r="N330" s="40" t="s">
        <v>1620</v>
      </c>
      <c r="O330" s="36" t="s">
        <v>75</v>
      </c>
      <c r="P330" s="36" t="s">
        <v>76</v>
      </c>
      <c r="Q330" s="41" t="s">
        <v>77</v>
      </c>
      <c r="R330" s="42" t="n">
        <v>44168</v>
      </c>
      <c r="S330" s="39" t="n">
        <v>12</v>
      </c>
      <c r="T330" s="43" t="n">
        <f aca="false">R330+S330*365.2</f>
        <v>48550.4</v>
      </c>
      <c r="U330" s="248" t="s">
        <v>78</v>
      </c>
      <c r="V330" s="51"/>
      <c r="W330" s="41" t="s">
        <v>79</v>
      </c>
      <c r="X330" s="39" t="n">
        <v>100</v>
      </c>
      <c r="Y330" s="39"/>
      <c r="Z330" s="41" t="s">
        <v>79</v>
      </c>
      <c r="AA330" s="37" t="s">
        <v>80</v>
      </c>
      <c r="AB330" s="39"/>
      <c r="AC330" s="41" t="s">
        <v>79</v>
      </c>
      <c r="AD330" s="40" t="n">
        <v>36</v>
      </c>
      <c r="AE330" s="42" t="n">
        <v>45241</v>
      </c>
      <c r="AF330" s="45" t="n">
        <f aca="false">IF(AD330=0,0,IF(AE330="","",EDATE(AE330,AD330)-DAY(1)))</f>
        <v>46306</v>
      </c>
      <c r="AG330" s="38" t="s">
        <v>81</v>
      </c>
      <c r="AH330" s="38" t="s">
        <v>82</v>
      </c>
      <c r="AI330" s="41" t="s">
        <v>1621</v>
      </c>
      <c r="AJ330" s="38" t="s">
        <v>113</v>
      </c>
      <c r="AK330" s="45" t="str">
        <f aca="true">IF(AE330=0,"нет данных",IF(TODAY()&lt;AF330-30,"поверен",IF(TODAY()&gt;AF330,"ЗАМЕНИТЬ","ПРОСРОЧЕН")))</f>
        <v>поверен</v>
      </c>
      <c r="AL330" s="41"/>
      <c r="AM330" s="41" t="s">
        <v>85</v>
      </c>
      <c r="AN330" s="41" t="s">
        <v>86</v>
      </c>
      <c r="AO330" s="41" t="s">
        <v>87</v>
      </c>
      <c r="AP330" s="39" t="s">
        <v>352</v>
      </c>
      <c r="AQ330" s="46" t="s">
        <v>1617</v>
      </c>
      <c r="AR330" s="45"/>
      <c r="AS330" s="41" t="s">
        <v>90</v>
      </c>
      <c r="AT330" s="36" t="s">
        <v>746</v>
      </c>
      <c r="AU330" s="36"/>
      <c r="AV330" s="38" t="n">
        <v>44534</v>
      </c>
      <c r="AW330" s="38"/>
      <c r="AX330" s="36"/>
      <c r="AY330" s="36"/>
      <c r="AZ330" s="36"/>
      <c r="BA330" s="38"/>
      <c r="BB330" s="38" t="s">
        <v>93</v>
      </c>
      <c r="BC330" s="38" t="s">
        <v>1618</v>
      </c>
      <c r="BD330" s="41" t="n">
        <v>3160</v>
      </c>
      <c r="BE330" s="38"/>
      <c r="BF330" s="47"/>
      <c r="BG330" s="48"/>
      <c r="BH330" s="49"/>
      <c r="BI330" s="51" t="s">
        <v>95</v>
      </c>
      <c r="BJ330" s="50" t="s">
        <v>96</v>
      </c>
      <c r="BK330" s="51" t="s">
        <v>354</v>
      </c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  <c r="CP330" s="52"/>
      <c r="CQ330" s="52"/>
      <c r="CR330" s="52"/>
      <c r="CS330" s="52"/>
      <c r="CT330" s="52"/>
      <c r="CU330" s="52"/>
      <c r="CV330" s="52"/>
      <c r="CW330" s="52"/>
      <c r="CX330" s="52"/>
      <c r="CY330" s="52"/>
      <c r="CZ330" s="52"/>
      <c r="DA330" s="52"/>
      <c r="DB330" s="52"/>
      <c r="DC330" s="52"/>
      <c r="DD330" s="52"/>
      <c r="DE330" s="52"/>
      <c r="DF330" s="52"/>
      <c r="DG330" s="52"/>
      <c r="DH330" s="52"/>
      <c r="DI330" s="52"/>
      <c r="DJ330" s="52"/>
      <c r="DK330" s="52"/>
      <c r="DL330" s="52"/>
      <c r="DM330" s="52"/>
      <c r="DN330" s="52"/>
      <c r="DO330" s="52"/>
      <c r="DP330" s="52"/>
      <c r="DQ330" s="52"/>
      <c r="DR330" s="52"/>
      <c r="DS330" s="52"/>
      <c r="DT330" s="52"/>
      <c r="DU330" s="52"/>
      <c r="DV330" s="52"/>
      <c r="DW330" s="52"/>
      <c r="DX330" s="52"/>
      <c r="DY330" s="52"/>
      <c r="DZ330" s="52"/>
      <c r="EA330" s="52"/>
      <c r="EB330" s="52"/>
      <c r="EC330" s="52"/>
      <c r="ED330" s="52"/>
      <c r="EE330" s="52"/>
      <c r="EF330" s="52"/>
      <c r="EG330" s="52"/>
      <c r="EH330" s="52"/>
      <c r="EI330" s="52"/>
      <c r="EJ330" s="52"/>
      <c r="EK330" s="52"/>
      <c r="EL330" s="52"/>
      <c r="EM330" s="52"/>
      <c r="EN330" s="52"/>
      <c r="EO330" s="52"/>
      <c r="EP330" s="52"/>
      <c r="EQ330" s="52"/>
      <c r="ER330" s="52"/>
      <c r="ES330" s="52"/>
      <c r="ET330" s="52"/>
      <c r="EU330" s="52"/>
      <c r="EV330" s="52"/>
      <c r="EW330" s="52"/>
      <c r="EX330" s="52"/>
      <c r="EY330" s="52"/>
      <c r="EZ330" s="52"/>
      <c r="FA330" s="52"/>
      <c r="FB330" s="52"/>
      <c r="FC330" s="52"/>
      <c r="FD330" s="52"/>
      <c r="FE330" s="52"/>
      <c r="FF330" s="52"/>
      <c r="FG330" s="52"/>
      <c r="FH330" s="52"/>
      <c r="FI330" s="52"/>
      <c r="FJ330" s="52"/>
      <c r="FK330" s="52"/>
      <c r="FL330" s="52"/>
      <c r="FM330" s="52"/>
      <c r="FN330" s="52"/>
      <c r="FO330" s="52"/>
      <c r="FP330" s="52"/>
      <c r="FQ330" s="52"/>
      <c r="FR330" s="52"/>
      <c r="FS330" s="52"/>
      <c r="FT330" s="52"/>
      <c r="FU330" s="52"/>
      <c r="FV330" s="52"/>
      <c r="FW330" s="52"/>
      <c r="FX330" s="52"/>
      <c r="FY330" s="52"/>
      <c r="FZ330" s="52"/>
      <c r="GA330" s="52"/>
      <c r="GB330" s="52"/>
      <c r="GC330" s="52"/>
      <c r="GD330" s="52"/>
      <c r="GE330" s="52"/>
      <c r="GF330" s="52"/>
      <c r="GG330" s="52"/>
      <c r="GH330" s="52"/>
      <c r="GI330" s="52"/>
      <c r="GJ330" s="52"/>
      <c r="GK330" s="52"/>
      <c r="GL330" s="52"/>
      <c r="GM330" s="52"/>
      <c r="GN330" s="52"/>
      <c r="GO330" s="52"/>
      <c r="GP330" s="52"/>
      <c r="GQ330" s="52"/>
      <c r="GR330" s="52"/>
      <c r="GS330" s="52"/>
      <c r="GT330" s="52"/>
      <c r="GU330" s="52"/>
      <c r="GV330" s="52"/>
      <c r="GW330" s="52"/>
      <c r="GX330" s="52"/>
      <c r="GY330" s="52"/>
      <c r="GZ330" s="52"/>
      <c r="HA330" s="52"/>
      <c r="HB330" s="52"/>
      <c r="HC330" s="52"/>
      <c r="HD330" s="52"/>
      <c r="HE330" s="52"/>
      <c r="HF330" s="52"/>
      <c r="HG330" s="52"/>
      <c r="HH330" s="52"/>
      <c r="HI330" s="52"/>
      <c r="HJ330" s="52"/>
      <c r="HK330" s="52"/>
      <c r="HL330" s="52"/>
      <c r="HM330" s="52"/>
      <c r="HN330" s="52"/>
      <c r="HO330" s="52"/>
      <c r="HP330" s="52"/>
      <c r="HQ330" s="52"/>
      <c r="HR330" s="52"/>
      <c r="HS330" s="52"/>
      <c r="HT330" s="52"/>
      <c r="HU330" s="52"/>
      <c r="HV330" s="52"/>
      <c r="HW330" s="52"/>
      <c r="HX330" s="52"/>
      <c r="HY330" s="52"/>
      <c r="HZ330" s="52"/>
      <c r="IA330" s="52"/>
      <c r="IB330" s="52"/>
      <c r="IC330" s="52"/>
      <c r="ID330" s="52"/>
      <c r="IE330" s="52"/>
    </row>
    <row r="331" s="53" customFormat="true" ht="60" hidden="false" customHeight="true" outlineLevel="0" collapsed="false">
      <c r="A331" s="36"/>
      <c r="B331" s="36" t="s">
        <v>62</v>
      </c>
      <c r="C331" s="36" t="s">
        <v>63</v>
      </c>
      <c r="D331" s="37" t="s">
        <v>64</v>
      </c>
      <c r="E331" s="37" t="s">
        <v>1610</v>
      </c>
      <c r="F331" s="38" t="s">
        <v>1611</v>
      </c>
      <c r="G331" s="38" t="s">
        <v>1612</v>
      </c>
      <c r="H331" s="37" t="s">
        <v>1622</v>
      </c>
      <c r="I331" s="39" t="s">
        <v>344</v>
      </c>
      <c r="J331" s="38" t="s">
        <v>1614</v>
      </c>
      <c r="K331" s="40" t="s">
        <v>346</v>
      </c>
      <c r="L331" s="40" t="s">
        <v>347</v>
      </c>
      <c r="M331" s="40" t="s">
        <v>347</v>
      </c>
      <c r="N331" s="40" t="s">
        <v>1623</v>
      </c>
      <c r="O331" s="36" t="s">
        <v>75</v>
      </c>
      <c r="P331" s="36" t="s">
        <v>76</v>
      </c>
      <c r="Q331" s="41" t="s">
        <v>77</v>
      </c>
      <c r="R331" s="42" t="n">
        <v>44168</v>
      </c>
      <c r="S331" s="39" t="n">
        <v>12</v>
      </c>
      <c r="T331" s="43" t="n">
        <f aca="false">R331+S331*365.2</f>
        <v>48550.4</v>
      </c>
      <c r="U331" s="248" t="s">
        <v>78</v>
      </c>
      <c r="V331" s="51"/>
      <c r="W331" s="41" t="s">
        <v>79</v>
      </c>
      <c r="X331" s="39" t="n">
        <v>100</v>
      </c>
      <c r="Y331" s="39"/>
      <c r="Z331" s="41" t="s">
        <v>79</v>
      </c>
      <c r="AA331" s="37" t="s">
        <v>80</v>
      </c>
      <c r="AB331" s="39"/>
      <c r="AC331" s="41" t="s">
        <v>79</v>
      </c>
      <c r="AD331" s="40" t="n">
        <v>36</v>
      </c>
      <c r="AE331" s="42" t="n">
        <v>45241</v>
      </c>
      <c r="AF331" s="45" t="n">
        <f aca="false">IF(AD331=0,0,IF(AE331="","",EDATE(AE331,AD331)-DAY(1)))</f>
        <v>46306</v>
      </c>
      <c r="AG331" s="38" t="s">
        <v>81</v>
      </c>
      <c r="AH331" s="38" t="s">
        <v>82</v>
      </c>
      <c r="AI331" s="41" t="s">
        <v>1624</v>
      </c>
      <c r="AJ331" s="38" t="s">
        <v>113</v>
      </c>
      <c r="AK331" s="45" t="str">
        <f aca="true">IF(AE331=0,"нет данных",IF(TODAY()&lt;AF331-30,"поверен",IF(TODAY()&gt;AF331,"ЗАМЕНИТЬ","ПРОСРОЧЕН")))</f>
        <v>поверен</v>
      </c>
      <c r="AL331" s="41"/>
      <c r="AM331" s="41" t="s">
        <v>85</v>
      </c>
      <c r="AN331" s="41" t="s">
        <v>86</v>
      </c>
      <c r="AO331" s="41" t="s">
        <v>87</v>
      </c>
      <c r="AP331" s="39" t="s">
        <v>352</v>
      </c>
      <c r="AQ331" s="46" t="s">
        <v>1617</v>
      </c>
      <c r="AR331" s="45"/>
      <c r="AS331" s="41" t="s">
        <v>90</v>
      </c>
      <c r="AT331" s="36" t="s">
        <v>746</v>
      </c>
      <c r="AU331" s="36"/>
      <c r="AV331" s="38" t="n">
        <v>44534</v>
      </c>
      <c r="AW331" s="38"/>
      <c r="AX331" s="36"/>
      <c r="AY331" s="36"/>
      <c r="AZ331" s="36"/>
      <c r="BA331" s="38"/>
      <c r="BB331" s="38" t="s">
        <v>93</v>
      </c>
      <c r="BC331" s="38" t="s">
        <v>1618</v>
      </c>
      <c r="BD331" s="41" t="n">
        <v>3160</v>
      </c>
      <c r="BE331" s="38"/>
      <c r="BF331" s="47"/>
      <c r="BG331" s="48"/>
      <c r="BH331" s="49"/>
      <c r="BI331" s="51" t="s">
        <v>95</v>
      </c>
      <c r="BJ331" s="50" t="s">
        <v>96</v>
      </c>
      <c r="BK331" s="51" t="s">
        <v>354</v>
      </c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  <c r="CP331" s="52"/>
      <c r="CQ331" s="52"/>
      <c r="CR331" s="52"/>
      <c r="CS331" s="52"/>
      <c r="CT331" s="52"/>
      <c r="CU331" s="52"/>
      <c r="CV331" s="52"/>
      <c r="CW331" s="52"/>
      <c r="CX331" s="52"/>
      <c r="CY331" s="52"/>
      <c r="CZ331" s="52"/>
      <c r="DA331" s="52"/>
      <c r="DB331" s="52"/>
      <c r="DC331" s="52"/>
      <c r="DD331" s="52"/>
      <c r="DE331" s="52"/>
      <c r="DF331" s="52"/>
      <c r="DG331" s="52"/>
      <c r="DH331" s="52"/>
      <c r="DI331" s="52"/>
      <c r="DJ331" s="52"/>
      <c r="DK331" s="52"/>
      <c r="DL331" s="52"/>
      <c r="DM331" s="52"/>
      <c r="DN331" s="52"/>
      <c r="DO331" s="52"/>
      <c r="DP331" s="52"/>
      <c r="DQ331" s="52"/>
      <c r="DR331" s="52"/>
      <c r="DS331" s="52"/>
      <c r="DT331" s="52"/>
      <c r="DU331" s="52"/>
      <c r="DV331" s="52"/>
      <c r="DW331" s="52"/>
      <c r="DX331" s="52"/>
      <c r="DY331" s="52"/>
      <c r="DZ331" s="52"/>
      <c r="EA331" s="52"/>
      <c r="EB331" s="52"/>
      <c r="EC331" s="52"/>
      <c r="ED331" s="52"/>
      <c r="EE331" s="52"/>
      <c r="EF331" s="52"/>
      <c r="EG331" s="52"/>
      <c r="EH331" s="52"/>
      <c r="EI331" s="52"/>
      <c r="EJ331" s="52"/>
      <c r="EK331" s="52"/>
      <c r="EL331" s="52"/>
      <c r="EM331" s="52"/>
      <c r="EN331" s="52"/>
      <c r="EO331" s="52"/>
      <c r="EP331" s="52"/>
      <c r="EQ331" s="52"/>
      <c r="ER331" s="52"/>
      <c r="ES331" s="52"/>
      <c r="ET331" s="52"/>
      <c r="EU331" s="52"/>
      <c r="EV331" s="52"/>
      <c r="EW331" s="52"/>
      <c r="EX331" s="52"/>
      <c r="EY331" s="52"/>
      <c r="EZ331" s="52"/>
      <c r="FA331" s="52"/>
      <c r="FB331" s="52"/>
      <c r="FC331" s="52"/>
      <c r="FD331" s="52"/>
      <c r="FE331" s="52"/>
      <c r="FF331" s="52"/>
      <c r="FG331" s="52"/>
      <c r="FH331" s="52"/>
      <c r="FI331" s="52"/>
      <c r="FJ331" s="52"/>
      <c r="FK331" s="52"/>
      <c r="FL331" s="52"/>
      <c r="FM331" s="52"/>
      <c r="FN331" s="52"/>
      <c r="FO331" s="52"/>
      <c r="FP331" s="52"/>
      <c r="FQ331" s="52"/>
      <c r="FR331" s="52"/>
      <c r="FS331" s="52"/>
      <c r="FT331" s="52"/>
      <c r="FU331" s="52"/>
      <c r="FV331" s="52"/>
      <c r="FW331" s="52"/>
      <c r="FX331" s="52"/>
      <c r="FY331" s="52"/>
      <c r="FZ331" s="52"/>
      <c r="GA331" s="52"/>
      <c r="GB331" s="52"/>
      <c r="GC331" s="52"/>
      <c r="GD331" s="52"/>
      <c r="GE331" s="52"/>
      <c r="GF331" s="52"/>
      <c r="GG331" s="52"/>
      <c r="GH331" s="52"/>
      <c r="GI331" s="52"/>
      <c r="GJ331" s="52"/>
      <c r="GK331" s="52"/>
      <c r="GL331" s="52"/>
      <c r="GM331" s="52"/>
      <c r="GN331" s="52"/>
      <c r="GO331" s="52"/>
      <c r="GP331" s="52"/>
      <c r="GQ331" s="52"/>
      <c r="GR331" s="52"/>
      <c r="GS331" s="52"/>
      <c r="GT331" s="52"/>
      <c r="GU331" s="52"/>
      <c r="GV331" s="52"/>
      <c r="GW331" s="52"/>
      <c r="GX331" s="52"/>
      <c r="GY331" s="52"/>
      <c r="GZ331" s="52"/>
      <c r="HA331" s="52"/>
      <c r="HB331" s="52"/>
      <c r="HC331" s="52"/>
      <c r="HD331" s="52"/>
      <c r="HE331" s="52"/>
      <c r="HF331" s="52"/>
      <c r="HG331" s="52"/>
      <c r="HH331" s="52"/>
      <c r="HI331" s="52"/>
      <c r="HJ331" s="52"/>
      <c r="HK331" s="52"/>
      <c r="HL331" s="52"/>
      <c r="HM331" s="52"/>
      <c r="HN331" s="52"/>
      <c r="HO331" s="52"/>
      <c r="HP331" s="52"/>
      <c r="HQ331" s="52"/>
      <c r="HR331" s="52"/>
      <c r="HS331" s="52"/>
      <c r="HT331" s="52"/>
      <c r="HU331" s="52"/>
      <c r="HV331" s="52"/>
      <c r="HW331" s="52"/>
      <c r="HX331" s="52"/>
      <c r="HY331" s="52"/>
      <c r="HZ331" s="52"/>
      <c r="IA331" s="52"/>
      <c r="IB331" s="52"/>
      <c r="IC331" s="52"/>
      <c r="ID331" s="52"/>
      <c r="IE331" s="52"/>
    </row>
    <row r="332" s="53" customFormat="true" ht="60" hidden="false" customHeight="true" outlineLevel="0" collapsed="false">
      <c r="A332" s="36"/>
      <c r="B332" s="36" t="s">
        <v>62</v>
      </c>
      <c r="C332" s="36" t="s">
        <v>63</v>
      </c>
      <c r="D332" s="37" t="s">
        <v>64</v>
      </c>
      <c r="E332" s="37" t="s">
        <v>1610</v>
      </c>
      <c r="F332" s="38" t="s">
        <v>1611</v>
      </c>
      <c r="G332" s="38" t="s">
        <v>1612</v>
      </c>
      <c r="H332" s="37" t="s">
        <v>1625</v>
      </c>
      <c r="I332" s="39" t="s">
        <v>344</v>
      </c>
      <c r="J332" s="38" t="s">
        <v>1614</v>
      </c>
      <c r="K332" s="40" t="s">
        <v>346</v>
      </c>
      <c r="L332" s="40" t="s">
        <v>347</v>
      </c>
      <c r="M332" s="40" t="s">
        <v>347</v>
      </c>
      <c r="N332" s="40" t="s">
        <v>1626</v>
      </c>
      <c r="O332" s="36" t="s">
        <v>75</v>
      </c>
      <c r="P332" s="36" t="s">
        <v>76</v>
      </c>
      <c r="Q332" s="41" t="s">
        <v>77</v>
      </c>
      <c r="R332" s="42" t="n">
        <v>44167</v>
      </c>
      <c r="S332" s="39" t="n">
        <v>12</v>
      </c>
      <c r="T332" s="43" t="n">
        <f aca="false">R332+S332*365.2</f>
        <v>48549.4</v>
      </c>
      <c r="U332" s="248" t="s">
        <v>78</v>
      </c>
      <c r="V332" s="51"/>
      <c r="W332" s="41" t="s">
        <v>79</v>
      </c>
      <c r="X332" s="39" t="n">
        <v>100</v>
      </c>
      <c r="Y332" s="39"/>
      <c r="Z332" s="41" t="s">
        <v>79</v>
      </c>
      <c r="AA332" s="37" t="s">
        <v>80</v>
      </c>
      <c r="AB332" s="39"/>
      <c r="AC332" s="41" t="s">
        <v>79</v>
      </c>
      <c r="AD332" s="40" t="n">
        <v>36</v>
      </c>
      <c r="AE332" s="42" t="n">
        <v>45241</v>
      </c>
      <c r="AF332" s="45" t="n">
        <f aca="false">IF(AD332=0,0,IF(AE332="","",EDATE(AE332,AD332)-DAY(1)))</f>
        <v>46306</v>
      </c>
      <c r="AG332" s="38" t="s">
        <v>81</v>
      </c>
      <c r="AH332" s="38" t="s">
        <v>82</v>
      </c>
      <c r="AI332" s="41" t="s">
        <v>1627</v>
      </c>
      <c r="AJ332" s="38" t="s">
        <v>113</v>
      </c>
      <c r="AK332" s="45" t="str">
        <f aca="true">IF(AE332=0,"нет данных",IF(TODAY()&lt;AF332-30,"поверен",IF(TODAY()&gt;AF332,"ЗАМЕНИТЬ","ПРОСРОЧЕН")))</f>
        <v>поверен</v>
      </c>
      <c r="AL332" s="41"/>
      <c r="AM332" s="41" t="s">
        <v>85</v>
      </c>
      <c r="AN332" s="41" t="s">
        <v>86</v>
      </c>
      <c r="AO332" s="41" t="s">
        <v>87</v>
      </c>
      <c r="AP332" s="39" t="s">
        <v>352</v>
      </c>
      <c r="AQ332" s="46" t="s">
        <v>1617</v>
      </c>
      <c r="AR332" s="45"/>
      <c r="AS332" s="41" t="s">
        <v>90</v>
      </c>
      <c r="AT332" s="36" t="s">
        <v>746</v>
      </c>
      <c r="AU332" s="36"/>
      <c r="AV332" s="38" t="n">
        <v>44534</v>
      </c>
      <c r="AW332" s="38"/>
      <c r="AX332" s="36"/>
      <c r="AY332" s="36"/>
      <c r="AZ332" s="36"/>
      <c r="BA332" s="38"/>
      <c r="BB332" s="38" t="s">
        <v>93</v>
      </c>
      <c r="BC332" s="38" t="s">
        <v>1618</v>
      </c>
      <c r="BD332" s="41" t="n">
        <v>3160</v>
      </c>
      <c r="BE332" s="38"/>
      <c r="BF332" s="47"/>
      <c r="BG332" s="48"/>
      <c r="BH332" s="49"/>
      <c r="BI332" s="51" t="s">
        <v>95</v>
      </c>
      <c r="BJ332" s="50" t="s">
        <v>96</v>
      </c>
      <c r="BK332" s="51" t="s">
        <v>354</v>
      </c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  <c r="CP332" s="52"/>
      <c r="CQ332" s="52"/>
      <c r="CR332" s="52"/>
      <c r="CS332" s="52"/>
      <c r="CT332" s="52"/>
      <c r="CU332" s="52"/>
      <c r="CV332" s="52"/>
      <c r="CW332" s="52"/>
      <c r="CX332" s="52"/>
      <c r="CY332" s="52"/>
      <c r="CZ332" s="52"/>
      <c r="DA332" s="52"/>
      <c r="DB332" s="52"/>
      <c r="DC332" s="52"/>
      <c r="DD332" s="52"/>
      <c r="DE332" s="52"/>
      <c r="DF332" s="52"/>
      <c r="DG332" s="52"/>
      <c r="DH332" s="52"/>
      <c r="DI332" s="52"/>
      <c r="DJ332" s="52"/>
      <c r="DK332" s="52"/>
      <c r="DL332" s="52"/>
      <c r="DM332" s="52"/>
      <c r="DN332" s="52"/>
      <c r="DO332" s="52"/>
      <c r="DP332" s="52"/>
      <c r="DQ332" s="52"/>
      <c r="DR332" s="52"/>
      <c r="DS332" s="52"/>
      <c r="DT332" s="52"/>
      <c r="DU332" s="52"/>
      <c r="DV332" s="52"/>
      <c r="DW332" s="52"/>
      <c r="DX332" s="52"/>
      <c r="DY332" s="52"/>
      <c r="DZ332" s="52"/>
      <c r="EA332" s="52"/>
      <c r="EB332" s="52"/>
      <c r="EC332" s="52"/>
      <c r="ED332" s="52"/>
      <c r="EE332" s="52"/>
      <c r="EF332" s="52"/>
      <c r="EG332" s="52"/>
      <c r="EH332" s="52"/>
      <c r="EI332" s="52"/>
      <c r="EJ332" s="52"/>
      <c r="EK332" s="52"/>
      <c r="EL332" s="52"/>
      <c r="EM332" s="52"/>
      <c r="EN332" s="52"/>
      <c r="EO332" s="52"/>
      <c r="EP332" s="52"/>
      <c r="EQ332" s="52"/>
      <c r="ER332" s="52"/>
      <c r="ES332" s="52"/>
      <c r="ET332" s="52"/>
      <c r="EU332" s="52"/>
      <c r="EV332" s="52"/>
      <c r="EW332" s="52"/>
      <c r="EX332" s="52"/>
      <c r="EY332" s="52"/>
      <c r="EZ332" s="52"/>
      <c r="FA332" s="52"/>
      <c r="FB332" s="52"/>
      <c r="FC332" s="52"/>
      <c r="FD332" s="52"/>
      <c r="FE332" s="52"/>
      <c r="FF332" s="52"/>
      <c r="FG332" s="52"/>
      <c r="FH332" s="52"/>
      <c r="FI332" s="52"/>
      <c r="FJ332" s="52"/>
      <c r="FK332" s="52"/>
      <c r="FL332" s="52"/>
      <c r="FM332" s="52"/>
      <c r="FN332" s="52"/>
      <c r="FO332" s="52"/>
      <c r="FP332" s="52"/>
      <c r="FQ332" s="52"/>
      <c r="FR332" s="52"/>
      <c r="FS332" s="52"/>
      <c r="FT332" s="52"/>
      <c r="FU332" s="52"/>
      <c r="FV332" s="52"/>
      <c r="FW332" s="52"/>
      <c r="FX332" s="52"/>
      <c r="FY332" s="52"/>
      <c r="FZ332" s="52"/>
      <c r="GA332" s="52"/>
      <c r="GB332" s="52"/>
      <c r="GC332" s="52"/>
      <c r="GD332" s="52"/>
      <c r="GE332" s="52"/>
      <c r="GF332" s="52"/>
      <c r="GG332" s="52"/>
      <c r="GH332" s="52"/>
      <c r="GI332" s="52"/>
      <c r="GJ332" s="52"/>
      <c r="GK332" s="52"/>
      <c r="GL332" s="52"/>
      <c r="GM332" s="52"/>
      <c r="GN332" s="52"/>
      <c r="GO332" s="52"/>
      <c r="GP332" s="52"/>
      <c r="GQ332" s="52"/>
      <c r="GR332" s="52"/>
      <c r="GS332" s="52"/>
      <c r="GT332" s="52"/>
      <c r="GU332" s="52"/>
      <c r="GV332" s="52"/>
      <c r="GW332" s="52"/>
      <c r="GX332" s="52"/>
      <c r="GY332" s="52"/>
      <c r="GZ332" s="52"/>
      <c r="HA332" s="52"/>
      <c r="HB332" s="52"/>
      <c r="HC332" s="52"/>
      <c r="HD332" s="52"/>
      <c r="HE332" s="52"/>
      <c r="HF332" s="52"/>
      <c r="HG332" s="52"/>
      <c r="HH332" s="52"/>
      <c r="HI332" s="52"/>
      <c r="HJ332" s="52"/>
      <c r="HK332" s="52"/>
      <c r="HL332" s="52"/>
      <c r="HM332" s="52"/>
      <c r="HN332" s="52"/>
      <c r="HO332" s="52"/>
      <c r="HP332" s="52"/>
      <c r="HQ332" s="52"/>
      <c r="HR332" s="52"/>
      <c r="HS332" s="52"/>
      <c r="HT332" s="52"/>
      <c r="HU332" s="52"/>
      <c r="HV332" s="52"/>
      <c r="HW332" s="52"/>
      <c r="HX332" s="52"/>
      <c r="HY332" s="52"/>
      <c r="HZ332" s="52"/>
      <c r="IA332" s="52"/>
      <c r="IB332" s="52"/>
      <c r="IC332" s="52"/>
      <c r="ID332" s="52"/>
      <c r="IE332" s="52"/>
    </row>
    <row r="333" s="53" customFormat="true" ht="60" hidden="false" customHeight="true" outlineLevel="0" collapsed="false">
      <c r="A333" s="36"/>
      <c r="B333" s="36" t="s">
        <v>62</v>
      </c>
      <c r="C333" s="36" t="s">
        <v>63</v>
      </c>
      <c r="D333" s="37" t="s">
        <v>64</v>
      </c>
      <c r="E333" s="37" t="s">
        <v>1610</v>
      </c>
      <c r="F333" s="38" t="s">
        <v>1611</v>
      </c>
      <c r="G333" s="38" t="s">
        <v>1612</v>
      </c>
      <c r="H333" s="37" t="s">
        <v>1628</v>
      </c>
      <c r="I333" s="39" t="s">
        <v>344</v>
      </c>
      <c r="J333" s="38" t="s">
        <v>1614</v>
      </c>
      <c r="K333" s="40" t="s">
        <v>346</v>
      </c>
      <c r="L333" s="40" t="s">
        <v>347</v>
      </c>
      <c r="M333" s="40" t="s">
        <v>347</v>
      </c>
      <c r="N333" s="40" t="s">
        <v>1629</v>
      </c>
      <c r="O333" s="36" t="s">
        <v>75</v>
      </c>
      <c r="P333" s="36" t="s">
        <v>76</v>
      </c>
      <c r="Q333" s="41" t="s">
        <v>77</v>
      </c>
      <c r="R333" s="42" t="n">
        <v>44167</v>
      </c>
      <c r="S333" s="39" t="n">
        <v>12</v>
      </c>
      <c r="T333" s="43" t="n">
        <f aca="false">R333+S333*365.2</f>
        <v>48549.4</v>
      </c>
      <c r="U333" s="248" t="s">
        <v>78</v>
      </c>
      <c r="V333" s="51"/>
      <c r="W333" s="41" t="s">
        <v>79</v>
      </c>
      <c r="X333" s="39" t="n">
        <v>100</v>
      </c>
      <c r="Y333" s="39"/>
      <c r="Z333" s="41" t="s">
        <v>79</v>
      </c>
      <c r="AA333" s="37" t="s">
        <v>80</v>
      </c>
      <c r="AB333" s="39"/>
      <c r="AC333" s="41" t="s">
        <v>79</v>
      </c>
      <c r="AD333" s="40" t="n">
        <v>36</v>
      </c>
      <c r="AE333" s="42" t="n">
        <v>45241</v>
      </c>
      <c r="AF333" s="45" t="n">
        <f aca="false">IF(AD333=0,0,IF(AE333="","",EDATE(AE333,AD333)-DAY(1)))</f>
        <v>46306</v>
      </c>
      <c r="AG333" s="38" t="s">
        <v>81</v>
      </c>
      <c r="AH333" s="38" t="s">
        <v>82</v>
      </c>
      <c r="AI333" s="41" t="s">
        <v>1630</v>
      </c>
      <c r="AJ333" s="38" t="s">
        <v>113</v>
      </c>
      <c r="AK333" s="45" t="str">
        <f aca="true">IF(AE333=0,"нет данных",IF(TODAY()&lt;AF333-30,"поверен",IF(TODAY()&gt;AF333,"ЗАМЕНИТЬ","ПРОСРОЧЕН")))</f>
        <v>поверен</v>
      </c>
      <c r="AL333" s="41"/>
      <c r="AM333" s="41" t="s">
        <v>85</v>
      </c>
      <c r="AN333" s="41" t="s">
        <v>86</v>
      </c>
      <c r="AO333" s="41" t="s">
        <v>87</v>
      </c>
      <c r="AP333" s="39" t="s">
        <v>352</v>
      </c>
      <c r="AQ333" s="46" t="s">
        <v>1617</v>
      </c>
      <c r="AR333" s="45"/>
      <c r="AS333" s="41" t="s">
        <v>90</v>
      </c>
      <c r="AT333" s="36" t="s">
        <v>746</v>
      </c>
      <c r="AU333" s="36"/>
      <c r="AV333" s="38" t="n">
        <v>44534</v>
      </c>
      <c r="AW333" s="38"/>
      <c r="AX333" s="36"/>
      <c r="AY333" s="36"/>
      <c r="AZ333" s="36"/>
      <c r="BA333" s="38"/>
      <c r="BB333" s="38" t="s">
        <v>93</v>
      </c>
      <c r="BC333" s="38" t="s">
        <v>1618</v>
      </c>
      <c r="BD333" s="41" t="n">
        <v>3160</v>
      </c>
      <c r="BE333" s="38"/>
      <c r="BF333" s="47"/>
      <c r="BG333" s="48"/>
      <c r="BH333" s="49"/>
      <c r="BI333" s="51" t="s">
        <v>95</v>
      </c>
      <c r="BJ333" s="50" t="s">
        <v>96</v>
      </c>
      <c r="BK333" s="51" t="s">
        <v>354</v>
      </c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  <c r="CP333" s="52"/>
      <c r="CQ333" s="52"/>
      <c r="CR333" s="52"/>
      <c r="CS333" s="52"/>
      <c r="CT333" s="52"/>
      <c r="CU333" s="52"/>
      <c r="CV333" s="52"/>
      <c r="CW333" s="52"/>
      <c r="CX333" s="52"/>
      <c r="CY333" s="52"/>
      <c r="CZ333" s="52"/>
      <c r="DA333" s="52"/>
      <c r="DB333" s="52"/>
      <c r="DC333" s="52"/>
      <c r="DD333" s="52"/>
      <c r="DE333" s="52"/>
      <c r="DF333" s="52"/>
      <c r="DG333" s="52"/>
      <c r="DH333" s="52"/>
      <c r="DI333" s="52"/>
      <c r="DJ333" s="52"/>
      <c r="DK333" s="52"/>
      <c r="DL333" s="52"/>
      <c r="DM333" s="52"/>
      <c r="DN333" s="52"/>
      <c r="DO333" s="52"/>
      <c r="DP333" s="52"/>
      <c r="DQ333" s="52"/>
      <c r="DR333" s="52"/>
      <c r="DS333" s="52"/>
      <c r="DT333" s="52"/>
      <c r="DU333" s="52"/>
      <c r="DV333" s="52"/>
      <c r="DW333" s="52"/>
      <c r="DX333" s="52"/>
      <c r="DY333" s="52"/>
      <c r="DZ333" s="52"/>
      <c r="EA333" s="52"/>
      <c r="EB333" s="52"/>
      <c r="EC333" s="52"/>
      <c r="ED333" s="52"/>
      <c r="EE333" s="52"/>
      <c r="EF333" s="52"/>
      <c r="EG333" s="52"/>
      <c r="EH333" s="52"/>
      <c r="EI333" s="52"/>
      <c r="EJ333" s="52"/>
      <c r="EK333" s="52"/>
      <c r="EL333" s="52"/>
      <c r="EM333" s="52"/>
      <c r="EN333" s="52"/>
      <c r="EO333" s="52"/>
      <c r="EP333" s="52"/>
      <c r="EQ333" s="52"/>
      <c r="ER333" s="52"/>
      <c r="ES333" s="52"/>
      <c r="ET333" s="52"/>
      <c r="EU333" s="52"/>
      <c r="EV333" s="52"/>
      <c r="EW333" s="52"/>
      <c r="EX333" s="52"/>
      <c r="EY333" s="52"/>
      <c r="EZ333" s="52"/>
      <c r="FA333" s="52"/>
      <c r="FB333" s="52"/>
      <c r="FC333" s="52"/>
      <c r="FD333" s="52"/>
      <c r="FE333" s="52"/>
      <c r="FF333" s="52"/>
      <c r="FG333" s="52"/>
      <c r="FH333" s="52"/>
      <c r="FI333" s="52"/>
      <c r="FJ333" s="52"/>
      <c r="FK333" s="52"/>
      <c r="FL333" s="52"/>
      <c r="FM333" s="52"/>
      <c r="FN333" s="52"/>
      <c r="FO333" s="52"/>
      <c r="FP333" s="52"/>
      <c r="FQ333" s="52"/>
      <c r="FR333" s="52"/>
      <c r="FS333" s="52"/>
      <c r="FT333" s="52"/>
      <c r="FU333" s="52"/>
      <c r="FV333" s="52"/>
      <c r="FW333" s="52"/>
      <c r="FX333" s="52"/>
      <c r="FY333" s="52"/>
      <c r="FZ333" s="52"/>
      <c r="GA333" s="52"/>
      <c r="GB333" s="52"/>
      <c r="GC333" s="52"/>
      <c r="GD333" s="52"/>
      <c r="GE333" s="52"/>
      <c r="GF333" s="52"/>
      <c r="GG333" s="52"/>
      <c r="GH333" s="52"/>
      <c r="GI333" s="52"/>
      <c r="GJ333" s="52"/>
      <c r="GK333" s="52"/>
      <c r="GL333" s="52"/>
      <c r="GM333" s="52"/>
      <c r="GN333" s="52"/>
      <c r="GO333" s="52"/>
      <c r="GP333" s="52"/>
      <c r="GQ333" s="52"/>
      <c r="GR333" s="52"/>
      <c r="GS333" s="52"/>
      <c r="GT333" s="52"/>
      <c r="GU333" s="52"/>
      <c r="GV333" s="52"/>
      <c r="GW333" s="52"/>
      <c r="GX333" s="52"/>
      <c r="GY333" s="52"/>
      <c r="GZ333" s="52"/>
      <c r="HA333" s="52"/>
      <c r="HB333" s="52"/>
      <c r="HC333" s="52"/>
      <c r="HD333" s="52"/>
      <c r="HE333" s="52"/>
      <c r="HF333" s="52"/>
      <c r="HG333" s="52"/>
      <c r="HH333" s="52"/>
      <c r="HI333" s="52"/>
      <c r="HJ333" s="52"/>
      <c r="HK333" s="52"/>
      <c r="HL333" s="52"/>
      <c r="HM333" s="52"/>
      <c r="HN333" s="52"/>
      <c r="HO333" s="52"/>
      <c r="HP333" s="52"/>
      <c r="HQ333" s="52"/>
      <c r="HR333" s="52"/>
      <c r="HS333" s="52"/>
      <c r="HT333" s="52"/>
      <c r="HU333" s="52"/>
      <c r="HV333" s="52"/>
      <c r="HW333" s="52"/>
      <c r="HX333" s="52"/>
      <c r="HY333" s="52"/>
      <c r="HZ333" s="52"/>
      <c r="IA333" s="52"/>
      <c r="IB333" s="52"/>
      <c r="IC333" s="52"/>
      <c r="ID333" s="52"/>
      <c r="IE333" s="52"/>
    </row>
    <row r="334" s="53" customFormat="true" ht="60" hidden="false" customHeight="true" outlineLevel="0" collapsed="false">
      <c r="A334" s="36"/>
      <c r="B334" s="36" t="s">
        <v>62</v>
      </c>
      <c r="C334" s="36" t="s">
        <v>63</v>
      </c>
      <c r="D334" s="37" t="s">
        <v>64</v>
      </c>
      <c r="E334" s="37" t="s">
        <v>1610</v>
      </c>
      <c r="F334" s="38" t="s">
        <v>1611</v>
      </c>
      <c r="G334" s="38" t="s">
        <v>1612</v>
      </c>
      <c r="H334" s="37" t="s">
        <v>1631</v>
      </c>
      <c r="I334" s="39" t="s">
        <v>344</v>
      </c>
      <c r="J334" s="38" t="s">
        <v>1614</v>
      </c>
      <c r="K334" s="40" t="s">
        <v>346</v>
      </c>
      <c r="L334" s="40" t="s">
        <v>347</v>
      </c>
      <c r="M334" s="40" t="s">
        <v>347</v>
      </c>
      <c r="N334" s="40" t="s">
        <v>1632</v>
      </c>
      <c r="O334" s="36" t="s">
        <v>75</v>
      </c>
      <c r="P334" s="36" t="s">
        <v>76</v>
      </c>
      <c r="Q334" s="41" t="s">
        <v>77</v>
      </c>
      <c r="R334" s="42" t="n">
        <v>44168</v>
      </c>
      <c r="S334" s="39" t="n">
        <v>12</v>
      </c>
      <c r="T334" s="43" t="n">
        <f aca="false">R334+S334*365.2</f>
        <v>48550.4</v>
      </c>
      <c r="U334" s="248" t="s">
        <v>78</v>
      </c>
      <c r="V334" s="51"/>
      <c r="W334" s="41" t="s">
        <v>79</v>
      </c>
      <c r="X334" s="39" t="n">
        <v>100</v>
      </c>
      <c r="Y334" s="39"/>
      <c r="Z334" s="41" t="s">
        <v>79</v>
      </c>
      <c r="AA334" s="37" t="s">
        <v>80</v>
      </c>
      <c r="AB334" s="39"/>
      <c r="AC334" s="41" t="s">
        <v>79</v>
      </c>
      <c r="AD334" s="40" t="n">
        <v>36</v>
      </c>
      <c r="AE334" s="42" t="n">
        <v>45241</v>
      </c>
      <c r="AF334" s="45" t="n">
        <f aca="false">IF(AD334=0,0,IF(AE334="","",EDATE(AE334,AD334)-DAY(1)))</f>
        <v>46306</v>
      </c>
      <c r="AG334" s="38" t="s">
        <v>81</v>
      </c>
      <c r="AH334" s="38" t="s">
        <v>82</v>
      </c>
      <c r="AI334" s="41" t="s">
        <v>1633</v>
      </c>
      <c r="AJ334" s="38" t="s">
        <v>113</v>
      </c>
      <c r="AK334" s="45" t="str">
        <f aca="true">IF(AE334=0,"нет данных",IF(TODAY()&lt;AF334-30,"поверен",IF(TODAY()&gt;AF334,"ЗАМЕНИТЬ","ПРОСРОЧЕН")))</f>
        <v>поверен</v>
      </c>
      <c r="AL334" s="41"/>
      <c r="AM334" s="41" t="s">
        <v>85</v>
      </c>
      <c r="AN334" s="41" t="s">
        <v>86</v>
      </c>
      <c r="AO334" s="41" t="s">
        <v>87</v>
      </c>
      <c r="AP334" s="39" t="s">
        <v>352</v>
      </c>
      <c r="AQ334" s="46" t="s">
        <v>1617</v>
      </c>
      <c r="AR334" s="45"/>
      <c r="AS334" s="41" t="s">
        <v>90</v>
      </c>
      <c r="AT334" s="36" t="s">
        <v>746</v>
      </c>
      <c r="AU334" s="36"/>
      <c r="AV334" s="38" t="n">
        <v>44534</v>
      </c>
      <c r="AW334" s="38"/>
      <c r="AX334" s="36"/>
      <c r="AY334" s="36"/>
      <c r="AZ334" s="36"/>
      <c r="BA334" s="38"/>
      <c r="BB334" s="38" t="s">
        <v>93</v>
      </c>
      <c r="BC334" s="38" t="s">
        <v>1618</v>
      </c>
      <c r="BD334" s="41" t="n">
        <v>3160</v>
      </c>
      <c r="BE334" s="38"/>
      <c r="BF334" s="47"/>
      <c r="BG334" s="48"/>
      <c r="BH334" s="49"/>
      <c r="BI334" s="51" t="s">
        <v>95</v>
      </c>
      <c r="BJ334" s="50" t="s">
        <v>96</v>
      </c>
      <c r="BK334" s="51" t="s">
        <v>354</v>
      </c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  <c r="CP334" s="52"/>
      <c r="CQ334" s="52"/>
      <c r="CR334" s="52"/>
      <c r="CS334" s="52"/>
      <c r="CT334" s="52"/>
      <c r="CU334" s="52"/>
      <c r="CV334" s="52"/>
      <c r="CW334" s="52"/>
      <c r="CX334" s="52"/>
      <c r="CY334" s="52"/>
      <c r="CZ334" s="52"/>
      <c r="DA334" s="52"/>
      <c r="DB334" s="52"/>
      <c r="DC334" s="52"/>
      <c r="DD334" s="52"/>
      <c r="DE334" s="52"/>
      <c r="DF334" s="52"/>
      <c r="DG334" s="52"/>
      <c r="DH334" s="52"/>
      <c r="DI334" s="52"/>
      <c r="DJ334" s="52"/>
      <c r="DK334" s="52"/>
      <c r="DL334" s="52"/>
      <c r="DM334" s="52"/>
      <c r="DN334" s="52"/>
      <c r="DO334" s="52"/>
      <c r="DP334" s="52"/>
      <c r="DQ334" s="52"/>
      <c r="DR334" s="52"/>
      <c r="DS334" s="52"/>
      <c r="DT334" s="52"/>
      <c r="DU334" s="52"/>
      <c r="DV334" s="52"/>
      <c r="DW334" s="52"/>
      <c r="DX334" s="52"/>
      <c r="DY334" s="52"/>
      <c r="DZ334" s="52"/>
      <c r="EA334" s="52"/>
      <c r="EB334" s="52"/>
      <c r="EC334" s="52"/>
      <c r="ED334" s="52"/>
      <c r="EE334" s="52"/>
      <c r="EF334" s="52"/>
      <c r="EG334" s="52"/>
      <c r="EH334" s="52"/>
      <c r="EI334" s="52"/>
      <c r="EJ334" s="52"/>
      <c r="EK334" s="52"/>
      <c r="EL334" s="52"/>
      <c r="EM334" s="52"/>
      <c r="EN334" s="52"/>
      <c r="EO334" s="52"/>
      <c r="EP334" s="52"/>
      <c r="EQ334" s="52"/>
      <c r="ER334" s="52"/>
      <c r="ES334" s="52"/>
      <c r="ET334" s="52"/>
      <c r="EU334" s="52"/>
      <c r="EV334" s="52"/>
      <c r="EW334" s="52"/>
      <c r="EX334" s="52"/>
      <c r="EY334" s="52"/>
      <c r="EZ334" s="52"/>
      <c r="FA334" s="52"/>
      <c r="FB334" s="52"/>
      <c r="FC334" s="52"/>
      <c r="FD334" s="52"/>
      <c r="FE334" s="52"/>
      <c r="FF334" s="52"/>
      <c r="FG334" s="52"/>
      <c r="FH334" s="52"/>
      <c r="FI334" s="52"/>
      <c r="FJ334" s="52"/>
      <c r="FK334" s="52"/>
      <c r="FL334" s="52"/>
      <c r="FM334" s="52"/>
      <c r="FN334" s="52"/>
      <c r="FO334" s="52"/>
      <c r="FP334" s="52"/>
      <c r="FQ334" s="52"/>
      <c r="FR334" s="52"/>
      <c r="FS334" s="52"/>
      <c r="FT334" s="52"/>
      <c r="FU334" s="52"/>
      <c r="FV334" s="52"/>
      <c r="FW334" s="52"/>
      <c r="FX334" s="52"/>
      <c r="FY334" s="52"/>
      <c r="FZ334" s="52"/>
      <c r="GA334" s="52"/>
      <c r="GB334" s="52"/>
      <c r="GC334" s="52"/>
      <c r="GD334" s="52"/>
      <c r="GE334" s="52"/>
      <c r="GF334" s="52"/>
      <c r="GG334" s="52"/>
      <c r="GH334" s="52"/>
      <c r="GI334" s="52"/>
      <c r="GJ334" s="52"/>
      <c r="GK334" s="52"/>
      <c r="GL334" s="52"/>
      <c r="GM334" s="52"/>
      <c r="GN334" s="52"/>
      <c r="GO334" s="52"/>
      <c r="GP334" s="52"/>
      <c r="GQ334" s="52"/>
      <c r="GR334" s="52"/>
      <c r="GS334" s="52"/>
      <c r="GT334" s="52"/>
      <c r="GU334" s="52"/>
      <c r="GV334" s="52"/>
      <c r="GW334" s="52"/>
      <c r="GX334" s="52"/>
      <c r="GY334" s="52"/>
      <c r="GZ334" s="52"/>
      <c r="HA334" s="52"/>
      <c r="HB334" s="52"/>
      <c r="HC334" s="52"/>
      <c r="HD334" s="52"/>
      <c r="HE334" s="52"/>
      <c r="HF334" s="52"/>
      <c r="HG334" s="52"/>
      <c r="HH334" s="52"/>
      <c r="HI334" s="52"/>
      <c r="HJ334" s="52"/>
      <c r="HK334" s="52"/>
      <c r="HL334" s="52"/>
      <c r="HM334" s="52"/>
      <c r="HN334" s="52"/>
      <c r="HO334" s="52"/>
      <c r="HP334" s="52"/>
      <c r="HQ334" s="52"/>
      <c r="HR334" s="52"/>
      <c r="HS334" s="52"/>
      <c r="HT334" s="52"/>
      <c r="HU334" s="52"/>
      <c r="HV334" s="52"/>
      <c r="HW334" s="52"/>
      <c r="HX334" s="52"/>
      <c r="HY334" s="52"/>
      <c r="HZ334" s="52"/>
      <c r="IA334" s="52"/>
      <c r="IB334" s="52"/>
      <c r="IC334" s="52"/>
      <c r="ID334" s="52"/>
      <c r="IE334" s="52"/>
    </row>
    <row r="335" s="53" customFormat="true" ht="60" hidden="false" customHeight="true" outlineLevel="0" collapsed="false">
      <c r="A335" s="36"/>
      <c r="B335" s="36" t="s">
        <v>62</v>
      </c>
      <c r="C335" s="36" t="s">
        <v>63</v>
      </c>
      <c r="D335" s="37" t="s">
        <v>64</v>
      </c>
      <c r="E335" s="37" t="s">
        <v>1610</v>
      </c>
      <c r="F335" s="38" t="s">
        <v>1611</v>
      </c>
      <c r="G335" s="38" t="s">
        <v>1612</v>
      </c>
      <c r="H335" s="37" t="s">
        <v>1634</v>
      </c>
      <c r="I335" s="39" t="s">
        <v>344</v>
      </c>
      <c r="J335" s="38" t="s">
        <v>1614</v>
      </c>
      <c r="K335" s="40" t="s">
        <v>346</v>
      </c>
      <c r="L335" s="40" t="s">
        <v>347</v>
      </c>
      <c r="M335" s="40" t="s">
        <v>347</v>
      </c>
      <c r="N335" s="40" t="s">
        <v>1635</v>
      </c>
      <c r="O335" s="36" t="s">
        <v>75</v>
      </c>
      <c r="P335" s="36" t="s">
        <v>76</v>
      </c>
      <c r="Q335" s="41" t="s">
        <v>77</v>
      </c>
      <c r="R335" s="42" t="n">
        <v>44173</v>
      </c>
      <c r="S335" s="39" t="n">
        <v>12</v>
      </c>
      <c r="T335" s="43" t="n">
        <f aca="false">R335+S335*365.2</f>
        <v>48555.4</v>
      </c>
      <c r="U335" s="248" t="s">
        <v>78</v>
      </c>
      <c r="V335" s="51"/>
      <c r="W335" s="41" t="s">
        <v>79</v>
      </c>
      <c r="X335" s="39" t="n">
        <v>100</v>
      </c>
      <c r="Y335" s="39"/>
      <c r="Z335" s="41" t="s">
        <v>79</v>
      </c>
      <c r="AA335" s="37" t="s">
        <v>80</v>
      </c>
      <c r="AB335" s="39"/>
      <c r="AC335" s="41" t="s">
        <v>79</v>
      </c>
      <c r="AD335" s="40" t="n">
        <v>36</v>
      </c>
      <c r="AE335" s="42" t="n">
        <v>45241</v>
      </c>
      <c r="AF335" s="45" t="n">
        <f aca="false">IF(AD335=0,0,IF(AE335="","",EDATE(AE335,AD335)-DAY(1)))</f>
        <v>46306</v>
      </c>
      <c r="AG335" s="38" t="s">
        <v>81</v>
      </c>
      <c r="AH335" s="38" t="s">
        <v>82</v>
      </c>
      <c r="AI335" s="41" t="s">
        <v>1636</v>
      </c>
      <c r="AJ335" s="38" t="s">
        <v>113</v>
      </c>
      <c r="AK335" s="45" t="str">
        <f aca="true">IF(AE335=0,"нет данных",IF(TODAY()&lt;AF335-30,"поверен",IF(TODAY()&gt;AF335,"ЗАМЕНИТЬ","ПРОСРОЧЕН")))</f>
        <v>поверен</v>
      </c>
      <c r="AL335" s="41"/>
      <c r="AM335" s="41" t="s">
        <v>85</v>
      </c>
      <c r="AN335" s="41" t="s">
        <v>86</v>
      </c>
      <c r="AO335" s="41" t="s">
        <v>87</v>
      </c>
      <c r="AP335" s="39" t="s">
        <v>352</v>
      </c>
      <c r="AQ335" s="46" t="s">
        <v>1617</v>
      </c>
      <c r="AR335" s="45"/>
      <c r="AS335" s="41" t="s">
        <v>90</v>
      </c>
      <c r="AT335" s="36" t="s">
        <v>746</v>
      </c>
      <c r="AU335" s="36"/>
      <c r="AV335" s="38" t="n">
        <v>44534</v>
      </c>
      <c r="AW335" s="38"/>
      <c r="AX335" s="36"/>
      <c r="AY335" s="36"/>
      <c r="AZ335" s="36"/>
      <c r="BA335" s="38"/>
      <c r="BB335" s="38" t="s">
        <v>93</v>
      </c>
      <c r="BC335" s="38" t="s">
        <v>1618</v>
      </c>
      <c r="BD335" s="41" t="n">
        <v>3160</v>
      </c>
      <c r="BE335" s="38"/>
      <c r="BF335" s="47"/>
      <c r="BG335" s="48"/>
      <c r="BH335" s="49"/>
      <c r="BI335" s="51" t="s">
        <v>95</v>
      </c>
      <c r="BJ335" s="50" t="s">
        <v>96</v>
      </c>
      <c r="BK335" s="51" t="s">
        <v>354</v>
      </c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  <c r="CQ335" s="52"/>
      <c r="CR335" s="52"/>
      <c r="CS335" s="52"/>
      <c r="CT335" s="52"/>
      <c r="CU335" s="52"/>
      <c r="CV335" s="52"/>
      <c r="CW335" s="52"/>
      <c r="CX335" s="52"/>
      <c r="CY335" s="52"/>
      <c r="CZ335" s="52"/>
      <c r="DA335" s="52"/>
      <c r="DB335" s="52"/>
      <c r="DC335" s="52"/>
      <c r="DD335" s="52"/>
      <c r="DE335" s="52"/>
      <c r="DF335" s="52"/>
      <c r="DG335" s="52"/>
      <c r="DH335" s="52"/>
      <c r="DI335" s="52"/>
      <c r="DJ335" s="52"/>
      <c r="DK335" s="52"/>
      <c r="DL335" s="52"/>
      <c r="DM335" s="52"/>
      <c r="DN335" s="52"/>
      <c r="DO335" s="52"/>
      <c r="DP335" s="52"/>
      <c r="DQ335" s="52"/>
      <c r="DR335" s="52"/>
      <c r="DS335" s="52"/>
      <c r="DT335" s="52"/>
      <c r="DU335" s="52"/>
      <c r="DV335" s="52"/>
      <c r="DW335" s="52"/>
      <c r="DX335" s="52"/>
      <c r="DY335" s="52"/>
      <c r="DZ335" s="52"/>
      <c r="EA335" s="52"/>
      <c r="EB335" s="52"/>
      <c r="EC335" s="52"/>
      <c r="ED335" s="52"/>
      <c r="EE335" s="52"/>
      <c r="EF335" s="52"/>
      <c r="EG335" s="52"/>
      <c r="EH335" s="52"/>
      <c r="EI335" s="52"/>
      <c r="EJ335" s="52"/>
      <c r="EK335" s="52"/>
      <c r="EL335" s="52"/>
      <c r="EM335" s="52"/>
      <c r="EN335" s="52"/>
      <c r="EO335" s="52"/>
      <c r="EP335" s="52"/>
      <c r="EQ335" s="52"/>
      <c r="ER335" s="52"/>
      <c r="ES335" s="52"/>
      <c r="ET335" s="52"/>
      <c r="EU335" s="52"/>
      <c r="EV335" s="52"/>
      <c r="EW335" s="52"/>
      <c r="EX335" s="52"/>
      <c r="EY335" s="52"/>
      <c r="EZ335" s="52"/>
      <c r="FA335" s="52"/>
      <c r="FB335" s="52"/>
      <c r="FC335" s="52"/>
      <c r="FD335" s="52"/>
      <c r="FE335" s="52"/>
      <c r="FF335" s="52"/>
      <c r="FG335" s="52"/>
      <c r="FH335" s="52"/>
      <c r="FI335" s="52"/>
      <c r="FJ335" s="52"/>
      <c r="FK335" s="52"/>
      <c r="FL335" s="52"/>
      <c r="FM335" s="52"/>
      <c r="FN335" s="52"/>
      <c r="FO335" s="52"/>
      <c r="FP335" s="52"/>
      <c r="FQ335" s="52"/>
      <c r="FR335" s="52"/>
      <c r="FS335" s="52"/>
      <c r="FT335" s="52"/>
      <c r="FU335" s="52"/>
      <c r="FV335" s="52"/>
      <c r="FW335" s="52"/>
      <c r="FX335" s="52"/>
      <c r="FY335" s="52"/>
      <c r="FZ335" s="52"/>
      <c r="GA335" s="52"/>
      <c r="GB335" s="52"/>
      <c r="GC335" s="52"/>
      <c r="GD335" s="52"/>
      <c r="GE335" s="52"/>
      <c r="GF335" s="52"/>
      <c r="GG335" s="52"/>
      <c r="GH335" s="52"/>
      <c r="GI335" s="52"/>
      <c r="GJ335" s="52"/>
      <c r="GK335" s="52"/>
      <c r="GL335" s="52"/>
      <c r="GM335" s="52"/>
      <c r="GN335" s="52"/>
      <c r="GO335" s="52"/>
      <c r="GP335" s="52"/>
      <c r="GQ335" s="52"/>
      <c r="GR335" s="52"/>
      <c r="GS335" s="52"/>
      <c r="GT335" s="52"/>
      <c r="GU335" s="52"/>
      <c r="GV335" s="52"/>
      <c r="GW335" s="52"/>
      <c r="GX335" s="52"/>
      <c r="GY335" s="52"/>
      <c r="GZ335" s="52"/>
      <c r="HA335" s="52"/>
      <c r="HB335" s="52"/>
      <c r="HC335" s="52"/>
      <c r="HD335" s="52"/>
      <c r="HE335" s="52"/>
      <c r="HF335" s="52"/>
      <c r="HG335" s="52"/>
      <c r="HH335" s="52"/>
      <c r="HI335" s="52"/>
      <c r="HJ335" s="52"/>
      <c r="HK335" s="52"/>
      <c r="HL335" s="52"/>
      <c r="HM335" s="52"/>
      <c r="HN335" s="52"/>
      <c r="HO335" s="52"/>
      <c r="HP335" s="52"/>
      <c r="HQ335" s="52"/>
      <c r="HR335" s="52"/>
      <c r="HS335" s="52"/>
      <c r="HT335" s="52"/>
      <c r="HU335" s="52"/>
      <c r="HV335" s="52"/>
      <c r="HW335" s="52"/>
      <c r="HX335" s="52"/>
      <c r="HY335" s="52"/>
      <c r="HZ335" s="52"/>
      <c r="IA335" s="52"/>
      <c r="IB335" s="52"/>
      <c r="IC335" s="52"/>
      <c r="ID335" s="52"/>
      <c r="IE335" s="52"/>
    </row>
    <row r="336" s="53" customFormat="true" ht="60" hidden="false" customHeight="true" outlineLevel="0" collapsed="false">
      <c r="A336" s="36"/>
      <c r="B336" s="36" t="s">
        <v>62</v>
      </c>
      <c r="C336" s="36" t="s">
        <v>63</v>
      </c>
      <c r="D336" s="37" t="s">
        <v>64</v>
      </c>
      <c r="E336" s="37" t="s">
        <v>1610</v>
      </c>
      <c r="F336" s="38" t="s">
        <v>1611</v>
      </c>
      <c r="G336" s="38" t="s">
        <v>1612</v>
      </c>
      <c r="H336" s="37" t="s">
        <v>1637</v>
      </c>
      <c r="I336" s="39" t="s">
        <v>344</v>
      </c>
      <c r="J336" s="38" t="s">
        <v>1614</v>
      </c>
      <c r="K336" s="40" t="s">
        <v>346</v>
      </c>
      <c r="L336" s="40" t="s">
        <v>347</v>
      </c>
      <c r="M336" s="40" t="s">
        <v>347</v>
      </c>
      <c r="N336" s="40" t="s">
        <v>1638</v>
      </c>
      <c r="O336" s="36" t="s">
        <v>75</v>
      </c>
      <c r="P336" s="36" t="s">
        <v>76</v>
      </c>
      <c r="Q336" s="41" t="s">
        <v>77</v>
      </c>
      <c r="R336" s="42" t="n">
        <v>44168</v>
      </c>
      <c r="S336" s="39" t="n">
        <v>12</v>
      </c>
      <c r="T336" s="43" t="n">
        <f aca="false">R336+S336*365.2</f>
        <v>48550.4</v>
      </c>
      <c r="U336" s="248" t="s">
        <v>78</v>
      </c>
      <c r="V336" s="51"/>
      <c r="W336" s="41" t="s">
        <v>79</v>
      </c>
      <c r="X336" s="39" t="n">
        <v>100</v>
      </c>
      <c r="Y336" s="39"/>
      <c r="Z336" s="41" t="s">
        <v>79</v>
      </c>
      <c r="AA336" s="37" t="s">
        <v>80</v>
      </c>
      <c r="AB336" s="39"/>
      <c r="AC336" s="41" t="s">
        <v>79</v>
      </c>
      <c r="AD336" s="40" t="n">
        <v>36</v>
      </c>
      <c r="AE336" s="42" t="n">
        <v>45241</v>
      </c>
      <c r="AF336" s="45" t="n">
        <f aca="false">IF(AD336=0,0,IF(AE336="","",EDATE(AE336,AD336)-DAY(1)))</f>
        <v>46306</v>
      </c>
      <c r="AG336" s="38" t="s">
        <v>81</v>
      </c>
      <c r="AH336" s="38" t="s">
        <v>82</v>
      </c>
      <c r="AI336" s="41" t="s">
        <v>1639</v>
      </c>
      <c r="AJ336" s="38" t="s">
        <v>113</v>
      </c>
      <c r="AK336" s="45" t="str">
        <f aca="true">IF(AE336=0,"нет данных",IF(TODAY()&lt;AF336-30,"поверен",IF(TODAY()&gt;AF336,"ЗАМЕНИТЬ","ПРОСРОЧЕН")))</f>
        <v>поверен</v>
      </c>
      <c r="AL336" s="41"/>
      <c r="AM336" s="41" t="s">
        <v>85</v>
      </c>
      <c r="AN336" s="41" t="s">
        <v>86</v>
      </c>
      <c r="AO336" s="41" t="s">
        <v>87</v>
      </c>
      <c r="AP336" s="39" t="s">
        <v>352</v>
      </c>
      <c r="AQ336" s="46" t="s">
        <v>1617</v>
      </c>
      <c r="AR336" s="45"/>
      <c r="AS336" s="41" t="s">
        <v>90</v>
      </c>
      <c r="AT336" s="36" t="s">
        <v>746</v>
      </c>
      <c r="AU336" s="36"/>
      <c r="AV336" s="38" t="n">
        <v>44534</v>
      </c>
      <c r="AW336" s="38"/>
      <c r="AX336" s="36"/>
      <c r="AY336" s="36"/>
      <c r="AZ336" s="36"/>
      <c r="BA336" s="38"/>
      <c r="BB336" s="38" t="s">
        <v>93</v>
      </c>
      <c r="BC336" s="38" t="s">
        <v>1618</v>
      </c>
      <c r="BD336" s="41" t="n">
        <v>3160</v>
      </c>
      <c r="BE336" s="38"/>
      <c r="BF336" s="47"/>
      <c r="BG336" s="48"/>
      <c r="BH336" s="49"/>
      <c r="BI336" s="51" t="s">
        <v>95</v>
      </c>
      <c r="BJ336" s="50" t="s">
        <v>96</v>
      </c>
      <c r="BK336" s="51" t="s">
        <v>354</v>
      </c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  <c r="CP336" s="52"/>
      <c r="CQ336" s="52"/>
      <c r="CR336" s="52"/>
      <c r="CS336" s="52"/>
      <c r="CT336" s="52"/>
      <c r="CU336" s="52"/>
      <c r="CV336" s="52"/>
      <c r="CW336" s="52"/>
      <c r="CX336" s="52"/>
      <c r="CY336" s="52"/>
      <c r="CZ336" s="52"/>
      <c r="DA336" s="52"/>
      <c r="DB336" s="52"/>
      <c r="DC336" s="52"/>
      <c r="DD336" s="52"/>
      <c r="DE336" s="52"/>
      <c r="DF336" s="52"/>
      <c r="DG336" s="52"/>
      <c r="DH336" s="52"/>
      <c r="DI336" s="52"/>
      <c r="DJ336" s="52"/>
      <c r="DK336" s="52"/>
      <c r="DL336" s="52"/>
      <c r="DM336" s="52"/>
      <c r="DN336" s="52"/>
      <c r="DO336" s="52"/>
      <c r="DP336" s="52"/>
      <c r="DQ336" s="52"/>
      <c r="DR336" s="52"/>
      <c r="DS336" s="52"/>
      <c r="DT336" s="52"/>
      <c r="DU336" s="52"/>
      <c r="DV336" s="52"/>
      <c r="DW336" s="52"/>
      <c r="DX336" s="52"/>
      <c r="DY336" s="52"/>
      <c r="DZ336" s="52"/>
      <c r="EA336" s="52"/>
      <c r="EB336" s="52"/>
      <c r="EC336" s="52"/>
      <c r="ED336" s="52"/>
      <c r="EE336" s="52"/>
      <c r="EF336" s="52"/>
      <c r="EG336" s="52"/>
      <c r="EH336" s="52"/>
      <c r="EI336" s="52"/>
      <c r="EJ336" s="52"/>
      <c r="EK336" s="52"/>
      <c r="EL336" s="52"/>
      <c r="EM336" s="52"/>
      <c r="EN336" s="52"/>
      <c r="EO336" s="52"/>
      <c r="EP336" s="52"/>
      <c r="EQ336" s="52"/>
      <c r="ER336" s="52"/>
      <c r="ES336" s="52"/>
      <c r="ET336" s="52"/>
      <c r="EU336" s="52"/>
      <c r="EV336" s="52"/>
      <c r="EW336" s="52"/>
      <c r="EX336" s="52"/>
      <c r="EY336" s="52"/>
      <c r="EZ336" s="52"/>
      <c r="FA336" s="52"/>
      <c r="FB336" s="52"/>
      <c r="FC336" s="52"/>
      <c r="FD336" s="52"/>
      <c r="FE336" s="52"/>
      <c r="FF336" s="52"/>
      <c r="FG336" s="52"/>
      <c r="FH336" s="52"/>
      <c r="FI336" s="52"/>
      <c r="FJ336" s="52"/>
      <c r="FK336" s="52"/>
      <c r="FL336" s="52"/>
      <c r="FM336" s="52"/>
      <c r="FN336" s="52"/>
      <c r="FO336" s="52"/>
      <c r="FP336" s="52"/>
      <c r="FQ336" s="52"/>
      <c r="FR336" s="52"/>
      <c r="FS336" s="52"/>
      <c r="FT336" s="52"/>
      <c r="FU336" s="52"/>
      <c r="FV336" s="52"/>
      <c r="FW336" s="52"/>
      <c r="FX336" s="52"/>
      <c r="FY336" s="52"/>
      <c r="FZ336" s="52"/>
      <c r="GA336" s="52"/>
      <c r="GB336" s="52"/>
      <c r="GC336" s="52"/>
      <c r="GD336" s="52"/>
      <c r="GE336" s="52"/>
      <c r="GF336" s="52"/>
      <c r="GG336" s="52"/>
      <c r="GH336" s="52"/>
      <c r="GI336" s="52"/>
      <c r="GJ336" s="52"/>
      <c r="GK336" s="52"/>
      <c r="GL336" s="52"/>
      <c r="GM336" s="52"/>
      <c r="GN336" s="52"/>
      <c r="GO336" s="52"/>
      <c r="GP336" s="52"/>
      <c r="GQ336" s="52"/>
      <c r="GR336" s="52"/>
      <c r="GS336" s="52"/>
      <c r="GT336" s="52"/>
      <c r="GU336" s="52"/>
      <c r="GV336" s="52"/>
      <c r="GW336" s="52"/>
      <c r="GX336" s="52"/>
      <c r="GY336" s="52"/>
      <c r="GZ336" s="52"/>
      <c r="HA336" s="52"/>
      <c r="HB336" s="52"/>
      <c r="HC336" s="52"/>
      <c r="HD336" s="52"/>
      <c r="HE336" s="52"/>
      <c r="HF336" s="52"/>
      <c r="HG336" s="52"/>
      <c r="HH336" s="52"/>
      <c r="HI336" s="52"/>
      <c r="HJ336" s="52"/>
      <c r="HK336" s="52"/>
      <c r="HL336" s="52"/>
      <c r="HM336" s="52"/>
      <c r="HN336" s="52"/>
      <c r="HO336" s="52"/>
      <c r="HP336" s="52"/>
      <c r="HQ336" s="52"/>
      <c r="HR336" s="52"/>
      <c r="HS336" s="52"/>
      <c r="HT336" s="52"/>
      <c r="HU336" s="52"/>
      <c r="HV336" s="52"/>
      <c r="HW336" s="52"/>
      <c r="HX336" s="52"/>
      <c r="HY336" s="52"/>
      <c r="HZ336" s="52"/>
      <c r="IA336" s="52"/>
      <c r="IB336" s="52"/>
      <c r="IC336" s="52"/>
      <c r="ID336" s="52"/>
      <c r="IE336" s="52"/>
    </row>
    <row r="337" s="53" customFormat="true" ht="60" hidden="false" customHeight="true" outlineLevel="0" collapsed="false">
      <c r="A337" s="36"/>
      <c r="B337" s="36" t="s">
        <v>62</v>
      </c>
      <c r="C337" s="36" t="s">
        <v>63</v>
      </c>
      <c r="D337" s="37" t="s">
        <v>64</v>
      </c>
      <c r="E337" s="37" t="s">
        <v>1610</v>
      </c>
      <c r="F337" s="38" t="s">
        <v>1611</v>
      </c>
      <c r="G337" s="38" t="s">
        <v>1640</v>
      </c>
      <c r="H337" s="37" t="s">
        <v>1641</v>
      </c>
      <c r="I337" s="39" t="s">
        <v>1642</v>
      </c>
      <c r="J337" s="38" t="s">
        <v>1643</v>
      </c>
      <c r="K337" s="40" t="s">
        <v>1644</v>
      </c>
      <c r="L337" s="40" t="s">
        <v>1645</v>
      </c>
      <c r="M337" s="40" t="s">
        <v>1646</v>
      </c>
      <c r="N337" s="40" t="n">
        <v>12220071220</v>
      </c>
      <c r="O337" s="36" t="s">
        <v>1647</v>
      </c>
      <c r="P337" s="36" t="s">
        <v>76</v>
      </c>
      <c r="Q337" s="41"/>
      <c r="R337" s="42" t="n">
        <v>44092</v>
      </c>
      <c r="S337" s="39" t="n">
        <v>12</v>
      </c>
      <c r="T337" s="43" t="n">
        <f aca="false">R337+S337*365.2</f>
        <v>48474.4</v>
      </c>
      <c r="U337" s="248" t="s">
        <v>78</v>
      </c>
      <c r="V337" s="51" t="s">
        <v>416</v>
      </c>
      <c r="W337" s="41" t="s">
        <v>138</v>
      </c>
      <c r="X337" s="39" t="n">
        <v>2068</v>
      </c>
      <c r="Y337" s="39" t="s">
        <v>416</v>
      </c>
      <c r="Z337" s="41" t="s">
        <v>138</v>
      </c>
      <c r="AA337" s="37" t="s">
        <v>1648</v>
      </c>
      <c r="AB337" s="39"/>
      <c r="AC337" s="41" t="s">
        <v>111</v>
      </c>
      <c r="AD337" s="40" t="n">
        <v>60</v>
      </c>
      <c r="AE337" s="42" t="n">
        <v>45889</v>
      </c>
      <c r="AF337" s="45" t="n">
        <f aca="false">IF(AD337=0,0,IF(AE337="","",EDATE(AE337,AD337)-DAY(1)))</f>
        <v>47684</v>
      </c>
      <c r="AG337" s="38" t="s">
        <v>314</v>
      </c>
      <c r="AH337" s="38" t="s">
        <v>1649</v>
      </c>
      <c r="AI337" s="41" t="s">
        <v>1650</v>
      </c>
      <c r="AJ337" s="36" t="s">
        <v>351</v>
      </c>
      <c r="AK337" s="45" t="str">
        <f aca="true">IF(AE337=0,"нет данных",IF(TODAY()&lt;AF337-30,"поверен",IF(TODAY()&gt;AF337,"ЗАМЕНИТЬ","ПРОСРОЧЕН")))</f>
        <v>поверен</v>
      </c>
      <c r="AL337" s="41"/>
      <c r="AM337" s="41" t="s">
        <v>85</v>
      </c>
      <c r="AN337" s="41" t="s">
        <v>86</v>
      </c>
      <c r="AO337" s="41" t="s">
        <v>87</v>
      </c>
      <c r="AP337" s="39" t="s">
        <v>1651</v>
      </c>
      <c r="AQ337" s="46" t="s">
        <v>1652</v>
      </c>
      <c r="AR337" s="45"/>
      <c r="AS337" s="41" t="s">
        <v>90</v>
      </c>
      <c r="AT337" s="36" t="s">
        <v>746</v>
      </c>
      <c r="AU337" s="36"/>
      <c r="AV337" s="38" t="n">
        <v>45290</v>
      </c>
      <c r="AW337" s="38"/>
      <c r="AX337" s="36"/>
      <c r="AY337" s="36"/>
      <c r="AZ337" s="36"/>
      <c r="BA337" s="38"/>
      <c r="BB337" s="38" t="s">
        <v>141</v>
      </c>
      <c r="BC337" s="38" t="s">
        <v>142</v>
      </c>
      <c r="BD337" s="41" t="n">
        <v>3001</v>
      </c>
      <c r="BE337" s="38"/>
      <c r="BF337" s="47"/>
      <c r="BG337" s="48"/>
      <c r="BH337" s="49"/>
      <c r="BI337" s="51" t="s">
        <v>1653</v>
      </c>
      <c r="BJ337" s="50" t="s">
        <v>1654</v>
      </c>
      <c r="BK337" s="51" t="s">
        <v>354</v>
      </c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  <c r="CP337" s="52"/>
      <c r="CQ337" s="52"/>
      <c r="CR337" s="52"/>
      <c r="CS337" s="52"/>
      <c r="CT337" s="52"/>
      <c r="CU337" s="52"/>
      <c r="CV337" s="52"/>
      <c r="CW337" s="52"/>
      <c r="CX337" s="52"/>
      <c r="CY337" s="52"/>
      <c r="CZ337" s="52"/>
      <c r="DA337" s="52"/>
      <c r="DB337" s="52"/>
      <c r="DC337" s="52"/>
      <c r="DD337" s="52"/>
      <c r="DE337" s="52"/>
      <c r="DF337" s="52"/>
      <c r="DG337" s="52"/>
      <c r="DH337" s="52"/>
      <c r="DI337" s="52"/>
      <c r="DJ337" s="52"/>
      <c r="DK337" s="52"/>
      <c r="DL337" s="52"/>
      <c r="DM337" s="52"/>
      <c r="DN337" s="52"/>
      <c r="DO337" s="52"/>
      <c r="DP337" s="52"/>
      <c r="DQ337" s="52"/>
      <c r="DR337" s="52"/>
      <c r="DS337" s="52"/>
      <c r="DT337" s="52"/>
      <c r="DU337" s="52"/>
      <c r="DV337" s="52"/>
      <c r="DW337" s="52"/>
      <c r="DX337" s="52"/>
      <c r="DY337" s="52"/>
      <c r="DZ337" s="52"/>
      <c r="EA337" s="52"/>
      <c r="EB337" s="52"/>
      <c r="EC337" s="52"/>
      <c r="ED337" s="52"/>
      <c r="EE337" s="52"/>
      <c r="EF337" s="52"/>
      <c r="EG337" s="52"/>
      <c r="EH337" s="52"/>
      <c r="EI337" s="52"/>
      <c r="EJ337" s="52"/>
      <c r="EK337" s="52"/>
      <c r="EL337" s="52"/>
      <c r="EM337" s="52"/>
      <c r="EN337" s="52"/>
      <c r="EO337" s="52"/>
      <c r="EP337" s="52"/>
      <c r="EQ337" s="52"/>
      <c r="ER337" s="52"/>
      <c r="ES337" s="52"/>
      <c r="ET337" s="52"/>
      <c r="EU337" s="52"/>
      <c r="EV337" s="52"/>
      <c r="EW337" s="52"/>
      <c r="EX337" s="52"/>
      <c r="EY337" s="52"/>
      <c r="EZ337" s="52"/>
      <c r="FA337" s="52"/>
      <c r="FB337" s="52"/>
      <c r="FC337" s="52"/>
      <c r="FD337" s="52"/>
      <c r="FE337" s="52"/>
      <c r="FF337" s="52"/>
      <c r="FG337" s="52"/>
      <c r="FH337" s="52"/>
      <c r="FI337" s="52"/>
      <c r="FJ337" s="52"/>
      <c r="FK337" s="52"/>
      <c r="FL337" s="52"/>
      <c r="FM337" s="52"/>
      <c r="FN337" s="52"/>
      <c r="FO337" s="52"/>
      <c r="FP337" s="52"/>
      <c r="FQ337" s="52"/>
      <c r="FR337" s="52"/>
      <c r="FS337" s="52"/>
      <c r="FT337" s="52"/>
      <c r="FU337" s="52"/>
      <c r="FV337" s="52"/>
      <c r="FW337" s="52"/>
      <c r="FX337" s="52"/>
      <c r="FY337" s="52"/>
      <c r="FZ337" s="52"/>
      <c r="GA337" s="52"/>
      <c r="GB337" s="52"/>
      <c r="GC337" s="52"/>
      <c r="GD337" s="52"/>
      <c r="GE337" s="52"/>
      <c r="GF337" s="52"/>
      <c r="GG337" s="52"/>
      <c r="GH337" s="52"/>
      <c r="GI337" s="52"/>
      <c r="GJ337" s="52"/>
      <c r="GK337" s="52"/>
      <c r="GL337" s="52"/>
      <c r="GM337" s="52"/>
      <c r="GN337" s="52"/>
      <c r="GO337" s="52"/>
      <c r="GP337" s="52"/>
      <c r="GQ337" s="52"/>
      <c r="GR337" s="52"/>
      <c r="GS337" s="52"/>
      <c r="GT337" s="52"/>
      <c r="GU337" s="52"/>
      <c r="GV337" s="52"/>
      <c r="GW337" s="52"/>
      <c r="GX337" s="52"/>
      <c r="GY337" s="52"/>
      <c r="GZ337" s="52"/>
      <c r="HA337" s="52"/>
      <c r="HB337" s="52"/>
      <c r="HC337" s="52"/>
      <c r="HD337" s="52"/>
      <c r="HE337" s="52"/>
      <c r="HF337" s="52"/>
      <c r="HG337" s="52"/>
      <c r="HH337" s="52"/>
      <c r="HI337" s="52"/>
      <c r="HJ337" s="52"/>
      <c r="HK337" s="52"/>
      <c r="HL337" s="52"/>
      <c r="HM337" s="52"/>
      <c r="HN337" s="52"/>
      <c r="HO337" s="52"/>
      <c r="HP337" s="52"/>
      <c r="HQ337" s="52"/>
      <c r="HR337" s="52"/>
      <c r="HS337" s="52"/>
      <c r="HT337" s="52"/>
      <c r="HU337" s="52"/>
      <c r="HV337" s="52"/>
      <c r="HW337" s="52"/>
      <c r="HX337" s="52"/>
      <c r="HY337" s="52"/>
      <c r="HZ337" s="52"/>
      <c r="IA337" s="52"/>
      <c r="IB337" s="52"/>
      <c r="IC337" s="52"/>
      <c r="ID337" s="52"/>
      <c r="IE337" s="52"/>
    </row>
    <row r="338" s="53" customFormat="true" ht="60" hidden="false" customHeight="true" outlineLevel="0" collapsed="false">
      <c r="A338" s="36"/>
      <c r="B338" s="36" t="s">
        <v>62</v>
      </c>
      <c r="C338" s="36" t="s">
        <v>63</v>
      </c>
      <c r="D338" s="37" t="s">
        <v>64</v>
      </c>
      <c r="E338" s="37" t="s">
        <v>1610</v>
      </c>
      <c r="F338" s="38" t="s">
        <v>1611</v>
      </c>
      <c r="G338" s="38" t="s">
        <v>1640</v>
      </c>
      <c r="H338" s="37" t="s">
        <v>1655</v>
      </c>
      <c r="I338" s="39" t="s">
        <v>1642</v>
      </c>
      <c r="J338" s="38" t="s">
        <v>1643</v>
      </c>
      <c r="K338" s="40" t="s">
        <v>1644</v>
      </c>
      <c r="L338" s="40" t="s">
        <v>1645</v>
      </c>
      <c r="M338" s="40" t="s">
        <v>1646</v>
      </c>
      <c r="N338" s="40" t="n">
        <v>12220071221</v>
      </c>
      <c r="O338" s="36" t="s">
        <v>1647</v>
      </c>
      <c r="P338" s="36" t="s">
        <v>76</v>
      </c>
      <c r="Q338" s="41"/>
      <c r="R338" s="42" t="n">
        <v>44092</v>
      </c>
      <c r="S338" s="39" t="n">
        <v>12</v>
      </c>
      <c r="T338" s="43" t="n">
        <f aca="false">R338+S338*365.2</f>
        <v>48474.4</v>
      </c>
      <c r="U338" s="248" t="s">
        <v>78</v>
      </c>
      <c r="V338" s="51" t="s">
        <v>416</v>
      </c>
      <c r="W338" s="41" t="s">
        <v>138</v>
      </c>
      <c r="X338" s="39" t="n">
        <v>2068</v>
      </c>
      <c r="Y338" s="39" t="s">
        <v>416</v>
      </c>
      <c r="Z338" s="41" t="s">
        <v>138</v>
      </c>
      <c r="AA338" s="37" t="s">
        <v>1648</v>
      </c>
      <c r="AB338" s="39"/>
      <c r="AC338" s="41" t="s">
        <v>111</v>
      </c>
      <c r="AD338" s="40" t="n">
        <v>60</v>
      </c>
      <c r="AE338" s="42" t="n">
        <v>45889</v>
      </c>
      <c r="AF338" s="45" t="n">
        <f aca="false">IF(AD338=0,0,IF(AE338="","",EDATE(AE338,AD338)-DAY(1)))</f>
        <v>47684</v>
      </c>
      <c r="AG338" s="38" t="s">
        <v>314</v>
      </c>
      <c r="AH338" s="38" t="s">
        <v>1649</v>
      </c>
      <c r="AI338" s="41" t="s">
        <v>1656</v>
      </c>
      <c r="AJ338" s="36" t="s">
        <v>351</v>
      </c>
      <c r="AK338" s="45" t="str">
        <f aca="true">IF(AE338=0,"нет данных",IF(TODAY()&lt;AF338-30,"поверен",IF(TODAY()&gt;AF338,"ЗАМЕНИТЬ","ПРОСРОЧЕН")))</f>
        <v>поверен</v>
      </c>
      <c r="AL338" s="41"/>
      <c r="AM338" s="41" t="s">
        <v>85</v>
      </c>
      <c r="AN338" s="41" t="s">
        <v>86</v>
      </c>
      <c r="AO338" s="41" t="s">
        <v>87</v>
      </c>
      <c r="AP338" s="39" t="s">
        <v>1651</v>
      </c>
      <c r="AQ338" s="46" t="s">
        <v>1652</v>
      </c>
      <c r="AR338" s="45"/>
      <c r="AS338" s="41" t="s">
        <v>90</v>
      </c>
      <c r="AT338" s="36" t="s">
        <v>746</v>
      </c>
      <c r="AU338" s="36"/>
      <c r="AV338" s="38" t="n">
        <v>45290</v>
      </c>
      <c r="AW338" s="38"/>
      <c r="AX338" s="36"/>
      <c r="AY338" s="36"/>
      <c r="AZ338" s="36"/>
      <c r="BA338" s="38"/>
      <c r="BB338" s="38" t="s">
        <v>141</v>
      </c>
      <c r="BC338" s="38" t="s">
        <v>142</v>
      </c>
      <c r="BD338" s="41" t="n">
        <v>3001</v>
      </c>
      <c r="BE338" s="38"/>
      <c r="BF338" s="47"/>
      <c r="BG338" s="48"/>
      <c r="BH338" s="49"/>
      <c r="BI338" s="51" t="s">
        <v>1653</v>
      </c>
      <c r="BJ338" s="50" t="s">
        <v>1654</v>
      </c>
      <c r="BK338" s="51" t="s">
        <v>354</v>
      </c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  <c r="CP338" s="52"/>
      <c r="CQ338" s="52"/>
      <c r="CR338" s="52"/>
      <c r="CS338" s="52"/>
      <c r="CT338" s="52"/>
      <c r="CU338" s="52"/>
      <c r="CV338" s="52"/>
      <c r="CW338" s="52"/>
      <c r="CX338" s="52"/>
      <c r="CY338" s="52"/>
      <c r="CZ338" s="52"/>
      <c r="DA338" s="52"/>
      <c r="DB338" s="52"/>
      <c r="DC338" s="52"/>
      <c r="DD338" s="52"/>
      <c r="DE338" s="52"/>
      <c r="DF338" s="52"/>
      <c r="DG338" s="52"/>
      <c r="DH338" s="52"/>
      <c r="DI338" s="52"/>
      <c r="DJ338" s="52"/>
      <c r="DK338" s="52"/>
      <c r="DL338" s="52"/>
      <c r="DM338" s="52"/>
      <c r="DN338" s="52"/>
      <c r="DO338" s="52"/>
      <c r="DP338" s="52"/>
      <c r="DQ338" s="52"/>
      <c r="DR338" s="52"/>
      <c r="DS338" s="52"/>
      <c r="DT338" s="52"/>
      <c r="DU338" s="52"/>
      <c r="DV338" s="52"/>
      <c r="DW338" s="52"/>
      <c r="DX338" s="52"/>
      <c r="DY338" s="52"/>
      <c r="DZ338" s="52"/>
      <c r="EA338" s="52"/>
      <c r="EB338" s="52"/>
      <c r="EC338" s="52"/>
      <c r="ED338" s="52"/>
      <c r="EE338" s="52"/>
      <c r="EF338" s="52"/>
      <c r="EG338" s="52"/>
      <c r="EH338" s="52"/>
      <c r="EI338" s="52"/>
      <c r="EJ338" s="52"/>
      <c r="EK338" s="52"/>
      <c r="EL338" s="52"/>
      <c r="EM338" s="52"/>
      <c r="EN338" s="52"/>
      <c r="EO338" s="52"/>
      <c r="EP338" s="52"/>
      <c r="EQ338" s="52"/>
      <c r="ER338" s="52"/>
      <c r="ES338" s="52"/>
      <c r="ET338" s="52"/>
      <c r="EU338" s="52"/>
      <c r="EV338" s="52"/>
      <c r="EW338" s="52"/>
      <c r="EX338" s="52"/>
      <c r="EY338" s="52"/>
      <c r="EZ338" s="52"/>
      <c r="FA338" s="52"/>
      <c r="FB338" s="52"/>
      <c r="FC338" s="52"/>
      <c r="FD338" s="52"/>
      <c r="FE338" s="52"/>
      <c r="FF338" s="52"/>
      <c r="FG338" s="52"/>
      <c r="FH338" s="52"/>
      <c r="FI338" s="52"/>
      <c r="FJ338" s="52"/>
      <c r="FK338" s="52"/>
      <c r="FL338" s="52"/>
      <c r="FM338" s="52"/>
      <c r="FN338" s="52"/>
      <c r="FO338" s="52"/>
      <c r="FP338" s="52"/>
      <c r="FQ338" s="52"/>
      <c r="FR338" s="52"/>
      <c r="FS338" s="52"/>
      <c r="FT338" s="52"/>
      <c r="FU338" s="52"/>
      <c r="FV338" s="52"/>
      <c r="FW338" s="52"/>
      <c r="FX338" s="52"/>
      <c r="FY338" s="52"/>
      <c r="FZ338" s="52"/>
      <c r="GA338" s="52"/>
      <c r="GB338" s="52"/>
      <c r="GC338" s="52"/>
      <c r="GD338" s="52"/>
      <c r="GE338" s="52"/>
      <c r="GF338" s="52"/>
      <c r="GG338" s="52"/>
      <c r="GH338" s="52"/>
      <c r="GI338" s="52"/>
      <c r="GJ338" s="52"/>
      <c r="GK338" s="52"/>
      <c r="GL338" s="52"/>
      <c r="GM338" s="52"/>
      <c r="GN338" s="52"/>
      <c r="GO338" s="52"/>
      <c r="GP338" s="52"/>
      <c r="GQ338" s="52"/>
      <c r="GR338" s="52"/>
      <c r="GS338" s="52"/>
      <c r="GT338" s="52"/>
      <c r="GU338" s="52"/>
      <c r="GV338" s="52"/>
      <c r="GW338" s="52"/>
      <c r="GX338" s="52"/>
      <c r="GY338" s="52"/>
      <c r="GZ338" s="52"/>
      <c r="HA338" s="52"/>
      <c r="HB338" s="52"/>
      <c r="HC338" s="52"/>
      <c r="HD338" s="52"/>
      <c r="HE338" s="52"/>
      <c r="HF338" s="52"/>
      <c r="HG338" s="52"/>
      <c r="HH338" s="52"/>
      <c r="HI338" s="52"/>
      <c r="HJ338" s="52"/>
      <c r="HK338" s="52"/>
      <c r="HL338" s="52"/>
      <c r="HM338" s="52"/>
      <c r="HN338" s="52"/>
      <c r="HO338" s="52"/>
      <c r="HP338" s="52"/>
      <c r="HQ338" s="52"/>
      <c r="HR338" s="52"/>
      <c r="HS338" s="52"/>
      <c r="HT338" s="52"/>
      <c r="HU338" s="52"/>
      <c r="HV338" s="52"/>
      <c r="HW338" s="52"/>
      <c r="HX338" s="52"/>
      <c r="HY338" s="52"/>
      <c r="HZ338" s="52"/>
      <c r="IA338" s="52"/>
      <c r="IB338" s="52"/>
      <c r="IC338" s="52"/>
      <c r="ID338" s="52"/>
      <c r="IE338" s="52"/>
    </row>
    <row r="339" s="53" customFormat="true" ht="60" hidden="false" customHeight="true" outlineLevel="0" collapsed="false">
      <c r="A339" s="36"/>
      <c r="B339" s="36" t="s">
        <v>62</v>
      </c>
      <c r="C339" s="36" t="s">
        <v>63</v>
      </c>
      <c r="D339" s="37" t="s">
        <v>64</v>
      </c>
      <c r="E339" s="37" t="s">
        <v>1610</v>
      </c>
      <c r="F339" s="38" t="s">
        <v>1611</v>
      </c>
      <c r="G339" s="38" t="s">
        <v>1657</v>
      </c>
      <c r="H339" s="37" t="s">
        <v>1658</v>
      </c>
      <c r="I339" s="39" t="s">
        <v>1642</v>
      </c>
      <c r="J339" s="38" t="s">
        <v>1643</v>
      </c>
      <c r="K339" s="40" t="s">
        <v>1644</v>
      </c>
      <c r="L339" s="40" t="s">
        <v>1645</v>
      </c>
      <c r="M339" s="40" t="s">
        <v>1646</v>
      </c>
      <c r="N339" s="40" t="n">
        <v>12220071222</v>
      </c>
      <c r="O339" s="36" t="s">
        <v>1647</v>
      </c>
      <c r="P339" s="36" t="s">
        <v>76</v>
      </c>
      <c r="Q339" s="41"/>
      <c r="R339" s="42" t="n">
        <v>44825</v>
      </c>
      <c r="S339" s="39" t="n">
        <v>12</v>
      </c>
      <c r="T339" s="43" t="n">
        <f aca="false">R339+S339*365.2</f>
        <v>49207.4</v>
      </c>
      <c r="U339" s="248" t="s">
        <v>78</v>
      </c>
      <c r="V339" s="51" t="s">
        <v>416</v>
      </c>
      <c r="W339" s="41" t="s">
        <v>138</v>
      </c>
      <c r="X339" s="39" t="n">
        <v>2068</v>
      </c>
      <c r="Y339" s="39" t="s">
        <v>416</v>
      </c>
      <c r="Z339" s="41" t="s">
        <v>138</v>
      </c>
      <c r="AA339" s="37" t="s">
        <v>1648</v>
      </c>
      <c r="AB339" s="39"/>
      <c r="AC339" s="41" t="s">
        <v>111</v>
      </c>
      <c r="AD339" s="40" t="n">
        <v>60</v>
      </c>
      <c r="AE339" s="42" t="n">
        <v>45889</v>
      </c>
      <c r="AF339" s="45" t="n">
        <f aca="false">IF(AD339=0,0,IF(AE339="","",EDATE(AE339,AD339)-DAY(1)))</f>
        <v>47684</v>
      </c>
      <c r="AG339" s="38" t="s">
        <v>314</v>
      </c>
      <c r="AH339" s="38" t="s">
        <v>1649</v>
      </c>
      <c r="AI339" s="41" t="s">
        <v>1659</v>
      </c>
      <c r="AJ339" s="36" t="s">
        <v>351</v>
      </c>
      <c r="AK339" s="45" t="str">
        <f aca="true">IF(AE339=0,"нет данных",IF(TODAY()&lt;AF339-30,"поверен",IF(TODAY()&gt;AF339,"ЗАМЕНИТЬ","ПРОСРОЧЕН")))</f>
        <v>поверен</v>
      </c>
      <c r="AL339" s="41"/>
      <c r="AM339" s="41" t="s">
        <v>85</v>
      </c>
      <c r="AN339" s="41" t="s">
        <v>86</v>
      </c>
      <c r="AO339" s="41" t="s">
        <v>87</v>
      </c>
      <c r="AP339" s="39" t="s">
        <v>1651</v>
      </c>
      <c r="AQ339" s="46" t="s">
        <v>1652</v>
      </c>
      <c r="AR339" s="45"/>
      <c r="AS339" s="41" t="s">
        <v>90</v>
      </c>
      <c r="AT339" s="36" t="s">
        <v>746</v>
      </c>
      <c r="AU339" s="36"/>
      <c r="AV339" s="38" t="n">
        <v>45290</v>
      </c>
      <c r="AW339" s="38"/>
      <c r="AX339" s="36"/>
      <c r="AY339" s="36"/>
      <c r="AZ339" s="36"/>
      <c r="BA339" s="38"/>
      <c r="BB339" s="38" t="s">
        <v>141</v>
      </c>
      <c r="BC339" s="38" t="s">
        <v>142</v>
      </c>
      <c r="BD339" s="41" t="n">
        <v>3001</v>
      </c>
      <c r="BE339" s="38"/>
      <c r="BF339" s="47"/>
      <c r="BG339" s="48"/>
      <c r="BH339" s="49"/>
      <c r="BI339" s="51" t="s">
        <v>1653</v>
      </c>
      <c r="BJ339" s="50" t="s">
        <v>1654</v>
      </c>
      <c r="BK339" s="51" t="s">
        <v>354</v>
      </c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  <c r="CP339" s="52"/>
      <c r="CQ339" s="52"/>
      <c r="CR339" s="52"/>
      <c r="CS339" s="52"/>
      <c r="CT339" s="52"/>
      <c r="CU339" s="52"/>
      <c r="CV339" s="52"/>
      <c r="CW339" s="52"/>
      <c r="CX339" s="52"/>
      <c r="CY339" s="52"/>
      <c r="CZ339" s="52"/>
      <c r="DA339" s="52"/>
      <c r="DB339" s="52"/>
      <c r="DC339" s="52"/>
      <c r="DD339" s="52"/>
      <c r="DE339" s="52"/>
      <c r="DF339" s="52"/>
      <c r="DG339" s="52"/>
      <c r="DH339" s="52"/>
      <c r="DI339" s="52"/>
      <c r="DJ339" s="52"/>
      <c r="DK339" s="52"/>
      <c r="DL339" s="52"/>
      <c r="DM339" s="52"/>
      <c r="DN339" s="52"/>
      <c r="DO339" s="52"/>
      <c r="DP339" s="52"/>
      <c r="DQ339" s="52"/>
      <c r="DR339" s="52"/>
      <c r="DS339" s="52"/>
      <c r="DT339" s="52"/>
      <c r="DU339" s="52"/>
      <c r="DV339" s="52"/>
      <c r="DW339" s="52"/>
      <c r="DX339" s="52"/>
      <c r="DY339" s="52"/>
      <c r="DZ339" s="52"/>
      <c r="EA339" s="52"/>
      <c r="EB339" s="52"/>
      <c r="EC339" s="52"/>
      <c r="ED339" s="52"/>
      <c r="EE339" s="52"/>
      <c r="EF339" s="52"/>
      <c r="EG339" s="52"/>
      <c r="EH339" s="52"/>
      <c r="EI339" s="52"/>
      <c r="EJ339" s="52"/>
      <c r="EK339" s="52"/>
      <c r="EL339" s="52"/>
      <c r="EM339" s="52"/>
      <c r="EN339" s="52"/>
      <c r="EO339" s="52"/>
      <c r="EP339" s="52"/>
      <c r="EQ339" s="52"/>
      <c r="ER339" s="52"/>
      <c r="ES339" s="52"/>
      <c r="ET339" s="52"/>
      <c r="EU339" s="52"/>
      <c r="EV339" s="52"/>
      <c r="EW339" s="52"/>
      <c r="EX339" s="52"/>
      <c r="EY339" s="52"/>
      <c r="EZ339" s="52"/>
      <c r="FA339" s="52"/>
      <c r="FB339" s="52"/>
      <c r="FC339" s="52"/>
      <c r="FD339" s="52"/>
      <c r="FE339" s="52"/>
      <c r="FF339" s="52"/>
      <c r="FG339" s="52"/>
      <c r="FH339" s="52"/>
      <c r="FI339" s="52"/>
      <c r="FJ339" s="52"/>
      <c r="FK339" s="52"/>
      <c r="FL339" s="52"/>
      <c r="FM339" s="52"/>
      <c r="FN339" s="52"/>
      <c r="FO339" s="52"/>
      <c r="FP339" s="52"/>
      <c r="FQ339" s="52"/>
      <c r="FR339" s="52"/>
      <c r="FS339" s="52"/>
      <c r="FT339" s="52"/>
      <c r="FU339" s="52"/>
      <c r="FV339" s="52"/>
      <c r="FW339" s="52"/>
      <c r="FX339" s="52"/>
      <c r="FY339" s="52"/>
      <c r="FZ339" s="52"/>
      <c r="GA339" s="52"/>
      <c r="GB339" s="52"/>
      <c r="GC339" s="52"/>
      <c r="GD339" s="52"/>
      <c r="GE339" s="52"/>
      <c r="GF339" s="52"/>
      <c r="GG339" s="52"/>
      <c r="GH339" s="52"/>
      <c r="GI339" s="52"/>
      <c r="GJ339" s="52"/>
      <c r="GK339" s="52"/>
      <c r="GL339" s="52"/>
      <c r="GM339" s="52"/>
      <c r="GN339" s="52"/>
      <c r="GO339" s="52"/>
      <c r="GP339" s="52"/>
      <c r="GQ339" s="52"/>
      <c r="GR339" s="52"/>
      <c r="GS339" s="52"/>
      <c r="GT339" s="52"/>
      <c r="GU339" s="52"/>
      <c r="GV339" s="52"/>
      <c r="GW339" s="52"/>
      <c r="GX339" s="52"/>
      <c r="GY339" s="52"/>
      <c r="GZ339" s="52"/>
      <c r="HA339" s="52"/>
      <c r="HB339" s="52"/>
      <c r="HC339" s="52"/>
      <c r="HD339" s="52"/>
      <c r="HE339" s="52"/>
      <c r="HF339" s="52"/>
      <c r="HG339" s="52"/>
      <c r="HH339" s="52"/>
      <c r="HI339" s="52"/>
      <c r="HJ339" s="52"/>
      <c r="HK339" s="52"/>
      <c r="HL339" s="52"/>
      <c r="HM339" s="52"/>
      <c r="HN339" s="52"/>
      <c r="HO339" s="52"/>
      <c r="HP339" s="52"/>
      <c r="HQ339" s="52"/>
      <c r="HR339" s="52"/>
      <c r="HS339" s="52"/>
      <c r="HT339" s="52"/>
      <c r="HU339" s="52"/>
      <c r="HV339" s="52"/>
      <c r="HW339" s="52"/>
      <c r="HX339" s="52"/>
      <c r="HY339" s="52"/>
      <c r="HZ339" s="52"/>
      <c r="IA339" s="52"/>
      <c r="IB339" s="52"/>
      <c r="IC339" s="52"/>
      <c r="ID339" s="52"/>
      <c r="IE339" s="52"/>
    </row>
    <row r="340" s="53" customFormat="true" ht="60" hidden="false" customHeight="true" outlineLevel="0" collapsed="false">
      <c r="A340" s="36"/>
      <c r="B340" s="36" t="s">
        <v>62</v>
      </c>
      <c r="C340" s="36" t="s">
        <v>63</v>
      </c>
      <c r="D340" s="37" t="s">
        <v>64</v>
      </c>
      <c r="E340" s="37" t="s">
        <v>1610</v>
      </c>
      <c r="F340" s="38" t="s">
        <v>1611</v>
      </c>
      <c r="G340" s="38" t="s">
        <v>1657</v>
      </c>
      <c r="H340" s="37" t="s">
        <v>1660</v>
      </c>
      <c r="I340" s="39" t="s">
        <v>1642</v>
      </c>
      <c r="J340" s="38" t="s">
        <v>1643</v>
      </c>
      <c r="K340" s="40" t="s">
        <v>1644</v>
      </c>
      <c r="L340" s="40" t="s">
        <v>1645</v>
      </c>
      <c r="M340" s="40" t="s">
        <v>1646</v>
      </c>
      <c r="N340" s="40" t="n">
        <v>12220071225</v>
      </c>
      <c r="O340" s="36" t="s">
        <v>1647</v>
      </c>
      <c r="P340" s="36" t="s">
        <v>76</v>
      </c>
      <c r="Q340" s="41"/>
      <c r="R340" s="42" t="n">
        <v>44095</v>
      </c>
      <c r="S340" s="39" t="n">
        <v>12</v>
      </c>
      <c r="T340" s="43" t="n">
        <f aca="false">R340+S340*365.2</f>
        <v>48477.4</v>
      </c>
      <c r="U340" s="248" t="s">
        <v>78</v>
      </c>
      <c r="V340" s="51" t="s">
        <v>416</v>
      </c>
      <c r="W340" s="41" t="s">
        <v>138</v>
      </c>
      <c r="X340" s="39" t="n">
        <v>2068</v>
      </c>
      <c r="Y340" s="39" t="s">
        <v>416</v>
      </c>
      <c r="Z340" s="41" t="s">
        <v>138</v>
      </c>
      <c r="AA340" s="37" t="s">
        <v>1648</v>
      </c>
      <c r="AB340" s="39"/>
      <c r="AC340" s="41" t="s">
        <v>111</v>
      </c>
      <c r="AD340" s="40" t="n">
        <v>60</v>
      </c>
      <c r="AE340" s="42" t="n">
        <v>45889</v>
      </c>
      <c r="AF340" s="45" t="n">
        <f aca="false">IF(AD340=0,0,IF(AE340="","",EDATE(AE340,AD340)-DAY(1)))</f>
        <v>47684</v>
      </c>
      <c r="AG340" s="38" t="s">
        <v>314</v>
      </c>
      <c r="AH340" s="38" t="s">
        <v>1649</v>
      </c>
      <c r="AI340" s="41" t="s">
        <v>1661</v>
      </c>
      <c r="AJ340" s="36" t="s">
        <v>351</v>
      </c>
      <c r="AK340" s="45" t="str">
        <f aca="true">IF(AE340=0,"нет данных",IF(TODAY()&lt;AF340-30,"поверен",IF(TODAY()&gt;AF340,"ЗАМЕНИТЬ","ПРОСРОЧЕН")))</f>
        <v>поверен</v>
      </c>
      <c r="AL340" s="41"/>
      <c r="AM340" s="41" t="s">
        <v>85</v>
      </c>
      <c r="AN340" s="41" t="s">
        <v>86</v>
      </c>
      <c r="AO340" s="41" t="s">
        <v>87</v>
      </c>
      <c r="AP340" s="39" t="s">
        <v>1651</v>
      </c>
      <c r="AQ340" s="46" t="s">
        <v>1652</v>
      </c>
      <c r="AR340" s="45"/>
      <c r="AS340" s="41" t="s">
        <v>90</v>
      </c>
      <c r="AT340" s="36" t="s">
        <v>746</v>
      </c>
      <c r="AU340" s="36"/>
      <c r="AV340" s="38" t="n">
        <v>45290</v>
      </c>
      <c r="AW340" s="38"/>
      <c r="AX340" s="36"/>
      <c r="AY340" s="36"/>
      <c r="AZ340" s="36"/>
      <c r="BA340" s="38"/>
      <c r="BB340" s="38" t="s">
        <v>141</v>
      </c>
      <c r="BC340" s="38" t="s">
        <v>142</v>
      </c>
      <c r="BD340" s="41" t="n">
        <v>3001</v>
      </c>
      <c r="BE340" s="38"/>
      <c r="BF340" s="47"/>
      <c r="BG340" s="48"/>
      <c r="BH340" s="49"/>
      <c r="BI340" s="51" t="s">
        <v>1653</v>
      </c>
      <c r="BJ340" s="50" t="s">
        <v>1654</v>
      </c>
      <c r="BK340" s="51" t="s">
        <v>354</v>
      </c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  <c r="CP340" s="52"/>
      <c r="CQ340" s="52"/>
      <c r="CR340" s="52"/>
      <c r="CS340" s="52"/>
      <c r="CT340" s="52"/>
      <c r="CU340" s="52"/>
      <c r="CV340" s="52"/>
      <c r="CW340" s="52"/>
      <c r="CX340" s="52"/>
      <c r="CY340" s="52"/>
      <c r="CZ340" s="52"/>
      <c r="DA340" s="52"/>
      <c r="DB340" s="52"/>
      <c r="DC340" s="52"/>
      <c r="DD340" s="52"/>
      <c r="DE340" s="52"/>
      <c r="DF340" s="52"/>
      <c r="DG340" s="52"/>
      <c r="DH340" s="52"/>
      <c r="DI340" s="52"/>
      <c r="DJ340" s="52"/>
      <c r="DK340" s="52"/>
      <c r="DL340" s="52"/>
      <c r="DM340" s="52"/>
      <c r="DN340" s="52"/>
      <c r="DO340" s="52"/>
      <c r="DP340" s="52"/>
      <c r="DQ340" s="52"/>
      <c r="DR340" s="52"/>
      <c r="DS340" s="52"/>
      <c r="DT340" s="52"/>
      <c r="DU340" s="52"/>
      <c r="DV340" s="52"/>
      <c r="DW340" s="52"/>
      <c r="DX340" s="52"/>
      <c r="DY340" s="52"/>
      <c r="DZ340" s="52"/>
      <c r="EA340" s="52"/>
      <c r="EB340" s="52"/>
      <c r="EC340" s="52"/>
      <c r="ED340" s="52"/>
      <c r="EE340" s="52"/>
      <c r="EF340" s="52"/>
      <c r="EG340" s="52"/>
      <c r="EH340" s="52"/>
      <c r="EI340" s="52"/>
      <c r="EJ340" s="52"/>
      <c r="EK340" s="52"/>
      <c r="EL340" s="52"/>
      <c r="EM340" s="52"/>
      <c r="EN340" s="52"/>
      <c r="EO340" s="52"/>
      <c r="EP340" s="52"/>
      <c r="EQ340" s="52"/>
      <c r="ER340" s="52"/>
      <c r="ES340" s="52"/>
      <c r="ET340" s="52"/>
      <c r="EU340" s="52"/>
      <c r="EV340" s="52"/>
      <c r="EW340" s="52"/>
      <c r="EX340" s="52"/>
      <c r="EY340" s="52"/>
      <c r="EZ340" s="52"/>
      <c r="FA340" s="52"/>
      <c r="FB340" s="52"/>
      <c r="FC340" s="52"/>
      <c r="FD340" s="52"/>
      <c r="FE340" s="52"/>
      <c r="FF340" s="52"/>
      <c r="FG340" s="52"/>
      <c r="FH340" s="52"/>
      <c r="FI340" s="52"/>
      <c r="FJ340" s="52"/>
      <c r="FK340" s="52"/>
      <c r="FL340" s="52"/>
      <c r="FM340" s="52"/>
      <c r="FN340" s="52"/>
      <c r="FO340" s="52"/>
      <c r="FP340" s="52"/>
      <c r="FQ340" s="52"/>
      <c r="FR340" s="52"/>
      <c r="FS340" s="52"/>
      <c r="FT340" s="52"/>
      <c r="FU340" s="52"/>
      <c r="FV340" s="52"/>
      <c r="FW340" s="52"/>
      <c r="FX340" s="52"/>
      <c r="FY340" s="52"/>
      <c r="FZ340" s="52"/>
      <c r="GA340" s="52"/>
      <c r="GB340" s="52"/>
      <c r="GC340" s="52"/>
      <c r="GD340" s="52"/>
      <c r="GE340" s="52"/>
      <c r="GF340" s="52"/>
      <c r="GG340" s="52"/>
      <c r="GH340" s="52"/>
      <c r="GI340" s="52"/>
      <c r="GJ340" s="52"/>
      <c r="GK340" s="52"/>
      <c r="GL340" s="52"/>
      <c r="GM340" s="52"/>
      <c r="GN340" s="52"/>
      <c r="GO340" s="52"/>
      <c r="GP340" s="52"/>
      <c r="GQ340" s="52"/>
      <c r="GR340" s="52"/>
      <c r="GS340" s="52"/>
      <c r="GT340" s="52"/>
      <c r="GU340" s="52"/>
      <c r="GV340" s="52"/>
      <c r="GW340" s="52"/>
      <c r="GX340" s="52"/>
      <c r="GY340" s="52"/>
      <c r="GZ340" s="52"/>
      <c r="HA340" s="52"/>
      <c r="HB340" s="52"/>
      <c r="HC340" s="52"/>
      <c r="HD340" s="52"/>
      <c r="HE340" s="52"/>
      <c r="HF340" s="52"/>
      <c r="HG340" s="52"/>
      <c r="HH340" s="52"/>
      <c r="HI340" s="52"/>
      <c r="HJ340" s="52"/>
      <c r="HK340" s="52"/>
      <c r="HL340" s="52"/>
      <c r="HM340" s="52"/>
      <c r="HN340" s="52"/>
      <c r="HO340" s="52"/>
      <c r="HP340" s="52"/>
      <c r="HQ340" s="52"/>
      <c r="HR340" s="52"/>
      <c r="HS340" s="52"/>
      <c r="HT340" s="52"/>
      <c r="HU340" s="52"/>
      <c r="HV340" s="52"/>
      <c r="HW340" s="52"/>
      <c r="HX340" s="52"/>
      <c r="HY340" s="52"/>
      <c r="HZ340" s="52"/>
      <c r="IA340" s="52"/>
      <c r="IB340" s="52"/>
      <c r="IC340" s="52"/>
      <c r="ID340" s="52"/>
      <c r="IE340" s="52"/>
    </row>
    <row r="341" s="53" customFormat="true" ht="60" hidden="false" customHeight="true" outlineLevel="0" collapsed="false">
      <c r="A341" s="36"/>
      <c r="B341" s="36" t="s">
        <v>62</v>
      </c>
      <c r="C341" s="36" t="s">
        <v>63</v>
      </c>
      <c r="D341" s="37" t="s">
        <v>64</v>
      </c>
      <c r="E341" s="37" t="s">
        <v>1610</v>
      </c>
      <c r="F341" s="38" t="s">
        <v>1611</v>
      </c>
      <c r="G341" s="38" t="s">
        <v>1662</v>
      </c>
      <c r="H341" s="37" t="s">
        <v>1663</v>
      </c>
      <c r="I341" s="39" t="s">
        <v>1642</v>
      </c>
      <c r="J341" s="38" t="s">
        <v>1643</v>
      </c>
      <c r="K341" s="40" t="s">
        <v>1644</v>
      </c>
      <c r="L341" s="40" t="s">
        <v>1645</v>
      </c>
      <c r="M341" s="40" t="s">
        <v>1646</v>
      </c>
      <c r="N341" s="40" t="n">
        <v>12220071211</v>
      </c>
      <c r="O341" s="36" t="s">
        <v>1647</v>
      </c>
      <c r="P341" s="36" t="s">
        <v>76</v>
      </c>
      <c r="Q341" s="41"/>
      <c r="R341" s="42" t="n">
        <v>44092</v>
      </c>
      <c r="S341" s="39" t="n">
        <v>12</v>
      </c>
      <c r="T341" s="43" t="n">
        <f aca="false">R341+S341*365.2</f>
        <v>48474.4</v>
      </c>
      <c r="U341" s="248" t="s">
        <v>78</v>
      </c>
      <c r="V341" s="51" t="s">
        <v>416</v>
      </c>
      <c r="W341" s="41" t="s">
        <v>138</v>
      </c>
      <c r="X341" s="39" t="n">
        <v>2068</v>
      </c>
      <c r="Y341" s="39" t="s">
        <v>416</v>
      </c>
      <c r="Z341" s="41" t="s">
        <v>138</v>
      </c>
      <c r="AA341" s="37" t="s">
        <v>1648</v>
      </c>
      <c r="AB341" s="39"/>
      <c r="AC341" s="41" t="s">
        <v>111</v>
      </c>
      <c r="AD341" s="40" t="n">
        <v>60</v>
      </c>
      <c r="AE341" s="42" t="n">
        <v>45889</v>
      </c>
      <c r="AF341" s="45" t="n">
        <f aca="false">IF(AD341=0,0,IF(AE341="","",EDATE(AE341,AD341)-DAY(1)))</f>
        <v>47684</v>
      </c>
      <c r="AG341" s="38" t="s">
        <v>314</v>
      </c>
      <c r="AH341" s="38" t="s">
        <v>1649</v>
      </c>
      <c r="AI341" s="41" t="s">
        <v>1664</v>
      </c>
      <c r="AJ341" s="36" t="s">
        <v>351</v>
      </c>
      <c r="AK341" s="45" t="str">
        <f aca="true">IF(AE341=0,"нет данных",IF(TODAY()&lt;AF341-30,"поверен",IF(TODAY()&gt;AF341,"ЗАМЕНИТЬ","ПРОСРОЧЕН")))</f>
        <v>поверен</v>
      </c>
      <c r="AL341" s="41"/>
      <c r="AM341" s="41" t="s">
        <v>85</v>
      </c>
      <c r="AN341" s="41" t="s">
        <v>86</v>
      </c>
      <c r="AO341" s="41" t="s">
        <v>87</v>
      </c>
      <c r="AP341" s="39" t="s">
        <v>1651</v>
      </c>
      <c r="AQ341" s="46" t="s">
        <v>1652</v>
      </c>
      <c r="AR341" s="45"/>
      <c r="AS341" s="41" t="s">
        <v>90</v>
      </c>
      <c r="AT341" s="36" t="s">
        <v>746</v>
      </c>
      <c r="AU341" s="36"/>
      <c r="AV341" s="38" t="n">
        <v>45290</v>
      </c>
      <c r="AW341" s="38"/>
      <c r="AX341" s="36"/>
      <c r="AY341" s="36"/>
      <c r="AZ341" s="36"/>
      <c r="BA341" s="38"/>
      <c r="BB341" s="38" t="s">
        <v>141</v>
      </c>
      <c r="BC341" s="38" t="s">
        <v>142</v>
      </c>
      <c r="BD341" s="41" t="n">
        <v>3001</v>
      </c>
      <c r="BE341" s="38"/>
      <c r="BF341" s="47"/>
      <c r="BG341" s="48"/>
      <c r="BH341" s="49"/>
      <c r="BI341" s="51" t="s">
        <v>1653</v>
      </c>
      <c r="BJ341" s="50" t="s">
        <v>1654</v>
      </c>
      <c r="BK341" s="51" t="s">
        <v>354</v>
      </c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2"/>
      <c r="CQ341" s="52"/>
      <c r="CR341" s="52"/>
      <c r="CS341" s="52"/>
      <c r="CT341" s="52"/>
      <c r="CU341" s="52"/>
      <c r="CV341" s="52"/>
      <c r="CW341" s="52"/>
      <c r="CX341" s="52"/>
      <c r="CY341" s="52"/>
      <c r="CZ341" s="52"/>
      <c r="DA341" s="52"/>
      <c r="DB341" s="52"/>
      <c r="DC341" s="52"/>
      <c r="DD341" s="52"/>
      <c r="DE341" s="52"/>
      <c r="DF341" s="52"/>
      <c r="DG341" s="52"/>
      <c r="DH341" s="52"/>
      <c r="DI341" s="52"/>
      <c r="DJ341" s="52"/>
      <c r="DK341" s="52"/>
      <c r="DL341" s="52"/>
      <c r="DM341" s="52"/>
      <c r="DN341" s="52"/>
      <c r="DO341" s="52"/>
      <c r="DP341" s="52"/>
      <c r="DQ341" s="52"/>
      <c r="DR341" s="52"/>
      <c r="DS341" s="52"/>
      <c r="DT341" s="52"/>
      <c r="DU341" s="52"/>
      <c r="DV341" s="52"/>
      <c r="DW341" s="52"/>
      <c r="DX341" s="52"/>
      <c r="DY341" s="52"/>
      <c r="DZ341" s="52"/>
      <c r="EA341" s="52"/>
      <c r="EB341" s="52"/>
      <c r="EC341" s="52"/>
      <c r="ED341" s="52"/>
      <c r="EE341" s="52"/>
      <c r="EF341" s="52"/>
      <c r="EG341" s="52"/>
      <c r="EH341" s="52"/>
      <c r="EI341" s="52"/>
      <c r="EJ341" s="52"/>
      <c r="EK341" s="52"/>
      <c r="EL341" s="52"/>
      <c r="EM341" s="52"/>
      <c r="EN341" s="52"/>
      <c r="EO341" s="52"/>
      <c r="EP341" s="52"/>
      <c r="EQ341" s="52"/>
      <c r="ER341" s="52"/>
      <c r="ES341" s="52"/>
      <c r="ET341" s="52"/>
      <c r="EU341" s="52"/>
      <c r="EV341" s="52"/>
      <c r="EW341" s="52"/>
      <c r="EX341" s="52"/>
      <c r="EY341" s="52"/>
      <c r="EZ341" s="52"/>
      <c r="FA341" s="52"/>
      <c r="FB341" s="52"/>
      <c r="FC341" s="52"/>
      <c r="FD341" s="52"/>
      <c r="FE341" s="52"/>
      <c r="FF341" s="52"/>
      <c r="FG341" s="52"/>
      <c r="FH341" s="52"/>
      <c r="FI341" s="52"/>
      <c r="FJ341" s="52"/>
      <c r="FK341" s="52"/>
      <c r="FL341" s="52"/>
      <c r="FM341" s="52"/>
      <c r="FN341" s="52"/>
      <c r="FO341" s="52"/>
      <c r="FP341" s="52"/>
      <c r="FQ341" s="52"/>
      <c r="FR341" s="52"/>
      <c r="FS341" s="52"/>
      <c r="FT341" s="52"/>
      <c r="FU341" s="52"/>
      <c r="FV341" s="52"/>
      <c r="FW341" s="52"/>
      <c r="FX341" s="52"/>
      <c r="FY341" s="52"/>
      <c r="FZ341" s="52"/>
      <c r="GA341" s="52"/>
      <c r="GB341" s="52"/>
      <c r="GC341" s="52"/>
      <c r="GD341" s="52"/>
      <c r="GE341" s="52"/>
      <c r="GF341" s="52"/>
      <c r="GG341" s="52"/>
      <c r="GH341" s="52"/>
      <c r="GI341" s="52"/>
      <c r="GJ341" s="52"/>
      <c r="GK341" s="52"/>
      <c r="GL341" s="52"/>
      <c r="GM341" s="52"/>
      <c r="GN341" s="52"/>
      <c r="GO341" s="52"/>
      <c r="GP341" s="52"/>
      <c r="GQ341" s="52"/>
      <c r="GR341" s="52"/>
      <c r="GS341" s="52"/>
      <c r="GT341" s="52"/>
      <c r="GU341" s="52"/>
      <c r="GV341" s="52"/>
      <c r="GW341" s="52"/>
      <c r="GX341" s="52"/>
      <c r="GY341" s="52"/>
      <c r="GZ341" s="52"/>
      <c r="HA341" s="52"/>
      <c r="HB341" s="52"/>
      <c r="HC341" s="52"/>
      <c r="HD341" s="52"/>
      <c r="HE341" s="52"/>
      <c r="HF341" s="52"/>
      <c r="HG341" s="52"/>
      <c r="HH341" s="52"/>
      <c r="HI341" s="52"/>
      <c r="HJ341" s="52"/>
      <c r="HK341" s="52"/>
      <c r="HL341" s="52"/>
      <c r="HM341" s="52"/>
      <c r="HN341" s="52"/>
      <c r="HO341" s="52"/>
      <c r="HP341" s="52"/>
      <c r="HQ341" s="52"/>
      <c r="HR341" s="52"/>
      <c r="HS341" s="52"/>
      <c r="HT341" s="52"/>
      <c r="HU341" s="52"/>
      <c r="HV341" s="52"/>
      <c r="HW341" s="52"/>
      <c r="HX341" s="52"/>
      <c r="HY341" s="52"/>
      <c r="HZ341" s="52"/>
      <c r="IA341" s="52"/>
      <c r="IB341" s="52"/>
      <c r="IC341" s="52"/>
      <c r="ID341" s="52"/>
      <c r="IE341" s="52"/>
    </row>
    <row r="342" s="53" customFormat="true" ht="60" hidden="false" customHeight="true" outlineLevel="0" collapsed="false">
      <c r="A342" s="36"/>
      <c r="B342" s="36" t="s">
        <v>62</v>
      </c>
      <c r="C342" s="36" t="s">
        <v>63</v>
      </c>
      <c r="D342" s="37" t="s">
        <v>64</v>
      </c>
      <c r="E342" s="37" t="s">
        <v>1610</v>
      </c>
      <c r="F342" s="38" t="s">
        <v>1611</v>
      </c>
      <c r="G342" s="38" t="s">
        <v>1662</v>
      </c>
      <c r="H342" s="37" t="s">
        <v>1665</v>
      </c>
      <c r="I342" s="39" t="s">
        <v>1642</v>
      </c>
      <c r="J342" s="38" t="s">
        <v>1643</v>
      </c>
      <c r="K342" s="40" t="s">
        <v>1644</v>
      </c>
      <c r="L342" s="40" t="s">
        <v>1645</v>
      </c>
      <c r="M342" s="40" t="s">
        <v>1646</v>
      </c>
      <c r="N342" s="40" t="n">
        <v>12220071208</v>
      </c>
      <c r="O342" s="36" t="s">
        <v>1647</v>
      </c>
      <c r="P342" s="36" t="s">
        <v>76</v>
      </c>
      <c r="Q342" s="41"/>
      <c r="R342" s="42" t="n">
        <v>44092</v>
      </c>
      <c r="S342" s="39" t="n">
        <v>12</v>
      </c>
      <c r="T342" s="43" t="n">
        <f aca="false">R342+S342*365.2</f>
        <v>48474.4</v>
      </c>
      <c r="U342" s="248" t="s">
        <v>78</v>
      </c>
      <c r="V342" s="51" t="s">
        <v>416</v>
      </c>
      <c r="W342" s="41" t="s">
        <v>138</v>
      </c>
      <c r="X342" s="39" t="n">
        <v>2068</v>
      </c>
      <c r="Y342" s="39" t="s">
        <v>416</v>
      </c>
      <c r="Z342" s="41" t="s">
        <v>138</v>
      </c>
      <c r="AA342" s="37" t="s">
        <v>1648</v>
      </c>
      <c r="AB342" s="39"/>
      <c r="AC342" s="41" t="s">
        <v>111</v>
      </c>
      <c r="AD342" s="40" t="n">
        <v>60</v>
      </c>
      <c r="AE342" s="42" t="n">
        <v>45889</v>
      </c>
      <c r="AF342" s="45" t="n">
        <f aca="false">IF(AD342=0,0,IF(AE342="","",EDATE(AE342,AD342)-DAY(1)))</f>
        <v>47684</v>
      </c>
      <c r="AG342" s="38" t="s">
        <v>314</v>
      </c>
      <c r="AH342" s="38" t="s">
        <v>1649</v>
      </c>
      <c r="AI342" s="41" t="s">
        <v>1666</v>
      </c>
      <c r="AJ342" s="36" t="s">
        <v>351</v>
      </c>
      <c r="AK342" s="45" t="str">
        <f aca="true">IF(AE342=0,"нет данных",IF(TODAY()&lt;AF342-30,"поверен",IF(TODAY()&gt;AF342,"ЗАМЕНИТЬ","ПРОСРОЧЕН")))</f>
        <v>поверен</v>
      </c>
      <c r="AL342" s="41"/>
      <c r="AM342" s="41" t="s">
        <v>85</v>
      </c>
      <c r="AN342" s="41" t="s">
        <v>86</v>
      </c>
      <c r="AO342" s="41" t="s">
        <v>87</v>
      </c>
      <c r="AP342" s="39" t="s">
        <v>1651</v>
      </c>
      <c r="AQ342" s="46" t="s">
        <v>1652</v>
      </c>
      <c r="AR342" s="45"/>
      <c r="AS342" s="41" t="s">
        <v>90</v>
      </c>
      <c r="AT342" s="36" t="s">
        <v>746</v>
      </c>
      <c r="AU342" s="36"/>
      <c r="AV342" s="38" t="n">
        <v>45290</v>
      </c>
      <c r="AW342" s="38"/>
      <c r="AX342" s="36"/>
      <c r="AY342" s="36"/>
      <c r="AZ342" s="36"/>
      <c r="BA342" s="38"/>
      <c r="BB342" s="38" t="s">
        <v>141</v>
      </c>
      <c r="BC342" s="38" t="s">
        <v>142</v>
      </c>
      <c r="BD342" s="41" t="n">
        <v>3001</v>
      </c>
      <c r="BE342" s="38"/>
      <c r="BF342" s="47"/>
      <c r="BG342" s="48"/>
      <c r="BH342" s="49"/>
      <c r="BI342" s="51" t="s">
        <v>1653</v>
      </c>
      <c r="BJ342" s="50" t="s">
        <v>1654</v>
      </c>
      <c r="BK342" s="51" t="s">
        <v>354</v>
      </c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  <c r="CP342" s="52"/>
      <c r="CQ342" s="52"/>
      <c r="CR342" s="52"/>
      <c r="CS342" s="52"/>
      <c r="CT342" s="52"/>
      <c r="CU342" s="52"/>
      <c r="CV342" s="52"/>
      <c r="CW342" s="52"/>
      <c r="CX342" s="52"/>
      <c r="CY342" s="52"/>
      <c r="CZ342" s="52"/>
      <c r="DA342" s="52"/>
      <c r="DB342" s="52"/>
      <c r="DC342" s="52"/>
      <c r="DD342" s="52"/>
      <c r="DE342" s="52"/>
      <c r="DF342" s="52"/>
      <c r="DG342" s="52"/>
      <c r="DH342" s="52"/>
      <c r="DI342" s="52"/>
      <c r="DJ342" s="52"/>
      <c r="DK342" s="52"/>
      <c r="DL342" s="52"/>
      <c r="DM342" s="52"/>
      <c r="DN342" s="52"/>
      <c r="DO342" s="52"/>
      <c r="DP342" s="52"/>
      <c r="DQ342" s="52"/>
      <c r="DR342" s="52"/>
      <c r="DS342" s="52"/>
      <c r="DT342" s="52"/>
      <c r="DU342" s="52"/>
      <c r="DV342" s="52"/>
      <c r="DW342" s="52"/>
      <c r="DX342" s="52"/>
      <c r="DY342" s="52"/>
      <c r="DZ342" s="52"/>
      <c r="EA342" s="52"/>
      <c r="EB342" s="52"/>
      <c r="EC342" s="52"/>
      <c r="ED342" s="52"/>
      <c r="EE342" s="52"/>
      <c r="EF342" s="52"/>
      <c r="EG342" s="52"/>
      <c r="EH342" s="52"/>
      <c r="EI342" s="52"/>
      <c r="EJ342" s="52"/>
      <c r="EK342" s="52"/>
      <c r="EL342" s="52"/>
      <c r="EM342" s="52"/>
      <c r="EN342" s="52"/>
      <c r="EO342" s="52"/>
      <c r="EP342" s="52"/>
      <c r="EQ342" s="52"/>
      <c r="ER342" s="52"/>
      <c r="ES342" s="52"/>
      <c r="ET342" s="52"/>
      <c r="EU342" s="52"/>
      <c r="EV342" s="52"/>
      <c r="EW342" s="52"/>
      <c r="EX342" s="52"/>
      <c r="EY342" s="52"/>
      <c r="EZ342" s="52"/>
      <c r="FA342" s="52"/>
      <c r="FB342" s="52"/>
      <c r="FC342" s="52"/>
      <c r="FD342" s="52"/>
      <c r="FE342" s="52"/>
      <c r="FF342" s="52"/>
      <c r="FG342" s="52"/>
      <c r="FH342" s="52"/>
      <c r="FI342" s="52"/>
      <c r="FJ342" s="52"/>
      <c r="FK342" s="52"/>
      <c r="FL342" s="52"/>
      <c r="FM342" s="52"/>
      <c r="FN342" s="52"/>
      <c r="FO342" s="52"/>
      <c r="FP342" s="52"/>
      <c r="FQ342" s="52"/>
      <c r="FR342" s="52"/>
      <c r="FS342" s="52"/>
      <c r="FT342" s="52"/>
      <c r="FU342" s="52"/>
      <c r="FV342" s="52"/>
      <c r="FW342" s="52"/>
      <c r="FX342" s="52"/>
      <c r="FY342" s="52"/>
      <c r="FZ342" s="52"/>
      <c r="GA342" s="52"/>
      <c r="GB342" s="52"/>
      <c r="GC342" s="52"/>
      <c r="GD342" s="52"/>
      <c r="GE342" s="52"/>
      <c r="GF342" s="52"/>
      <c r="GG342" s="52"/>
      <c r="GH342" s="52"/>
      <c r="GI342" s="52"/>
      <c r="GJ342" s="52"/>
      <c r="GK342" s="52"/>
      <c r="GL342" s="52"/>
      <c r="GM342" s="52"/>
      <c r="GN342" s="52"/>
      <c r="GO342" s="52"/>
      <c r="GP342" s="52"/>
      <c r="GQ342" s="52"/>
      <c r="GR342" s="52"/>
      <c r="GS342" s="52"/>
      <c r="GT342" s="52"/>
      <c r="GU342" s="52"/>
      <c r="GV342" s="52"/>
      <c r="GW342" s="52"/>
      <c r="GX342" s="52"/>
      <c r="GY342" s="52"/>
      <c r="GZ342" s="52"/>
      <c r="HA342" s="52"/>
      <c r="HB342" s="52"/>
      <c r="HC342" s="52"/>
      <c r="HD342" s="52"/>
      <c r="HE342" s="52"/>
      <c r="HF342" s="52"/>
      <c r="HG342" s="52"/>
      <c r="HH342" s="52"/>
      <c r="HI342" s="52"/>
      <c r="HJ342" s="52"/>
      <c r="HK342" s="52"/>
      <c r="HL342" s="52"/>
      <c r="HM342" s="52"/>
      <c r="HN342" s="52"/>
      <c r="HO342" s="52"/>
      <c r="HP342" s="52"/>
      <c r="HQ342" s="52"/>
      <c r="HR342" s="52"/>
      <c r="HS342" s="52"/>
      <c r="HT342" s="52"/>
      <c r="HU342" s="52"/>
      <c r="HV342" s="52"/>
      <c r="HW342" s="52"/>
      <c r="HX342" s="52"/>
      <c r="HY342" s="52"/>
      <c r="HZ342" s="52"/>
      <c r="IA342" s="52"/>
      <c r="IB342" s="52"/>
      <c r="IC342" s="52"/>
      <c r="ID342" s="52"/>
      <c r="IE342" s="52"/>
    </row>
    <row r="343" s="53" customFormat="true" ht="60" hidden="false" customHeight="true" outlineLevel="0" collapsed="false">
      <c r="A343" s="36"/>
      <c r="B343" s="36" t="s">
        <v>62</v>
      </c>
      <c r="C343" s="36" t="s">
        <v>63</v>
      </c>
      <c r="D343" s="37" t="s">
        <v>64</v>
      </c>
      <c r="E343" s="37" t="s">
        <v>1610</v>
      </c>
      <c r="F343" s="38" t="s">
        <v>1611</v>
      </c>
      <c r="G343" s="38" t="s">
        <v>1662</v>
      </c>
      <c r="H343" s="37" t="s">
        <v>1667</v>
      </c>
      <c r="I343" s="39" t="s">
        <v>1642</v>
      </c>
      <c r="J343" s="38" t="s">
        <v>1643</v>
      </c>
      <c r="K343" s="40" t="s">
        <v>1644</v>
      </c>
      <c r="L343" s="40" t="s">
        <v>1645</v>
      </c>
      <c r="M343" s="40" t="s">
        <v>1646</v>
      </c>
      <c r="N343" s="40" t="n">
        <v>12220071209</v>
      </c>
      <c r="O343" s="36" t="s">
        <v>1647</v>
      </c>
      <c r="P343" s="36" t="s">
        <v>76</v>
      </c>
      <c r="Q343" s="41"/>
      <c r="R343" s="42" t="n">
        <v>44092</v>
      </c>
      <c r="S343" s="39" t="n">
        <v>12</v>
      </c>
      <c r="T343" s="43" t="n">
        <f aca="false">R343+S343*365.2</f>
        <v>48474.4</v>
      </c>
      <c r="U343" s="248" t="s">
        <v>78</v>
      </c>
      <c r="V343" s="51" t="s">
        <v>416</v>
      </c>
      <c r="W343" s="41" t="s">
        <v>138</v>
      </c>
      <c r="X343" s="39" t="n">
        <v>2068</v>
      </c>
      <c r="Y343" s="39" t="s">
        <v>416</v>
      </c>
      <c r="Z343" s="41" t="s">
        <v>138</v>
      </c>
      <c r="AA343" s="37" t="s">
        <v>1648</v>
      </c>
      <c r="AB343" s="39"/>
      <c r="AC343" s="41" t="s">
        <v>111</v>
      </c>
      <c r="AD343" s="40" t="n">
        <v>60</v>
      </c>
      <c r="AE343" s="42" t="n">
        <v>45889</v>
      </c>
      <c r="AF343" s="45" t="n">
        <v>47714</v>
      </c>
      <c r="AG343" s="38" t="s">
        <v>314</v>
      </c>
      <c r="AH343" s="38" t="s">
        <v>1649</v>
      </c>
      <c r="AI343" s="41" t="s">
        <v>1668</v>
      </c>
      <c r="AJ343" s="36" t="s">
        <v>351</v>
      </c>
      <c r="AK343" s="45" t="str">
        <f aca="true">IF(AE343=0,"нет данных",IF(TODAY()&lt;AF343-30,"поверен",IF(TODAY()&gt;AF343,"ЗАМЕНИТЬ","ПРОСРОЧЕН")))</f>
        <v>поверен</v>
      </c>
      <c r="AL343" s="41"/>
      <c r="AM343" s="41" t="s">
        <v>85</v>
      </c>
      <c r="AN343" s="41" t="s">
        <v>86</v>
      </c>
      <c r="AO343" s="41" t="s">
        <v>87</v>
      </c>
      <c r="AP343" s="39" t="s">
        <v>1651</v>
      </c>
      <c r="AQ343" s="46" t="s">
        <v>1652</v>
      </c>
      <c r="AR343" s="45"/>
      <c r="AS343" s="41" t="s">
        <v>90</v>
      </c>
      <c r="AT343" s="36" t="s">
        <v>746</v>
      </c>
      <c r="AU343" s="36"/>
      <c r="AV343" s="38" t="n">
        <v>45290</v>
      </c>
      <c r="AW343" s="38"/>
      <c r="AX343" s="36"/>
      <c r="AY343" s="36"/>
      <c r="AZ343" s="36"/>
      <c r="BA343" s="38"/>
      <c r="BB343" s="38" t="s">
        <v>141</v>
      </c>
      <c r="BC343" s="38" t="s">
        <v>142</v>
      </c>
      <c r="BD343" s="41" t="n">
        <v>3001</v>
      </c>
      <c r="BE343" s="38"/>
      <c r="BF343" s="47"/>
      <c r="BG343" s="48"/>
      <c r="BH343" s="49"/>
      <c r="BI343" s="51" t="s">
        <v>1653</v>
      </c>
      <c r="BJ343" s="50" t="s">
        <v>1654</v>
      </c>
      <c r="BK343" s="51" t="s">
        <v>354</v>
      </c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  <c r="CP343" s="52"/>
      <c r="CQ343" s="52"/>
      <c r="CR343" s="52"/>
      <c r="CS343" s="52"/>
      <c r="CT343" s="52"/>
      <c r="CU343" s="52"/>
      <c r="CV343" s="52"/>
      <c r="CW343" s="52"/>
      <c r="CX343" s="52"/>
      <c r="CY343" s="52"/>
      <c r="CZ343" s="52"/>
      <c r="DA343" s="52"/>
      <c r="DB343" s="52"/>
      <c r="DC343" s="52"/>
      <c r="DD343" s="52"/>
      <c r="DE343" s="52"/>
      <c r="DF343" s="52"/>
      <c r="DG343" s="52"/>
      <c r="DH343" s="52"/>
      <c r="DI343" s="52"/>
      <c r="DJ343" s="52"/>
      <c r="DK343" s="52"/>
      <c r="DL343" s="52"/>
      <c r="DM343" s="52"/>
      <c r="DN343" s="52"/>
      <c r="DO343" s="52"/>
      <c r="DP343" s="52"/>
      <c r="DQ343" s="52"/>
      <c r="DR343" s="52"/>
      <c r="DS343" s="52"/>
      <c r="DT343" s="52"/>
      <c r="DU343" s="52"/>
      <c r="DV343" s="52"/>
      <c r="DW343" s="52"/>
      <c r="DX343" s="52"/>
      <c r="DY343" s="52"/>
      <c r="DZ343" s="52"/>
      <c r="EA343" s="52"/>
      <c r="EB343" s="52"/>
      <c r="EC343" s="52"/>
      <c r="ED343" s="52"/>
      <c r="EE343" s="52"/>
      <c r="EF343" s="52"/>
      <c r="EG343" s="52"/>
      <c r="EH343" s="52"/>
      <c r="EI343" s="52"/>
      <c r="EJ343" s="52"/>
      <c r="EK343" s="52"/>
      <c r="EL343" s="52"/>
      <c r="EM343" s="52"/>
      <c r="EN343" s="52"/>
      <c r="EO343" s="52"/>
      <c r="EP343" s="52"/>
      <c r="EQ343" s="52"/>
      <c r="ER343" s="52"/>
      <c r="ES343" s="52"/>
      <c r="ET343" s="52"/>
      <c r="EU343" s="52"/>
      <c r="EV343" s="52"/>
      <c r="EW343" s="52"/>
      <c r="EX343" s="52"/>
      <c r="EY343" s="52"/>
      <c r="EZ343" s="52"/>
      <c r="FA343" s="52"/>
      <c r="FB343" s="52"/>
      <c r="FC343" s="52"/>
      <c r="FD343" s="52"/>
      <c r="FE343" s="52"/>
      <c r="FF343" s="52"/>
      <c r="FG343" s="52"/>
      <c r="FH343" s="52"/>
      <c r="FI343" s="52"/>
      <c r="FJ343" s="52"/>
      <c r="FK343" s="52"/>
      <c r="FL343" s="52"/>
      <c r="FM343" s="52"/>
      <c r="FN343" s="52"/>
      <c r="FO343" s="52"/>
      <c r="FP343" s="52"/>
      <c r="FQ343" s="52"/>
      <c r="FR343" s="52"/>
      <c r="FS343" s="52"/>
      <c r="FT343" s="52"/>
      <c r="FU343" s="52"/>
      <c r="FV343" s="52"/>
      <c r="FW343" s="52"/>
      <c r="FX343" s="52"/>
      <c r="FY343" s="52"/>
      <c r="FZ343" s="52"/>
      <c r="GA343" s="52"/>
      <c r="GB343" s="52"/>
      <c r="GC343" s="52"/>
      <c r="GD343" s="52"/>
      <c r="GE343" s="52"/>
      <c r="GF343" s="52"/>
      <c r="GG343" s="52"/>
      <c r="GH343" s="52"/>
      <c r="GI343" s="52"/>
      <c r="GJ343" s="52"/>
      <c r="GK343" s="52"/>
      <c r="GL343" s="52"/>
      <c r="GM343" s="52"/>
      <c r="GN343" s="52"/>
      <c r="GO343" s="52"/>
      <c r="GP343" s="52"/>
      <c r="GQ343" s="52"/>
      <c r="GR343" s="52"/>
      <c r="GS343" s="52"/>
      <c r="GT343" s="52"/>
      <c r="GU343" s="52"/>
      <c r="GV343" s="52"/>
      <c r="GW343" s="52"/>
      <c r="GX343" s="52"/>
      <c r="GY343" s="52"/>
      <c r="GZ343" s="52"/>
      <c r="HA343" s="52"/>
      <c r="HB343" s="52"/>
      <c r="HC343" s="52"/>
      <c r="HD343" s="52"/>
      <c r="HE343" s="52"/>
      <c r="HF343" s="52"/>
      <c r="HG343" s="52"/>
      <c r="HH343" s="52"/>
      <c r="HI343" s="52"/>
      <c r="HJ343" s="52"/>
      <c r="HK343" s="52"/>
      <c r="HL343" s="52"/>
      <c r="HM343" s="52"/>
      <c r="HN343" s="52"/>
      <c r="HO343" s="52"/>
      <c r="HP343" s="52"/>
      <c r="HQ343" s="52"/>
      <c r="HR343" s="52"/>
      <c r="HS343" s="52"/>
      <c r="HT343" s="52"/>
      <c r="HU343" s="52"/>
      <c r="HV343" s="52"/>
      <c r="HW343" s="52"/>
      <c r="HX343" s="52"/>
      <c r="HY343" s="52"/>
      <c r="HZ343" s="52"/>
      <c r="IA343" s="52"/>
      <c r="IB343" s="52"/>
      <c r="IC343" s="52"/>
      <c r="ID343" s="52"/>
      <c r="IE343" s="52"/>
    </row>
    <row r="344" s="53" customFormat="true" ht="60" hidden="false" customHeight="true" outlineLevel="0" collapsed="false">
      <c r="A344" s="36"/>
      <c r="B344" s="36" t="s">
        <v>62</v>
      </c>
      <c r="C344" s="36" t="s">
        <v>63</v>
      </c>
      <c r="D344" s="37" t="s">
        <v>64</v>
      </c>
      <c r="E344" s="37" t="s">
        <v>1610</v>
      </c>
      <c r="F344" s="38" t="s">
        <v>1611</v>
      </c>
      <c r="G344" s="38" t="s">
        <v>1669</v>
      </c>
      <c r="H344" s="37" t="s">
        <v>1670</v>
      </c>
      <c r="I344" s="39" t="s">
        <v>1642</v>
      </c>
      <c r="J344" s="38" t="s">
        <v>1643</v>
      </c>
      <c r="K344" s="40" t="s">
        <v>1644</v>
      </c>
      <c r="L344" s="40" t="s">
        <v>1645</v>
      </c>
      <c r="M344" s="40" t="s">
        <v>1646</v>
      </c>
      <c r="N344" s="40" t="n">
        <v>12220071210</v>
      </c>
      <c r="O344" s="36" t="s">
        <v>1647</v>
      </c>
      <c r="P344" s="36" t="s">
        <v>76</v>
      </c>
      <c r="Q344" s="41"/>
      <c r="R344" s="42" t="n">
        <v>44092</v>
      </c>
      <c r="S344" s="39" t="n">
        <v>12</v>
      </c>
      <c r="T344" s="43" t="n">
        <f aca="false">R344+S344*365.2</f>
        <v>48474.4</v>
      </c>
      <c r="U344" s="248" t="s">
        <v>78</v>
      </c>
      <c r="V344" s="51" t="s">
        <v>416</v>
      </c>
      <c r="W344" s="41" t="s">
        <v>138</v>
      </c>
      <c r="X344" s="39" t="n">
        <v>2068</v>
      </c>
      <c r="Y344" s="39" t="s">
        <v>416</v>
      </c>
      <c r="Z344" s="41" t="s">
        <v>138</v>
      </c>
      <c r="AA344" s="37" t="s">
        <v>1648</v>
      </c>
      <c r="AB344" s="39"/>
      <c r="AC344" s="41" t="s">
        <v>111</v>
      </c>
      <c r="AD344" s="40" t="n">
        <v>60</v>
      </c>
      <c r="AE344" s="42" t="n">
        <v>45889</v>
      </c>
      <c r="AF344" s="45" t="n">
        <f aca="false">IF(AD344=0,0,IF(AE344="","",EDATE(AE344,AD344)-DAY(1)))</f>
        <v>47684</v>
      </c>
      <c r="AG344" s="38" t="s">
        <v>314</v>
      </c>
      <c r="AH344" s="38" t="s">
        <v>1649</v>
      </c>
      <c r="AI344" s="41" t="s">
        <v>1671</v>
      </c>
      <c r="AJ344" s="36" t="s">
        <v>351</v>
      </c>
      <c r="AK344" s="45" t="str">
        <f aca="true">IF(AE344=0,"нет данных",IF(TODAY()&lt;AF344-30,"поверен",IF(TODAY()&gt;AF344,"ЗАМЕНИТЬ","ПРОСРОЧЕН")))</f>
        <v>поверен</v>
      </c>
      <c r="AL344" s="41"/>
      <c r="AM344" s="41" t="s">
        <v>85</v>
      </c>
      <c r="AN344" s="41" t="s">
        <v>86</v>
      </c>
      <c r="AO344" s="41" t="s">
        <v>87</v>
      </c>
      <c r="AP344" s="39" t="s">
        <v>1651</v>
      </c>
      <c r="AQ344" s="46" t="s">
        <v>1652</v>
      </c>
      <c r="AR344" s="45"/>
      <c r="AS344" s="41" t="s">
        <v>90</v>
      </c>
      <c r="AT344" s="36" t="s">
        <v>746</v>
      </c>
      <c r="AU344" s="36"/>
      <c r="AV344" s="38" t="n">
        <v>45290</v>
      </c>
      <c r="AW344" s="38"/>
      <c r="AX344" s="36"/>
      <c r="AY344" s="36"/>
      <c r="AZ344" s="36"/>
      <c r="BA344" s="38"/>
      <c r="BB344" s="38" t="s">
        <v>141</v>
      </c>
      <c r="BC344" s="38" t="s">
        <v>142</v>
      </c>
      <c r="BD344" s="41" t="n">
        <v>3001</v>
      </c>
      <c r="BE344" s="38"/>
      <c r="BF344" s="47"/>
      <c r="BG344" s="48"/>
      <c r="BH344" s="49"/>
      <c r="BI344" s="51" t="s">
        <v>1653</v>
      </c>
      <c r="BJ344" s="50" t="s">
        <v>1654</v>
      </c>
      <c r="BK344" s="51" t="s">
        <v>354</v>
      </c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  <c r="CP344" s="52"/>
      <c r="CQ344" s="52"/>
      <c r="CR344" s="52"/>
      <c r="CS344" s="52"/>
      <c r="CT344" s="52"/>
      <c r="CU344" s="52"/>
      <c r="CV344" s="52"/>
      <c r="CW344" s="52"/>
      <c r="CX344" s="52"/>
      <c r="CY344" s="52"/>
      <c r="CZ344" s="52"/>
      <c r="DA344" s="52"/>
      <c r="DB344" s="52"/>
      <c r="DC344" s="52"/>
      <c r="DD344" s="52"/>
      <c r="DE344" s="52"/>
      <c r="DF344" s="52"/>
      <c r="DG344" s="52"/>
      <c r="DH344" s="52"/>
      <c r="DI344" s="52"/>
      <c r="DJ344" s="52"/>
      <c r="DK344" s="52"/>
      <c r="DL344" s="52"/>
      <c r="DM344" s="52"/>
      <c r="DN344" s="52"/>
      <c r="DO344" s="52"/>
      <c r="DP344" s="52"/>
      <c r="DQ344" s="52"/>
      <c r="DR344" s="52"/>
      <c r="DS344" s="52"/>
      <c r="DT344" s="52"/>
      <c r="DU344" s="52"/>
      <c r="DV344" s="52"/>
      <c r="DW344" s="52"/>
      <c r="DX344" s="52"/>
      <c r="DY344" s="52"/>
      <c r="DZ344" s="52"/>
      <c r="EA344" s="52"/>
      <c r="EB344" s="52"/>
      <c r="EC344" s="52"/>
      <c r="ED344" s="52"/>
      <c r="EE344" s="52"/>
      <c r="EF344" s="52"/>
      <c r="EG344" s="52"/>
      <c r="EH344" s="52"/>
      <c r="EI344" s="52"/>
      <c r="EJ344" s="52"/>
      <c r="EK344" s="52"/>
      <c r="EL344" s="52"/>
      <c r="EM344" s="52"/>
      <c r="EN344" s="52"/>
      <c r="EO344" s="52"/>
      <c r="EP344" s="52"/>
      <c r="EQ344" s="52"/>
      <c r="ER344" s="52"/>
      <c r="ES344" s="52"/>
      <c r="ET344" s="52"/>
      <c r="EU344" s="52"/>
      <c r="EV344" s="52"/>
      <c r="EW344" s="52"/>
      <c r="EX344" s="52"/>
      <c r="EY344" s="52"/>
      <c r="EZ344" s="52"/>
      <c r="FA344" s="52"/>
      <c r="FB344" s="52"/>
      <c r="FC344" s="52"/>
      <c r="FD344" s="52"/>
      <c r="FE344" s="52"/>
      <c r="FF344" s="52"/>
      <c r="FG344" s="52"/>
      <c r="FH344" s="52"/>
      <c r="FI344" s="52"/>
      <c r="FJ344" s="52"/>
      <c r="FK344" s="52"/>
      <c r="FL344" s="52"/>
      <c r="FM344" s="52"/>
      <c r="FN344" s="52"/>
      <c r="FO344" s="52"/>
      <c r="FP344" s="52"/>
      <c r="FQ344" s="52"/>
      <c r="FR344" s="52"/>
      <c r="FS344" s="52"/>
      <c r="FT344" s="52"/>
      <c r="FU344" s="52"/>
      <c r="FV344" s="52"/>
      <c r="FW344" s="52"/>
      <c r="FX344" s="52"/>
      <c r="FY344" s="52"/>
      <c r="FZ344" s="52"/>
      <c r="GA344" s="52"/>
      <c r="GB344" s="52"/>
      <c r="GC344" s="52"/>
      <c r="GD344" s="52"/>
      <c r="GE344" s="52"/>
      <c r="GF344" s="52"/>
      <c r="GG344" s="52"/>
      <c r="GH344" s="52"/>
      <c r="GI344" s="52"/>
      <c r="GJ344" s="52"/>
      <c r="GK344" s="52"/>
      <c r="GL344" s="52"/>
      <c r="GM344" s="52"/>
      <c r="GN344" s="52"/>
      <c r="GO344" s="52"/>
      <c r="GP344" s="52"/>
      <c r="GQ344" s="52"/>
      <c r="GR344" s="52"/>
      <c r="GS344" s="52"/>
      <c r="GT344" s="52"/>
      <c r="GU344" s="52"/>
      <c r="GV344" s="52"/>
      <c r="GW344" s="52"/>
      <c r="GX344" s="52"/>
      <c r="GY344" s="52"/>
      <c r="GZ344" s="52"/>
      <c r="HA344" s="52"/>
      <c r="HB344" s="52"/>
      <c r="HC344" s="52"/>
      <c r="HD344" s="52"/>
      <c r="HE344" s="52"/>
      <c r="HF344" s="52"/>
      <c r="HG344" s="52"/>
      <c r="HH344" s="52"/>
      <c r="HI344" s="52"/>
      <c r="HJ344" s="52"/>
      <c r="HK344" s="52"/>
      <c r="HL344" s="52"/>
      <c r="HM344" s="52"/>
      <c r="HN344" s="52"/>
      <c r="HO344" s="52"/>
      <c r="HP344" s="52"/>
      <c r="HQ344" s="52"/>
      <c r="HR344" s="52"/>
      <c r="HS344" s="52"/>
      <c r="HT344" s="52"/>
      <c r="HU344" s="52"/>
      <c r="HV344" s="52"/>
      <c r="HW344" s="52"/>
      <c r="HX344" s="52"/>
      <c r="HY344" s="52"/>
      <c r="HZ344" s="52"/>
      <c r="IA344" s="52"/>
      <c r="IB344" s="52"/>
      <c r="IC344" s="52"/>
      <c r="ID344" s="52"/>
      <c r="IE344" s="52"/>
    </row>
    <row r="345" s="53" customFormat="true" ht="60" hidden="false" customHeight="true" outlineLevel="0" collapsed="false">
      <c r="A345" s="36"/>
      <c r="B345" s="36" t="s">
        <v>62</v>
      </c>
      <c r="C345" s="36" t="s">
        <v>63</v>
      </c>
      <c r="D345" s="37" t="s">
        <v>64</v>
      </c>
      <c r="E345" s="37" t="s">
        <v>1610</v>
      </c>
      <c r="F345" s="38" t="s">
        <v>1611</v>
      </c>
      <c r="G345" s="38" t="s">
        <v>1669</v>
      </c>
      <c r="H345" s="37" t="s">
        <v>1672</v>
      </c>
      <c r="I345" s="39" t="s">
        <v>1642</v>
      </c>
      <c r="J345" s="38" t="s">
        <v>1643</v>
      </c>
      <c r="K345" s="40" t="s">
        <v>1644</v>
      </c>
      <c r="L345" s="40" t="s">
        <v>1645</v>
      </c>
      <c r="M345" s="40" t="s">
        <v>1646</v>
      </c>
      <c r="N345" s="40" t="n">
        <v>12220071214</v>
      </c>
      <c r="O345" s="36" t="s">
        <v>1647</v>
      </c>
      <c r="P345" s="36" t="s">
        <v>76</v>
      </c>
      <c r="Q345" s="41"/>
      <c r="R345" s="42" t="n">
        <v>44092</v>
      </c>
      <c r="S345" s="39" t="n">
        <v>12</v>
      </c>
      <c r="T345" s="43" t="n">
        <f aca="false">R345+S345*365.2</f>
        <v>48474.4</v>
      </c>
      <c r="U345" s="248" t="s">
        <v>78</v>
      </c>
      <c r="V345" s="51" t="s">
        <v>416</v>
      </c>
      <c r="W345" s="41" t="s">
        <v>138</v>
      </c>
      <c r="X345" s="39" t="n">
        <v>2068</v>
      </c>
      <c r="Y345" s="39" t="s">
        <v>416</v>
      </c>
      <c r="Z345" s="41" t="s">
        <v>138</v>
      </c>
      <c r="AA345" s="37" t="s">
        <v>1648</v>
      </c>
      <c r="AB345" s="39"/>
      <c r="AC345" s="41" t="s">
        <v>111</v>
      </c>
      <c r="AD345" s="40" t="n">
        <v>60</v>
      </c>
      <c r="AE345" s="42" t="n">
        <v>45889</v>
      </c>
      <c r="AF345" s="45" t="n">
        <f aca="false">IF(AD345=0,0,IF(AE345="","",EDATE(AE345,AD345)-DAY(1)))</f>
        <v>47684</v>
      </c>
      <c r="AG345" s="38" t="s">
        <v>314</v>
      </c>
      <c r="AH345" s="38" t="s">
        <v>1649</v>
      </c>
      <c r="AI345" s="41" t="s">
        <v>1673</v>
      </c>
      <c r="AJ345" s="36" t="s">
        <v>351</v>
      </c>
      <c r="AK345" s="45" t="str">
        <f aca="true">IF(AE345=0,"нет данных",IF(TODAY()&lt;AF345-30,"поверен",IF(TODAY()&gt;AF345,"ЗАМЕНИТЬ","ПРОСРОЧЕН")))</f>
        <v>поверен</v>
      </c>
      <c r="AL345" s="41"/>
      <c r="AM345" s="41" t="s">
        <v>85</v>
      </c>
      <c r="AN345" s="41" t="s">
        <v>86</v>
      </c>
      <c r="AO345" s="41" t="s">
        <v>87</v>
      </c>
      <c r="AP345" s="39" t="s">
        <v>1651</v>
      </c>
      <c r="AQ345" s="46" t="s">
        <v>1652</v>
      </c>
      <c r="AR345" s="45"/>
      <c r="AS345" s="41" t="s">
        <v>90</v>
      </c>
      <c r="AT345" s="36" t="s">
        <v>746</v>
      </c>
      <c r="AU345" s="36"/>
      <c r="AV345" s="38" t="n">
        <v>45290</v>
      </c>
      <c r="AW345" s="38"/>
      <c r="AX345" s="36"/>
      <c r="AY345" s="36"/>
      <c r="AZ345" s="36"/>
      <c r="BA345" s="38"/>
      <c r="BB345" s="38" t="s">
        <v>141</v>
      </c>
      <c r="BC345" s="38" t="s">
        <v>142</v>
      </c>
      <c r="BD345" s="41" t="n">
        <v>3001</v>
      </c>
      <c r="BE345" s="38"/>
      <c r="BF345" s="47"/>
      <c r="BG345" s="48"/>
      <c r="BH345" s="49"/>
      <c r="BI345" s="51" t="s">
        <v>1653</v>
      </c>
      <c r="BJ345" s="50" t="s">
        <v>1654</v>
      </c>
      <c r="BK345" s="51" t="s">
        <v>354</v>
      </c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  <c r="CP345" s="52"/>
      <c r="CQ345" s="52"/>
      <c r="CR345" s="52"/>
      <c r="CS345" s="52"/>
      <c r="CT345" s="52"/>
      <c r="CU345" s="52"/>
      <c r="CV345" s="52"/>
      <c r="CW345" s="52"/>
      <c r="CX345" s="52"/>
      <c r="CY345" s="52"/>
      <c r="CZ345" s="52"/>
      <c r="DA345" s="52"/>
      <c r="DB345" s="52"/>
      <c r="DC345" s="52"/>
      <c r="DD345" s="52"/>
      <c r="DE345" s="52"/>
      <c r="DF345" s="52"/>
      <c r="DG345" s="52"/>
      <c r="DH345" s="52"/>
      <c r="DI345" s="52"/>
      <c r="DJ345" s="52"/>
      <c r="DK345" s="52"/>
      <c r="DL345" s="52"/>
      <c r="DM345" s="52"/>
      <c r="DN345" s="52"/>
      <c r="DO345" s="52"/>
      <c r="DP345" s="52"/>
      <c r="DQ345" s="52"/>
      <c r="DR345" s="52"/>
      <c r="DS345" s="52"/>
      <c r="DT345" s="52"/>
      <c r="DU345" s="52"/>
      <c r="DV345" s="52"/>
      <c r="DW345" s="52"/>
      <c r="DX345" s="52"/>
      <c r="DY345" s="52"/>
      <c r="DZ345" s="52"/>
      <c r="EA345" s="52"/>
      <c r="EB345" s="52"/>
      <c r="EC345" s="52"/>
      <c r="ED345" s="52"/>
      <c r="EE345" s="52"/>
      <c r="EF345" s="52"/>
      <c r="EG345" s="52"/>
      <c r="EH345" s="52"/>
      <c r="EI345" s="52"/>
      <c r="EJ345" s="52"/>
      <c r="EK345" s="52"/>
      <c r="EL345" s="52"/>
      <c r="EM345" s="52"/>
      <c r="EN345" s="52"/>
      <c r="EO345" s="52"/>
      <c r="EP345" s="52"/>
      <c r="EQ345" s="52"/>
      <c r="ER345" s="52"/>
      <c r="ES345" s="52"/>
      <c r="ET345" s="52"/>
      <c r="EU345" s="52"/>
      <c r="EV345" s="52"/>
      <c r="EW345" s="52"/>
      <c r="EX345" s="52"/>
      <c r="EY345" s="52"/>
      <c r="EZ345" s="52"/>
      <c r="FA345" s="52"/>
      <c r="FB345" s="52"/>
      <c r="FC345" s="52"/>
      <c r="FD345" s="52"/>
      <c r="FE345" s="52"/>
      <c r="FF345" s="52"/>
      <c r="FG345" s="52"/>
      <c r="FH345" s="52"/>
      <c r="FI345" s="52"/>
      <c r="FJ345" s="52"/>
      <c r="FK345" s="52"/>
      <c r="FL345" s="52"/>
      <c r="FM345" s="52"/>
      <c r="FN345" s="52"/>
      <c r="FO345" s="52"/>
      <c r="FP345" s="52"/>
      <c r="FQ345" s="52"/>
      <c r="FR345" s="52"/>
      <c r="FS345" s="52"/>
      <c r="FT345" s="52"/>
      <c r="FU345" s="52"/>
      <c r="FV345" s="52"/>
      <c r="FW345" s="52"/>
      <c r="FX345" s="52"/>
      <c r="FY345" s="52"/>
      <c r="FZ345" s="52"/>
      <c r="GA345" s="52"/>
      <c r="GB345" s="52"/>
      <c r="GC345" s="52"/>
      <c r="GD345" s="52"/>
      <c r="GE345" s="52"/>
      <c r="GF345" s="52"/>
      <c r="GG345" s="52"/>
      <c r="GH345" s="52"/>
      <c r="GI345" s="52"/>
      <c r="GJ345" s="52"/>
      <c r="GK345" s="52"/>
      <c r="GL345" s="52"/>
      <c r="GM345" s="52"/>
      <c r="GN345" s="52"/>
      <c r="GO345" s="52"/>
      <c r="GP345" s="52"/>
      <c r="GQ345" s="52"/>
      <c r="GR345" s="52"/>
      <c r="GS345" s="52"/>
      <c r="GT345" s="52"/>
      <c r="GU345" s="52"/>
      <c r="GV345" s="52"/>
      <c r="GW345" s="52"/>
      <c r="GX345" s="52"/>
      <c r="GY345" s="52"/>
      <c r="GZ345" s="52"/>
      <c r="HA345" s="52"/>
      <c r="HB345" s="52"/>
      <c r="HC345" s="52"/>
      <c r="HD345" s="52"/>
      <c r="HE345" s="52"/>
      <c r="HF345" s="52"/>
      <c r="HG345" s="52"/>
      <c r="HH345" s="52"/>
      <c r="HI345" s="52"/>
      <c r="HJ345" s="52"/>
      <c r="HK345" s="52"/>
      <c r="HL345" s="52"/>
      <c r="HM345" s="52"/>
      <c r="HN345" s="52"/>
      <c r="HO345" s="52"/>
      <c r="HP345" s="52"/>
      <c r="HQ345" s="52"/>
      <c r="HR345" s="52"/>
      <c r="HS345" s="52"/>
      <c r="HT345" s="52"/>
      <c r="HU345" s="52"/>
      <c r="HV345" s="52"/>
      <c r="HW345" s="52"/>
      <c r="HX345" s="52"/>
      <c r="HY345" s="52"/>
      <c r="HZ345" s="52"/>
      <c r="IA345" s="52"/>
      <c r="IB345" s="52"/>
      <c r="IC345" s="52"/>
      <c r="ID345" s="52"/>
      <c r="IE345" s="52"/>
    </row>
    <row r="346" s="53" customFormat="true" ht="60" hidden="false" customHeight="true" outlineLevel="0" collapsed="false">
      <c r="A346" s="36"/>
      <c r="B346" s="36" t="s">
        <v>62</v>
      </c>
      <c r="C346" s="36" t="s">
        <v>63</v>
      </c>
      <c r="D346" s="37" t="s">
        <v>64</v>
      </c>
      <c r="E346" s="37" t="s">
        <v>1610</v>
      </c>
      <c r="F346" s="38" t="s">
        <v>1611</v>
      </c>
      <c r="G346" s="38" t="s">
        <v>1669</v>
      </c>
      <c r="H346" s="37" t="s">
        <v>1674</v>
      </c>
      <c r="I346" s="39" t="s">
        <v>1642</v>
      </c>
      <c r="J346" s="38" t="s">
        <v>1643</v>
      </c>
      <c r="K346" s="40" t="s">
        <v>1644</v>
      </c>
      <c r="L346" s="40" t="s">
        <v>1645</v>
      </c>
      <c r="M346" s="40" t="s">
        <v>1646</v>
      </c>
      <c r="N346" s="40" t="n">
        <v>12220071215</v>
      </c>
      <c r="O346" s="36" t="s">
        <v>1647</v>
      </c>
      <c r="P346" s="36" t="s">
        <v>76</v>
      </c>
      <c r="Q346" s="41"/>
      <c r="R346" s="42" t="n">
        <v>44092</v>
      </c>
      <c r="S346" s="39" t="n">
        <v>12</v>
      </c>
      <c r="T346" s="43" t="n">
        <f aca="false">R346+S346*365.2</f>
        <v>48474.4</v>
      </c>
      <c r="U346" s="248" t="s">
        <v>78</v>
      </c>
      <c r="V346" s="51" t="s">
        <v>416</v>
      </c>
      <c r="W346" s="41" t="s">
        <v>138</v>
      </c>
      <c r="X346" s="39" t="n">
        <v>2068</v>
      </c>
      <c r="Y346" s="39" t="s">
        <v>416</v>
      </c>
      <c r="Z346" s="41" t="s">
        <v>138</v>
      </c>
      <c r="AA346" s="37" t="s">
        <v>1648</v>
      </c>
      <c r="AB346" s="39"/>
      <c r="AC346" s="41" t="s">
        <v>111</v>
      </c>
      <c r="AD346" s="40" t="n">
        <v>60</v>
      </c>
      <c r="AE346" s="42" t="n">
        <v>45889</v>
      </c>
      <c r="AF346" s="45" t="n">
        <f aca="false">IF(AD346=0,0,IF(AE346="","",EDATE(AE346,AD346)-DAY(1)))</f>
        <v>47684</v>
      </c>
      <c r="AG346" s="38" t="s">
        <v>314</v>
      </c>
      <c r="AH346" s="38" t="s">
        <v>1649</v>
      </c>
      <c r="AI346" s="41" t="s">
        <v>1675</v>
      </c>
      <c r="AJ346" s="36" t="s">
        <v>351</v>
      </c>
      <c r="AK346" s="45" t="str">
        <f aca="true">IF(AE346=0,"нет данных",IF(TODAY()&lt;AF346-30,"поверен",IF(TODAY()&gt;AF346,"ЗАМЕНИТЬ","ПРОСРОЧЕН")))</f>
        <v>поверен</v>
      </c>
      <c r="AL346" s="41"/>
      <c r="AM346" s="41" t="s">
        <v>85</v>
      </c>
      <c r="AN346" s="41" t="s">
        <v>86</v>
      </c>
      <c r="AO346" s="41" t="s">
        <v>87</v>
      </c>
      <c r="AP346" s="39" t="s">
        <v>1651</v>
      </c>
      <c r="AQ346" s="46" t="s">
        <v>1652</v>
      </c>
      <c r="AR346" s="45"/>
      <c r="AS346" s="41" t="s">
        <v>90</v>
      </c>
      <c r="AT346" s="36" t="s">
        <v>746</v>
      </c>
      <c r="AU346" s="36"/>
      <c r="AV346" s="38" t="n">
        <v>45290</v>
      </c>
      <c r="AW346" s="38"/>
      <c r="AX346" s="36"/>
      <c r="AY346" s="36"/>
      <c r="AZ346" s="36"/>
      <c r="BA346" s="38"/>
      <c r="BB346" s="38" t="s">
        <v>141</v>
      </c>
      <c r="BC346" s="38" t="s">
        <v>142</v>
      </c>
      <c r="BD346" s="41" t="n">
        <v>3001</v>
      </c>
      <c r="BE346" s="38"/>
      <c r="BF346" s="47"/>
      <c r="BG346" s="48"/>
      <c r="BH346" s="49"/>
      <c r="BI346" s="51" t="s">
        <v>1653</v>
      </c>
      <c r="BJ346" s="50" t="s">
        <v>1654</v>
      </c>
      <c r="BK346" s="51" t="s">
        <v>354</v>
      </c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  <c r="CP346" s="52"/>
      <c r="CQ346" s="52"/>
      <c r="CR346" s="52"/>
      <c r="CS346" s="52"/>
      <c r="CT346" s="52"/>
      <c r="CU346" s="52"/>
      <c r="CV346" s="52"/>
      <c r="CW346" s="52"/>
      <c r="CX346" s="52"/>
      <c r="CY346" s="52"/>
      <c r="CZ346" s="52"/>
      <c r="DA346" s="52"/>
      <c r="DB346" s="52"/>
      <c r="DC346" s="52"/>
      <c r="DD346" s="52"/>
      <c r="DE346" s="52"/>
      <c r="DF346" s="52"/>
      <c r="DG346" s="52"/>
      <c r="DH346" s="52"/>
      <c r="DI346" s="52"/>
      <c r="DJ346" s="52"/>
      <c r="DK346" s="52"/>
      <c r="DL346" s="52"/>
      <c r="DM346" s="52"/>
      <c r="DN346" s="52"/>
      <c r="DO346" s="52"/>
      <c r="DP346" s="52"/>
      <c r="DQ346" s="52"/>
      <c r="DR346" s="52"/>
      <c r="DS346" s="52"/>
      <c r="DT346" s="52"/>
      <c r="DU346" s="52"/>
      <c r="DV346" s="52"/>
      <c r="DW346" s="52"/>
      <c r="DX346" s="52"/>
      <c r="DY346" s="52"/>
      <c r="DZ346" s="52"/>
      <c r="EA346" s="52"/>
      <c r="EB346" s="52"/>
      <c r="EC346" s="52"/>
      <c r="ED346" s="52"/>
      <c r="EE346" s="52"/>
      <c r="EF346" s="52"/>
      <c r="EG346" s="52"/>
      <c r="EH346" s="52"/>
      <c r="EI346" s="52"/>
      <c r="EJ346" s="52"/>
      <c r="EK346" s="52"/>
      <c r="EL346" s="52"/>
      <c r="EM346" s="52"/>
      <c r="EN346" s="52"/>
      <c r="EO346" s="52"/>
      <c r="EP346" s="52"/>
      <c r="EQ346" s="52"/>
      <c r="ER346" s="52"/>
      <c r="ES346" s="52"/>
      <c r="ET346" s="52"/>
      <c r="EU346" s="52"/>
      <c r="EV346" s="52"/>
      <c r="EW346" s="52"/>
      <c r="EX346" s="52"/>
      <c r="EY346" s="52"/>
      <c r="EZ346" s="52"/>
      <c r="FA346" s="52"/>
      <c r="FB346" s="52"/>
      <c r="FC346" s="52"/>
      <c r="FD346" s="52"/>
      <c r="FE346" s="52"/>
      <c r="FF346" s="52"/>
      <c r="FG346" s="52"/>
      <c r="FH346" s="52"/>
      <c r="FI346" s="52"/>
      <c r="FJ346" s="52"/>
      <c r="FK346" s="52"/>
      <c r="FL346" s="52"/>
      <c r="FM346" s="52"/>
      <c r="FN346" s="52"/>
      <c r="FO346" s="52"/>
      <c r="FP346" s="52"/>
      <c r="FQ346" s="52"/>
      <c r="FR346" s="52"/>
      <c r="FS346" s="52"/>
      <c r="FT346" s="52"/>
      <c r="FU346" s="52"/>
      <c r="FV346" s="52"/>
      <c r="FW346" s="52"/>
      <c r="FX346" s="52"/>
      <c r="FY346" s="52"/>
      <c r="FZ346" s="52"/>
      <c r="GA346" s="52"/>
      <c r="GB346" s="52"/>
      <c r="GC346" s="52"/>
      <c r="GD346" s="52"/>
      <c r="GE346" s="52"/>
      <c r="GF346" s="52"/>
      <c r="GG346" s="52"/>
      <c r="GH346" s="52"/>
      <c r="GI346" s="52"/>
      <c r="GJ346" s="52"/>
      <c r="GK346" s="52"/>
      <c r="GL346" s="52"/>
      <c r="GM346" s="52"/>
      <c r="GN346" s="52"/>
      <c r="GO346" s="52"/>
      <c r="GP346" s="52"/>
      <c r="GQ346" s="52"/>
      <c r="GR346" s="52"/>
      <c r="GS346" s="52"/>
      <c r="GT346" s="52"/>
      <c r="GU346" s="52"/>
      <c r="GV346" s="52"/>
      <c r="GW346" s="52"/>
      <c r="GX346" s="52"/>
      <c r="GY346" s="52"/>
      <c r="GZ346" s="52"/>
      <c r="HA346" s="52"/>
      <c r="HB346" s="52"/>
      <c r="HC346" s="52"/>
      <c r="HD346" s="52"/>
      <c r="HE346" s="52"/>
      <c r="HF346" s="52"/>
      <c r="HG346" s="52"/>
      <c r="HH346" s="52"/>
      <c r="HI346" s="52"/>
      <c r="HJ346" s="52"/>
      <c r="HK346" s="52"/>
      <c r="HL346" s="52"/>
      <c r="HM346" s="52"/>
      <c r="HN346" s="52"/>
      <c r="HO346" s="52"/>
      <c r="HP346" s="52"/>
      <c r="HQ346" s="52"/>
      <c r="HR346" s="52"/>
      <c r="HS346" s="52"/>
      <c r="HT346" s="52"/>
      <c r="HU346" s="52"/>
      <c r="HV346" s="52"/>
      <c r="HW346" s="52"/>
      <c r="HX346" s="52"/>
      <c r="HY346" s="52"/>
      <c r="HZ346" s="52"/>
      <c r="IA346" s="52"/>
      <c r="IB346" s="52"/>
      <c r="IC346" s="52"/>
      <c r="ID346" s="52"/>
      <c r="IE346" s="52"/>
    </row>
    <row r="347" s="53" customFormat="true" ht="60" hidden="false" customHeight="true" outlineLevel="0" collapsed="false">
      <c r="A347" s="36"/>
      <c r="B347" s="36" t="s">
        <v>62</v>
      </c>
      <c r="C347" s="36" t="s">
        <v>63</v>
      </c>
      <c r="D347" s="37" t="s">
        <v>64</v>
      </c>
      <c r="E347" s="37" t="s">
        <v>1610</v>
      </c>
      <c r="F347" s="38" t="s">
        <v>1611</v>
      </c>
      <c r="G347" s="38" t="s">
        <v>1676</v>
      </c>
      <c r="H347" s="37" t="s">
        <v>1677</v>
      </c>
      <c r="I347" s="39" t="s">
        <v>1642</v>
      </c>
      <c r="J347" s="38" t="s">
        <v>1643</v>
      </c>
      <c r="K347" s="40" t="s">
        <v>1644</v>
      </c>
      <c r="L347" s="40" t="s">
        <v>1645</v>
      </c>
      <c r="M347" s="40" t="s">
        <v>1646</v>
      </c>
      <c r="N347" s="40" t="n">
        <v>12220071216</v>
      </c>
      <c r="O347" s="36" t="s">
        <v>1647</v>
      </c>
      <c r="P347" s="36" t="s">
        <v>76</v>
      </c>
      <c r="Q347" s="41"/>
      <c r="R347" s="42" t="n">
        <v>44092</v>
      </c>
      <c r="S347" s="39" t="n">
        <v>12</v>
      </c>
      <c r="T347" s="43" t="n">
        <f aca="false">R347+S347*365.2</f>
        <v>48474.4</v>
      </c>
      <c r="U347" s="248" t="s">
        <v>78</v>
      </c>
      <c r="V347" s="51" t="s">
        <v>416</v>
      </c>
      <c r="W347" s="41" t="s">
        <v>138</v>
      </c>
      <c r="X347" s="39" t="n">
        <v>2068</v>
      </c>
      <c r="Y347" s="39" t="s">
        <v>416</v>
      </c>
      <c r="Z347" s="41" t="s">
        <v>138</v>
      </c>
      <c r="AA347" s="37" t="s">
        <v>1648</v>
      </c>
      <c r="AB347" s="39"/>
      <c r="AC347" s="41" t="s">
        <v>111</v>
      </c>
      <c r="AD347" s="40" t="n">
        <v>60</v>
      </c>
      <c r="AE347" s="42" t="n">
        <v>45889</v>
      </c>
      <c r="AF347" s="45" t="n">
        <f aca="false">IF(AD347=0,0,IF(AE347="","",EDATE(AE347,AD347)-DAY(1)))</f>
        <v>47684</v>
      </c>
      <c r="AG347" s="38" t="s">
        <v>314</v>
      </c>
      <c r="AH347" s="38" t="s">
        <v>1649</v>
      </c>
      <c r="AI347" s="41" t="s">
        <v>1678</v>
      </c>
      <c r="AJ347" s="36" t="s">
        <v>351</v>
      </c>
      <c r="AK347" s="45" t="str">
        <f aca="true">IF(AE347=0,"нет данных",IF(TODAY()&lt;AF347-30,"поверен",IF(TODAY()&gt;AF347,"ЗАМЕНИТЬ","ПРОСРОЧЕН")))</f>
        <v>поверен</v>
      </c>
      <c r="AL347" s="41"/>
      <c r="AM347" s="41" t="s">
        <v>85</v>
      </c>
      <c r="AN347" s="41" t="s">
        <v>86</v>
      </c>
      <c r="AO347" s="41" t="s">
        <v>87</v>
      </c>
      <c r="AP347" s="39" t="s">
        <v>1651</v>
      </c>
      <c r="AQ347" s="46" t="s">
        <v>1652</v>
      </c>
      <c r="AR347" s="45"/>
      <c r="AS347" s="41" t="s">
        <v>90</v>
      </c>
      <c r="AT347" s="36" t="s">
        <v>746</v>
      </c>
      <c r="AU347" s="36"/>
      <c r="AV347" s="38" t="n">
        <v>45290</v>
      </c>
      <c r="AW347" s="38"/>
      <c r="AX347" s="36"/>
      <c r="AY347" s="36"/>
      <c r="AZ347" s="36"/>
      <c r="BA347" s="38"/>
      <c r="BB347" s="38" t="s">
        <v>141</v>
      </c>
      <c r="BC347" s="38" t="s">
        <v>142</v>
      </c>
      <c r="BD347" s="41" t="n">
        <v>3001</v>
      </c>
      <c r="BE347" s="38"/>
      <c r="BF347" s="47"/>
      <c r="BG347" s="48"/>
      <c r="BH347" s="49"/>
      <c r="BI347" s="51" t="s">
        <v>1653</v>
      </c>
      <c r="BJ347" s="50" t="s">
        <v>1654</v>
      </c>
      <c r="BK347" s="51" t="s">
        <v>354</v>
      </c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2"/>
      <c r="CQ347" s="52"/>
      <c r="CR347" s="52"/>
      <c r="CS347" s="52"/>
      <c r="CT347" s="52"/>
      <c r="CU347" s="52"/>
      <c r="CV347" s="52"/>
      <c r="CW347" s="52"/>
      <c r="CX347" s="52"/>
      <c r="CY347" s="52"/>
      <c r="CZ347" s="52"/>
      <c r="DA347" s="52"/>
      <c r="DB347" s="52"/>
      <c r="DC347" s="52"/>
      <c r="DD347" s="52"/>
      <c r="DE347" s="52"/>
      <c r="DF347" s="52"/>
      <c r="DG347" s="52"/>
      <c r="DH347" s="52"/>
      <c r="DI347" s="52"/>
      <c r="DJ347" s="52"/>
      <c r="DK347" s="52"/>
      <c r="DL347" s="52"/>
      <c r="DM347" s="52"/>
      <c r="DN347" s="52"/>
      <c r="DO347" s="52"/>
      <c r="DP347" s="52"/>
      <c r="DQ347" s="52"/>
      <c r="DR347" s="52"/>
      <c r="DS347" s="52"/>
      <c r="DT347" s="52"/>
      <c r="DU347" s="52"/>
      <c r="DV347" s="52"/>
      <c r="DW347" s="52"/>
      <c r="DX347" s="52"/>
      <c r="DY347" s="52"/>
      <c r="DZ347" s="52"/>
      <c r="EA347" s="52"/>
      <c r="EB347" s="52"/>
      <c r="EC347" s="52"/>
      <c r="ED347" s="52"/>
      <c r="EE347" s="52"/>
      <c r="EF347" s="52"/>
      <c r="EG347" s="52"/>
      <c r="EH347" s="52"/>
      <c r="EI347" s="52"/>
      <c r="EJ347" s="52"/>
      <c r="EK347" s="52"/>
      <c r="EL347" s="52"/>
      <c r="EM347" s="52"/>
      <c r="EN347" s="52"/>
      <c r="EO347" s="52"/>
      <c r="EP347" s="52"/>
      <c r="EQ347" s="52"/>
      <c r="ER347" s="52"/>
      <c r="ES347" s="52"/>
      <c r="ET347" s="52"/>
      <c r="EU347" s="52"/>
      <c r="EV347" s="52"/>
      <c r="EW347" s="52"/>
      <c r="EX347" s="52"/>
      <c r="EY347" s="52"/>
      <c r="EZ347" s="52"/>
      <c r="FA347" s="52"/>
      <c r="FB347" s="52"/>
      <c r="FC347" s="52"/>
      <c r="FD347" s="52"/>
      <c r="FE347" s="52"/>
      <c r="FF347" s="52"/>
      <c r="FG347" s="52"/>
      <c r="FH347" s="52"/>
      <c r="FI347" s="52"/>
      <c r="FJ347" s="52"/>
      <c r="FK347" s="52"/>
      <c r="FL347" s="52"/>
      <c r="FM347" s="52"/>
      <c r="FN347" s="52"/>
      <c r="FO347" s="52"/>
      <c r="FP347" s="52"/>
      <c r="FQ347" s="52"/>
      <c r="FR347" s="52"/>
      <c r="FS347" s="52"/>
      <c r="FT347" s="52"/>
      <c r="FU347" s="52"/>
      <c r="FV347" s="52"/>
      <c r="FW347" s="52"/>
      <c r="FX347" s="52"/>
      <c r="FY347" s="52"/>
      <c r="FZ347" s="52"/>
      <c r="GA347" s="52"/>
      <c r="GB347" s="52"/>
      <c r="GC347" s="52"/>
      <c r="GD347" s="52"/>
      <c r="GE347" s="52"/>
      <c r="GF347" s="52"/>
      <c r="GG347" s="52"/>
      <c r="GH347" s="52"/>
      <c r="GI347" s="52"/>
      <c r="GJ347" s="52"/>
      <c r="GK347" s="52"/>
      <c r="GL347" s="52"/>
      <c r="GM347" s="52"/>
      <c r="GN347" s="52"/>
      <c r="GO347" s="52"/>
      <c r="GP347" s="52"/>
      <c r="GQ347" s="52"/>
      <c r="GR347" s="52"/>
      <c r="GS347" s="52"/>
      <c r="GT347" s="52"/>
      <c r="GU347" s="52"/>
      <c r="GV347" s="52"/>
      <c r="GW347" s="52"/>
      <c r="GX347" s="52"/>
      <c r="GY347" s="52"/>
      <c r="GZ347" s="52"/>
      <c r="HA347" s="52"/>
      <c r="HB347" s="52"/>
      <c r="HC347" s="52"/>
      <c r="HD347" s="52"/>
      <c r="HE347" s="52"/>
      <c r="HF347" s="52"/>
      <c r="HG347" s="52"/>
      <c r="HH347" s="52"/>
      <c r="HI347" s="52"/>
      <c r="HJ347" s="52"/>
      <c r="HK347" s="52"/>
      <c r="HL347" s="52"/>
      <c r="HM347" s="52"/>
      <c r="HN347" s="52"/>
      <c r="HO347" s="52"/>
      <c r="HP347" s="52"/>
      <c r="HQ347" s="52"/>
      <c r="HR347" s="52"/>
      <c r="HS347" s="52"/>
      <c r="HT347" s="52"/>
      <c r="HU347" s="52"/>
      <c r="HV347" s="52"/>
      <c r="HW347" s="52"/>
      <c r="HX347" s="52"/>
      <c r="HY347" s="52"/>
      <c r="HZ347" s="52"/>
      <c r="IA347" s="52"/>
      <c r="IB347" s="52"/>
      <c r="IC347" s="52"/>
      <c r="ID347" s="52"/>
      <c r="IE347" s="52"/>
    </row>
    <row r="348" s="53" customFormat="true" ht="60" hidden="false" customHeight="true" outlineLevel="0" collapsed="false">
      <c r="A348" s="36"/>
      <c r="B348" s="36" t="s">
        <v>62</v>
      </c>
      <c r="C348" s="36" t="s">
        <v>63</v>
      </c>
      <c r="D348" s="37" t="s">
        <v>64</v>
      </c>
      <c r="E348" s="37" t="s">
        <v>1610</v>
      </c>
      <c r="F348" s="38" t="s">
        <v>1611</v>
      </c>
      <c r="G348" s="38" t="s">
        <v>1676</v>
      </c>
      <c r="H348" s="37" t="s">
        <v>1679</v>
      </c>
      <c r="I348" s="39" t="s">
        <v>1642</v>
      </c>
      <c r="J348" s="38" t="s">
        <v>1643</v>
      </c>
      <c r="K348" s="40" t="s">
        <v>1644</v>
      </c>
      <c r="L348" s="40" t="s">
        <v>1645</v>
      </c>
      <c r="M348" s="40" t="s">
        <v>1646</v>
      </c>
      <c r="N348" s="40" t="n">
        <v>12220071212</v>
      </c>
      <c r="O348" s="36" t="s">
        <v>1647</v>
      </c>
      <c r="P348" s="36" t="s">
        <v>76</v>
      </c>
      <c r="Q348" s="41"/>
      <c r="R348" s="42" t="n">
        <v>44092</v>
      </c>
      <c r="S348" s="39" t="n">
        <v>12</v>
      </c>
      <c r="T348" s="43" t="n">
        <f aca="false">R348+S348*365.2</f>
        <v>48474.4</v>
      </c>
      <c r="U348" s="248" t="s">
        <v>78</v>
      </c>
      <c r="V348" s="51" t="s">
        <v>416</v>
      </c>
      <c r="W348" s="41" t="s">
        <v>138</v>
      </c>
      <c r="X348" s="39" t="n">
        <v>2068</v>
      </c>
      <c r="Y348" s="39" t="s">
        <v>416</v>
      </c>
      <c r="Z348" s="41" t="s">
        <v>138</v>
      </c>
      <c r="AA348" s="37" t="s">
        <v>1648</v>
      </c>
      <c r="AB348" s="39"/>
      <c r="AC348" s="41" t="s">
        <v>111</v>
      </c>
      <c r="AD348" s="40" t="n">
        <v>60</v>
      </c>
      <c r="AE348" s="42" t="n">
        <v>45889</v>
      </c>
      <c r="AF348" s="45" t="n">
        <f aca="false">IF(AD348=0,0,IF(AE348="","",EDATE(AE348,AD348)-DAY(1)))</f>
        <v>47684</v>
      </c>
      <c r="AG348" s="38" t="s">
        <v>314</v>
      </c>
      <c r="AH348" s="38" t="s">
        <v>1649</v>
      </c>
      <c r="AI348" s="41" t="s">
        <v>1680</v>
      </c>
      <c r="AJ348" s="36" t="s">
        <v>351</v>
      </c>
      <c r="AK348" s="45" t="str">
        <f aca="true">IF(AE348=0,"нет данных",IF(TODAY()&lt;AF348-30,"поверен",IF(TODAY()&gt;AF348,"ЗАМЕНИТЬ","ПРОСРОЧЕН")))</f>
        <v>поверен</v>
      </c>
      <c r="AL348" s="41"/>
      <c r="AM348" s="41" t="s">
        <v>85</v>
      </c>
      <c r="AN348" s="41" t="s">
        <v>86</v>
      </c>
      <c r="AO348" s="41" t="s">
        <v>87</v>
      </c>
      <c r="AP348" s="39" t="s">
        <v>1651</v>
      </c>
      <c r="AQ348" s="46" t="s">
        <v>1652</v>
      </c>
      <c r="AR348" s="45"/>
      <c r="AS348" s="41" t="s">
        <v>90</v>
      </c>
      <c r="AT348" s="36" t="s">
        <v>746</v>
      </c>
      <c r="AU348" s="36"/>
      <c r="AV348" s="38" t="n">
        <v>45290</v>
      </c>
      <c r="AW348" s="38"/>
      <c r="AX348" s="36"/>
      <c r="AY348" s="36"/>
      <c r="AZ348" s="36"/>
      <c r="BA348" s="38"/>
      <c r="BB348" s="38" t="s">
        <v>141</v>
      </c>
      <c r="BC348" s="38" t="s">
        <v>142</v>
      </c>
      <c r="BD348" s="41" t="n">
        <v>3001</v>
      </c>
      <c r="BE348" s="38"/>
      <c r="BF348" s="47"/>
      <c r="BG348" s="48"/>
      <c r="BH348" s="49"/>
      <c r="BI348" s="51" t="s">
        <v>1653</v>
      </c>
      <c r="BJ348" s="50" t="s">
        <v>1654</v>
      </c>
      <c r="BK348" s="51" t="s">
        <v>354</v>
      </c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2"/>
      <c r="CQ348" s="52"/>
      <c r="CR348" s="52"/>
      <c r="CS348" s="52"/>
      <c r="CT348" s="52"/>
      <c r="CU348" s="52"/>
      <c r="CV348" s="52"/>
      <c r="CW348" s="52"/>
      <c r="CX348" s="52"/>
      <c r="CY348" s="52"/>
      <c r="CZ348" s="52"/>
      <c r="DA348" s="52"/>
      <c r="DB348" s="52"/>
      <c r="DC348" s="52"/>
      <c r="DD348" s="52"/>
      <c r="DE348" s="52"/>
      <c r="DF348" s="52"/>
      <c r="DG348" s="52"/>
      <c r="DH348" s="52"/>
      <c r="DI348" s="52"/>
      <c r="DJ348" s="52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  <c r="DX348" s="52"/>
      <c r="DY348" s="52"/>
      <c r="DZ348" s="52"/>
      <c r="EA348" s="52"/>
      <c r="EB348" s="52"/>
      <c r="EC348" s="52"/>
      <c r="ED348" s="52"/>
      <c r="EE348" s="52"/>
      <c r="EF348" s="52"/>
      <c r="EG348" s="52"/>
      <c r="EH348" s="52"/>
      <c r="EI348" s="52"/>
      <c r="EJ348" s="52"/>
      <c r="EK348" s="52"/>
      <c r="EL348" s="52"/>
      <c r="EM348" s="52"/>
      <c r="EN348" s="52"/>
      <c r="EO348" s="52"/>
      <c r="EP348" s="52"/>
      <c r="EQ348" s="52"/>
      <c r="ER348" s="52"/>
      <c r="ES348" s="52"/>
      <c r="ET348" s="52"/>
      <c r="EU348" s="52"/>
      <c r="EV348" s="52"/>
      <c r="EW348" s="52"/>
      <c r="EX348" s="52"/>
      <c r="EY348" s="52"/>
      <c r="EZ348" s="52"/>
      <c r="FA348" s="52"/>
      <c r="FB348" s="52"/>
      <c r="FC348" s="52"/>
      <c r="FD348" s="52"/>
      <c r="FE348" s="52"/>
      <c r="FF348" s="52"/>
      <c r="FG348" s="52"/>
      <c r="FH348" s="52"/>
      <c r="FI348" s="52"/>
      <c r="FJ348" s="52"/>
      <c r="FK348" s="52"/>
      <c r="FL348" s="52"/>
      <c r="FM348" s="52"/>
      <c r="FN348" s="52"/>
      <c r="FO348" s="52"/>
      <c r="FP348" s="52"/>
      <c r="FQ348" s="52"/>
      <c r="FR348" s="52"/>
      <c r="FS348" s="52"/>
      <c r="FT348" s="52"/>
      <c r="FU348" s="52"/>
      <c r="FV348" s="52"/>
      <c r="FW348" s="52"/>
      <c r="FX348" s="52"/>
      <c r="FY348" s="52"/>
      <c r="FZ348" s="52"/>
      <c r="GA348" s="52"/>
      <c r="GB348" s="52"/>
      <c r="GC348" s="52"/>
      <c r="GD348" s="52"/>
      <c r="GE348" s="52"/>
      <c r="GF348" s="52"/>
      <c r="GG348" s="52"/>
      <c r="GH348" s="52"/>
      <c r="GI348" s="52"/>
      <c r="GJ348" s="52"/>
      <c r="GK348" s="52"/>
      <c r="GL348" s="52"/>
      <c r="GM348" s="52"/>
      <c r="GN348" s="52"/>
      <c r="GO348" s="52"/>
      <c r="GP348" s="52"/>
      <c r="GQ348" s="52"/>
      <c r="GR348" s="52"/>
      <c r="GS348" s="52"/>
      <c r="GT348" s="52"/>
      <c r="GU348" s="52"/>
      <c r="GV348" s="52"/>
      <c r="GW348" s="52"/>
      <c r="GX348" s="52"/>
      <c r="GY348" s="52"/>
      <c r="GZ348" s="52"/>
      <c r="HA348" s="52"/>
      <c r="HB348" s="52"/>
      <c r="HC348" s="52"/>
      <c r="HD348" s="52"/>
      <c r="HE348" s="52"/>
      <c r="HF348" s="52"/>
      <c r="HG348" s="52"/>
      <c r="HH348" s="52"/>
      <c r="HI348" s="52"/>
      <c r="HJ348" s="52"/>
      <c r="HK348" s="52"/>
      <c r="HL348" s="52"/>
      <c r="HM348" s="52"/>
      <c r="HN348" s="52"/>
      <c r="HO348" s="52"/>
      <c r="HP348" s="52"/>
      <c r="HQ348" s="52"/>
      <c r="HR348" s="52"/>
      <c r="HS348" s="52"/>
      <c r="HT348" s="52"/>
      <c r="HU348" s="52"/>
      <c r="HV348" s="52"/>
      <c r="HW348" s="52"/>
      <c r="HX348" s="52"/>
      <c r="HY348" s="52"/>
      <c r="HZ348" s="52"/>
      <c r="IA348" s="52"/>
      <c r="IB348" s="52"/>
      <c r="IC348" s="52"/>
      <c r="ID348" s="52"/>
      <c r="IE348" s="52"/>
    </row>
    <row r="349" s="53" customFormat="true" ht="60" hidden="false" customHeight="true" outlineLevel="0" collapsed="false">
      <c r="A349" s="36"/>
      <c r="B349" s="36" t="s">
        <v>62</v>
      </c>
      <c r="C349" s="36" t="s">
        <v>63</v>
      </c>
      <c r="D349" s="37" t="s">
        <v>64</v>
      </c>
      <c r="E349" s="37" t="s">
        <v>1610</v>
      </c>
      <c r="F349" s="38" t="s">
        <v>1611</v>
      </c>
      <c r="G349" s="38" t="s">
        <v>1676</v>
      </c>
      <c r="H349" s="37" t="s">
        <v>1681</v>
      </c>
      <c r="I349" s="39" t="s">
        <v>1642</v>
      </c>
      <c r="J349" s="38" t="s">
        <v>1643</v>
      </c>
      <c r="K349" s="40" t="s">
        <v>1644</v>
      </c>
      <c r="L349" s="40" t="s">
        <v>1645</v>
      </c>
      <c r="M349" s="40" t="s">
        <v>1646</v>
      </c>
      <c r="N349" s="40" t="n">
        <v>12220071213</v>
      </c>
      <c r="O349" s="36" t="s">
        <v>1647</v>
      </c>
      <c r="P349" s="36" t="s">
        <v>76</v>
      </c>
      <c r="Q349" s="41"/>
      <c r="R349" s="42" t="n">
        <v>44092</v>
      </c>
      <c r="S349" s="39" t="n">
        <v>12</v>
      </c>
      <c r="T349" s="43" t="n">
        <f aca="false">R349+S349*365.2</f>
        <v>48474.4</v>
      </c>
      <c r="U349" s="248" t="s">
        <v>78</v>
      </c>
      <c r="V349" s="51" t="s">
        <v>416</v>
      </c>
      <c r="W349" s="41" t="s">
        <v>138</v>
      </c>
      <c r="X349" s="39" t="n">
        <v>2068</v>
      </c>
      <c r="Y349" s="39" t="s">
        <v>416</v>
      </c>
      <c r="Z349" s="41" t="s">
        <v>138</v>
      </c>
      <c r="AA349" s="37" t="s">
        <v>1648</v>
      </c>
      <c r="AB349" s="39"/>
      <c r="AC349" s="41" t="s">
        <v>111</v>
      </c>
      <c r="AD349" s="40" t="n">
        <v>60</v>
      </c>
      <c r="AE349" s="42" t="n">
        <v>45889</v>
      </c>
      <c r="AF349" s="45" t="n">
        <f aca="false">IF(AD349=0,0,IF(AE349="","",EDATE(AE349,AD349)-DAY(1)))</f>
        <v>47684</v>
      </c>
      <c r="AG349" s="38" t="s">
        <v>314</v>
      </c>
      <c r="AH349" s="38" t="s">
        <v>1649</v>
      </c>
      <c r="AI349" s="41" t="s">
        <v>1682</v>
      </c>
      <c r="AJ349" s="36" t="s">
        <v>351</v>
      </c>
      <c r="AK349" s="45" t="str">
        <f aca="true">IF(AE349=0,"нет данных",IF(TODAY()&lt;AF349-30,"поверен",IF(TODAY()&gt;AF349,"ЗАМЕНИТЬ","ПРОСРОЧЕН")))</f>
        <v>поверен</v>
      </c>
      <c r="AL349" s="41"/>
      <c r="AM349" s="41" t="s">
        <v>85</v>
      </c>
      <c r="AN349" s="41" t="s">
        <v>86</v>
      </c>
      <c r="AO349" s="41" t="s">
        <v>87</v>
      </c>
      <c r="AP349" s="39" t="s">
        <v>1651</v>
      </c>
      <c r="AQ349" s="46" t="s">
        <v>1652</v>
      </c>
      <c r="AR349" s="45"/>
      <c r="AS349" s="41" t="s">
        <v>90</v>
      </c>
      <c r="AT349" s="36" t="s">
        <v>746</v>
      </c>
      <c r="AU349" s="36"/>
      <c r="AV349" s="38" t="n">
        <v>45290</v>
      </c>
      <c r="AW349" s="38"/>
      <c r="AX349" s="36"/>
      <c r="AY349" s="36"/>
      <c r="AZ349" s="36"/>
      <c r="BA349" s="38"/>
      <c r="BB349" s="38" t="s">
        <v>141</v>
      </c>
      <c r="BC349" s="38" t="s">
        <v>142</v>
      </c>
      <c r="BD349" s="41" t="n">
        <v>3001</v>
      </c>
      <c r="BE349" s="38"/>
      <c r="BF349" s="47"/>
      <c r="BG349" s="48"/>
      <c r="BH349" s="49"/>
      <c r="BI349" s="51" t="s">
        <v>1653</v>
      </c>
      <c r="BJ349" s="50" t="s">
        <v>1654</v>
      </c>
      <c r="BK349" s="51" t="s">
        <v>354</v>
      </c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52"/>
      <c r="CO349" s="52"/>
      <c r="CP349" s="52"/>
      <c r="CQ349" s="52"/>
      <c r="CR349" s="52"/>
      <c r="CS349" s="52"/>
      <c r="CT349" s="52"/>
      <c r="CU349" s="52"/>
      <c r="CV349" s="52"/>
      <c r="CW349" s="52"/>
      <c r="CX349" s="52"/>
      <c r="CY349" s="52"/>
      <c r="CZ349" s="52"/>
      <c r="DA349" s="52"/>
      <c r="DB349" s="52"/>
      <c r="DC349" s="52"/>
      <c r="DD349" s="52"/>
      <c r="DE349" s="52"/>
      <c r="DF349" s="52"/>
      <c r="DG349" s="52"/>
      <c r="DH349" s="52"/>
      <c r="DI349" s="52"/>
      <c r="DJ349" s="52"/>
      <c r="DK349" s="52"/>
      <c r="DL349" s="52"/>
      <c r="DM349" s="52"/>
      <c r="DN349" s="52"/>
      <c r="DO349" s="52"/>
      <c r="DP349" s="52"/>
      <c r="DQ349" s="52"/>
      <c r="DR349" s="52"/>
      <c r="DS349" s="52"/>
      <c r="DT349" s="52"/>
      <c r="DU349" s="52"/>
      <c r="DV349" s="52"/>
      <c r="DW349" s="52"/>
      <c r="DX349" s="52"/>
      <c r="DY349" s="52"/>
      <c r="DZ349" s="52"/>
      <c r="EA349" s="52"/>
      <c r="EB349" s="52"/>
      <c r="EC349" s="52"/>
      <c r="ED349" s="52"/>
      <c r="EE349" s="52"/>
      <c r="EF349" s="52"/>
      <c r="EG349" s="52"/>
      <c r="EH349" s="52"/>
      <c r="EI349" s="52"/>
      <c r="EJ349" s="52"/>
      <c r="EK349" s="52"/>
      <c r="EL349" s="52"/>
      <c r="EM349" s="52"/>
      <c r="EN349" s="52"/>
      <c r="EO349" s="52"/>
      <c r="EP349" s="52"/>
      <c r="EQ349" s="52"/>
      <c r="ER349" s="52"/>
      <c r="ES349" s="52"/>
      <c r="ET349" s="52"/>
      <c r="EU349" s="52"/>
      <c r="EV349" s="52"/>
      <c r="EW349" s="52"/>
      <c r="EX349" s="52"/>
      <c r="EY349" s="52"/>
      <c r="EZ349" s="52"/>
      <c r="FA349" s="52"/>
      <c r="FB349" s="52"/>
      <c r="FC349" s="52"/>
      <c r="FD349" s="52"/>
      <c r="FE349" s="52"/>
      <c r="FF349" s="52"/>
      <c r="FG349" s="52"/>
      <c r="FH349" s="52"/>
      <c r="FI349" s="52"/>
      <c r="FJ349" s="52"/>
      <c r="FK349" s="52"/>
      <c r="FL349" s="52"/>
      <c r="FM349" s="52"/>
      <c r="FN349" s="52"/>
      <c r="FO349" s="52"/>
      <c r="FP349" s="52"/>
      <c r="FQ349" s="52"/>
      <c r="FR349" s="52"/>
      <c r="FS349" s="52"/>
      <c r="FT349" s="52"/>
      <c r="FU349" s="52"/>
      <c r="FV349" s="52"/>
      <c r="FW349" s="52"/>
      <c r="FX349" s="52"/>
      <c r="FY349" s="52"/>
      <c r="FZ349" s="52"/>
      <c r="GA349" s="52"/>
      <c r="GB349" s="52"/>
      <c r="GC349" s="52"/>
      <c r="GD349" s="52"/>
      <c r="GE349" s="52"/>
      <c r="GF349" s="52"/>
      <c r="GG349" s="52"/>
      <c r="GH349" s="52"/>
      <c r="GI349" s="52"/>
      <c r="GJ349" s="52"/>
      <c r="GK349" s="52"/>
      <c r="GL349" s="52"/>
      <c r="GM349" s="52"/>
      <c r="GN349" s="52"/>
      <c r="GO349" s="52"/>
      <c r="GP349" s="52"/>
      <c r="GQ349" s="52"/>
      <c r="GR349" s="52"/>
      <c r="GS349" s="52"/>
      <c r="GT349" s="52"/>
      <c r="GU349" s="52"/>
      <c r="GV349" s="52"/>
      <c r="GW349" s="52"/>
      <c r="GX349" s="52"/>
      <c r="GY349" s="52"/>
      <c r="GZ349" s="52"/>
      <c r="HA349" s="52"/>
      <c r="HB349" s="52"/>
      <c r="HC349" s="52"/>
      <c r="HD349" s="52"/>
      <c r="HE349" s="52"/>
      <c r="HF349" s="52"/>
      <c r="HG349" s="52"/>
      <c r="HH349" s="52"/>
      <c r="HI349" s="52"/>
      <c r="HJ349" s="52"/>
      <c r="HK349" s="52"/>
      <c r="HL349" s="52"/>
      <c r="HM349" s="52"/>
      <c r="HN349" s="52"/>
      <c r="HO349" s="52"/>
      <c r="HP349" s="52"/>
      <c r="HQ349" s="52"/>
      <c r="HR349" s="52"/>
      <c r="HS349" s="52"/>
      <c r="HT349" s="52"/>
      <c r="HU349" s="52"/>
      <c r="HV349" s="52"/>
      <c r="HW349" s="52"/>
      <c r="HX349" s="52"/>
      <c r="HY349" s="52"/>
      <c r="HZ349" s="52"/>
      <c r="IA349" s="52"/>
      <c r="IB349" s="52"/>
      <c r="IC349" s="52"/>
      <c r="ID349" s="52"/>
      <c r="IE349" s="52"/>
    </row>
    <row r="350" s="53" customFormat="true" ht="60" hidden="false" customHeight="true" outlineLevel="0" collapsed="false">
      <c r="A350" s="36"/>
      <c r="B350" s="36" t="s">
        <v>62</v>
      </c>
      <c r="C350" s="36" t="s">
        <v>63</v>
      </c>
      <c r="D350" s="37" t="s">
        <v>64</v>
      </c>
      <c r="E350" s="37" t="s">
        <v>1610</v>
      </c>
      <c r="F350" s="38" t="s">
        <v>1611</v>
      </c>
      <c r="G350" s="38" t="s">
        <v>1683</v>
      </c>
      <c r="H350" s="37" t="s">
        <v>1684</v>
      </c>
      <c r="I350" s="39" t="s">
        <v>1642</v>
      </c>
      <c r="J350" s="38" t="s">
        <v>1643</v>
      </c>
      <c r="K350" s="40" t="s">
        <v>1644</v>
      </c>
      <c r="L350" s="40" t="s">
        <v>1645</v>
      </c>
      <c r="M350" s="40" t="s">
        <v>1646</v>
      </c>
      <c r="N350" s="40" t="n">
        <v>12220071219</v>
      </c>
      <c r="O350" s="36" t="s">
        <v>1647</v>
      </c>
      <c r="P350" s="36" t="s">
        <v>76</v>
      </c>
      <c r="Q350" s="41"/>
      <c r="R350" s="42" t="n">
        <v>44092</v>
      </c>
      <c r="S350" s="39" t="n">
        <v>12</v>
      </c>
      <c r="T350" s="43" t="n">
        <f aca="false">R350+S350*365.2</f>
        <v>48474.4</v>
      </c>
      <c r="U350" s="248" t="s">
        <v>78</v>
      </c>
      <c r="V350" s="51" t="s">
        <v>416</v>
      </c>
      <c r="W350" s="41" t="s">
        <v>138</v>
      </c>
      <c r="X350" s="39" t="n">
        <v>2068</v>
      </c>
      <c r="Y350" s="39" t="s">
        <v>416</v>
      </c>
      <c r="Z350" s="41" t="s">
        <v>138</v>
      </c>
      <c r="AA350" s="37" t="s">
        <v>1648</v>
      </c>
      <c r="AB350" s="39"/>
      <c r="AC350" s="41" t="s">
        <v>111</v>
      </c>
      <c r="AD350" s="40" t="n">
        <v>60</v>
      </c>
      <c r="AE350" s="42" t="n">
        <v>45889</v>
      </c>
      <c r="AF350" s="45" t="n">
        <f aca="false">IF(AD350=0,0,IF(AE350="","",EDATE(AE350,AD350)-DAY(1)))</f>
        <v>47684</v>
      </c>
      <c r="AG350" s="38" t="s">
        <v>314</v>
      </c>
      <c r="AH350" s="38" t="s">
        <v>1649</v>
      </c>
      <c r="AI350" s="41" t="s">
        <v>1685</v>
      </c>
      <c r="AJ350" s="36" t="s">
        <v>351</v>
      </c>
      <c r="AK350" s="45" t="str">
        <f aca="true">IF(AE350=0,"нет данных",IF(TODAY()&lt;AF350-30,"поверен",IF(TODAY()&gt;AF350,"ЗАМЕНИТЬ","ПРОСРОЧЕН")))</f>
        <v>поверен</v>
      </c>
      <c r="AL350" s="41"/>
      <c r="AM350" s="41" t="s">
        <v>85</v>
      </c>
      <c r="AN350" s="41" t="s">
        <v>86</v>
      </c>
      <c r="AO350" s="41" t="s">
        <v>87</v>
      </c>
      <c r="AP350" s="39" t="s">
        <v>1651</v>
      </c>
      <c r="AQ350" s="46" t="s">
        <v>1652</v>
      </c>
      <c r="AR350" s="45"/>
      <c r="AS350" s="41" t="s">
        <v>90</v>
      </c>
      <c r="AT350" s="36" t="s">
        <v>746</v>
      </c>
      <c r="AU350" s="36"/>
      <c r="AV350" s="38" t="n">
        <v>45290</v>
      </c>
      <c r="AW350" s="38"/>
      <c r="AX350" s="36"/>
      <c r="AY350" s="36"/>
      <c r="AZ350" s="36"/>
      <c r="BA350" s="38"/>
      <c r="BB350" s="38" t="s">
        <v>141</v>
      </c>
      <c r="BC350" s="38" t="s">
        <v>142</v>
      </c>
      <c r="BD350" s="41" t="n">
        <v>3001</v>
      </c>
      <c r="BE350" s="38"/>
      <c r="BF350" s="47"/>
      <c r="BG350" s="48"/>
      <c r="BH350" s="49"/>
      <c r="BI350" s="51" t="s">
        <v>1653</v>
      </c>
      <c r="BJ350" s="50" t="s">
        <v>1654</v>
      </c>
      <c r="BK350" s="51" t="s">
        <v>354</v>
      </c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  <c r="CP350" s="52"/>
      <c r="CQ350" s="52"/>
      <c r="CR350" s="52"/>
      <c r="CS350" s="52"/>
      <c r="CT350" s="52"/>
      <c r="CU350" s="52"/>
      <c r="CV350" s="52"/>
      <c r="CW350" s="52"/>
      <c r="CX350" s="52"/>
      <c r="CY350" s="52"/>
      <c r="CZ350" s="52"/>
      <c r="DA350" s="52"/>
      <c r="DB350" s="52"/>
      <c r="DC350" s="52"/>
      <c r="DD350" s="52"/>
      <c r="DE350" s="52"/>
      <c r="DF350" s="52"/>
      <c r="DG350" s="52"/>
      <c r="DH350" s="52"/>
      <c r="DI350" s="52"/>
      <c r="DJ350" s="52"/>
      <c r="DK350" s="52"/>
      <c r="DL350" s="52"/>
      <c r="DM350" s="52"/>
      <c r="DN350" s="52"/>
      <c r="DO350" s="52"/>
      <c r="DP350" s="52"/>
      <c r="DQ350" s="52"/>
      <c r="DR350" s="52"/>
      <c r="DS350" s="52"/>
      <c r="DT350" s="52"/>
      <c r="DU350" s="52"/>
      <c r="DV350" s="52"/>
      <c r="DW350" s="52"/>
      <c r="DX350" s="52"/>
      <c r="DY350" s="52"/>
      <c r="DZ350" s="52"/>
      <c r="EA350" s="52"/>
      <c r="EB350" s="52"/>
      <c r="EC350" s="52"/>
      <c r="ED350" s="52"/>
      <c r="EE350" s="52"/>
      <c r="EF350" s="52"/>
      <c r="EG350" s="52"/>
      <c r="EH350" s="52"/>
      <c r="EI350" s="52"/>
      <c r="EJ350" s="52"/>
      <c r="EK350" s="52"/>
      <c r="EL350" s="52"/>
      <c r="EM350" s="52"/>
      <c r="EN350" s="52"/>
      <c r="EO350" s="52"/>
      <c r="EP350" s="52"/>
      <c r="EQ350" s="52"/>
      <c r="ER350" s="52"/>
      <c r="ES350" s="52"/>
      <c r="ET350" s="52"/>
      <c r="EU350" s="52"/>
      <c r="EV350" s="52"/>
      <c r="EW350" s="52"/>
      <c r="EX350" s="52"/>
      <c r="EY350" s="52"/>
      <c r="EZ350" s="52"/>
      <c r="FA350" s="52"/>
      <c r="FB350" s="52"/>
      <c r="FC350" s="52"/>
      <c r="FD350" s="52"/>
      <c r="FE350" s="52"/>
      <c r="FF350" s="52"/>
      <c r="FG350" s="52"/>
      <c r="FH350" s="52"/>
      <c r="FI350" s="52"/>
      <c r="FJ350" s="52"/>
      <c r="FK350" s="52"/>
      <c r="FL350" s="52"/>
      <c r="FM350" s="52"/>
      <c r="FN350" s="52"/>
      <c r="FO350" s="52"/>
      <c r="FP350" s="52"/>
      <c r="FQ350" s="52"/>
      <c r="FR350" s="52"/>
      <c r="FS350" s="52"/>
      <c r="FT350" s="52"/>
      <c r="FU350" s="52"/>
      <c r="FV350" s="52"/>
      <c r="FW350" s="52"/>
      <c r="FX350" s="52"/>
      <c r="FY350" s="52"/>
      <c r="FZ350" s="52"/>
      <c r="GA350" s="52"/>
      <c r="GB350" s="52"/>
      <c r="GC350" s="52"/>
      <c r="GD350" s="52"/>
      <c r="GE350" s="52"/>
      <c r="GF350" s="52"/>
      <c r="GG350" s="52"/>
      <c r="GH350" s="52"/>
      <c r="GI350" s="52"/>
      <c r="GJ350" s="52"/>
      <c r="GK350" s="52"/>
      <c r="GL350" s="52"/>
      <c r="GM350" s="52"/>
      <c r="GN350" s="52"/>
      <c r="GO350" s="52"/>
      <c r="GP350" s="52"/>
      <c r="GQ350" s="52"/>
      <c r="GR350" s="52"/>
      <c r="GS350" s="52"/>
      <c r="GT350" s="52"/>
      <c r="GU350" s="52"/>
      <c r="GV350" s="52"/>
      <c r="GW350" s="52"/>
      <c r="GX350" s="52"/>
      <c r="GY350" s="52"/>
      <c r="GZ350" s="52"/>
      <c r="HA350" s="52"/>
      <c r="HB350" s="52"/>
      <c r="HC350" s="52"/>
      <c r="HD350" s="52"/>
      <c r="HE350" s="52"/>
      <c r="HF350" s="52"/>
      <c r="HG350" s="52"/>
      <c r="HH350" s="52"/>
      <c r="HI350" s="52"/>
      <c r="HJ350" s="52"/>
      <c r="HK350" s="52"/>
      <c r="HL350" s="52"/>
      <c r="HM350" s="52"/>
      <c r="HN350" s="52"/>
      <c r="HO350" s="52"/>
      <c r="HP350" s="52"/>
      <c r="HQ350" s="52"/>
      <c r="HR350" s="52"/>
      <c r="HS350" s="52"/>
      <c r="HT350" s="52"/>
      <c r="HU350" s="52"/>
      <c r="HV350" s="52"/>
      <c r="HW350" s="52"/>
      <c r="HX350" s="52"/>
      <c r="HY350" s="52"/>
      <c r="HZ350" s="52"/>
      <c r="IA350" s="52"/>
      <c r="IB350" s="52"/>
      <c r="IC350" s="52"/>
      <c r="ID350" s="52"/>
      <c r="IE350" s="52"/>
    </row>
    <row r="351" s="53" customFormat="true" ht="60" hidden="false" customHeight="true" outlineLevel="0" collapsed="false">
      <c r="A351" s="36"/>
      <c r="B351" s="36" t="s">
        <v>62</v>
      </c>
      <c r="C351" s="36" t="s">
        <v>63</v>
      </c>
      <c r="D351" s="37" t="s">
        <v>64</v>
      </c>
      <c r="E351" s="37" t="s">
        <v>1610</v>
      </c>
      <c r="F351" s="38" t="s">
        <v>1611</v>
      </c>
      <c r="G351" s="38" t="s">
        <v>1683</v>
      </c>
      <c r="H351" s="37" t="s">
        <v>1686</v>
      </c>
      <c r="I351" s="39" t="s">
        <v>1642</v>
      </c>
      <c r="J351" s="38" t="s">
        <v>1643</v>
      </c>
      <c r="K351" s="40" t="s">
        <v>1644</v>
      </c>
      <c r="L351" s="40" t="s">
        <v>1645</v>
      </c>
      <c r="M351" s="40" t="s">
        <v>1646</v>
      </c>
      <c r="N351" s="40" t="n">
        <v>12220071217</v>
      </c>
      <c r="O351" s="36" t="s">
        <v>1647</v>
      </c>
      <c r="P351" s="36" t="s">
        <v>76</v>
      </c>
      <c r="Q351" s="41"/>
      <c r="R351" s="42" t="n">
        <v>44092</v>
      </c>
      <c r="S351" s="39" t="n">
        <v>12</v>
      </c>
      <c r="T351" s="43" t="n">
        <f aca="false">R351+S351*365.2</f>
        <v>48474.4</v>
      </c>
      <c r="U351" s="248" t="s">
        <v>78</v>
      </c>
      <c r="V351" s="51" t="s">
        <v>416</v>
      </c>
      <c r="W351" s="41" t="s">
        <v>138</v>
      </c>
      <c r="X351" s="39" t="n">
        <v>2068</v>
      </c>
      <c r="Y351" s="39" t="s">
        <v>416</v>
      </c>
      <c r="Z351" s="41" t="s">
        <v>138</v>
      </c>
      <c r="AA351" s="37" t="s">
        <v>1648</v>
      </c>
      <c r="AB351" s="39"/>
      <c r="AC351" s="41" t="s">
        <v>111</v>
      </c>
      <c r="AD351" s="40" t="n">
        <v>60</v>
      </c>
      <c r="AE351" s="42" t="n">
        <v>45889</v>
      </c>
      <c r="AF351" s="45" t="n">
        <f aca="false">IF(AD351=0,0,IF(AE351="","",EDATE(AE351,AD351)-DAY(1)))</f>
        <v>47684</v>
      </c>
      <c r="AG351" s="38" t="s">
        <v>314</v>
      </c>
      <c r="AH351" s="38" t="s">
        <v>1649</v>
      </c>
      <c r="AI351" s="41" t="s">
        <v>1687</v>
      </c>
      <c r="AJ351" s="36" t="s">
        <v>351</v>
      </c>
      <c r="AK351" s="45" t="str">
        <f aca="true">IF(AE351=0,"нет данных",IF(TODAY()&lt;AF351-30,"поверен",IF(TODAY()&gt;AF351,"ЗАМЕНИТЬ","ПРОСРОЧЕН")))</f>
        <v>поверен</v>
      </c>
      <c r="AL351" s="41"/>
      <c r="AM351" s="41" t="s">
        <v>85</v>
      </c>
      <c r="AN351" s="41" t="s">
        <v>86</v>
      </c>
      <c r="AO351" s="41" t="s">
        <v>87</v>
      </c>
      <c r="AP351" s="39" t="s">
        <v>1651</v>
      </c>
      <c r="AQ351" s="46" t="s">
        <v>1652</v>
      </c>
      <c r="AR351" s="45"/>
      <c r="AS351" s="41" t="s">
        <v>90</v>
      </c>
      <c r="AT351" s="36" t="s">
        <v>746</v>
      </c>
      <c r="AU351" s="36"/>
      <c r="AV351" s="38" t="n">
        <v>45290</v>
      </c>
      <c r="AW351" s="38"/>
      <c r="AX351" s="36"/>
      <c r="AY351" s="36"/>
      <c r="AZ351" s="36"/>
      <c r="BA351" s="38"/>
      <c r="BB351" s="38" t="s">
        <v>141</v>
      </c>
      <c r="BC351" s="38" t="s">
        <v>142</v>
      </c>
      <c r="BD351" s="41" t="n">
        <v>3001</v>
      </c>
      <c r="BE351" s="38"/>
      <c r="BF351" s="47"/>
      <c r="BG351" s="48"/>
      <c r="BH351" s="49"/>
      <c r="BI351" s="51" t="s">
        <v>1653</v>
      </c>
      <c r="BJ351" s="50" t="s">
        <v>1654</v>
      </c>
      <c r="BK351" s="51" t="s">
        <v>354</v>
      </c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  <c r="CP351" s="52"/>
      <c r="CQ351" s="52"/>
      <c r="CR351" s="52"/>
      <c r="CS351" s="52"/>
      <c r="CT351" s="52"/>
      <c r="CU351" s="52"/>
      <c r="CV351" s="52"/>
      <c r="CW351" s="52"/>
      <c r="CX351" s="52"/>
      <c r="CY351" s="52"/>
      <c r="CZ351" s="52"/>
      <c r="DA351" s="52"/>
      <c r="DB351" s="52"/>
      <c r="DC351" s="52"/>
      <c r="DD351" s="52"/>
      <c r="DE351" s="52"/>
      <c r="DF351" s="52"/>
      <c r="DG351" s="52"/>
      <c r="DH351" s="52"/>
      <c r="DI351" s="52"/>
      <c r="DJ351" s="52"/>
      <c r="DK351" s="52"/>
      <c r="DL351" s="52"/>
      <c r="DM351" s="52"/>
      <c r="DN351" s="52"/>
      <c r="DO351" s="52"/>
      <c r="DP351" s="52"/>
      <c r="DQ351" s="52"/>
      <c r="DR351" s="52"/>
      <c r="DS351" s="52"/>
      <c r="DT351" s="52"/>
      <c r="DU351" s="52"/>
      <c r="DV351" s="52"/>
      <c r="DW351" s="52"/>
      <c r="DX351" s="52"/>
      <c r="DY351" s="52"/>
      <c r="DZ351" s="52"/>
      <c r="EA351" s="52"/>
      <c r="EB351" s="52"/>
      <c r="EC351" s="52"/>
      <c r="ED351" s="52"/>
      <c r="EE351" s="52"/>
      <c r="EF351" s="52"/>
      <c r="EG351" s="52"/>
      <c r="EH351" s="52"/>
      <c r="EI351" s="52"/>
      <c r="EJ351" s="52"/>
      <c r="EK351" s="52"/>
      <c r="EL351" s="52"/>
      <c r="EM351" s="52"/>
      <c r="EN351" s="52"/>
      <c r="EO351" s="52"/>
      <c r="EP351" s="52"/>
      <c r="EQ351" s="52"/>
      <c r="ER351" s="52"/>
      <c r="ES351" s="52"/>
      <c r="ET351" s="52"/>
      <c r="EU351" s="52"/>
      <c r="EV351" s="52"/>
      <c r="EW351" s="52"/>
      <c r="EX351" s="52"/>
      <c r="EY351" s="52"/>
      <c r="EZ351" s="52"/>
      <c r="FA351" s="52"/>
      <c r="FB351" s="52"/>
      <c r="FC351" s="52"/>
      <c r="FD351" s="52"/>
      <c r="FE351" s="52"/>
      <c r="FF351" s="52"/>
      <c r="FG351" s="52"/>
      <c r="FH351" s="52"/>
      <c r="FI351" s="52"/>
      <c r="FJ351" s="52"/>
      <c r="FK351" s="52"/>
      <c r="FL351" s="52"/>
      <c r="FM351" s="52"/>
      <c r="FN351" s="52"/>
      <c r="FO351" s="52"/>
      <c r="FP351" s="52"/>
      <c r="FQ351" s="52"/>
      <c r="FR351" s="52"/>
      <c r="FS351" s="52"/>
      <c r="FT351" s="52"/>
      <c r="FU351" s="52"/>
      <c r="FV351" s="52"/>
      <c r="FW351" s="52"/>
      <c r="FX351" s="52"/>
      <c r="FY351" s="52"/>
      <c r="FZ351" s="52"/>
      <c r="GA351" s="52"/>
      <c r="GB351" s="52"/>
      <c r="GC351" s="52"/>
      <c r="GD351" s="52"/>
      <c r="GE351" s="52"/>
      <c r="GF351" s="52"/>
      <c r="GG351" s="52"/>
      <c r="GH351" s="52"/>
      <c r="GI351" s="52"/>
      <c r="GJ351" s="52"/>
      <c r="GK351" s="52"/>
      <c r="GL351" s="52"/>
      <c r="GM351" s="52"/>
      <c r="GN351" s="52"/>
      <c r="GO351" s="52"/>
      <c r="GP351" s="52"/>
      <c r="GQ351" s="52"/>
      <c r="GR351" s="52"/>
      <c r="GS351" s="52"/>
      <c r="GT351" s="52"/>
      <c r="GU351" s="52"/>
      <c r="GV351" s="52"/>
      <c r="GW351" s="52"/>
      <c r="GX351" s="52"/>
      <c r="GY351" s="52"/>
      <c r="GZ351" s="52"/>
      <c r="HA351" s="52"/>
      <c r="HB351" s="52"/>
      <c r="HC351" s="52"/>
      <c r="HD351" s="52"/>
      <c r="HE351" s="52"/>
      <c r="HF351" s="52"/>
      <c r="HG351" s="52"/>
      <c r="HH351" s="52"/>
      <c r="HI351" s="52"/>
      <c r="HJ351" s="52"/>
      <c r="HK351" s="52"/>
      <c r="HL351" s="52"/>
      <c r="HM351" s="52"/>
      <c r="HN351" s="52"/>
      <c r="HO351" s="52"/>
      <c r="HP351" s="52"/>
      <c r="HQ351" s="52"/>
      <c r="HR351" s="52"/>
      <c r="HS351" s="52"/>
      <c r="HT351" s="52"/>
      <c r="HU351" s="52"/>
      <c r="HV351" s="52"/>
      <c r="HW351" s="52"/>
      <c r="HX351" s="52"/>
      <c r="HY351" s="52"/>
      <c r="HZ351" s="52"/>
      <c r="IA351" s="52"/>
      <c r="IB351" s="52"/>
      <c r="IC351" s="52"/>
      <c r="ID351" s="52"/>
      <c r="IE351" s="52"/>
    </row>
    <row r="352" s="53" customFormat="true" ht="60" hidden="false" customHeight="true" outlineLevel="0" collapsed="false">
      <c r="A352" s="36"/>
      <c r="B352" s="36" t="s">
        <v>62</v>
      </c>
      <c r="C352" s="36" t="s">
        <v>63</v>
      </c>
      <c r="D352" s="37" t="s">
        <v>64</v>
      </c>
      <c r="E352" s="37" t="s">
        <v>1610</v>
      </c>
      <c r="F352" s="38" t="s">
        <v>1611</v>
      </c>
      <c r="G352" s="38" t="s">
        <v>1683</v>
      </c>
      <c r="H352" s="37" t="s">
        <v>1688</v>
      </c>
      <c r="I352" s="39" t="s">
        <v>1642</v>
      </c>
      <c r="J352" s="38" t="s">
        <v>1643</v>
      </c>
      <c r="K352" s="40" t="s">
        <v>1644</v>
      </c>
      <c r="L352" s="40" t="s">
        <v>1645</v>
      </c>
      <c r="M352" s="40" t="s">
        <v>1646</v>
      </c>
      <c r="N352" s="40" t="n">
        <v>12220071218</v>
      </c>
      <c r="O352" s="36" t="s">
        <v>1647</v>
      </c>
      <c r="P352" s="36" t="s">
        <v>76</v>
      </c>
      <c r="Q352" s="41"/>
      <c r="R352" s="42" t="n">
        <v>44092</v>
      </c>
      <c r="S352" s="39" t="n">
        <v>12</v>
      </c>
      <c r="T352" s="43" t="n">
        <f aca="false">R352+S352*365.2</f>
        <v>48474.4</v>
      </c>
      <c r="U352" s="248" t="s">
        <v>78</v>
      </c>
      <c r="V352" s="51" t="s">
        <v>416</v>
      </c>
      <c r="W352" s="41" t="s">
        <v>138</v>
      </c>
      <c r="X352" s="39" t="n">
        <v>2068</v>
      </c>
      <c r="Y352" s="39" t="s">
        <v>416</v>
      </c>
      <c r="Z352" s="41" t="s">
        <v>138</v>
      </c>
      <c r="AA352" s="37" t="s">
        <v>1648</v>
      </c>
      <c r="AB352" s="39"/>
      <c r="AC352" s="41" t="s">
        <v>111</v>
      </c>
      <c r="AD352" s="40" t="n">
        <v>60</v>
      </c>
      <c r="AE352" s="42" t="n">
        <v>45889</v>
      </c>
      <c r="AF352" s="45" t="n">
        <f aca="false">IF(AD352=0,0,IF(AE352="","",EDATE(AE352,AD352)-DAY(1)))</f>
        <v>47684</v>
      </c>
      <c r="AG352" s="38" t="s">
        <v>314</v>
      </c>
      <c r="AH352" s="38" t="s">
        <v>1649</v>
      </c>
      <c r="AI352" s="41" t="s">
        <v>1689</v>
      </c>
      <c r="AJ352" s="36" t="s">
        <v>351</v>
      </c>
      <c r="AK352" s="45" t="str">
        <f aca="true">IF(AE352=0,"нет данных",IF(TODAY()&lt;AF352-30,"поверен",IF(TODAY()&gt;AF352,"ЗАМЕНИТЬ","ПРОСРОЧЕН")))</f>
        <v>поверен</v>
      </c>
      <c r="AL352" s="41"/>
      <c r="AM352" s="41" t="s">
        <v>85</v>
      </c>
      <c r="AN352" s="41" t="s">
        <v>86</v>
      </c>
      <c r="AO352" s="41" t="s">
        <v>87</v>
      </c>
      <c r="AP352" s="39" t="s">
        <v>1651</v>
      </c>
      <c r="AQ352" s="46" t="s">
        <v>1652</v>
      </c>
      <c r="AR352" s="45"/>
      <c r="AS352" s="41" t="s">
        <v>90</v>
      </c>
      <c r="AT352" s="36" t="s">
        <v>746</v>
      </c>
      <c r="AU352" s="36"/>
      <c r="AV352" s="38" t="n">
        <v>45290</v>
      </c>
      <c r="AW352" s="38"/>
      <c r="AX352" s="36"/>
      <c r="AY352" s="36"/>
      <c r="AZ352" s="36"/>
      <c r="BA352" s="38"/>
      <c r="BB352" s="38" t="s">
        <v>141</v>
      </c>
      <c r="BC352" s="38" t="s">
        <v>142</v>
      </c>
      <c r="BD352" s="41" t="n">
        <v>3001</v>
      </c>
      <c r="BE352" s="38"/>
      <c r="BF352" s="47"/>
      <c r="BG352" s="48"/>
      <c r="BH352" s="49"/>
      <c r="BI352" s="51" t="s">
        <v>1653</v>
      </c>
      <c r="BJ352" s="50" t="s">
        <v>1654</v>
      </c>
      <c r="BK352" s="51" t="s">
        <v>354</v>
      </c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  <c r="CQ352" s="52"/>
      <c r="CR352" s="52"/>
      <c r="CS352" s="52"/>
      <c r="CT352" s="52"/>
      <c r="CU352" s="52"/>
      <c r="CV352" s="52"/>
      <c r="CW352" s="52"/>
      <c r="CX352" s="52"/>
      <c r="CY352" s="52"/>
      <c r="CZ352" s="52"/>
      <c r="DA352" s="52"/>
      <c r="DB352" s="52"/>
      <c r="DC352" s="52"/>
      <c r="DD352" s="52"/>
      <c r="DE352" s="52"/>
      <c r="DF352" s="52"/>
      <c r="DG352" s="52"/>
      <c r="DH352" s="52"/>
      <c r="DI352" s="52"/>
      <c r="DJ352" s="52"/>
      <c r="DK352" s="52"/>
      <c r="DL352" s="52"/>
      <c r="DM352" s="52"/>
      <c r="DN352" s="52"/>
      <c r="DO352" s="52"/>
      <c r="DP352" s="52"/>
      <c r="DQ352" s="52"/>
      <c r="DR352" s="52"/>
      <c r="DS352" s="52"/>
      <c r="DT352" s="52"/>
      <c r="DU352" s="52"/>
      <c r="DV352" s="52"/>
      <c r="DW352" s="52"/>
      <c r="DX352" s="52"/>
      <c r="DY352" s="52"/>
      <c r="DZ352" s="52"/>
      <c r="EA352" s="52"/>
      <c r="EB352" s="52"/>
      <c r="EC352" s="52"/>
      <c r="ED352" s="52"/>
      <c r="EE352" s="52"/>
      <c r="EF352" s="52"/>
      <c r="EG352" s="52"/>
      <c r="EH352" s="52"/>
      <c r="EI352" s="52"/>
      <c r="EJ352" s="52"/>
      <c r="EK352" s="52"/>
      <c r="EL352" s="52"/>
      <c r="EM352" s="52"/>
      <c r="EN352" s="52"/>
      <c r="EO352" s="52"/>
      <c r="EP352" s="52"/>
      <c r="EQ352" s="52"/>
      <c r="ER352" s="52"/>
      <c r="ES352" s="52"/>
      <c r="ET352" s="52"/>
      <c r="EU352" s="52"/>
      <c r="EV352" s="52"/>
      <c r="EW352" s="52"/>
      <c r="EX352" s="52"/>
      <c r="EY352" s="52"/>
      <c r="EZ352" s="52"/>
      <c r="FA352" s="52"/>
      <c r="FB352" s="52"/>
      <c r="FC352" s="52"/>
      <c r="FD352" s="52"/>
      <c r="FE352" s="52"/>
      <c r="FF352" s="52"/>
      <c r="FG352" s="52"/>
      <c r="FH352" s="52"/>
      <c r="FI352" s="52"/>
      <c r="FJ352" s="52"/>
      <c r="FK352" s="52"/>
      <c r="FL352" s="52"/>
      <c r="FM352" s="52"/>
      <c r="FN352" s="52"/>
      <c r="FO352" s="52"/>
      <c r="FP352" s="52"/>
      <c r="FQ352" s="52"/>
      <c r="FR352" s="52"/>
      <c r="FS352" s="52"/>
      <c r="FT352" s="52"/>
      <c r="FU352" s="52"/>
      <c r="FV352" s="52"/>
      <c r="FW352" s="52"/>
      <c r="FX352" s="52"/>
      <c r="FY352" s="52"/>
      <c r="FZ352" s="52"/>
      <c r="GA352" s="52"/>
      <c r="GB352" s="52"/>
      <c r="GC352" s="52"/>
      <c r="GD352" s="52"/>
      <c r="GE352" s="52"/>
      <c r="GF352" s="52"/>
      <c r="GG352" s="52"/>
      <c r="GH352" s="52"/>
      <c r="GI352" s="52"/>
      <c r="GJ352" s="52"/>
      <c r="GK352" s="52"/>
      <c r="GL352" s="52"/>
      <c r="GM352" s="52"/>
      <c r="GN352" s="52"/>
      <c r="GO352" s="52"/>
      <c r="GP352" s="52"/>
      <c r="GQ352" s="52"/>
      <c r="GR352" s="52"/>
      <c r="GS352" s="52"/>
      <c r="GT352" s="52"/>
      <c r="GU352" s="52"/>
      <c r="GV352" s="52"/>
      <c r="GW352" s="52"/>
      <c r="GX352" s="52"/>
      <c r="GY352" s="52"/>
      <c r="GZ352" s="52"/>
      <c r="HA352" s="52"/>
      <c r="HB352" s="52"/>
      <c r="HC352" s="52"/>
      <c r="HD352" s="52"/>
      <c r="HE352" s="52"/>
      <c r="HF352" s="52"/>
      <c r="HG352" s="52"/>
      <c r="HH352" s="52"/>
      <c r="HI352" s="52"/>
      <c r="HJ352" s="52"/>
      <c r="HK352" s="52"/>
      <c r="HL352" s="52"/>
      <c r="HM352" s="52"/>
      <c r="HN352" s="52"/>
      <c r="HO352" s="52"/>
      <c r="HP352" s="52"/>
      <c r="HQ352" s="52"/>
      <c r="HR352" s="52"/>
      <c r="HS352" s="52"/>
      <c r="HT352" s="52"/>
      <c r="HU352" s="52"/>
      <c r="HV352" s="52"/>
      <c r="HW352" s="52"/>
      <c r="HX352" s="52"/>
      <c r="HY352" s="52"/>
      <c r="HZ352" s="52"/>
      <c r="IA352" s="52"/>
      <c r="IB352" s="52"/>
      <c r="IC352" s="52"/>
      <c r="ID352" s="52"/>
      <c r="IE352" s="52"/>
    </row>
    <row r="353" s="53" customFormat="true" ht="60" hidden="false" customHeight="true" outlineLevel="0" collapsed="false">
      <c r="A353" s="36"/>
      <c r="B353" s="36" t="s">
        <v>62</v>
      </c>
      <c r="C353" s="36" t="s">
        <v>63</v>
      </c>
      <c r="D353" s="37" t="s">
        <v>64</v>
      </c>
      <c r="E353" s="37" t="s">
        <v>1610</v>
      </c>
      <c r="F353" s="38" t="s">
        <v>1611</v>
      </c>
      <c r="G353" s="38" t="s">
        <v>1690</v>
      </c>
      <c r="H353" s="37" t="s">
        <v>1691</v>
      </c>
      <c r="I353" s="39" t="s">
        <v>1642</v>
      </c>
      <c r="J353" s="38" t="s">
        <v>1643</v>
      </c>
      <c r="K353" s="40" t="s">
        <v>410</v>
      </c>
      <c r="L353" s="40" t="s">
        <v>1645</v>
      </c>
      <c r="M353" s="40" t="s">
        <v>1646</v>
      </c>
      <c r="N353" s="40" t="n">
        <v>12220071226</v>
      </c>
      <c r="O353" s="36" t="s">
        <v>1647</v>
      </c>
      <c r="P353" s="36" t="s">
        <v>76</v>
      </c>
      <c r="Q353" s="41"/>
      <c r="R353" s="42" t="n">
        <v>44825</v>
      </c>
      <c r="S353" s="39" t="n">
        <v>12</v>
      </c>
      <c r="T353" s="43" t="n">
        <f aca="false">R353+S353*365.2</f>
        <v>49207.4</v>
      </c>
      <c r="U353" s="248" t="s">
        <v>78</v>
      </c>
      <c r="V353" s="51" t="s">
        <v>416</v>
      </c>
      <c r="W353" s="41" t="s">
        <v>138</v>
      </c>
      <c r="X353" s="39" t="n">
        <v>2068</v>
      </c>
      <c r="Y353" s="39" t="s">
        <v>416</v>
      </c>
      <c r="Z353" s="41" t="s">
        <v>138</v>
      </c>
      <c r="AA353" s="37" t="s">
        <v>1648</v>
      </c>
      <c r="AB353" s="39"/>
      <c r="AC353" s="41" t="s">
        <v>111</v>
      </c>
      <c r="AD353" s="40" t="n">
        <v>60</v>
      </c>
      <c r="AE353" s="42" t="n">
        <v>45889</v>
      </c>
      <c r="AF353" s="45" t="n">
        <f aca="false">IF(AD353=0,0,IF(AE353="","",EDATE(AE353,AD353)-DAY(1)))</f>
        <v>47684</v>
      </c>
      <c r="AG353" s="38" t="s">
        <v>314</v>
      </c>
      <c r="AH353" s="38" t="s">
        <v>1649</v>
      </c>
      <c r="AI353" s="41" t="s">
        <v>1692</v>
      </c>
      <c r="AJ353" s="36" t="s">
        <v>351</v>
      </c>
      <c r="AK353" s="45" t="str">
        <f aca="true">IF(AE353=0,"нет данных",IF(TODAY()&lt;AF353-30,"поверен",IF(TODAY()&gt;AF353,"ЗАМЕНИТЬ","ПРОСРОЧЕН")))</f>
        <v>поверен</v>
      </c>
      <c r="AL353" s="41"/>
      <c r="AM353" s="41" t="s">
        <v>85</v>
      </c>
      <c r="AN353" s="41" t="s">
        <v>86</v>
      </c>
      <c r="AO353" s="41" t="s">
        <v>87</v>
      </c>
      <c r="AP353" s="39" t="s">
        <v>1651</v>
      </c>
      <c r="AQ353" s="46" t="s">
        <v>1652</v>
      </c>
      <c r="AR353" s="45"/>
      <c r="AS353" s="41" t="s">
        <v>90</v>
      </c>
      <c r="AT353" s="36" t="s">
        <v>746</v>
      </c>
      <c r="AU353" s="36"/>
      <c r="AV353" s="38" t="n">
        <v>45290</v>
      </c>
      <c r="AW353" s="38"/>
      <c r="AX353" s="36"/>
      <c r="AY353" s="36"/>
      <c r="AZ353" s="36"/>
      <c r="BA353" s="38"/>
      <c r="BB353" s="38" t="s">
        <v>141</v>
      </c>
      <c r="BC353" s="38" t="s">
        <v>142</v>
      </c>
      <c r="BD353" s="41" t="n">
        <v>3001</v>
      </c>
      <c r="BE353" s="38"/>
      <c r="BF353" s="47"/>
      <c r="BG353" s="48"/>
      <c r="BH353" s="49"/>
      <c r="BI353" s="51" t="s">
        <v>1653</v>
      </c>
      <c r="BJ353" s="50" t="s">
        <v>1654</v>
      </c>
      <c r="BK353" s="51" t="s">
        <v>354</v>
      </c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  <c r="CP353" s="52"/>
      <c r="CQ353" s="52"/>
      <c r="CR353" s="52"/>
      <c r="CS353" s="52"/>
      <c r="CT353" s="52"/>
      <c r="CU353" s="52"/>
      <c r="CV353" s="52"/>
      <c r="CW353" s="52"/>
      <c r="CX353" s="52"/>
      <c r="CY353" s="52"/>
      <c r="CZ353" s="52"/>
      <c r="DA353" s="52"/>
      <c r="DB353" s="52"/>
      <c r="DC353" s="52"/>
      <c r="DD353" s="52"/>
      <c r="DE353" s="52"/>
      <c r="DF353" s="52"/>
      <c r="DG353" s="52"/>
      <c r="DH353" s="52"/>
      <c r="DI353" s="52"/>
      <c r="DJ353" s="52"/>
      <c r="DK353" s="52"/>
      <c r="DL353" s="52"/>
      <c r="DM353" s="52"/>
      <c r="DN353" s="52"/>
      <c r="DO353" s="52"/>
      <c r="DP353" s="52"/>
      <c r="DQ353" s="52"/>
      <c r="DR353" s="52"/>
      <c r="DS353" s="52"/>
      <c r="DT353" s="52"/>
      <c r="DU353" s="52"/>
      <c r="DV353" s="52"/>
      <c r="DW353" s="52"/>
      <c r="DX353" s="52"/>
      <c r="DY353" s="52"/>
      <c r="DZ353" s="52"/>
      <c r="EA353" s="52"/>
      <c r="EB353" s="52"/>
      <c r="EC353" s="52"/>
      <c r="ED353" s="52"/>
      <c r="EE353" s="52"/>
      <c r="EF353" s="52"/>
      <c r="EG353" s="52"/>
      <c r="EH353" s="52"/>
      <c r="EI353" s="52"/>
      <c r="EJ353" s="52"/>
      <c r="EK353" s="52"/>
      <c r="EL353" s="52"/>
      <c r="EM353" s="52"/>
      <c r="EN353" s="52"/>
      <c r="EO353" s="52"/>
      <c r="EP353" s="52"/>
      <c r="EQ353" s="52"/>
      <c r="ER353" s="52"/>
      <c r="ES353" s="52"/>
      <c r="ET353" s="52"/>
      <c r="EU353" s="52"/>
      <c r="EV353" s="52"/>
      <c r="EW353" s="52"/>
      <c r="EX353" s="52"/>
      <c r="EY353" s="52"/>
      <c r="EZ353" s="52"/>
      <c r="FA353" s="52"/>
      <c r="FB353" s="52"/>
      <c r="FC353" s="52"/>
      <c r="FD353" s="52"/>
      <c r="FE353" s="52"/>
      <c r="FF353" s="52"/>
      <c r="FG353" s="52"/>
      <c r="FH353" s="52"/>
      <c r="FI353" s="52"/>
      <c r="FJ353" s="52"/>
      <c r="FK353" s="52"/>
      <c r="FL353" s="52"/>
      <c r="FM353" s="52"/>
      <c r="FN353" s="52"/>
      <c r="FO353" s="52"/>
      <c r="FP353" s="52"/>
      <c r="FQ353" s="52"/>
      <c r="FR353" s="52"/>
      <c r="FS353" s="52"/>
      <c r="FT353" s="52"/>
      <c r="FU353" s="52"/>
      <c r="FV353" s="52"/>
      <c r="FW353" s="52"/>
      <c r="FX353" s="52"/>
      <c r="FY353" s="52"/>
      <c r="FZ353" s="52"/>
      <c r="GA353" s="52"/>
      <c r="GB353" s="52"/>
      <c r="GC353" s="52"/>
      <c r="GD353" s="52"/>
      <c r="GE353" s="52"/>
      <c r="GF353" s="52"/>
      <c r="GG353" s="52"/>
      <c r="GH353" s="52"/>
      <c r="GI353" s="52"/>
      <c r="GJ353" s="52"/>
      <c r="GK353" s="52"/>
      <c r="GL353" s="52"/>
      <c r="GM353" s="52"/>
      <c r="GN353" s="52"/>
      <c r="GO353" s="52"/>
      <c r="GP353" s="52"/>
      <c r="GQ353" s="52"/>
      <c r="GR353" s="52"/>
      <c r="GS353" s="52"/>
      <c r="GT353" s="52"/>
      <c r="GU353" s="52"/>
      <c r="GV353" s="52"/>
      <c r="GW353" s="52"/>
      <c r="GX353" s="52"/>
      <c r="GY353" s="52"/>
      <c r="GZ353" s="52"/>
      <c r="HA353" s="52"/>
      <c r="HB353" s="52"/>
      <c r="HC353" s="52"/>
      <c r="HD353" s="52"/>
      <c r="HE353" s="52"/>
      <c r="HF353" s="52"/>
      <c r="HG353" s="52"/>
      <c r="HH353" s="52"/>
      <c r="HI353" s="52"/>
      <c r="HJ353" s="52"/>
      <c r="HK353" s="52"/>
      <c r="HL353" s="52"/>
      <c r="HM353" s="52"/>
      <c r="HN353" s="52"/>
      <c r="HO353" s="52"/>
      <c r="HP353" s="52"/>
      <c r="HQ353" s="52"/>
      <c r="HR353" s="52"/>
      <c r="HS353" s="52"/>
      <c r="HT353" s="52"/>
      <c r="HU353" s="52"/>
      <c r="HV353" s="52"/>
      <c r="HW353" s="52"/>
      <c r="HX353" s="52"/>
      <c r="HY353" s="52"/>
      <c r="HZ353" s="52"/>
      <c r="IA353" s="52"/>
      <c r="IB353" s="52"/>
      <c r="IC353" s="52"/>
      <c r="ID353" s="52"/>
      <c r="IE353" s="52"/>
    </row>
    <row r="354" s="53" customFormat="true" ht="60" hidden="false" customHeight="true" outlineLevel="0" collapsed="false">
      <c r="A354" s="36"/>
      <c r="B354" s="36" t="s">
        <v>62</v>
      </c>
      <c r="C354" s="36" t="s">
        <v>63</v>
      </c>
      <c r="D354" s="37" t="s">
        <v>64</v>
      </c>
      <c r="E354" s="37" t="s">
        <v>1610</v>
      </c>
      <c r="F354" s="38" t="s">
        <v>1611</v>
      </c>
      <c r="G354" s="38" t="s">
        <v>1693</v>
      </c>
      <c r="H354" s="37" t="s">
        <v>1694</v>
      </c>
      <c r="I354" s="39" t="s">
        <v>1642</v>
      </c>
      <c r="J354" s="38" t="s">
        <v>1643</v>
      </c>
      <c r="K354" s="40" t="s">
        <v>1644</v>
      </c>
      <c r="L354" s="40" t="s">
        <v>1645</v>
      </c>
      <c r="M354" s="40" t="s">
        <v>1646</v>
      </c>
      <c r="N354" s="40" t="n">
        <v>12220071228</v>
      </c>
      <c r="O354" s="36" t="s">
        <v>1647</v>
      </c>
      <c r="P354" s="36" t="s">
        <v>76</v>
      </c>
      <c r="Q354" s="41"/>
      <c r="R354" s="42" t="n">
        <v>44825</v>
      </c>
      <c r="S354" s="39" t="n">
        <v>12</v>
      </c>
      <c r="T354" s="43" t="n">
        <f aca="false">R354+S354*365.2</f>
        <v>49207.4</v>
      </c>
      <c r="U354" s="248" t="s">
        <v>78</v>
      </c>
      <c r="V354" s="51" t="s">
        <v>416</v>
      </c>
      <c r="W354" s="41" t="s">
        <v>138</v>
      </c>
      <c r="X354" s="39" t="n">
        <v>2068</v>
      </c>
      <c r="Y354" s="39" t="s">
        <v>416</v>
      </c>
      <c r="Z354" s="41" t="s">
        <v>138</v>
      </c>
      <c r="AA354" s="37" t="s">
        <v>1648</v>
      </c>
      <c r="AB354" s="39"/>
      <c r="AC354" s="41" t="s">
        <v>111</v>
      </c>
      <c r="AD354" s="40" t="n">
        <v>60</v>
      </c>
      <c r="AE354" s="42" t="n">
        <v>45889</v>
      </c>
      <c r="AF354" s="45" t="n">
        <f aca="false">IF(AD354=0,0,IF(AE354="","",EDATE(AE354,AD354)-DAY(1)))</f>
        <v>47684</v>
      </c>
      <c r="AG354" s="38" t="s">
        <v>314</v>
      </c>
      <c r="AH354" s="38" t="s">
        <v>1649</v>
      </c>
      <c r="AI354" s="41" t="s">
        <v>1695</v>
      </c>
      <c r="AJ354" s="36" t="s">
        <v>351</v>
      </c>
      <c r="AK354" s="45" t="str">
        <f aca="true">IF(AE354=0,"нет данных",IF(TODAY()&lt;AF354-30,"поверен",IF(TODAY()&gt;AF354,"ЗАМЕНИТЬ","ПРОСРОЧЕН")))</f>
        <v>поверен</v>
      </c>
      <c r="AL354" s="41"/>
      <c r="AM354" s="41" t="s">
        <v>85</v>
      </c>
      <c r="AN354" s="41" t="s">
        <v>86</v>
      </c>
      <c r="AO354" s="41" t="s">
        <v>87</v>
      </c>
      <c r="AP354" s="39" t="s">
        <v>1651</v>
      </c>
      <c r="AQ354" s="46" t="s">
        <v>1652</v>
      </c>
      <c r="AR354" s="45"/>
      <c r="AS354" s="41" t="s">
        <v>90</v>
      </c>
      <c r="AT354" s="36" t="s">
        <v>746</v>
      </c>
      <c r="AU354" s="36"/>
      <c r="AV354" s="38" t="n">
        <v>45290</v>
      </c>
      <c r="AW354" s="38"/>
      <c r="AX354" s="36"/>
      <c r="AY354" s="36"/>
      <c r="AZ354" s="36"/>
      <c r="BA354" s="38"/>
      <c r="BB354" s="38" t="s">
        <v>141</v>
      </c>
      <c r="BC354" s="38" t="s">
        <v>142</v>
      </c>
      <c r="BD354" s="41" t="n">
        <v>3001</v>
      </c>
      <c r="BE354" s="38"/>
      <c r="BF354" s="47"/>
      <c r="BG354" s="48"/>
      <c r="BH354" s="49"/>
      <c r="BI354" s="51" t="s">
        <v>1653</v>
      </c>
      <c r="BJ354" s="50" t="s">
        <v>1654</v>
      </c>
      <c r="BK354" s="51" t="s">
        <v>354</v>
      </c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  <c r="CP354" s="52"/>
      <c r="CQ354" s="52"/>
      <c r="CR354" s="52"/>
      <c r="CS354" s="52"/>
      <c r="CT354" s="52"/>
      <c r="CU354" s="52"/>
      <c r="CV354" s="52"/>
      <c r="CW354" s="52"/>
      <c r="CX354" s="52"/>
      <c r="CY354" s="52"/>
      <c r="CZ354" s="52"/>
      <c r="DA354" s="52"/>
      <c r="DB354" s="52"/>
      <c r="DC354" s="52"/>
      <c r="DD354" s="52"/>
      <c r="DE354" s="52"/>
      <c r="DF354" s="52"/>
      <c r="DG354" s="52"/>
      <c r="DH354" s="52"/>
      <c r="DI354" s="52"/>
      <c r="DJ354" s="52"/>
      <c r="DK354" s="52"/>
      <c r="DL354" s="52"/>
      <c r="DM354" s="52"/>
      <c r="DN354" s="52"/>
      <c r="DO354" s="52"/>
      <c r="DP354" s="52"/>
      <c r="DQ354" s="52"/>
      <c r="DR354" s="52"/>
      <c r="DS354" s="52"/>
      <c r="DT354" s="52"/>
      <c r="DU354" s="52"/>
      <c r="DV354" s="52"/>
      <c r="DW354" s="52"/>
      <c r="DX354" s="52"/>
      <c r="DY354" s="52"/>
      <c r="DZ354" s="52"/>
      <c r="EA354" s="52"/>
      <c r="EB354" s="52"/>
      <c r="EC354" s="52"/>
      <c r="ED354" s="52"/>
      <c r="EE354" s="52"/>
      <c r="EF354" s="52"/>
      <c r="EG354" s="52"/>
      <c r="EH354" s="52"/>
      <c r="EI354" s="52"/>
      <c r="EJ354" s="52"/>
      <c r="EK354" s="52"/>
      <c r="EL354" s="52"/>
      <c r="EM354" s="52"/>
      <c r="EN354" s="52"/>
      <c r="EO354" s="52"/>
      <c r="EP354" s="52"/>
      <c r="EQ354" s="52"/>
      <c r="ER354" s="52"/>
      <c r="ES354" s="52"/>
      <c r="ET354" s="52"/>
      <c r="EU354" s="52"/>
      <c r="EV354" s="52"/>
      <c r="EW354" s="52"/>
      <c r="EX354" s="52"/>
      <c r="EY354" s="52"/>
      <c r="EZ354" s="52"/>
      <c r="FA354" s="52"/>
      <c r="FB354" s="52"/>
      <c r="FC354" s="52"/>
      <c r="FD354" s="52"/>
      <c r="FE354" s="52"/>
      <c r="FF354" s="52"/>
      <c r="FG354" s="52"/>
      <c r="FH354" s="52"/>
      <c r="FI354" s="52"/>
      <c r="FJ354" s="52"/>
      <c r="FK354" s="52"/>
      <c r="FL354" s="52"/>
      <c r="FM354" s="52"/>
      <c r="FN354" s="52"/>
      <c r="FO354" s="52"/>
      <c r="FP354" s="52"/>
      <c r="FQ354" s="52"/>
      <c r="FR354" s="52"/>
      <c r="FS354" s="52"/>
      <c r="FT354" s="52"/>
      <c r="FU354" s="52"/>
      <c r="FV354" s="52"/>
      <c r="FW354" s="52"/>
      <c r="FX354" s="52"/>
      <c r="FY354" s="52"/>
      <c r="FZ354" s="52"/>
      <c r="GA354" s="52"/>
      <c r="GB354" s="52"/>
      <c r="GC354" s="52"/>
      <c r="GD354" s="52"/>
      <c r="GE354" s="52"/>
      <c r="GF354" s="52"/>
      <c r="GG354" s="52"/>
      <c r="GH354" s="52"/>
      <c r="GI354" s="52"/>
      <c r="GJ354" s="52"/>
      <c r="GK354" s="52"/>
      <c r="GL354" s="52"/>
      <c r="GM354" s="52"/>
      <c r="GN354" s="52"/>
      <c r="GO354" s="52"/>
      <c r="GP354" s="52"/>
      <c r="GQ354" s="52"/>
      <c r="GR354" s="52"/>
      <c r="GS354" s="52"/>
      <c r="GT354" s="52"/>
      <c r="GU354" s="52"/>
      <c r="GV354" s="52"/>
      <c r="GW354" s="52"/>
      <c r="GX354" s="52"/>
      <c r="GY354" s="52"/>
      <c r="GZ354" s="52"/>
      <c r="HA354" s="52"/>
      <c r="HB354" s="52"/>
      <c r="HC354" s="52"/>
      <c r="HD354" s="52"/>
      <c r="HE354" s="52"/>
      <c r="HF354" s="52"/>
      <c r="HG354" s="52"/>
      <c r="HH354" s="52"/>
      <c r="HI354" s="52"/>
      <c r="HJ354" s="52"/>
      <c r="HK354" s="52"/>
      <c r="HL354" s="52"/>
      <c r="HM354" s="52"/>
      <c r="HN354" s="52"/>
      <c r="HO354" s="52"/>
      <c r="HP354" s="52"/>
      <c r="HQ354" s="52"/>
      <c r="HR354" s="52"/>
      <c r="HS354" s="52"/>
      <c r="HT354" s="52"/>
      <c r="HU354" s="52"/>
      <c r="HV354" s="52"/>
      <c r="HW354" s="52"/>
      <c r="HX354" s="52"/>
      <c r="HY354" s="52"/>
      <c r="HZ354" s="52"/>
      <c r="IA354" s="52"/>
      <c r="IB354" s="52"/>
      <c r="IC354" s="52"/>
      <c r="ID354" s="52"/>
      <c r="IE354" s="52"/>
    </row>
    <row r="355" s="53" customFormat="true" ht="60" hidden="false" customHeight="true" outlineLevel="0" collapsed="false">
      <c r="A355" s="36"/>
      <c r="B355" s="36" t="s">
        <v>62</v>
      </c>
      <c r="C355" s="36" t="s">
        <v>63</v>
      </c>
      <c r="D355" s="37" t="s">
        <v>64</v>
      </c>
      <c r="E355" s="37" t="s">
        <v>1610</v>
      </c>
      <c r="F355" s="38" t="s">
        <v>1611</v>
      </c>
      <c r="G355" s="38" t="s">
        <v>1690</v>
      </c>
      <c r="H355" s="37" t="s">
        <v>1696</v>
      </c>
      <c r="I355" s="39" t="s">
        <v>1642</v>
      </c>
      <c r="J355" s="38" t="s">
        <v>1643</v>
      </c>
      <c r="K355" s="40" t="s">
        <v>1644</v>
      </c>
      <c r="L355" s="40" t="s">
        <v>1645</v>
      </c>
      <c r="M355" s="40" t="s">
        <v>1646</v>
      </c>
      <c r="N355" s="40" t="n">
        <v>12220071224</v>
      </c>
      <c r="O355" s="36" t="s">
        <v>1647</v>
      </c>
      <c r="P355" s="36" t="s">
        <v>76</v>
      </c>
      <c r="Q355" s="41"/>
      <c r="R355" s="42" t="n">
        <v>44825</v>
      </c>
      <c r="S355" s="39" t="n">
        <v>12</v>
      </c>
      <c r="T355" s="43" t="n">
        <f aca="false">R355+S355*365.2</f>
        <v>49207.4</v>
      </c>
      <c r="U355" s="248" t="s">
        <v>78</v>
      </c>
      <c r="V355" s="51" t="s">
        <v>416</v>
      </c>
      <c r="W355" s="41" t="s">
        <v>138</v>
      </c>
      <c r="X355" s="39" t="n">
        <v>2068</v>
      </c>
      <c r="Y355" s="39" t="s">
        <v>416</v>
      </c>
      <c r="Z355" s="41" t="s">
        <v>138</v>
      </c>
      <c r="AA355" s="37" t="s">
        <v>1648</v>
      </c>
      <c r="AB355" s="39"/>
      <c r="AC355" s="41" t="s">
        <v>111</v>
      </c>
      <c r="AD355" s="40" t="n">
        <v>60</v>
      </c>
      <c r="AE355" s="42" t="n">
        <v>45889</v>
      </c>
      <c r="AF355" s="45" t="n">
        <f aca="false">IF(AD355=0,0,IF(AE355="","",EDATE(AE355,AD355)-DAY(1)))</f>
        <v>47684</v>
      </c>
      <c r="AG355" s="38" t="s">
        <v>314</v>
      </c>
      <c r="AH355" s="38" t="s">
        <v>1649</v>
      </c>
      <c r="AI355" s="41" t="s">
        <v>1697</v>
      </c>
      <c r="AJ355" s="36" t="s">
        <v>351</v>
      </c>
      <c r="AK355" s="45" t="str">
        <f aca="true">IF(AE355=0,"нет данных",IF(TODAY()&lt;AF355-30,"поверен",IF(TODAY()&gt;AF355,"ЗАМЕНИТЬ","ПРОСРОЧЕН")))</f>
        <v>поверен</v>
      </c>
      <c r="AL355" s="41"/>
      <c r="AM355" s="41" t="s">
        <v>85</v>
      </c>
      <c r="AN355" s="41" t="s">
        <v>86</v>
      </c>
      <c r="AO355" s="41" t="s">
        <v>87</v>
      </c>
      <c r="AP355" s="39" t="s">
        <v>1651</v>
      </c>
      <c r="AQ355" s="46" t="s">
        <v>1652</v>
      </c>
      <c r="AR355" s="45"/>
      <c r="AS355" s="41" t="s">
        <v>90</v>
      </c>
      <c r="AT355" s="36" t="s">
        <v>746</v>
      </c>
      <c r="AU355" s="36"/>
      <c r="AV355" s="38" t="n">
        <v>45290</v>
      </c>
      <c r="AW355" s="38"/>
      <c r="AX355" s="36"/>
      <c r="AY355" s="36"/>
      <c r="AZ355" s="36"/>
      <c r="BA355" s="38"/>
      <c r="BB355" s="38" t="s">
        <v>141</v>
      </c>
      <c r="BC355" s="38" t="s">
        <v>142</v>
      </c>
      <c r="BD355" s="41" t="n">
        <v>3001</v>
      </c>
      <c r="BE355" s="38"/>
      <c r="BF355" s="47"/>
      <c r="BG355" s="48"/>
      <c r="BH355" s="49"/>
      <c r="BI355" s="51" t="s">
        <v>1653</v>
      </c>
      <c r="BJ355" s="50" t="s">
        <v>1654</v>
      </c>
      <c r="BK355" s="51" t="s">
        <v>354</v>
      </c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  <c r="CP355" s="52"/>
      <c r="CQ355" s="52"/>
      <c r="CR355" s="52"/>
      <c r="CS355" s="52"/>
      <c r="CT355" s="52"/>
      <c r="CU355" s="52"/>
      <c r="CV355" s="52"/>
      <c r="CW355" s="52"/>
      <c r="CX355" s="52"/>
      <c r="CY355" s="52"/>
      <c r="CZ355" s="52"/>
      <c r="DA355" s="52"/>
      <c r="DB355" s="52"/>
      <c r="DC355" s="52"/>
      <c r="DD355" s="52"/>
      <c r="DE355" s="52"/>
      <c r="DF355" s="52"/>
      <c r="DG355" s="52"/>
      <c r="DH355" s="52"/>
      <c r="DI355" s="52"/>
      <c r="DJ355" s="52"/>
      <c r="DK355" s="52"/>
      <c r="DL355" s="52"/>
      <c r="DM355" s="52"/>
      <c r="DN355" s="52"/>
      <c r="DO355" s="52"/>
      <c r="DP355" s="52"/>
      <c r="DQ355" s="52"/>
      <c r="DR355" s="52"/>
      <c r="DS355" s="52"/>
      <c r="DT355" s="52"/>
      <c r="DU355" s="52"/>
      <c r="DV355" s="52"/>
      <c r="DW355" s="52"/>
      <c r="DX355" s="52"/>
      <c r="DY355" s="52"/>
      <c r="DZ355" s="52"/>
      <c r="EA355" s="52"/>
      <c r="EB355" s="52"/>
      <c r="EC355" s="52"/>
      <c r="ED355" s="52"/>
      <c r="EE355" s="52"/>
      <c r="EF355" s="52"/>
      <c r="EG355" s="52"/>
      <c r="EH355" s="52"/>
      <c r="EI355" s="52"/>
      <c r="EJ355" s="52"/>
      <c r="EK355" s="52"/>
      <c r="EL355" s="52"/>
      <c r="EM355" s="52"/>
      <c r="EN355" s="52"/>
      <c r="EO355" s="52"/>
      <c r="EP355" s="52"/>
      <c r="EQ355" s="52"/>
      <c r="ER355" s="52"/>
      <c r="ES355" s="52"/>
      <c r="ET355" s="52"/>
      <c r="EU355" s="52"/>
      <c r="EV355" s="52"/>
      <c r="EW355" s="52"/>
      <c r="EX355" s="52"/>
      <c r="EY355" s="52"/>
      <c r="EZ355" s="52"/>
      <c r="FA355" s="52"/>
      <c r="FB355" s="52"/>
      <c r="FC355" s="52"/>
      <c r="FD355" s="52"/>
      <c r="FE355" s="52"/>
      <c r="FF355" s="52"/>
      <c r="FG355" s="52"/>
      <c r="FH355" s="52"/>
      <c r="FI355" s="52"/>
      <c r="FJ355" s="52"/>
      <c r="FK355" s="52"/>
      <c r="FL355" s="52"/>
      <c r="FM355" s="52"/>
      <c r="FN355" s="52"/>
      <c r="FO355" s="52"/>
      <c r="FP355" s="52"/>
      <c r="FQ355" s="52"/>
      <c r="FR355" s="52"/>
      <c r="FS355" s="52"/>
      <c r="FT355" s="52"/>
      <c r="FU355" s="52"/>
      <c r="FV355" s="52"/>
      <c r="FW355" s="52"/>
      <c r="FX355" s="52"/>
      <c r="FY355" s="52"/>
      <c r="FZ355" s="52"/>
      <c r="GA355" s="52"/>
      <c r="GB355" s="52"/>
      <c r="GC355" s="52"/>
      <c r="GD355" s="52"/>
      <c r="GE355" s="52"/>
      <c r="GF355" s="52"/>
      <c r="GG355" s="52"/>
      <c r="GH355" s="52"/>
      <c r="GI355" s="52"/>
      <c r="GJ355" s="52"/>
      <c r="GK355" s="52"/>
      <c r="GL355" s="52"/>
      <c r="GM355" s="52"/>
      <c r="GN355" s="52"/>
      <c r="GO355" s="52"/>
      <c r="GP355" s="52"/>
      <c r="GQ355" s="52"/>
      <c r="GR355" s="52"/>
      <c r="GS355" s="52"/>
      <c r="GT355" s="52"/>
      <c r="GU355" s="52"/>
      <c r="GV355" s="52"/>
      <c r="GW355" s="52"/>
      <c r="GX355" s="52"/>
      <c r="GY355" s="52"/>
      <c r="GZ355" s="52"/>
      <c r="HA355" s="52"/>
      <c r="HB355" s="52"/>
      <c r="HC355" s="52"/>
      <c r="HD355" s="52"/>
      <c r="HE355" s="52"/>
      <c r="HF355" s="52"/>
      <c r="HG355" s="52"/>
      <c r="HH355" s="52"/>
      <c r="HI355" s="52"/>
      <c r="HJ355" s="52"/>
      <c r="HK355" s="52"/>
      <c r="HL355" s="52"/>
      <c r="HM355" s="52"/>
      <c r="HN355" s="52"/>
      <c r="HO355" s="52"/>
      <c r="HP355" s="52"/>
      <c r="HQ355" s="52"/>
      <c r="HR355" s="52"/>
      <c r="HS355" s="52"/>
      <c r="HT355" s="52"/>
      <c r="HU355" s="52"/>
      <c r="HV355" s="52"/>
      <c r="HW355" s="52"/>
      <c r="HX355" s="52"/>
      <c r="HY355" s="52"/>
      <c r="HZ355" s="52"/>
      <c r="IA355" s="52"/>
      <c r="IB355" s="52"/>
      <c r="IC355" s="52"/>
      <c r="ID355" s="52"/>
      <c r="IE355" s="52"/>
    </row>
    <row r="356" s="53" customFormat="true" ht="60" hidden="false" customHeight="true" outlineLevel="0" collapsed="false">
      <c r="A356" s="36"/>
      <c r="B356" s="36" t="s">
        <v>62</v>
      </c>
      <c r="C356" s="36" t="s">
        <v>63</v>
      </c>
      <c r="D356" s="37" t="s">
        <v>64</v>
      </c>
      <c r="E356" s="37" t="s">
        <v>1610</v>
      </c>
      <c r="F356" s="38" t="s">
        <v>1611</v>
      </c>
      <c r="G356" s="38" t="s">
        <v>1693</v>
      </c>
      <c r="H356" s="37" t="s">
        <v>1698</v>
      </c>
      <c r="I356" s="39" t="s">
        <v>1642</v>
      </c>
      <c r="J356" s="38" t="s">
        <v>1643</v>
      </c>
      <c r="K356" s="40" t="s">
        <v>1644</v>
      </c>
      <c r="L356" s="40" t="s">
        <v>1645</v>
      </c>
      <c r="M356" s="40" t="s">
        <v>1646</v>
      </c>
      <c r="N356" s="40" t="n">
        <v>12220071227</v>
      </c>
      <c r="O356" s="36" t="s">
        <v>1647</v>
      </c>
      <c r="P356" s="36" t="s">
        <v>76</v>
      </c>
      <c r="Q356" s="41"/>
      <c r="R356" s="42" t="n">
        <v>44825</v>
      </c>
      <c r="S356" s="39" t="n">
        <v>12</v>
      </c>
      <c r="T356" s="43" t="n">
        <f aca="false">R356+S356*365.2</f>
        <v>49207.4</v>
      </c>
      <c r="U356" s="248" t="s">
        <v>78</v>
      </c>
      <c r="V356" s="51" t="s">
        <v>416</v>
      </c>
      <c r="W356" s="41" t="s">
        <v>138</v>
      </c>
      <c r="X356" s="39" t="n">
        <v>2068</v>
      </c>
      <c r="Y356" s="39" t="s">
        <v>416</v>
      </c>
      <c r="Z356" s="41" t="s">
        <v>138</v>
      </c>
      <c r="AA356" s="37" t="s">
        <v>1648</v>
      </c>
      <c r="AB356" s="39"/>
      <c r="AC356" s="41" t="s">
        <v>111</v>
      </c>
      <c r="AD356" s="40" t="n">
        <v>60</v>
      </c>
      <c r="AE356" s="42" t="n">
        <v>45889</v>
      </c>
      <c r="AF356" s="45" t="n">
        <f aca="false">IF(AD356=0,0,IF(AE356="","",EDATE(AE356,AD356)-DAY(1)))</f>
        <v>47684</v>
      </c>
      <c r="AG356" s="38" t="s">
        <v>314</v>
      </c>
      <c r="AH356" s="38" t="s">
        <v>1649</v>
      </c>
      <c r="AI356" s="41" t="s">
        <v>1699</v>
      </c>
      <c r="AJ356" s="36" t="s">
        <v>351</v>
      </c>
      <c r="AK356" s="45" t="str">
        <f aca="true">IF(AE356=0,"нет данных",IF(TODAY()&lt;AF356-30,"поверен",IF(TODAY()&gt;AF356,"ЗАМЕНИТЬ","ПРОСРОЧЕН")))</f>
        <v>поверен</v>
      </c>
      <c r="AL356" s="41"/>
      <c r="AM356" s="41" t="s">
        <v>85</v>
      </c>
      <c r="AN356" s="41" t="s">
        <v>86</v>
      </c>
      <c r="AO356" s="41" t="s">
        <v>87</v>
      </c>
      <c r="AP356" s="39" t="s">
        <v>1651</v>
      </c>
      <c r="AQ356" s="46" t="s">
        <v>1652</v>
      </c>
      <c r="AR356" s="45"/>
      <c r="AS356" s="41" t="s">
        <v>90</v>
      </c>
      <c r="AT356" s="36" t="s">
        <v>746</v>
      </c>
      <c r="AU356" s="36"/>
      <c r="AV356" s="38" t="n">
        <v>45290</v>
      </c>
      <c r="AW356" s="38"/>
      <c r="AX356" s="36"/>
      <c r="AY356" s="36"/>
      <c r="AZ356" s="36"/>
      <c r="BA356" s="38"/>
      <c r="BB356" s="38" t="s">
        <v>141</v>
      </c>
      <c r="BC356" s="38" t="s">
        <v>142</v>
      </c>
      <c r="BD356" s="41" t="n">
        <v>3001</v>
      </c>
      <c r="BE356" s="38"/>
      <c r="BF356" s="47"/>
      <c r="BG356" s="48"/>
      <c r="BH356" s="49"/>
      <c r="BI356" s="51" t="s">
        <v>1653</v>
      </c>
      <c r="BJ356" s="50" t="s">
        <v>1654</v>
      </c>
      <c r="BK356" s="51" t="s">
        <v>354</v>
      </c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  <c r="CP356" s="52"/>
      <c r="CQ356" s="52"/>
      <c r="CR356" s="52"/>
      <c r="CS356" s="52"/>
      <c r="CT356" s="52"/>
      <c r="CU356" s="52"/>
      <c r="CV356" s="52"/>
      <c r="CW356" s="52"/>
      <c r="CX356" s="52"/>
      <c r="CY356" s="52"/>
      <c r="CZ356" s="52"/>
      <c r="DA356" s="52"/>
      <c r="DB356" s="52"/>
      <c r="DC356" s="52"/>
      <c r="DD356" s="52"/>
      <c r="DE356" s="52"/>
      <c r="DF356" s="52"/>
      <c r="DG356" s="52"/>
      <c r="DH356" s="52"/>
      <c r="DI356" s="52"/>
      <c r="DJ356" s="52"/>
      <c r="DK356" s="52"/>
      <c r="DL356" s="52"/>
      <c r="DM356" s="52"/>
      <c r="DN356" s="52"/>
      <c r="DO356" s="52"/>
      <c r="DP356" s="52"/>
      <c r="DQ356" s="52"/>
      <c r="DR356" s="52"/>
      <c r="DS356" s="52"/>
      <c r="DT356" s="52"/>
      <c r="DU356" s="52"/>
      <c r="DV356" s="52"/>
      <c r="DW356" s="52"/>
      <c r="DX356" s="52"/>
      <c r="DY356" s="52"/>
      <c r="DZ356" s="52"/>
      <c r="EA356" s="52"/>
      <c r="EB356" s="52"/>
      <c r="EC356" s="52"/>
      <c r="ED356" s="52"/>
      <c r="EE356" s="52"/>
      <c r="EF356" s="52"/>
      <c r="EG356" s="52"/>
      <c r="EH356" s="52"/>
      <c r="EI356" s="52"/>
      <c r="EJ356" s="52"/>
      <c r="EK356" s="52"/>
      <c r="EL356" s="52"/>
      <c r="EM356" s="52"/>
      <c r="EN356" s="52"/>
      <c r="EO356" s="52"/>
      <c r="EP356" s="52"/>
      <c r="EQ356" s="52"/>
      <c r="ER356" s="52"/>
      <c r="ES356" s="52"/>
      <c r="ET356" s="52"/>
      <c r="EU356" s="52"/>
      <c r="EV356" s="52"/>
      <c r="EW356" s="52"/>
      <c r="EX356" s="52"/>
      <c r="EY356" s="52"/>
      <c r="EZ356" s="52"/>
      <c r="FA356" s="52"/>
      <c r="FB356" s="52"/>
      <c r="FC356" s="52"/>
      <c r="FD356" s="52"/>
      <c r="FE356" s="52"/>
      <c r="FF356" s="52"/>
      <c r="FG356" s="52"/>
      <c r="FH356" s="52"/>
      <c r="FI356" s="52"/>
      <c r="FJ356" s="52"/>
      <c r="FK356" s="52"/>
      <c r="FL356" s="52"/>
      <c r="FM356" s="52"/>
      <c r="FN356" s="52"/>
      <c r="FO356" s="52"/>
      <c r="FP356" s="52"/>
      <c r="FQ356" s="52"/>
      <c r="FR356" s="52"/>
      <c r="FS356" s="52"/>
      <c r="FT356" s="52"/>
      <c r="FU356" s="52"/>
      <c r="FV356" s="52"/>
      <c r="FW356" s="52"/>
      <c r="FX356" s="52"/>
      <c r="FY356" s="52"/>
      <c r="FZ356" s="52"/>
      <c r="GA356" s="52"/>
      <c r="GB356" s="52"/>
      <c r="GC356" s="52"/>
      <c r="GD356" s="52"/>
      <c r="GE356" s="52"/>
      <c r="GF356" s="52"/>
      <c r="GG356" s="52"/>
      <c r="GH356" s="52"/>
      <c r="GI356" s="52"/>
      <c r="GJ356" s="52"/>
      <c r="GK356" s="52"/>
      <c r="GL356" s="52"/>
      <c r="GM356" s="52"/>
      <c r="GN356" s="52"/>
      <c r="GO356" s="52"/>
      <c r="GP356" s="52"/>
      <c r="GQ356" s="52"/>
      <c r="GR356" s="52"/>
      <c r="GS356" s="52"/>
      <c r="GT356" s="52"/>
      <c r="GU356" s="52"/>
      <c r="GV356" s="52"/>
      <c r="GW356" s="52"/>
      <c r="GX356" s="52"/>
      <c r="GY356" s="52"/>
      <c r="GZ356" s="52"/>
      <c r="HA356" s="52"/>
      <c r="HB356" s="52"/>
      <c r="HC356" s="52"/>
      <c r="HD356" s="52"/>
      <c r="HE356" s="52"/>
      <c r="HF356" s="52"/>
      <c r="HG356" s="52"/>
      <c r="HH356" s="52"/>
      <c r="HI356" s="52"/>
      <c r="HJ356" s="52"/>
      <c r="HK356" s="52"/>
      <c r="HL356" s="52"/>
      <c r="HM356" s="52"/>
      <c r="HN356" s="52"/>
      <c r="HO356" s="52"/>
      <c r="HP356" s="52"/>
      <c r="HQ356" s="52"/>
      <c r="HR356" s="52"/>
      <c r="HS356" s="52"/>
      <c r="HT356" s="52"/>
      <c r="HU356" s="52"/>
      <c r="HV356" s="52"/>
      <c r="HW356" s="52"/>
      <c r="HX356" s="52"/>
      <c r="HY356" s="52"/>
      <c r="HZ356" s="52"/>
      <c r="IA356" s="52"/>
      <c r="IB356" s="52"/>
      <c r="IC356" s="52"/>
      <c r="ID356" s="52"/>
      <c r="IE356" s="52"/>
    </row>
    <row r="357" s="53" customFormat="true" ht="60" hidden="false" customHeight="true" outlineLevel="0" collapsed="false">
      <c r="A357" s="36"/>
      <c r="B357" s="36" t="s">
        <v>62</v>
      </c>
      <c r="C357" s="36" t="s">
        <v>63</v>
      </c>
      <c r="D357" s="37" t="s">
        <v>64</v>
      </c>
      <c r="E357" s="37" t="s">
        <v>1610</v>
      </c>
      <c r="F357" s="38" t="s">
        <v>1611</v>
      </c>
      <c r="G357" s="38" t="s">
        <v>1700</v>
      </c>
      <c r="H357" s="37" t="s">
        <v>1701</v>
      </c>
      <c r="I357" s="39" t="s">
        <v>1642</v>
      </c>
      <c r="J357" s="38" t="s">
        <v>1643</v>
      </c>
      <c r="K357" s="40" t="s">
        <v>1644</v>
      </c>
      <c r="L357" s="40" t="s">
        <v>1645</v>
      </c>
      <c r="M357" s="40" t="s">
        <v>1646</v>
      </c>
      <c r="N357" s="40" t="n">
        <v>12220071231</v>
      </c>
      <c r="O357" s="36" t="s">
        <v>1647</v>
      </c>
      <c r="P357" s="36" t="s">
        <v>76</v>
      </c>
      <c r="Q357" s="41"/>
      <c r="R357" s="42" t="n">
        <v>44095</v>
      </c>
      <c r="S357" s="39" t="n">
        <v>12</v>
      </c>
      <c r="T357" s="43" t="n">
        <f aca="false">R357+S357*365.2</f>
        <v>48477.4</v>
      </c>
      <c r="U357" s="248" t="s">
        <v>78</v>
      </c>
      <c r="V357" s="51" t="s">
        <v>416</v>
      </c>
      <c r="W357" s="41" t="s">
        <v>138</v>
      </c>
      <c r="X357" s="39" t="n">
        <v>2068</v>
      </c>
      <c r="Y357" s="39" t="s">
        <v>416</v>
      </c>
      <c r="Z357" s="41" t="s">
        <v>138</v>
      </c>
      <c r="AA357" s="37" t="s">
        <v>1648</v>
      </c>
      <c r="AB357" s="39"/>
      <c r="AC357" s="41" t="s">
        <v>111</v>
      </c>
      <c r="AD357" s="40" t="n">
        <v>60</v>
      </c>
      <c r="AE357" s="42" t="n">
        <v>45889</v>
      </c>
      <c r="AF357" s="45" t="n">
        <f aca="false">IF(AD357=0,0,IF(AE357="","",EDATE(AE357,AD357)-DAY(1)))</f>
        <v>47684</v>
      </c>
      <c r="AG357" s="38" t="s">
        <v>314</v>
      </c>
      <c r="AH357" s="38" t="s">
        <v>1649</v>
      </c>
      <c r="AI357" s="41" t="s">
        <v>1702</v>
      </c>
      <c r="AJ357" s="36" t="s">
        <v>351</v>
      </c>
      <c r="AK357" s="45" t="str">
        <f aca="true">IF(AE357=0,"нет данных",IF(TODAY()&lt;AF357-30,"поверен",IF(TODAY()&gt;AF357,"ЗАМЕНИТЬ","ПРОСРОЧЕН")))</f>
        <v>поверен</v>
      </c>
      <c r="AL357" s="41"/>
      <c r="AM357" s="41" t="s">
        <v>85</v>
      </c>
      <c r="AN357" s="41" t="s">
        <v>86</v>
      </c>
      <c r="AO357" s="41" t="s">
        <v>87</v>
      </c>
      <c r="AP357" s="39" t="s">
        <v>1651</v>
      </c>
      <c r="AQ357" s="46" t="s">
        <v>1652</v>
      </c>
      <c r="AR357" s="45"/>
      <c r="AS357" s="41" t="s">
        <v>90</v>
      </c>
      <c r="AT357" s="36" t="s">
        <v>746</v>
      </c>
      <c r="AU357" s="36"/>
      <c r="AV357" s="38" t="n">
        <v>45290</v>
      </c>
      <c r="AW357" s="38"/>
      <c r="AX357" s="36"/>
      <c r="AY357" s="36"/>
      <c r="AZ357" s="36"/>
      <c r="BA357" s="38"/>
      <c r="BB357" s="38" t="s">
        <v>141</v>
      </c>
      <c r="BC357" s="38" t="s">
        <v>142</v>
      </c>
      <c r="BD357" s="41" t="n">
        <v>3001</v>
      </c>
      <c r="BE357" s="38"/>
      <c r="BF357" s="47"/>
      <c r="BG357" s="48"/>
      <c r="BH357" s="49"/>
      <c r="BI357" s="51" t="s">
        <v>1653</v>
      </c>
      <c r="BJ357" s="50" t="s">
        <v>1654</v>
      </c>
      <c r="BK357" s="51" t="s">
        <v>354</v>
      </c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  <c r="CP357" s="52"/>
      <c r="CQ357" s="52"/>
      <c r="CR357" s="52"/>
      <c r="CS357" s="52"/>
      <c r="CT357" s="52"/>
      <c r="CU357" s="52"/>
      <c r="CV357" s="52"/>
      <c r="CW357" s="52"/>
      <c r="CX357" s="52"/>
      <c r="CY357" s="52"/>
      <c r="CZ357" s="52"/>
      <c r="DA357" s="52"/>
      <c r="DB357" s="52"/>
      <c r="DC357" s="52"/>
      <c r="DD357" s="52"/>
      <c r="DE357" s="52"/>
      <c r="DF357" s="52"/>
      <c r="DG357" s="52"/>
      <c r="DH357" s="52"/>
      <c r="DI357" s="52"/>
      <c r="DJ357" s="52"/>
      <c r="DK357" s="52"/>
      <c r="DL357" s="52"/>
      <c r="DM357" s="52"/>
      <c r="DN357" s="52"/>
      <c r="DO357" s="52"/>
      <c r="DP357" s="52"/>
      <c r="DQ357" s="52"/>
      <c r="DR357" s="52"/>
      <c r="DS357" s="52"/>
      <c r="DT357" s="52"/>
      <c r="DU357" s="52"/>
      <c r="DV357" s="52"/>
      <c r="DW357" s="52"/>
      <c r="DX357" s="52"/>
      <c r="DY357" s="52"/>
      <c r="DZ357" s="52"/>
      <c r="EA357" s="52"/>
      <c r="EB357" s="52"/>
      <c r="EC357" s="52"/>
      <c r="ED357" s="52"/>
      <c r="EE357" s="52"/>
      <c r="EF357" s="52"/>
      <c r="EG357" s="52"/>
      <c r="EH357" s="52"/>
      <c r="EI357" s="52"/>
      <c r="EJ357" s="52"/>
      <c r="EK357" s="52"/>
      <c r="EL357" s="52"/>
      <c r="EM357" s="52"/>
      <c r="EN357" s="52"/>
      <c r="EO357" s="52"/>
      <c r="EP357" s="52"/>
      <c r="EQ357" s="52"/>
      <c r="ER357" s="52"/>
      <c r="ES357" s="52"/>
      <c r="ET357" s="52"/>
      <c r="EU357" s="52"/>
      <c r="EV357" s="52"/>
      <c r="EW357" s="52"/>
      <c r="EX357" s="52"/>
      <c r="EY357" s="52"/>
      <c r="EZ357" s="52"/>
      <c r="FA357" s="52"/>
      <c r="FB357" s="52"/>
      <c r="FC357" s="52"/>
      <c r="FD357" s="52"/>
      <c r="FE357" s="52"/>
      <c r="FF357" s="52"/>
      <c r="FG357" s="52"/>
      <c r="FH357" s="52"/>
      <c r="FI357" s="52"/>
      <c r="FJ357" s="52"/>
      <c r="FK357" s="52"/>
      <c r="FL357" s="52"/>
      <c r="FM357" s="52"/>
      <c r="FN357" s="52"/>
      <c r="FO357" s="52"/>
      <c r="FP357" s="52"/>
      <c r="FQ357" s="52"/>
      <c r="FR357" s="52"/>
      <c r="FS357" s="52"/>
      <c r="FT357" s="52"/>
      <c r="FU357" s="52"/>
      <c r="FV357" s="52"/>
      <c r="FW357" s="52"/>
      <c r="FX357" s="52"/>
      <c r="FY357" s="52"/>
      <c r="FZ357" s="52"/>
      <c r="GA357" s="52"/>
      <c r="GB357" s="52"/>
      <c r="GC357" s="52"/>
      <c r="GD357" s="52"/>
      <c r="GE357" s="52"/>
      <c r="GF357" s="52"/>
      <c r="GG357" s="52"/>
      <c r="GH357" s="52"/>
      <c r="GI357" s="52"/>
      <c r="GJ357" s="52"/>
      <c r="GK357" s="52"/>
      <c r="GL357" s="52"/>
      <c r="GM357" s="52"/>
      <c r="GN357" s="52"/>
      <c r="GO357" s="52"/>
      <c r="GP357" s="52"/>
      <c r="GQ357" s="52"/>
      <c r="GR357" s="52"/>
      <c r="GS357" s="52"/>
      <c r="GT357" s="52"/>
      <c r="GU357" s="52"/>
      <c r="GV357" s="52"/>
      <c r="GW357" s="52"/>
      <c r="GX357" s="52"/>
      <c r="GY357" s="52"/>
      <c r="GZ357" s="52"/>
      <c r="HA357" s="52"/>
      <c r="HB357" s="52"/>
      <c r="HC357" s="52"/>
      <c r="HD357" s="52"/>
      <c r="HE357" s="52"/>
      <c r="HF357" s="52"/>
      <c r="HG357" s="52"/>
      <c r="HH357" s="52"/>
      <c r="HI357" s="52"/>
      <c r="HJ357" s="52"/>
      <c r="HK357" s="52"/>
      <c r="HL357" s="52"/>
      <c r="HM357" s="52"/>
      <c r="HN357" s="52"/>
      <c r="HO357" s="52"/>
      <c r="HP357" s="52"/>
      <c r="HQ357" s="52"/>
      <c r="HR357" s="52"/>
      <c r="HS357" s="52"/>
      <c r="HT357" s="52"/>
      <c r="HU357" s="52"/>
      <c r="HV357" s="52"/>
      <c r="HW357" s="52"/>
      <c r="HX357" s="52"/>
      <c r="HY357" s="52"/>
      <c r="HZ357" s="52"/>
      <c r="IA357" s="52"/>
      <c r="IB357" s="52"/>
      <c r="IC357" s="52"/>
      <c r="ID357" s="52"/>
      <c r="IE357" s="52"/>
    </row>
    <row r="358" s="53" customFormat="true" ht="60" hidden="false" customHeight="true" outlineLevel="0" collapsed="false">
      <c r="A358" s="36"/>
      <c r="B358" s="36" t="s">
        <v>62</v>
      </c>
      <c r="C358" s="36" t="s">
        <v>63</v>
      </c>
      <c r="D358" s="37" t="s">
        <v>64</v>
      </c>
      <c r="E358" s="37" t="s">
        <v>1610</v>
      </c>
      <c r="F358" s="38" t="s">
        <v>1611</v>
      </c>
      <c r="G358" s="38" t="s">
        <v>1703</v>
      </c>
      <c r="H358" s="37" t="s">
        <v>1704</v>
      </c>
      <c r="I358" s="39" t="s">
        <v>1642</v>
      </c>
      <c r="J358" s="38" t="s">
        <v>1643</v>
      </c>
      <c r="K358" s="40" t="s">
        <v>1644</v>
      </c>
      <c r="L358" s="40" t="s">
        <v>1645</v>
      </c>
      <c r="M358" s="40" t="s">
        <v>1646</v>
      </c>
      <c r="N358" s="40" t="n">
        <v>12220071230</v>
      </c>
      <c r="O358" s="36" t="s">
        <v>1647</v>
      </c>
      <c r="P358" s="36" t="s">
        <v>76</v>
      </c>
      <c r="Q358" s="41"/>
      <c r="R358" s="42" t="n">
        <v>44095</v>
      </c>
      <c r="S358" s="39" t="n">
        <v>12</v>
      </c>
      <c r="T358" s="43" t="n">
        <f aca="false">R358+S358*365.2</f>
        <v>48477.4</v>
      </c>
      <c r="U358" s="248" t="s">
        <v>78</v>
      </c>
      <c r="V358" s="51" t="s">
        <v>416</v>
      </c>
      <c r="W358" s="41" t="s">
        <v>138</v>
      </c>
      <c r="X358" s="39" t="n">
        <v>2068</v>
      </c>
      <c r="Y358" s="39" t="s">
        <v>416</v>
      </c>
      <c r="Z358" s="41" t="s">
        <v>138</v>
      </c>
      <c r="AA358" s="37" t="s">
        <v>1648</v>
      </c>
      <c r="AB358" s="39"/>
      <c r="AC358" s="41" t="s">
        <v>111</v>
      </c>
      <c r="AD358" s="40" t="n">
        <v>60</v>
      </c>
      <c r="AE358" s="42" t="n">
        <v>45889</v>
      </c>
      <c r="AF358" s="45" t="n">
        <f aca="false">IF(AD358=0,0,IF(AE358="","",EDATE(AE358,AD358)-DAY(1)))</f>
        <v>47684</v>
      </c>
      <c r="AG358" s="38" t="s">
        <v>314</v>
      </c>
      <c r="AH358" s="38" t="s">
        <v>1649</v>
      </c>
      <c r="AI358" s="41" t="s">
        <v>1705</v>
      </c>
      <c r="AJ358" s="36" t="s">
        <v>351</v>
      </c>
      <c r="AK358" s="45" t="str">
        <f aca="true">IF(AE358=0,"нет данных",IF(TODAY()&lt;AF358-30,"поверен",IF(TODAY()&gt;AF358,"ЗАМЕНИТЬ","ПРОСРОЧЕН")))</f>
        <v>поверен</v>
      </c>
      <c r="AL358" s="41"/>
      <c r="AM358" s="41" t="s">
        <v>85</v>
      </c>
      <c r="AN358" s="41" t="s">
        <v>86</v>
      </c>
      <c r="AO358" s="41" t="s">
        <v>87</v>
      </c>
      <c r="AP358" s="39" t="s">
        <v>1651</v>
      </c>
      <c r="AQ358" s="46" t="s">
        <v>1652</v>
      </c>
      <c r="AR358" s="45"/>
      <c r="AS358" s="41" t="s">
        <v>90</v>
      </c>
      <c r="AT358" s="36" t="s">
        <v>746</v>
      </c>
      <c r="AU358" s="36"/>
      <c r="AV358" s="38" t="n">
        <v>45290</v>
      </c>
      <c r="AW358" s="38"/>
      <c r="AX358" s="36"/>
      <c r="AY358" s="36"/>
      <c r="AZ358" s="36"/>
      <c r="BA358" s="38"/>
      <c r="BB358" s="38" t="s">
        <v>141</v>
      </c>
      <c r="BC358" s="38" t="s">
        <v>142</v>
      </c>
      <c r="BD358" s="41" t="n">
        <v>3001</v>
      </c>
      <c r="BE358" s="38"/>
      <c r="BF358" s="47"/>
      <c r="BG358" s="48"/>
      <c r="BH358" s="49"/>
      <c r="BI358" s="51" t="s">
        <v>1653</v>
      </c>
      <c r="BJ358" s="50" t="s">
        <v>1654</v>
      </c>
      <c r="BK358" s="51" t="s">
        <v>354</v>
      </c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  <c r="CP358" s="52"/>
      <c r="CQ358" s="52"/>
      <c r="CR358" s="52"/>
      <c r="CS358" s="52"/>
      <c r="CT358" s="52"/>
      <c r="CU358" s="52"/>
      <c r="CV358" s="52"/>
      <c r="CW358" s="52"/>
      <c r="CX358" s="52"/>
      <c r="CY358" s="52"/>
      <c r="CZ358" s="52"/>
      <c r="DA358" s="52"/>
      <c r="DB358" s="52"/>
      <c r="DC358" s="52"/>
      <c r="DD358" s="52"/>
      <c r="DE358" s="52"/>
      <c r="DF358" s="52"/>
      <c r="DG358" s="52"/>
      <c r="DH358" s="52"/>
      <c r="DI358" s="52"/>
      <c r="DJ358" s="52"/>
      <c r="DK358" s="52"/>
      <c r="DL358" s="52"/>
      <c r="DM358" s="52"/>
      <c r="DN358" s="52"/>
      <c r="DO358" s="52"/>
      <c r="DP358" s="52"/>
      <c r="DQ358" s="52"/>
      <c r="DR358" s="52"/>
      <c r="DS358" s="52"/>
      <c r="DT358" s="52"/>
      <c r="DU358" s="52"/>
      <c r="DV358" s="52"/>
      <c r="DW358" s="52"/>
      <c r="DX358" s="52"/>
      <c r="DY358" s="52"/>
      <c r="DZ358" s="52"/>
      <c r="EA358" s="52"/>
      <c r="EB358" s="52"/>
      <c r="EC358" s="52"/>
      <c r="ED358" s="52"/>
      <c r="EE358" s="52"/>
      <c r="EF358" s="52"/>
      <c r="EG358" s="52"/>
      <c r="EH358" s="52"/>
      <c r="EI358" s="52"/>
      <c r="EJ358" s="52"/>
      <c r="EK358" s="52"/>
      <c r="EL358" s="52"/>
      <c r="EM358" s="52"/>
      <c r="EN358" s="52"/>
      <c r="EO358" s="52"/>
      <c r="EP358" s="52"/>
      <c r="EQ358" s="52"/>
      <c r="ER358" s="52"/>
      <c r="ES358" s="52"/>
      <c r="ET358" s="52"/>
      <c r="EU358" s="52"/>
      <c r="EV358" s="52"/>
      <c r="EW358" s="52"/>
      <c r="EX358" s="52"/>
      <c r="EY358" s="52"/>
      <c r="EZ358" s="52"/>
      <c r="FA358" s="52"/>
      <c r="FB358" s="52"/>
      <c r="FC358" s="52"/>
      <c r="FD358" s="52"/>
      <c r="FE358" s="52"/>
      <c r="FF358" s="52"/>
      <c r="FG358" s="52"/>
      <c r="FH358" s="52"/>
      <c r="FI358" s="52"/>
      <c r="FJ358" s="52"/>
      <c r="FK358" s="52"/>
      <c r="FL358" s="52"/>
      <c r="FM358" s="52"/>
      <c r="FN358" s="52"/>
      <c r="FO358" s="52"/>
      <c r="FP358" s="52"/>
      <c r="FQ358" s="52"/>
      <c r="FR358" s="52"/>
      <c r="FS358" s="52"/>
      <c r="FT358" s="52"/>
      <c r="FU358" s="52"/>
      <c r="FV358" s="52"/>
      <c r="FW358" s="52"/>
      <c r="FX358" s="52"/>
      <c r="FY358" s="52"/>
      <c r="FZ358" s="52"/>
      <c r="GA358" s="52"/>
      <c r="GB358" s="52"/>
      <c r="GC358" s="52"/>
      <c r="GD358" s="52"/>
      <c r="GE358" s="52"/>
      <c r="GF358" s="52"/>
      <c r="GG358" s="52"/>
      <c r="GH358" s="52"/>
      <c r="GI358" s="52"/>
      <c r="GJ358" s="52"/>
      <c r="GK358" s="52"/>
      <c r="GL358" s="52"/>
      <c r="GM358" s="52"/>
      <c r="GN358" s="52"/>
      <c r="GO358" s="52"/>
      <c r="GP358" s="52"/>
      <c r="GQ358" s="52"/>
      <c r="GR358" s="52"/>
      <c r="GS358" s="52"/>
      <c r="GT358" s="52"/>
      <c r="GU358" s="52"/>
      <c r="GV358" s="52"/>
      <c r="GW358" s="52"/>
      <c r="GX358" s="52"/>
      <c r="GY358" s="52"/>
      <c r="GZ358" s="52"/>
      <c r="HA358" s="52"/>
      <c r="HB358" s="52"/>
      <c r="HC358" s="52"/>
      <c r="HD358" s="52"/>
      <c r="HE358" s="52"/>
      <c r="HF358" s="52"/>
      <c r="HG358" s="52"/>
      <c r="HH358" s="52"/>
      <c r="HI358" s="52"/>
      <c r="HJ358" s="52"/>
      <c r="HK358" s="52"/>
      <c r="HL358" s="52"/>
      <c r="HM358" s="52"/>
      <c r="HN358" s="52"/>
      <c r="HO358" s="52"/>
      <c r="HP358" s="52"/>
      <c r="HQ358" s="52"/>
      <c r="HR358" s="52"/>
      <c r="HS358" s="52"/>
      <c r="HT358" s="52"/>
      <c r="HU358" s="52"/>
      <c r="HV358" s="52"/>
      <c r="HW358" s="52"/>
      <c r="HX358" s="52"/>
      <c r="HY358" s="52"/>
      <c r="HZ358" s="52"/>
      <c r="IA358" s="52"/>
      <c r="IB358" s="52"/>
      <c r="IC358" s="52"/>
      <c r="ID358" s="52"/>
      <c r="IE358" s="52"/>
    </row>
    <row r="359" s="53" customFormat="true" ht="60" hidden="false" customHeight="true" outlineLevel="0" collapsed="false">
      <c r="A359" s="36"/>
      <c r="B359" s="36" t="s">
        <v>62</v>
      </c>
      <c r="C359" s="36" t="s">
        <v>63</v>
      </c>
      <c r="D359" s="37" t="s">
        <v>64</v>
      </c>
      <c r="E359" s="37" t="s">
        <v>1610</v>
      </c>
      <c r="F359" s="38" t="s">
        <v>1611</v>
      </c>
      <c r="G359" s="38" t="s">
        <v>1706</v>
      </c>
      <c r="H359" s="37" t="s">
        <v>1707</v>
      </c>
      <c r="I359" s="39" t="s">
        <v>1642</v>
      </c>
      <c r="J359" s="38" t="s">
        <v>1643</v>
      </c>
      <c r="K359" s="40" t="s">
        <v>615</v>
      </c>
      <c r="L359" s="40" t="s">
        <v>1708</v>
      </c>
      <c r="M359" s="40" t="s">
        <v>1709</v>
      </c>
      <c r="N359" s="40" t="n">
        <v>12220071238</v>
      </c>
      <c r="O359" s="36" t="s">
        <v>1647</v>
      </c>
      <c r="P359" s="36" t="s">
        <v>1710</v>
      </c>
      <c r="Q359" s="41"/>
      <c r="R359" s="42" t="n">
        <v>44825</v>
      </c>
      <c r="S359" s="39" t="n">
        <v>12</v>
      </c>
      <c r="T359" s="43" t="n">
        <f aca="false">R359+S359*365.2</f>
        <v>49207.4</v>
      </c>
      <c r="U359" s="248" t="s">
        <v>78</v>
      </c>
      <c r="V359" s="51" t="s">
        <v>416</v>
      </c>
      <c r="W359" s="41" t="s">
        <v>138</v>
      </c>
      <c r="X359" s="39" t="s">
        <v>1711</v>
      </c>
      <c r="Y359" s="39" t="s">
        <v>416</v>
      </c>
      <c r="Z359" s="41" t="s">
        <v>138</v>
      </c>
      <c r="AA359" s="37" t="s">
        <v>1648</v>
      </c>
      <c r="AB359" s="39"/>
      <c r="AC359" s="41" t="s">
        <v>111</v>
      </c>
      <c r="AD359" s="40" t="n">
        <v>60</v>
      </c>
      <c r="AE359" s="42" t="n">
        <v>45889</v>
      </c>
      <c r="AF359" s="45" t="n">
        <f aca="false">IF(AD359=0,0,IF(AE359="","",EDATE(AE359,AD359)-DAY(1)))</f>
        <v>47684</v>
      </c>
      <c r="AG359" s="38" t="s">
        <v>314</v>
      </c>
      <c r="AH359" s="38" t="s">
        <v>1649</v>
      </c>
      <c r="AI359" s="41" t="s">
        <v>1712</v>
      </c>
      <c r="AJ359" s="36" t="s">
        <v>351</v>
      </c>
      <c r="AK359" s="45" t="str">
        <f aca="true">IF(AE359=0,"нет данных",IF(TODAY()&lt;AF359-30,"поверен",IF(TODAY()&gt;AF359,"ЗАМЕНИТЬ","ПРОСРОЧЕН")))</f>
        <v>поверен</v>
      </c>
      <c r="AL359" s="41"/>
      <c r="AM359" s="41" t="s">
        <v>85</v>
      </c>
      <c r="AN359" s="41" t="s">
        <v>86</v>
      </c>
      <c r="AO359" s="41" t="s">
        <v>87</v>
      </c>
      <c r="AP359" s="39" t="s">
        <v>1713</v>
      </c>
      <c r="AQ359" s="46" t="s">
        <v>1652</v>
      </c>
      <c r="AR359" s="45"/>
      <c r="AS359" s="41" t="s">
        <v>90</v>
      </c>
      <c r="AT359" s="36" t="s">
        <v>746</v>
      </c>
      <c r="AU359" s="36"/>
      <c r="AV359" s="38" t="n">
        <v>45290</v>
      </c>
      <c r="AW359" s="38"/>
      <c r="AX359" s="36"/>
      <c r="AY359" s="36"/>
      <c r="AZ359" s="36"/>
      <c r="BA359" s="38"/>
      <c r="BB359" s="38" t="s">
        <v>141</v>
      </c>
      <c r="BC359" s="38" t="s">
        <v>142</v>
      </c>
      <c r="BD359" s="41" t="n">
        <v>3001</v>
      </c>
      <c r="BE359" s="38"/>
      <c r="BF359" s="47"/>
      <c r="BG359" s="48"/>
      <c r="BH359" s="49"/>
      <c r="BI359" s="51" t="s">
        <v>95</v>
      </c>
      <c r="BJ359" s="50" t="s">
        <v>1654</v>
      </c>
      <c r="BK359" s="51" t="s">
        <v>354</v>
      </c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  <c r="CP359" s="52"/>
      <c r="CQ359" s="52"/>
      <c r="CR359" s="52"/>
      <c r="CS359" s="52"/>
      <c r="CT359" s="52"/>
      <c r="CU359" s="52"/>
      <c r="CV359" s="52"/>
      <c r="CW359" s="52"/>
      <c r="CX359" s="52"/>
      <c r="CY359" s="52"/>
      <c r="CZ359" s="52"/>
      <c r="DA359" s="52"/>
      <c r="DB359" s="52"/>
      <c r="DC359" s="52"/>
      <c r="DD359" s="52"/>
      <c r="DE359" s="52"/>
      <c r="DF359" s="52"/>
      <c r="DG359" s="52"/>
      <c r="DH359" s="52"/>
      <c r="DI359" s="52"/>
      <c r="DJ359" s="52"/>
      <c r="DK359" s="52"/>
      <c r="DL359" s="52"/>
      <c r="DM359" s="52"/>
      <c r="DN359" s="52"/>
      <c r="DO359" s="52"/>
      <c r="DP359" s="52"/>
      <c r="DQ359" s="52"/>
      <c r="DR359" s="52"/>
      <c r="DS359" s="52"/>
      <c r="DT359" s="52"/>
      <c r="DU359" s="52"/>
      <c r="DV359" s="52"/>
      <c r="DW359" s="52"/>
      <c r="DX359" s="52"/>
      <c r="DY359" s="52"/>
      <c r="DZ359" s="52"/>
      <c r="EA359" s="52"/>
      <c r="EB359" s="52"/>
      <c r="EC359" s="52"/>
      <c r="ED359" s="52"/>
      <c r="EE359" s="52"/>
      <c r="EF359" s="52"/>
      <c r="EG359" s="52"/>
      <c r="EH359" s="52"/>
      <c r="EI359" s="52"/>
      <c r="EJ359" s="52"/>
      <c r="EK359" s="52"/>
      <c r="EL359" s="52"/>
      <c r="EM359" s="52"/>
      <c r="EN359" s="52"/>
      <c r="EO359" s="52"/>
      <c r="EP359" s="52"/>
      <c r="EQ359" s="52"/>
      <c r="ER359" s="52"/>
      <c r="ES359" s="52"/>
      <c r="ET359" s="52"/>
      <c r="EU359" s="52"/>
      <c r="EV359" s="52"/>
      <c r="EW359" s="52"/>
      <c r="EX359" s="52"/>
      <c r="EY359" s="52"/>
      <c r="EZ359" s="52"/>
      <c r="FA359" s="52"/>
      <c r="FB359" s="52"/>
      <c r="FC359" s="52"/>
      <c r="FD359" s="52"/>
      <c r="FE359" s="52"/>
      <c r="FF359" s="52"/>
      <c r="FG359" s="52"/>
      <c r="FH359" s="52"/>
      <c r="FI359" s="52"/>
      <c r="FJ359" s="52"/>
      <c r="FK359" s="52"/>
      <c r="FL359" s="52"/>
      <c r="FM359" s="52"/>
      <c r="FN359" s="52"/>
      <c r="FO359" s="52"/>
      <c r="FP359" s="52"/>
      <c r="FQ359" s="52"/>
      <c r="FR359" s="52"/>
      <c r="FS359" s="52"/>
      <c r="FT359" s="52"/>
      <c r="FU359" s="52"/>
      <c r="FV359" s="52"/>
      <c r="FW359" s="52"/>
      <c r="FX359" s="52"/>
      <c r="FY359" s="52"/>
      <c r="FZ359" s="52"/>
      <c r="GA359" s="52"/>
      <c r="GB359" s="52"/>
      <c r="GC359" s="52"/>
      <c r="GD359" s="52"/>
      <c r="GE359" s="52"/>
      <c r="GF359" s="52"/>
      <c r="GG359" s="52"/>
      <c r="GH359" s="52"/>
      <c r="GI359" s="52"/>
      <c r="GJ359" s="52"/>
      <c r="GK359" s="52"/>
      <c r="GL359" s="52"/>
      <c r="GM359" s="52"/>
      <c r="GN359" s="52"/>
      <c r="GO359" s="52"/>
      <c r="GP359" s="52"/>
      <c r="GQ359" s="52"/>
      <c r="GR359" s="52"/>
      <c r="GS359" s="52"/>
      <c r="GT359" s="52"/>
      <c r="GU359" s="52"/>
      <c r="GV359" s="52"/>
      <c r="GW359" s="52"/>
      <c r="GX359" s="52"/>
      <c r="GY359" s="52"/>
      <c r="GZ359" s="52"/>
      <c r="HA359" s="52"/>
      <c r="HB359" s="52"/>
      <c r="HC359" s="52"/>
      <c r="HD359" s="52"/>
      <c r="HE359" s="52"/>
      <c r="HF359" s="52"/>
      <c r="HG359" s="52"/>
      <c r="HH359" s="52"/>
      <c r="HI359" s="52"/>
      <c r="HJ359" s="52"/>
      <c r="HK359" s="52"/>
      <c r="HL359" s="52"/>
      <c r="HM359" s="52"/>
      <c r="HN359" s="52"/>
      <c r="HO359" s="52"/>
      <c r="HP359" s="52"/>
      <c r="HQ359" s="52"/>
      <c r="HR359" s="52"/>
      <c r="HS359" s="52"/>
      <c r="HT359" s="52"/>
      <c r="HU359" s="52"/>
      <c r="HV359" s="52"/>
      <c r="HW359" s="52"/>
      <c r="HX359" s="52"/>
      <c r="HY359" s="52"/>
      <c r="HZ359" s="52"/>
      <c r="IA359" s="52"/>
      <c r="IB359" s="52"/>
      <c r="IC359" s="52"/>
      <c r="ID359" s="52"/>
      <c r="IE359" s="52"/>
    </row>
    <row r="360" s="53" customFormat="true" ht="60" hidden="false" customHeight="true" outlineLevel="0" collapsed="false">
      <c r="A360" s="36"/>
      <c r="B360" s="36" t="s">
        <v>62</v>
      </c>
      <c r="C360" s="36" t="s">
        <v>63</v>
      </c>
      <c r="D360" s="37" t="s">
        <v>64</v>
      </c>
      <c r="E360" s="37" t="s">
        <v>1610</v>
      </c>
      <c r="F360" s="38" t="s">
        <v>1611</v>
      </c>
      <c r="G360" s="38" t="s">
        <v>1714</v>
      </c>
      <c r="H360" s="37" t="s">
        <v>1715</v>
      </c>
      <c r="I360" s="39" t="s">
        <v>1642</v>
      </c>
      <c r="J360" s="38" t="s">
        <v>1643</v>
      </c>
      <c r="K360" s="40" t="s">
        <v>615</v>
      </c>
      <c r="L360" s="40" t="s">
        <v>1708</v>
      </c>
      <c r="M360" s="40" t="s">
        <v>1709</v>
      </c>
      <c r="N360" s="40" t="n">
        <v>12220071236</v>
      </c>
      <c r="O360" s="36" t="s">
        <v>1647</v>
      </c>
      <c r="P360" s="36" t="s">
        <v>1710</v>
      </c>
      <c r="Q360" s="41"/>
      <c r="R360" s="42" t="n">
        <v>44825</v>
      </c>
      <c r="S360" s="39" t="n">
        <v>12</v>
      </c>
      <c r="T360" s="43" t="n">
        <f aca="false">R360+S360*365.2</f>
        <v>49207.4</v>
      </c>
      <c r="U360" s="248" t="s">
        <v>78</v>
      </c>
      <c r="V360" s="51" t="s">
        <v>416</v>
      </c>
      <c r="W360" s="41" t="s">
        <v>138</v>
      </c>
      <c r="X360" s="39" t="s">
        <v>1711</v>
      </c>
      <c r="Y360" s="39" t="s">
        <v>416</v>
      </c>
      <c r="Z360" s="41" t="s">
        <v>138</v>
      </c>
      <c r="AA360" s="37" t="s">
        <v>1648</v>
      </c>
      <c r="AB360" s="39"/>
      <c r="AC360" s="41" t="s">
        <v>111</v>
      </c>
      <c r="AD360" s="40" t="n">
        <v>60</v>
      </c>
      <c r="AE360" s="42" t="n">
        <v>45889</v>
      </c>
      <c r="AF360" s="45" t="n">
        <f aca="false">IF(AD360=0,0,IF(AE360="","",EDATE(AE360,AD360)-DAY(1)))</f>
        <v>47684</v>
      </c>
      <c r="AG360" s="38" t="s">
        <v>314</v>
      </c>
      <c r="AH360" s="38" t="s">
        <v>1649</v>
      </c>
      <c r="AI360" s="41" t="s">
        <v>1716</v>
      </c>
      <c r="AJ360" s="36" t="s">
        <v>351</v>
      </c>
      <c r="AK360" s="45" t="str">
        <f aca="true">IF(AE360=0,"нет данных",IF(TODAY()&lt;AF360-30,"поверен",IF(TODAY()&gt;AF360,"ЗАМЕНИТЬ","ПРОСРОЧЕН")))</f>
        <v>поверен</v>
      </c>
      <c r="AL360" s="41"/>
      <c r="AM360" s="41" t="s">
        <v>85</v>
      </c>
      <c r="AN360" s="41" t="s">
        <v>86</v>
      </c>
      <c r="AO360" s="41" t="s">
        <v>87</v>
      </c>
      <c r="AP360" s="39" t="s">
        <v>1713</v>
      </c>
      <c r="AQ360" s="46" t="s">
        <v>1652</v>
      </c>
      <c r="AR360" s="45"/>
      <c r="AS360" s="41" t="s">
        <v>90</v>
      </c>
      <c r="AT360" s="36" t="s">
        <v>746</v>
      </c>
      <c r="AU360" s="36"/>
      <c r="AV360" s="38" t="n">
        <v>45290</v>
      </c>
      <c r="AW360" s="38"/>
      <c r="AX360" s="36"/>
      <c r="AY360" s="36"/>
      <c r="AZ360" s="36"/>
      <c r="BA360" s="38"/>
      <c r="BB360" s="38" t="s">
        <v>141</v>
      </c>
      <c r="BC360" s="38" t="s">
        <v>142</v>
      </c>
      <c r="BD360" s="41" t="n">
        <v>3001</v>
      </c>
      <c r="BE360" s="38"/>
      <c r="BF360" s="47"/>
      <c r="BG360" s="48"/>
      <c r="BH360" s="49"/>
      <c r="BI360" s="51" t="s">
        <v>95</v>
      </c>
      <c r="BJ360" s="50" t="s">
        <v>1654</v>
      </c>
      <c r="BK360" s="51" t="s">
        <v>354</v>
      </c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  <c r="CP360" s="52"/>
      <c r="CQ360" s="52"/>
      <c r="CR360" s="52"/>
      <c r="CS360" s="52"/>
      <c r="CT360" s="52"/>
      <c r="CU360" s="52"/>
      <c r="CV360" s="52"/>
      <c r="CW360" s="52"/>
      <c r="CX360" s="52"/>
      <c r="CY360" s="52"/>
      <c r="CZ360" s="52"/>
      <c r="DA360" s="52"/>
      <c r="DB360" s="52"/>
      <c r="DC360" s="52"/>
      <c r="DD360" s="52"/>
      <c r="DE360" s="52"/>
      <c r="DF360" s="52"/>
      <c r="DG360" s="52"/>
      <c r="DH360" s="52"/>
      <c r="DI360" s="52"/>
      <c r="DJ360" s="52"/>
      <c r="DK360" s="52"/>
      <c r="DL360" s="52"/>
      <c r="DM360" s="52"/>
      <c r="DN360" s="52"/>
      <c r="DO360" s="52"/>
      <c r="DP360" s="52"/>
      <c r="DQ360" s="52"/>
      <c r="DR360" s="52"/>
      <c r="DS360" s="52"/>
      <c r="DT360" s="52"/>
      <c r="DU360" s="52"/>
      <c r="DV360" s="52"/>
      <c r="DW360" s="52"/>
      <c r="DX360" s="52"/>
      <c r="DY360" s="52"/>
      <c r="DZ360" s="52"/>
      <c r="EA360" s="52"/>
      <c r="EB360" s="52"/>
      <c r="EC360" s="52"/>
      <c r="ED360" s="52"/>
      <c r="EE360" s="52"/>
      <c r="EF360" s="52"/>
      <c r="EG360" s="52"/>
      <c r="EH360" s="52"/>
      <c r="EI360" s="52"/>
      <c r="EJ360" s="52"/>
      <c r="EK360" s="52"/>
      <c r="EL360" s="52"/>
      <c r="EM360" s="52"/>
      <c r="EN360" s="52"/>
      <c r="EO360" s="52"/>
      <c r="EP360" s="52"/>
      <c r="EQ360" s="52"/>
      <c r="ER360" s="52"/>
      <c r="ES360" s="52"/>
      <c r="ET360" s="52"/>
      <c r="EU360" s="52"/>
      <c r="EV360" s="52"/>
      <c r="EW360" s="52"/>
      <c r="EX360" s="52"/>
      <c r="EY360" s="52"/>
      <c r="EZ360" s="52"/>
      <c r="FA360" s="52"/>
      <c r="FB360" s="52"/>
      <c r="FC360" s="52"/>
      <c r="FD360" s="52"/>
      <c r="FE360" s="52"/>
      <c r="FF360" s="52"/>
      <c r="FG360" s="52"/>
      <c r="FH360" s="52"/>
      <c r="FI360" s="52"/>
      <c r="FJ360" s="52"/>
      <c r="FK360" s="52"/>
      <c r="FL360" s="52"/>
      <c r="FM360" s="52"/>
      <c r="FN360" s="52"/>
      <c r="FO360" s="52"/>
      <c r="FP360" s="52"/>
      <c r="FQ360" s="52"/>
      <c r="FR360" s="52"/>
      <c r="FS360" s="52"/>
      <c r="FT360" s="52"/>
      <c r="FU360" s="52"/>
      <c r="FV360" s="52"/>
      <c r="FW360" s="52"/>
      <c r="FX360" s="52"/>
      <c r="FY360" s="52"/>
      <c r="FZ360" s="52"/>
      <c r="GA360" s="52"/>
      <c r="GB360" s="52"/>
      <c r="GC360" s="52"/>
      <c r="GD360" s="52"/>
      <c r="GE360" s="52"/>
      <c r="GF360" s="52"/>
      <c r="GG360" s="52"/>
      <c r="GH360" s="52"/>
      <c r="GI360" s="52"/>
      <c r="GJ360" s="52"/>
      <c r="GK360" s="52"/>
      <c r="GL360" s="52"/>
      <c r="GM360" s="52"/>
      <c r="GN360" s="52"/>
      <c r="GO360" s="52"/>
      <c r="GP360" s="52"/>
      <c r="GQ360" s="52"/>
      <c r="GR360" s="52"/>
      <c r="GS360" s="52"/>
      <c r="GT360" s="52"/>
      <c r="GU360" s="52"/>
      <c r="GV360" s="52"/>
      <c r="GW360" s="52"/>
      <c r="GX360" s="52"/>
      <c r="GY360" s="52"/>
      <c r="GZ360" s="52"/>
      <c r="HA360" s="52"/>
      <c r="HB360" s="52"/>
      <c r="HC360" s="52"/>
      <c r="HD360" s="52"/>
      <c r="HE360" s="52"/>
      <c r="HF360" s="52"/>
      <c r="HG360" s="52"/>
      <c r="HH360" s="52"/>
      <c r="HI360" s="52"/>
      <c r="HJ360" s="52"/>
      <c r="HK360" s="52"/>
      <c r="HL360" s="52"/>
      <c r="HM360" s="52"/>
      <c r="HN360" s="52"/>
      <c r="HO360" s="52"/>
      <c r="HP360" s="52"/>
      <c r="HQ360" s="52"/>
      <c r="HR360" s="52"/>
      <c r="HS360" s="52"/>
      <c r="HT360" s="52"/>
      <c r="HU360" s="52"/>
      <c r="HV360" s="52"/>
      <c r="HW360" s="52"/>
      <c r="HX360" s="52"/>
      <c r="HY360" s="52"/>
      <c r="HZ360" s="52"/>
      <c r="IA360" s="52"/>
      <c r="IB360" s="52"/>
      <c r="IC360" s="52"/>
      <c r="ID360" s="52"/>
      <c r="IE360" s="52"/>
    </row>
    <row r="361" s="53" customFormat="true" ht="60" hidden="false" customHeight="true" outlineLevel="0" collapsed="false">
      <c r="A361" s="36"/>
      <c r="B361" s="36" t="s">
        <v>62</v>
      </c>
      <c r="C361" s="36" t="s">
        <v>63</v>
      </c>
      <c r="D361" s="37" t="s">
        <v>64</v>
      </c>
      <c r="E361" s="37" t="s">
        <v>1610</v>
      </c>
      <c r="F361" s="38" t="s">
        <v>1611</v>
      </c>
      <c r="G361" s="38" t="s">
        <v>1717</v>
      </c>
      <c r="H361" s="37" t="s">
        <v>1718</v>
      </c>
      <c r="I361" s="39" t="s">
        <v>1642</v>
      </c>
      <c r="J361" s="38" t="s">
        <v>1643</v>
      </c>
      <c r="K361" s="40" t="s">
        <v>615</v>
      </c>
      <c r="L361" s="40" t="s">
        <v>1708</v>
      </c>
      <c r="M361" s="40" t="s">
        <v>1709</v>
      </c>
      <c r="N361" s="40" t="n">
        <v>12220071234</v>
      </c>
      <c r="O361" s="36" t="s">
        <v>1647</v>
      </c>
      <c r="P361" s="36" t="s">
        <v>1710</v>
      </c>
      <c r="Q361" s="41"/>
      <c r="R361" s="42" t="n">
        <v>44825</v>
      </c>
      <c r="S361" s="39" t="n">
        <v>12</v>
      </c>
      <c r="T361" s="43" t="n">
        <f aca="false">R361+S361*365.2</f>
        <v>49207.4</v>
      </c>
      <c r="U361" s="248" t="s">
        <v>78</v>
      </c>
      <c r="V361" s="51" t="s">
        <v>416</v>
      </c>
      <c r="W361" s="41" t="s">
        <v>138</v>
      </c>
      <c r="X361" s="39" t="s">
        <v>1711</v>
      </c>
      <c r="Y361" s="39" t="s">
        <v>416</v>
      </c>
      <c r="Z361" s="41" t="s">
        <v>138</v>
      </c>
      <c r="AA361" s="37" t="s">
        <v>1648</v>
      </c>
      <c r="AB361" s="39"/>
      <c r="AC361" s="41" t="s">
        <v>111</v>
      </c>
      <c r="AD361" s="40" t="n">
        <v>60</v>
      </c>
      <c r="AE361" s="42" t="n">
        <v>45889</v>
      </c>
      <c r="AF361" s="45" t="n">
        <f aca="false">IF(AD361=0,0,IF(AE361="","",EDATE(AE361,AD361)-DAY(1)))</f>
        <v>47684</v>
      </c>
      <c r="AG361" s="38" t="s">
        <v>314</v>
      </c>
      <c r="AH361" s="38" t="s">
        <v>1649</v>
      </c>
      <c r="AI361" s="41" t="s">
        <v>1719</v>
      </c>
      <c r="AJ361" s="36" t="s">
        <v>351</v>
      </c>
      <c r="AK361" s="45" t="str">
        <f aca="true">IF(AE361=0,"нет данных",IF(TODAY()&lt;AF361-30,"поверен",IF(TODAY()&gt;AF361,"ЗАМЕНИТЬ","ПРОСРОЧЕН")))</f>
        <v>поверен</v>
      </c>
      <c r="AL361" s="41"/>
      <c r="AM361" s="41" t="s">
        <v>85</v>
      </c>
      <c r="AN361" s="41" t="s">
        <v>86</v>
      </c>
      <c r="AO361" s="41" t="s">
        <v>87</v>
      </c>
      <c r="AP361" s="39" t="s">
        <v>1713</v>
      </c>
      <c r="AQ361" s="46" t="s">
        <v>1652</v>
      </c>
      <c r="AR361" s="45"/>
      <c r="AS361" s="41" t="s">
        <v>90</v>
      </c>
      <c r="AT361" s="36" t="s">
        <v>746</v>
      </c>
      <c r="AU361" s="36"/>
      <c r="AV361" s="38" t="n">
        <v>45290</v>
      </c>
      <c r="AW361" s="38"/>
      <c r="AX361" s="36"/>
      <c r="AY361" s="36"/>
      <c r="AZ361" s="36"/>
      <c r="BA361" s="38"/>
      <c r="BB361" s="38" t="s">
        <v>141</v>
      </c>
      <c r="BC361" s="38" t="s">
        <v>142</v>
      </c>
      <c r="BD361" s="41" t="n">
        <v>3001</v>
      </c>
      <c r="BE361" s="38"/>
      <c r="BF361" s="47"/>
      <c r="BG361" s="48"/>
      <c r="BH361" s="49"/>
      <c r="BI361" s="51" t="s">
        <v>95</v>
      </c>
      <c r="BJ361" s="50" t="s">
        <v>1654</v>
      </c>
      <c r="BK361" s="51" t="s">
        <v>354</v>
      </c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  <c r="CP361" s="52"/>
      <c r="CQ361" s="52"/>
      <c r="CR361" s="52"/>
      <c r="CS361" s="52"/>
      <c r="CT361" s="52"/>
      <c r="CU361" s="52"/>
      <c r="CV361" s="52"/>
      <c r="CW361" s="52"/>
      <c r="CX361" s="52"/>
      <c r="CY361" s="52"/>
      <c r="CZ361" s="52"/>
      <c r="DA361" s="52"/>
      <c r="DB361" s="52"/>
      <c r="DC361" s="52"/>
      <c r="DD361" s="52"/>
      <c r="DE361" s="52"/>
      <c r="DF361" s="52"/>
      <c r="DG361" s="52"/>
      <c r="DH361" s="52"/>
      <c r="DI361" s="52"/>
      <c r="DJ361" s="52"/>
      <c r="DK361" s="52"/>
      <c r="DL361" s="52"/>
      <c r="DM361" s="52"/>
      <c r="DN361" s="52"/>
      <c r="DO361" s="52"/>
      <c r="DP361" s="52"/>
      <c r="DQ361" s="52"/>
      <c r="DR361" s="52"/>
      <c r="DS361" s="52"/>
      <c r="DT361" s="52"/>
      <c r="DU361" s="52"/>
      <c r="DV361" s="52"/>
      <c r="DW361" s="52"/>
      <c r="DX361" s="52"/>
      <c r="DY361" s="52"/>
      <c r="DZ361" s="52"/>
      <c r="EA361" s="52"/>
      <c r="EB361" s="52"/>
      <c r="EC361" s="52"/>
      <c r="ED361" s="52"/>
      <c r="EE361" s="52"/>
      <c r="EF361" s="52"/>
      <c r="EG361" s="52"/>
      <c r="EH361" s="52"/>
      <c r="EI361" s="52"/>
      <c r="EJ361" s="52"/>
      <c r="EK361" s="52"/>
      <c r="EL361" s="52"/>
      <c r="EM361" s="52"/>
      <c r="EN361" s="52"/>
      <c r="EO361" s="52"/>
      <c r="EP361" s="52"/>
      <c r="EQ361" s="52"/>
      <c r="ER361" s="52"/>
      <c r="ES361" s="52"/>
      <c r="ET361" s="52"/>
      <c r="EU361" s="52"/>
      <c r="EV361" s="52"/>
      <c r="EW361" s="52"/>
      <c r="EX361" s="52"/>
      <c r="EY361" s="52"/>
      <c r="EZ361" s="52"/>
      <c r="FA361" s="52"/>
      <c r="FB361" s="52"/>
      <c r="FC361" s="52"/>
      <c r="FD361" s="52"/>
      <c r="FE361" s="52"/>
      <c r="FF361" s="52"/>
      <c r="FG361" s="52"/>
      <c r="FH361" s="52"/>
      <c r="FI361" s="52"/>
      <c r="FJ361" s="52"/>
      <c r="FK361" s="52"/>
      <c r="FL361" s="52"/>
      <c r="FM361" s="52"/>
      <c r="FN361" s="52"/>
      <c r="FO361" s="52"/>
      <c r="FP361" s="52"/>
      <c r="FQ361" s="52"/>
      <c r="FR361" s="52"/>
      <c r="FS361" s="52"/>
      <c r="FT361" s="52"/>
      <c r="FU361" s="52"/>
      <c r="FV361" s="52"/>
      <c r="FW361" s="52"/>
      <c r="FX361" s="52"/>
      <c r="FY361" s="52"/>
      <c r="FZ361" s="52"/>
      <c r="GA361" s="52"/>
      <c r="GB361" s="52"/>
      <c r="GC361" s="52"/>
      <c r="GD361" s="52"/>
      <c r="GE361" s="52"/>
      <c r="GF361" s="52"/>
      <c r="GG361" s="52"/>
      <c r="GH361" s="52"/>
      <c r="GI361" s="52"/>
      <c r="GJ361" s="52"/>
      <c r="GK361" s="52"/>
      <c r="GL361" s="52"/>
      <c r="GM361" s="52"/>
      <c r="GN361" s="52"/>
      <c r="GO361" s="52"/>
      <c r="GP361" s="52"/>
      <c r="GQ361" s="52"/>
      <c r="GR361" s="52"/>
      <c r="GS361" s="52"/>
      <c r="GT361" s="52"/>
      <c r="GU361" s="52"/>
      <c r="GV361" s="52"/>
      <c r="GW361" s="52"/>
      <c r="GX361" s="52"/>
      <c r="GY361" s="52"/>
      <c r="GZ361" s="52"/>
      <c r="HA361" s="52"/>
      <c r="HB361" s="52"/>
      <c r="HC361" s="52"/>
      <c r="HD361" s="52"/>
      <c r="HE361" s="52"/>
      <c r="HF361" s="52"/>
      <c r="HG361" s="52"/>
      <c r="HH361" s="52"/>
      <c r="HI361" s="52"/>
      <c r="HJ361" s="52"/>
      <c r="HK361" s="52"/>
      <c r="HL361" s="52"/>
      <c r="HM361" s="52"/>
      <c r="HN361" s="52"/>
      <c r="HO361" s="52"/>
      <c r="HP361" s="52"/>
      <c r="HQ361" s="52"/>
      <c r="HR361" s="52"/>
      <c r="HS361" s="52"/>
      <c r="HT361" s="52"/>
      <c r="HU361" s="52"/>
      <c r="HV361" s="52"/>
      <c r="HW361" s="52"/>
      <c r="HX361" s="52"/>
      <c r="HY361" s="52"/>
      <c r="HZ361" s="52"/>
      <c r="IA361" s="52"/>
      <c r="IB361" s="52"/>
      <c r="IC361" s="52"/>
      <c r="ID361" s="52"/>
      <c r="IE361" s="52"/>
    </row>
    <row r="362" s="53" customFormat="true" ht="60" hidden="false" customHeight="true" outlineLevel="0" collapsed="false">
      <c r="A362" s="36"/>
      <c r="B362" s="36" t="s">
        <v>62</v>
      </c>
      <c r="C362" s="36" t="s">
        <v>63</v>
      </c>
      <c r="D362" s="37" t="s">
        <v>64</v>
      </c>
      <c r="E362" s="37" t="s">
        <v>1610</v>
      </c>
      <c r="F362" s="38" t="s">
        <v>1611</v>
      </c>
      <c r="G362" s="38" t="s">
        <v>1720</v>
      </c>
      <c r="H362" s="37" t="s">
        <v>1721</v>
      </c>
      <c r="I362" s="39" t="s">
        <v>1642</v>
      </c>
      <c r="J362" s="38" t="s">
        <v>1643</v>
      </c>
      <c r="K362" s="40" t="s">
        <v>615</v>
      </c>
      <c r="L362" s="40" t="s">
        <v>1708</v>
      </c>
      <c r="M362" s="40" t="s">
        <v>1709</v>
      </c>
      <c r="N362" s="40" t="n">
        <v>12220071235</v>
      </c>
      <c r="O362" s="36" t="s">
        <v>1647</v>
      </c>
      <c r="P362" s="36" t="s">
        <v>1710</v>
      </c>
      <c r="Q362" s="41"/>
      <c r="R362" s="42" t="n">
        <v>44825</v>
      </c>
      <c r="S362" s="39" t="n">
        <v>12</v>
      </c>
      <c r="T362" s="43" t="n">
        <f aca="false">R362+S362*365.2</f>
        <v>49207.4</v>
      </c>
      <c r="U362" s="248" t="s">
        <v>78</v>
      </c>
      <c r="V362" s="51" t="s">
        <v>416</v>
      </c>
      <c r="W362" s="41" t="s">
        <v>138</v>
      </c>
      <c r="X362" s="39" t="s">
        <v>1711</v>
      </c>
      <c r="Y362" s="39" t="s">
        <v>416</v>
      </c>
      <c r="Z362" s="41" t="s">
        <v>138</v>
      </c>
      <c r="AA362" s="37" t="s">
        <v>1648</v>
      </c>
      <c r="AB362" s="39"/>
      <c r="AC362" s="41" t="s">
        <v>111</v>
      </c>
      <c r="AD362" s="40" t="n">
        <v>60</v>
      </c>
      <c r="AE362" s="42" t="n">
        <v>45889</v>
      </c>
      <c r="AF362" s="45" t="n">
        <f aca="false">IF(AD362=0,0,IF(AE362="","",EDATE(AE362,AD362)-DAY(1)))</f>
        <v>47684</v>
      </c>
      <c r="AG362" s="38" t="s">
        <v>314</v>
      </c>
      <c r="AH362" s="38" t="s">
        <v>1649</v>
      </c>
      <c r="AI362" s="41" t="s">
        <v>1722</v>
      </c>
      <c r="AJ362" s="36" t="s">
        <v>351</v>
      </c>
      <c r="AK362" s="45" t="str">
        <f aca="true">IF(AE362=0,"нет данных",IF(TODAY()&lt;AF362-30,"поверен",IF(TODAY()&gt;AF362,"ЗАМЕНИТЬ","ПРОСРОЧЕН")))</f>
        <v>поверен</v>
      </c>
      <c r="AL362" s="41"/>
      <c r="AM362" s="41" t="s">
        <v>85</v>
      </c>
      <c r="AN362" s="41" t="s">
        <v>86</v>
      </c>
      <c r="AO362" s="41" t="s">
        <v>87</v>
      </c>
      <c r="AP362" s="39" t="s">
        <v>1713</v>
      </c>
      <c r="AQ362" s="46" t="s">
        <v>1652</v>
      </c>
      <c r="AR362" s="45"/>
      <c r="AS362" s="41" t="s">
        <v>90</v>
      </c>
      <c r="AT362" s="36" t="s">
        <v>746</v>
      </c>
      <c r="AU362" s="36"/>
      <c r="AV362" s="38" t="n">
        <v>45290</v>
      </c>
      <c r="AW362" s="38"/>
      <c r="AX362" s="36"/>
      <c r="AY362" s="36"/>
      <c r="AZ362" s="36"/>
      <c r="BA362" s="38"/>
      <c r="BB362" s="38" t="s">
        <v>141</v>
      </c>
      <c r="BC362" s="38" t="s">
        <v>142</v>
      </c>
      <c r="BD362" s="41" t="n">
        <v>3001</v>
      </c>
      <c r="BE362" s="38"/>
      <c r="BF362" s="47"/>
      <c r="BG362" s="48"/>
      <c r="BH362" s="49"/>
      <c r="BI362" s="51" t="s">
        <v>95</v>
      </c>
      <c r="BJ362" s="50" t="s">
        <v>1654</v>
      </c>
      <c r="BK362" s="51" t="s">
        <v>354</v>
      </c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  <c r="CP362" s="52"/>
      <c r="CQ362" s="52"/>
      <c r="CR362" s="52"/>
      <c r="CS362" s="52"/>
      <c r="CT362" s="52"/>
      <c r="CU362" s="52"/>
      <c r="CV362" s="52"/>
      <c r="CW362" s="52"/>
      <c r="CX362" s="52"/>
      <c r="CY362" s="52"/>
      <c r="CZ362" s="52"/>
      <c r="DA362" s="52"/>
      <c r="DB362" s="52"/>
      <c r="DC362" s="52"/>
      <c r="DD362" s="52"/>
      <c r="DE362" s="52"/>
      <c r="DF362" s="52"/>
      <c r="DG362" s="52"/>
      <c r="DH362" s="52"/>
      <c r="DI362" s="52"/>
      <c r="DJ362" s="52"/>
      <c r="DK362" s="52"/>
      <c r="DL362" s="52"/>
      <c r="DM362" s="52"/>
      <c r="DN362" s="52"/>
      <c r="DO362" s="52"/>
      <c r="DP362" s="52"/>
      <c r="DQ362" s="52"/>
      <c r="DR362" s="52"/>
      <c r="DS362" s="52"/>
      <c r="DT362" s="52"/>
      <c r="DU362" s="52"/>
      <c r="DV362" s="52"/>
      <c r="DW362" s="52"/>
      <c r="DX362" s="52"/>
      <c r="DY362" s="52"/>
      <c r="DZ362" s="52"/>
      <c r="EA362" s="52"/>
      <c r="EB362" s="52"/>
      <c r="EC362" s="52"/>
      <c r="ED362" s="52"/>
      <c r="EE362" s="52"/>
      <c r="EF362" s="52"/>
      <c r="EG362" s="52"/>
      <c r="EH362" s="52"/>
      <c r="EI362" s="52"/>
      <c r="EJ362" s="52"/>
      <c r="EK362" s="52"/>
      <c r="EL362" s="52"/>
      <c r="EM362" s="52"/>
      <c r="EN362" s="52"/>
      <c r="EO362" s="52"/>
      <c r="EP362" s="52"/>
      <c r="EQ362" s="52"/>
      <c r="ER362" s="52"/>
      <c r="ES362" s="52"/>
      <c r="ET362" s="52"/>
      <c r="EU362" s="52"/>
      <c r="EV362" s="52"/>
      <c r="EW362" s="52"/>
      <c r="EX362" s="52"/>
      <c r="EY362" s="52"/>
      <c r="EZ362" s="52"/>
      <c r="FA362" s="52"/>
      <c r="FB362" s="52"/>
      <c r="FC362" s="52"/>
      <c r="FD362" s="52"/>
      <c r="FE362" s="52"/>
      <c r="FF362" s="52"/>
      <c r="FG362" s="52"/>
      <c r="FH362" s="52"/>
      <c r="FI362" s="52"/>
      <c r="FJ362" s="52"/>
      <c r="FK362" s="52"/>
      <c r="FL362" s="52"/>
      <c r="FM362" s="52"/>
      <c r="FN362" s="52"/>
      <c r="FO362" s="52"/>
      <c r="FP362" s="52"/>
      <c r="FQ362" s="52"/>
      <c r="FR362" s="52"/>
      <c r="FS362" s="52"/>
      <c r="FT362" s="52"/>
      <c r="FU362" s="52"/>
      <c r="FV362" s="52"/>
      <c r="FW362" s="52"/>
      <c r="FX362" s="52"/>
      <c r="FY362" s="52"/>
      <c r="FZ362" s="52"/>
      <c r="GA362" s="52"/>
      <c r="GB362" s="52"/>
      <c r="GC362" s="52"/>
      <c r="GD362" s="52"/>
      <c r="GE362" s="52"/>
      <c r="GF362" s="52"/>
      <c r="GG362" s="52"/>
      <c r="GH362" s="52"/>
      <c r="GI362" s="52"/>
      <c r="GJ362" s="52"/>
      <c r="GK362" s="52"/>
      <c r="GL362" s="52"/>
      <c r="GM362" s="52"/>
      <c r="GN362" s="52"/>
      <c r="GO362" s="52"/>
      <c r="GP362" s="52"/>
      <c r="GQ362" s="52"/>
      <c r="GR362" s="52"/>
      <c r="GS362" s="52"/>
      <c r="GT362" s="52"/>
      <c r="GU362" s="52"/>
      <c r="GV362" s="52"/>
      <c r="GW362" s="52"/>
      <c r="GX362" s="52"/>
      <c r="GY362" s="52"/>
      <c r="GZ362" s="52"/>
      <c r="HA362" s="52"/>
      <c r="HB362" s="52"/>
      <c r="HC362" s="52"/>
      <c r="HD362" s="52"/>
      <c r="HE362" s="52"/>
      <c r="HF362" s="52"/>
      <c r="HG362" s="52"/>
      <c r="HH362" s="52"/>
      <c r="HI362" s="52"/>
      <c r="HJ362" s="52"/>
      <c r="HK362" s="52"/>
      <c r="HL362" s="52"/>
      <c r="HM362" s="52"/>
      <c r="HN362" s="52"/>
      <c r="HO362" s="52"/>
      <c r="HP362" s="52"/>
      <c r="HQ362" s="52"/>
      <c r="HR362" s="52"/>
      <c r="HS362" s="52"/>
      <c r="HT362" s="52"/>
      <c r="HU362" s="52"/>
      <c r="HV362" s="52"/>
      <c r="HW362" s="52"/>
      <c r="HX362" s="52"/>
      <c r="HY362" s="52"/>
      <c r="HZ362" s="52"/>
      <c r="IA362" s="52"/>
      <c r="IB362" s="52"/>
      <c r="IC362" s="52"/>
      <c r="ID362" s="52"/>
      <c r="IE362" s="52"/>
    </row>
    <row r="363" s="53" customFormat="true" ht="60" hidden="false" customHeight="true" outlineLevel="0" collapsed="false">
      <c r="A363" s="36"/>
      <c r="B363" s="36" t="s">
        <v>62</v>
      </c>
      <c r="C363" s="36" t="s">
        <v>63</v>
      </c>
      <c r="D363" s="37" t="s">
        <v>64</v>
      </c>
      <c r="E363" s="37" t="s">
        <v>1610</v>
      </c>
      <c r="F363" s="38" t="s">
        <v>1611</v>
      </c>
      <c r="G363" s="38" t="s">
        <v>1723</v>
      </c>
      <c r="H363" s="37" t="s">
        <v>1724</v>
      </c>
      <c r="I363" s="39" t="s">
        <v>1642</v>
      </c>
      <c r="J363" s="38" t="s">
        <v>1643</v>
      </c>
      <c r="K363" s="40" t="s">
        <v>615</v>
      </c>
      <c r="L363" s="40" t="s">
        <v>1708</v>
      </c>
      <c r="M363" s="40" t="s">
        <v>1709</v>
      </c>
      <c r="N363" s="40" t="n">
        <v>12220071233</v>
      </c>
      <c r="O363" s="36" t="s">
        <v>1647</v>
      </c>
      <c r="P363" s="36" t="s">
        <v>1710</v>
      </c>
      <c r="Q363" s="41"/>
      <c r="R363" s="42" t="n">
        <v>44825</v>
      </c>
      <c r="S363" s="39" t="n">
        <v>12</v>
      </c>
      <c r="T363" s="43" t="n">
        <f aca="false">R363+S363*365.2</f>
        <v>49207.4</v>
      </c>
      <c r="U363" s="248" t="s">
        <v>78</v>
      </c>
      <c r="V363" s="51" t="s">
        <v>416</v>
      </c>
      <c r="W363" s="41" t="s">
        <v>138</v>
      </c>
      <c r="X363" s="39" t="s">
        <v>1711</v>
      </c>
      <c r="Y363" s="39" t="s">
        <v>416</v>
      </c>
      <c r="Z363" s="41" t="s">
        <v>138</v>
      </c>
      <c r="AA363" s="37" t="s">
        <v>1648</v>
      </c>
      <c r="AB363" s="39"/>
      <c r="AC363" s="41" t="s">
        <v>111</v>
      </c>
      <c r="AD363" s="40" t="n">
        <v>60</v>
      </c>
      <c r="AE363" s="42" t="n">
        <v>45889</v>
      </c>
      <c r="AF363" s="45" t="n">
        <f aca="false">IF(AD363=0,0,IF(AE363="","",EDATE(AE363,AD363)-DAY(1)))</f>
        <v>47684</v>
      </c>
      <c r="AG363" s="38" t="s">
        <v>314</v>
      </c>
      <c r="AH363" s="38" t="s">
        <v>1649</v>
      </c>
      <c r="AI363" s="41" t="s">
        <v>1725</v>
      </c>
      <c r="AJ363" s="36" t="s">
        <v>351</v>
      </c>
      <c r="AK363" s="45" t="str">
        <f aca="true">IF(AE363=0,"нет данных",IF(TODAY()&lt;AF363-30,"поверен",IF(TODAY()&gt;AF363,"ЗАМЕНИТЬ","ПРОСРОЧЕН")))</f>
        <v>поверен</v>
      </c>
      <c r="AL363" s="41"/>
      <c r="AM363" s="41" t="s">
        <v>85</v>
      </c>
      <c r="AN363" s="41" t="s">
        <v>86</v>
      </c>
      <c r="AO363" s="41" t="s">
        <v>87</v>
      </c>
      <c r="AP363" s="39" t="s">
        <v>1713</v>
      </c>
      <c r="AQ363" s="46" t="s">
        <v>1652</v>
      </c>
      <c r="AR363" s="45"/>
      <c r="AS363" s="41" t="s">
        <v>90</v>
      </c>
      <c r="AT363" s="36" t="s">
        <v>746</v>
      </c>
      <c r="AU363" s="36"/>
      <c r="AV363" s="38" t="n">
        <v>45290</v>
      </c>
      <c r="AW363" s="38"/>
      <c r="AX363" s="36"/>
      <c r="AY363" s="36"/>
      <c r="AZ363" s="36"/>
      <c r="BA363" s="38"/>
      <c r="BB363" s="38" t="s">
        <v>141</v>
      </c>
      <c r="BC363" s="38" t="s">
        <v>142</v>
      </c>
      <c r="BD363" s="41" t="n">
        <v>3001</v>
      </c>
      <c r="BE363" s="38"/>
      <c r="BF363" s="47"/>
      <c r="BG363" s="48"/>
      <c r="BH363" s="49"/>
      <c r="BI363" s="51" t="s">
        <v>95</v>
      </c>
      <c r="BJ363" s="50" t="s">
        <v>1654</v>
      </c>
      <c r="BK363" s="51" t="s">
        <v>354</v>
      </c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  <c r="CP363" s="52"/>
      <c r="CQ363" s="52"/>
      <c r="CR363" s="52"/>
      <c r="CS363" s="52"/>
      <c r="CT363" s="52"/>
      <c r="CU363" s="52"/>
      <c r="CV363" s="52"/>
      <c r="CW363" s="52"/>
      <c r="CX363" s="52"/>
      <c r="CY363" s="52"/>
      <c r="CZ363" s="52"/>
      <c r="DA363" s="52"/>
      <c r="DB363" s="52"/>
      <c r="DC363" s="52"/>
      <c r="DD363" s="52"/>
      <c r="DE363" s="52"/>
      <c r="DF363" s="52"/>
      <c r="DG363" s="52"/>
      <c r="DH363" s="52"/>
      <c r="DI363" s="52"/>
      <c r="DJ363" s="52"/>
      <c r="DK363" s="52"/>
      <c r="DL363" s="52"/>
      <c r="DM363" s="52"/>
      <c r="DN363" s="52"/>
      <c r="DO363" s="52"/>
      <c r="DP363" s="52"/>
      <c r="DQ363" s="52"/>
      <c r="DR363" s="52"/>
      <c r="DS363" s="52"/>
      <c r="DT363" s="52"/>
      <c r="DU363" s="52"/>
      <c r="DV363" s="52"/>
      <c r="DW363" s="52"/>
      <c r="DX363" s="52"/>
      <c r="DY363" s="52"/>
      <c r="DZ363" s="52"/>
      <c r="EA363" s="52"/>
      <c r="EB363" s="52"/>
      <c r="EC363" s="52"/>
      <c r="ED363" s="52"/>
      <c r="EE363" s="52"/>
      <c r="EF363" s="52"/>
      <c r="EG363" s="52"/>
      <c r="EH363" s="52"/>
      <c r="EI363" s="52"/>
      <c r="EJ363" s="52"/>
      <c r="EK363" s="52"/>
      <c r="EL363" s="52"/>
      <c r="EM363" s="52"/>
      <c r="EN363" s="52"/>
      <c r="EO363" s="52"/>
      <c r="EP363" s="52"/>
      <c r="EQ363" s="52"/>
      <c r="ER363" s="52"/>
      <c r="ES363" s="52"/>
      <c r="ET363" s="52"/>
      <c r="EU363" s="52"/>
      <c r="EV363" s="52"/>
      <c r="EW363" s="52"/>
      <c r="EX363" s="52"/>
      <c r="EY363" s="52"/>
      <c r="EZ363" s="52"/>
      <c r="FA363" s="52"/>
      <c r="FB363" s="52"/>
      <c r="FC363" s="52"/>
      <c r="FD363" s="52"/>
      <c r="FE363" s="52"/>
      <c r="FF363" s="52"/>
      <c r="FG363" s="52"/>
      <c r="FH363" s="52"/>
      <c r="FI363" s="52"/>
      <c r="FJ363" s="52"/>
      <c r="FK363" s="52"/>
      <c r="FL363" s="52"/>
      <c r="FM363" s="52"/>
      <c r="FN363" s="52"/>
      <c r="FO363" s="52"/>
      <c r="FP363" s="52"/>
      <c r="FQ363" s="52"/>
      <c r="FR363" s="52"/>
      <c r="FS363" s="52"/>
      <c r="FT363" s="52"/>
      <c r="FU363" s="52"/>
      <c r="FV363" s="52"/>
      <c r="FW363" s="52"/>
      <c r="FX363" s="52"/>
      <c r="FY363" s="52"/>
      <c r="FZ363" s="52"/>
      <c r="GA363" s="52"/>
      <c r="GB363" s="52"/>
      <c r="GC363" s="52"/>
      <c r="GD363" s="52"/>
      <c r="GE363" s="52"/>
      <c r="GF363" s="52"/>
      <c r="GG363" s="52"/>
      <c r="GH363" s="52"/>
      <c r="GI363" s="52"/>
      <c r="GJ363" s="52"/>
      <c r="GK363" s="52"/>
      <c r="GL363" s="52"/>
      <c r="GM363" s="52"/>
      <c r="GN363" s="52"/>
      <c r="GO363" s="52"/>
      <c r="GP363" s="52"/>
      <c r="GQ363" s="52"/>
      <c r="GR363" s="52"/>
      <c r="GS363" s="52"/>
      <c r="GT363" s="52"/>
      <c r="GU363" s="52"/>
      <c r="GV363" s="52"/>
      <c r="GW363" s="52"/>
      <c r="GX363" s="52"/>
      <c r="GY363" s="52"/>
      <c r="GZ363" s="52"/>
      <c r="HA363" s="52"/>
      <c r="HB363" s="52"/>
      <c r="HC363" s="52"/>
      <c r="HD363" s="52"/>
      <c r="HE363" s="52"/>
      <c r="HF363" s="52"/>
      <c r="HG363" s="52"/>
      <c r="HH363" s="52"/>
      <c r="HI363" s="52"/>
      <c r="HJ363" s="52"/>
      <c r="HK363" s="52"/>
      <c r="HL363" s="52"/>
      <c r="HM363" s="52"/>
      <c r="HN363" s="52"/>
      <c r="HO363" s="52"/>
      <c r="HP363" s="52"/>
      <c r="HQ363" s="52"/>
      <c r="HR363" s="52"/>
      <c r="HS363" s="52"/>
      <c r="HT363" s="52"/>
      <c r="HU363" s="52"/>
      <c r="HV363" s="52"/>
      <c r="HW363" s="52"/>
      <c r="HX363" s="52"/>
      <c r="HY363" s="52"/>
      <c r="HZ363" s="52"/>
      <c r="IA363" s="52"/>
      <c r="IB363" s="52"/>
      <c r="IC363" s="52"/>
      <c r="ID363" s="52"/>
      <c r="IE363" s="52"/>
    </row>
    <row r="364" s="53" customFormat="true" ht="60" hidden="false" customHeight="true" outlineLevel="0" collapsed="false">
      <c r="A364" s="36"/>
      <c r="B364" s="36" t="s">
        <v>62</v>
      </c>
      <c r="C364" s="36" t="s">
        <v>63</v>
      </c>
      <c r="D364" s="37" t="s">
        <v>64</v>
      </c>
      <c r="E364" s="37" t="s">
        <v>1610</v>
      </c>
      <c r="F364" s="38" t="s">
        <v>1611</v>
      </c>
      <c r="G364" s="38" t="s">
        <v>1726</v>
      </c>
      <c r="H364" s="37" t="s">
        <v>1727</v>
      </c>
      <c r="I364" s="39" t="s">
        <v>1642</v>
      </c>
      <c r="J364" s="38" t="s">
        <v>1643</v>
      </c>
      <c r="K364" s="40" t="s">
        <v>615</v>
      </c>
      <c r="L364" s="40" t="s">
        <v>1708</v>
      </c>
      <c r="M364" s="40" t="s">
        <v>1709</v>
      </c>
      <c r="N364" s="40" t="n">
        <v>12220071237</v>
      </c>
      <c r="O364" s="36" t="s">
        <v>1647</v>
      </c>
      <c r="P364" s="36" t="s">
        <v>1710</v>
      </c>
      <c r="Q364" s="41"/>
      <c r="R364" s="42" t="n">
        <v>44825</v>
      </c>
      <c r="S364" s="39" t="n">
        <v>12</v>
      </c>
      <c r="T364" s="43" t="n">
        <f aca="false">R364+S364*365.2</f>
        <v>49207.4</v>
      </c>
      <c r="U364" s="248" t="s">
        <v>78</v>
      </c>
      <c r="V364" s="51" t="s">
        <v>416</v>
      </c>
      <c r="W364" s="41" t="s">
        <v>138</v>
      </c>
      <c r="X364" s="39" t="s">
        <v>1711</v>
      </c>
      <c r="Y364" s="39" t="s">
        <v>416</v>
      </c>
      <c r="Z364" s="41" t="s">
        <v>138</v>
      </c>
      <c r="AA364" s="37" t="s">
        <v>1648</v>
      </c>
      <c r="AB364" s="39"/>
      <c r="AC364" s="41" t="s">
        <v>111</v>
      </c>
      <c r="AD364" s="40" t="n">
        <v>60</v>
      </c>
      <c r="AE364" s="42" t="n">
        <v>45889</v>
      </c>
      <c r="AF364" s="45" t="n">
        <f aca="false">IF(AD364=0,0,IF(AE364="","",EDATE(AE364,AD364)-DAY(1)))</f>
        <v>47684</v>
      </c>
      <c r="AG364" s="38" t="s">
        <v>314</v>
      </c>
      <c r="AH364" s="38" t="s">
        <v>1649</v>
      </c>
      <c r="AI364" s="41" t="s">
        <v>1728</v>
      </c>
      <c r="AJ364" s="36" t="s">
        <v>351</v>
      </c>
      <c r="AK364" s="45" t="str">
        <f aca="true">IF(AE364=0,"нет данных",IF(TODAY()&lt;AF364-30,"поверен",IF(TODAY()&gt;AF364,"ЗАМЕНИТЬ","ПРОСРОЧЕН")))</f>
        <v>поверен</v>
      </c>
      <c r="AL364" s="41"/>
      <c r="AM364" s="41" t="s">
        <v>85</v>
      </c>
      <c r="AN364" s="41" t="s">
        <v>86</v>
      </c>
      <c r="AO364" s="41" t="s">
        <v>87</v>
      </c>
      <c r="AP364" s="39" t="s">
        <v>1713</v>
      </c>
      <c r="AQ364" s="46" t="s">
        <v>1652</v>
      </c>
      <c r="AR364" s="45"/>
      <c r="AS364" s="41" t="s">
        <v>90</v>
      </c>
      <c r="AT364" s="36" t="s">
        <v>746</v>
      </c>
      <c r="AU364" s="36"/>
      <c r="AV364" s="38" t="n">
        <v>45290</v>
      </c>
      <c r="AW364" s="38"/>
      <c r="AX364" s="36"/>
      <c r="AY364" s="36"/>
      <c r="AZ364" s="36"/>
      <c r="BA364" s="38"/>
      <c r="BB364" s="38" t="s">
        <v>141</v>
      </c>
      <c r="BC364" s="38" t="s">
        <v>142</v>
      </c>
      <c r="BD364" s="41" t="n">
        <v>3001</v>
      </c>
      <c r="BE364" s="38"/>
      <c r="BF364" s="47"/>
      <c r="BG364" s="48"/>
      <c r="BH364" s="49"/>
      <c r="BI364" s="51" t="s">
        <v>95</v>
      </c>
      <c r="BJ364" s="50" t="s">
        <v>1654</v>
      </c>
      <c r="BK364" s="51" t="s">
        <v>354</v>
      </c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  <c r="CP364" s="52"/>
      <c r="CQ364" s="52"/>
      <c r="CR364" s="52"/>
      <c r="CS364" s="52"/>
      <c r="CT364" s="52"/>
      <c r="CU364" s="52"/>
      <c r="CV364" s="52"/>
      <c r="CW364" s="52"/>
      <c r="CX364" s="52"/>
      <c r="CY364" s="52"/>
      <c r="CZ364" s="52"/>
      <c r="DA364" s="52"/>
      <c r="DB364" s="52"/>
      <c r="DC364" s="52"/>
      <c r="DD364" s="52"/>
      <c r="DE364" s="52"/>
      <c r="DF364" s="52"/>
      <c r="DG364" s="52"/>
      <c r="DH364" s="52"/>
      <c r="DI364" s="52"/>
      <c r="DJ364" s="52"/>
      <c r="DK364" s="52"/>
      <c r="DL364" s="52"/>
      <c r="DM364" s="52"/>
      <c r="DN364" s="52"/>
      <c r="DO364" s="52"/>
      <c r="DP364" s="52"/>
      <c r="DQ364" s="52"/>
      <c r="DR364" s="52"/>
      <c r="DS364" s="52"/>
      <c r="DT364" s="52"/>
      <c r="DU364" s="52"/>
      <c r="DV364" s="52"/>
      <c r="DW364" s="52"/>
      <c r="DX364" s="52"/>
      <c r="DY364" s="52"/>
      <c r="DZ364" s="52"/>
      <c r="EA364" s="52"/>
      <c r="EB364" s="52"/>
      <c r="EC364" s="52"/>
      <c r="ED364" s="52"/>
      <c r="EE364" s="52"/>
      <c r="EF364" s="52"/>
      <c r="EG364" s="52"/>
      <c r="EH364" s="52"/>
      <c r="EI364" s="52"/>
      <c r="EJ364" s="52"/>
      <c r="EK364" s="52"/>
      <c r="EL364" s="52"/>
      <c r="EM364" s="52"/>
      <c r="EN364" s="52"/>
      <c r="EO364" s="52"/>
      <c r="EP364" s="52"/>
      <c r="EQ364" s="52"/>
      <c r="ER364" s="52"/>
      <c r="ES364" s="52"/>
      <c r="ET364" s="52"/>
      <c r="EU364" s="52"/>
      <c r="EV364" s="52"/>
      <c r="EW364" s="52"/>
      <c r="EX364" s="52"/>
      <c r="EY364" s="52"/>
      <c r="EZ364" s="52"/>
      <c r="FA364" s="52"/>
      <c r="FB364" s="52"/>
      <c r="FC364" s="52"/>
      <c r="FD364" s="52"/>
      <c r="FE364" s="52"/>
      <c r="FF364" s="52"/>
      <c r="FG364" s="52"/>
      <c r="FH364" s="52"/>
      <c r="FI364" s="52"/>
      <c r="FJ364" s="52"/>
      <c r="FK364" s="52"/>
      <c r="FL364" s="52"/>
      <c r="FM364" s="52"/>
      <c r="FN364" s="52"/>
      <c r="FO364" s="52"/>
      <c r="FP364" s="52"/>
      <c r="FQ364" s="52"/>
      <c r="FR364" s="52"/>
      <c r="FS364" s="52"/>
      <c r="FT364" s="52"/>
      <c r="FU364" s="52"/>
      <c r="FV364" s="52"/>
      <c r="FW364" s="52"/>
      <c r="FX364" s="52"/>
      <c r="FY364" s="52"/>
      <c r="FZ364" s="52"/>
      <c r="GA364" s="52"/>
      <c r="GB364" s="52"/>
      <c r="GC364" s="52"/>
      <c r="GD364" s="52"/>
      <c r="GE364" s="52"/>
      <c r="GF364" s="52"/>
      <c r="GG364" s="52"/>
      <c r="GH364" s="52"/>
      <c r="GI364" s="52"/>
      <c r="GJ364" s="52"/>
      <c r="GK364" s="52"/>
      <c r="GL364" s="52"/>
      <c r="GM364" s="52"/>
      <c r="GN364" s="52"/>
      <c r="GO364" s="52"/>
      <c r="GP364" s="52"/>
      <c r="GQ364" s="52"/>
      <c r="GR364" s="52"/>
      <c r="GS364" s="52"/>
      <c r="GT364" s="52"/>
      <c r="GU364" s="52"/>
      <c r="GV364" s="52"/>
      <c r="GW364" s="52"/>
      <c r="GX364" s="52"/>
      <c r="GY364" s="52"/>
      <c r="GZ364" s="52"/>
      <c r="HA364" s="52"/>
      <c r="HB364" s="52"/>
      <c r="HC364" s="52"/>
      <c r="HD364" s="52"/>
      <c r="HE364" s="52"/>
      <c r="HF364" s="52"/>
      <c r="HG364" s="52"/>
      <c r="HH364" s="52"/>
      <c r="HI364" s="52"/>
      <c r="HJ364" s="52"/>
      <c r="HK364" s="52"/>
      <c r="HL364" s="52"/>
      <c r="HM364" s="52"/>
      <c r="HN364" s="52"/>
      <c r="HO364" s="52"/>
      <c r="HP364" s="52"/>
      <c r="HQ364" s="52"/>
      <c r="HR364" s="52"/>
      <c r="HS364" s="52"/>
      <c r="HT364" s="52"/>
      <c r="HU364" s="52"/>
      <c r="HV364" s="52"/>
      <c r="HW364" s="52"/>
      <c r="HX364" s="52"/>
      <c r="HY364" s="52"/>
      <c r="HZ364" s="52"/>
      <c r="IA364" s="52"/>
      <c r="IB364" s="52"/>
      <c r="IC364" s="52"/>
      <c r="ID364" s="52"/>
      <c r="IE364" s="52"/>
    </row>
    <row r="365" s="53" customFormat="true" ht="60" hidden="false" customHeight="true" outlineLevel="0" collapsed="false">
      <c r="A365" s="36"/>
      <c r="B365" s="36" t="s">
        <v>62</v>
      </c>
      <c r="C365" s="36" t="s">
        <v>63</v>
      </c>
      <c r="D365" s="37" t="s">
        <v>64</v>
      </c>
      <c r="E365" s="37" t="s">
        <v>1610</v>
      </c>
      <c r="F365" s="38" t="s">
        <v>1611</v>
      </c>
      <c r="G365" s="38" t="s">
        <v>1729</v>
      </c>
      <c r="H365" s="37" t="s">
        <v>1730</v>
      </c>
      <c r="I365" s="39" t="s">
        <v>1731</v>
      </c>
      <c r="J365" s="38" t="s">
        <v>1732</v>
      </c>
      <c r="K365" s="40" t="s">
        <v>1733</v>
      </c>
      <c r="L365" s="40" t="s">
        <v>1734</v>
      </c>
      <c r="M365" s="40" t="s">
        <v>1735</v>
      </c>
      <c r="N365" s="40" t="n">
        <v>48</v>
      </c>
      <c r="O365" s="36" t="s">
        <v>1736</v>
      </c>
      <c r="P365" s="36" t="s">
        <v>76</v>
      </c>
      <c r="Q365" s="41"/>
      <c r="R365" s="42" t="n">
        <v>44013</v>
      </c>
      <c r="S365" s="39" t="n">
        <v>5</v>
      </c>
      <c r="T365" s="43" t="n">
        <f aca="false">R365+S365*365.2</f>
        <v>45839</v>
      </c>
      <c r="U365" s="248" t="s">
        <v>334</v>
      </c>
      <c r="V365" s="51" t="str">
        <f aca="false">IF(Y365="","",Y365)</f>
        <v/>
      </c>
      <c r="W365" s="41" t="s">
        <v>109</v>
      </c>
      <c r="X365" s="39" t="n">
        <v>200</v>
      </c>
      <c r="Y365" s="39"/>
      <c r="Z365" s="41" t="s">
        <v>109</v>
      </c>
      <c r="AA365" s="36" t="s">
        <v>1737</v>
      </c>
      <c r="AB365" s="39"/>
      <c r="AC365" s="41" t="s">
        <v>109</v>
      </c>
      <c r="AD365" s="40" t="n">
        <v>60</v>
      </c>
      <c r="AE365" s="42" t="n">
        <v>45891</v>
      </c>
      <c r="AF365" s="45" t="n">
        <f aca="false">IF(AD365=0,0,IF(AE365="","",EDATE(AE365,AD365)-DAY(1)))</f>
        <v>47686</v>
      </c>
      <c r="AG365" s="38" t="s">
        <v>81</v>
      </c>
      <c r="AH365" s="38" t="s">
        <v>82</v>
      </c>
      <c r="AI365" s="41" t="s">
        <v>1738</v>
      </c>
      <c r="AJ365" s="38" t="s">
        <v>351</v>
      </c>
      <c r="AK365" s="45" t="str">
        <f aca="true">IF(AE365=0,"нет данных",IF(TODAY()&lt;AF365-30,"поверен",IF(TODAY()&gt;AF365,"ЗАМЕНИТЬ","ПРОСРОЧЕН")))</f>
        <v>поверен</v>
      </c>
      <c r="AL365" s="41"/>
      <c r="AM365" s="41" t="s">
        <v>85</v>
      </c>
      <c r="AN365" s="41" t="s">
        <v>86</v>
      </c>
      <c r="AO365" s="41" t="s">
        <v>87</v>
      </c>
      <c r="AP365" s="39" t="s">
        <v>1739</v>
      </c>
      <c r="AQ365" s="46" t="s">
        <v>1652</v>
      </c>
      <c r="AR365" s="45"/>
      <c r="AS365" s="41" t="s">
        <v>90</v>
      </c>
      <c r="AT365" s="36" t="s">
        <v>746</v>
      </c>
      <c r="AU365" s="36"/>
      <c r="AV365" s="38" t="n">
        <v>45294</v>
      </c>
      <c r="AW365" s="38"/>
      <c r="AX365" s="36"/>
      <c r="AY365" s="36"/>
      <c r="AZ365" s="36"/>
      <c r="BA365" s="38"/>
      <c r="BB365" s="38" t="s">
        <v>116</v>
      </c>
      <c r="BC365" s="38" t="s">
        <v>117</v>
      </c>
      <c r="BD365" s="41" t="n">
        <v>3201</v>
      </c>
      <c r="BE365" s="38"/>
      <c r="BF365" s="47"/>
      <c r="BG365" s="48"/>
      <c r="BH365" s="49"/>
      <c r="BI365" s="46" t="s">
        <v>546</v>
      </c>
      <c r="BJ365" s="50" t="s">
        <v>1740</v>
      </c>
      <c r="BK365" s="50" t="s">
        <v>391</v>
      </c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52"/>
      <c r="CO365" s="52"/>
      <c r="CP365" s="52"/>
      <c r="CQ365" s="52"/>
      <c r="CR365" s="52"/>
      <c r="CS365" s="52"/>
      <c r="CT365" s="52"/>
      <c r="CU365" s="52"/>
      <c r="CV365" s="52"/>
      <c r="CW365" s="52"/>
      <c r="CX365" s="52"/>
      <c r="CY365" s="52"/>
      <c r="CZ365" s="52"/>
      <c r="DA365" s="52"/>
      <c r="DB365" s="52"/>
      <c r="DC365" s="52"/>
      <c r="DD365" s="52"/>
      <c r="DE365" s="52"/>
      <c r="DF365" s="52"/>
      <c r="DG365" s="52"/>
      <c r="DH365" s="52"/>
      <c r="DI365" s="52"/>
      <c r="DJ365" s="52"/>
      <c r="DK365" s="52"/>
      <c r="DL365" s="52"/>
      <c r="DM365" s="52"/>
      <c r="DN365" s="52"/>
      <c r="DO365" s="52"/>
      <c r="DP365" s="52"/>
      <c r="DQ365" s="52"/>
      <c r="DR365" s="52"/>
      <c r="DS365" s="52"/>
      <c r="DT365" s="52"/>
      <c r="DU365" s="52"/>
      <c r="DV365" s="52"/>
      <c r="DW365" s="52"/>
      <c r="DX365" s="52"/>
      <c r="DY365" s="52"/>
      <c r="DZ365" s="52"/>
      <c r="EA365" s="52"/>
      <c r="EB365" s="52"/>
      <c r="EC365" s="52"/>
      <c r="ED365" s="52"/>
      <c r="EE365" s="52"/>
      <c r="EF365" s="52"/>
      <c r="EG365" s="52"/>
      <c r="EH365" s="52"/>
      <c r="EI365" s="52"/>
      <c r="EJ365" s="52"/>
      <c r="EK365" s="52"/>
      <c r="EL365" s="52"/>
      <c r="EM365" s="52"/>
      <c r="EN365" s="52"/>
      <c r="EO365" s="52"/>
      <c r="EP365" s="52"/>
      <c r="EQ365" s="52"/>
      <c r="ER365" s="52"/>
      <c r="ES365" s="52"/>
      <c r="ET365" s="52"/>
      <c r="EU365" s="52"/>
      <c r="EV365" s="52"/>
      <c r="EW365" s="52"/>
      <c r="EX365" s="52"/>
      <c r="EY365" s="52"/>
      <c r="EZ365" s="52"/>
      <c r="FA365" s="52"/>
      <c r="FB365" s="52"/>
      <c r="FC365" s="52"/>
      <c r="FD365" s="52"/>
      <c r="FE365" s="52"/>
      <c r="FF365" s="52"/>
      <c r="FG365" s="52"/>
      <c r="FH365" s="52"/>
      <c r="FI365" s="52"/>
      <c r="FJ365" s="52"/>
      <c r="FK365" s="52"/>
      <c r="FL365" s="52"/>
      <c r="FM365" s="52"/>
      <c r="FN365" s="52"/>
      <c r="FO365" s="52"/>
      <c r="FP365" s="52"/>
      <c r="FQ365" s="52"/>
      <c r="FR365" s="52"/>
      <c r="FS365" s="52"/>
      <c r="FT365" s="52"/>
      <c r="FU365" s="52"/>
      <c r="FV365" s="52"/>
      <c r="FW365" s="52"/>
      <c r="FX365" s="52"/>
      <c r="FY365" s="52"/>
      <c r="FZ365" s="52"/>
      <c r="GA365" s="52"/>
      <c r="GB365" s="52"/>
      <c r="GC365" s="52"/>
      <c r="GD365" s="52"/>
      <c r="GE365" s="52"/>
      <c r="GF365" s="52"/>
      <c r="GG365" s="52"/>
      <c r="GH365" s="52"/>
      <c r="GI365" s="52"/>
      <c r="GJ365" s="52"/>
      <c r="GK365" s="52"/>
      <c r="GL365" s="52"/>
      <c r="GM365" s="52"/>
      <c r="GN365" s="52"/>
      <c r="GO365" s="52"/>
      <c r="GP365" s="52"/>
      <c r="GQ365" s="52"/>
      <c r="GR365" s="52"/>
      <c r="GS365" s="52"/>
      <c r="GT365" s="52"/>
      <c r="GU365" s="52"/>
      <c r="GV365" s="52"/>
      <c r="GW365" s="52"/>
      <c r="GX365" s="52"/>
      <c r="GY365" s="52"/>
      <c r="GZ365" s="52"/>
      <c r="HA365" s="52"/>
      <c r="HB365" s="52"/>
      <c r="HC365" s="52"/>
      <c r="HD365" s="52"/>
      <c r="HE365" s="52"/>
      <c r="HF365" s="52"/>
      <c r="HG365" s="52"/>
      <c r="HH365" s="52"/>
      <c r="HI365" s="52"/>
      <c r="HJ365" s="52"/>
      <c r="HK365" s="52"/>
      <c r="HL365" s="52"/>
      <c r="HM365" s="52"/>
      <c r="HN365" s="52"/>
      <c r="HO365" s="52"/>
      <c r="HP365" s="52"/>
      <c r="HQ365" s="52"/>
      <c r="HR365" s="52"/>
      <c r="HS365" s="52"/>
      <c r="HT365" s="52"/>
      <c r="HU365" s="52"/>
      <c r="HV365" s="52"/>
      <c r="HW365" s="52"/>
      <c r="HX365" s="52"/>
      <c r="HY365" s="52"/>
      <c r="HZ365" s="52"/>
      <c r="IA365" s="52"/>
      <c r="IB365" s="52"/>
      <c r="IC365" s="52"/>
      <c r="ID365" s="52"/>
      <c r="IE365" s="52"/>
    </row>
    <row r="366" s="53" customFormat="true" ht="60" hidden="false" customHeight="true" outlineLevel="0" collapsed="false">
      <c r="A366" s="36"/>
      <c r="B366" s="36" t="s">
        <v>62</v>
      </c>
      <c r="C366" s="36" t="s">
        <v>63</v>
      </c>
      <c r="D366" s="37" t="s">
        <v>64</v>
      </c>
      <c r="E366" s="37" t="s">
        <v>1610</v>
      </c>
      <c r="F366" s="38" t="s">
        <v>1611</v>
      </c>
      <c r="G366" s="38" t="s">
        <v>1741</v>
      </c>
      <c r="H366" s="37" t="s">
        <v>1742</v>
      </c>
      <c r="I366" s="39" t="s">
        <v>1743</v>
      </c>
      <c r="J366" s="38" t="s">
        <v>1744</v>
      </c>
      <c r="K366" s="40" t="s">
        <v>1733</v>
      </c>
      <c r="L366" s="40" t="s">
        <v>1734</v>
      </c>
      <c r="M366" s="40" t="s">
        <v>1735</v>
      </c>
      <c r="N366" s="40" t="n">
        <v>49</v>
      </c>
      <c r="O366" s="36" t="s">
        <v>1745</v>
      </c>
      <c r="P366" s="36" t="s">
        <v>76</v>
      </c>
      <c r="Q366" s="41"/>
      <c r="R366" s="42" t="n">
        <v>44013</v>
      </c>
      <c r="S366" s="39" t="n">
        <v>5</v>
      </c>
      <c r="T366" s="43" t="n">
        <f aca="false">R366+S366*365.2</f>
        <v>45839</v>
      </c>
      <c r="U366" s="248" t="s">
        <v>334</v>
      </c>
      <c r="V366" s="51" t="str">
        <f aca="false">IF(Y366="","",Y366)</f>
        <v/>
      </c>
      <c r="W366" s="41" t="s">
        <v>109</v>
      </c>
      <c r="X366" s="39" t="n">
        <v>200</v>
      </c>
      <c r="Y366" s="39"/>
      <c r="Z366" s="41" t="s">
        <v>109</v>
      </c>
      <c r="AA366" s="36" t="s">
        <v>1737</v>
      </c>
      <c r="AB366" s="39"/>
      <c r="AC366" s="41" t="s">
        <v>109</v>
      </c>
      <c r="AD366" s="40" t="n">
        <v>60</v>
      </c>
      <c r="AE366" s="42" t="n">
        <v>45297</v>
      </c>
      <c r="AF366" s="45" t="n">
        <f aca="false">IF(AD366=0,0,IF(AE366="","",EDATE(AE366,AD366)-DAY(1)))</f>
        <v>47093</v>
      </c>
      <c r="AG366" s="38" t="s">
        <v>81</v>
      </c>
      <c r="AH366" s="38" t="s">
        <v>82</v>
      </c>
      <c r="AI366" s="41" t="s">
        <v>1746</v>
      </c>
      <c r="AJ366" s="38" t="s">
        <v>113</v>
      </c>
      <c r="AK366" s="45" t="str">
        <f aca="true">IF(AE366=0,"нет данных",IF(TODAY()&lt;AF366-30,"поверен",IF(TODAY()&gt;AF366,"ЗАМЕНИТЬ","ПРОСРОЧЕН")))</f>
        <v>поверен</v>
      </c>
      <c r="AL366" s="41"/>
      <c r="AM366" s="41" t="s">
        <v>85</v>
      </c>
      <c r="AN366" s="41" t="s">
        <v>86</v>
      </c>
      <c r="AO366" s="41" t="s">
        <v>87</v>
      </c>
      <c r="AP366" s="39" t="s">
        <v>1739</v>
      </c>
      <c r="AQ366" s="46" t="s">
        <v>1652</v>
      </c>
      <c r="AR366" s="45"/>
      <c r="AS366" s="41" t="s">
        <v>90</v>
      </c>
      <c r="AT366" s="36" t="s">
        <v>746</v>
      </c>
      <c r="AU366" s="36"/>
      <c r="AV366" s="38" t="n">
        <v>45294</v>
      </c>
      <c r="AW366" s="38"/>
      <c r="AX366" s="36"/>
      <c r="AY366" s="36"/>
      <c r="AZ366" s="36"/>
      <c r="BA366" s="38"/>
      <c r="BB366" s="38" t="s">
        <v>116</v>
      </c>
      <c r="BC366" s="38" t="s">
        <v>117</v>
      </c>
      <c r="BD366" s="41" t="n">
        <v>3201</v>
      </c>
      <c r="BE366" s="38"/>
      <c r="BF366" s="47"/>
      <c r="BG366" s="48"/>
      <c r="BH366" s="49"/>
      <c r="BI366" s="46" t="s">
        <v>546</v>
      </c>
      <c r="BJ366" s="50" t="s">
        <v>1740</v>
      </c>
      <c r="BK366" s="50" t="s">
        <v>391</v>
      </c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  <c r="CP366" s="52"/>
      <c r="CQ366" s="52"/>
      <c r="CR366" s="52"/>
      <c r="CS366" s="52"/>
      <c r="CT366" s="52"/>
      <c r="CU366" s="52"/>
      <c r="CV366" s="52"/>
      <c r="CW366" s="52"/>
      <c r="CX366" s="52"/>
      <c r="CY366" s="52"/>
      <c r="CZ366" s="52"/>
      <c r="DA366" s="52"/>
      <c r="DB366" s="52"/>
      <c r="DC366" s="52"/>
      <c r="DD366" s="52"/>
      <c r="DE366" s="52"/>
      <c r="DF366" s="52"/>
      <c r="DG366" s="52"/>
      <c r="DH366" s="52"/>
      <c r="DI366" s="52"/>
      <c r="DJ366" s="52"/>
      <c r="DK366" s="52"/>
      <c r="DL366" s="52"/>
      <c r="DM366" s="52"/>
      <c r="DN366" s="52"/>
      <c r="DO366" s="52"/>
      <c r="DP366" s="52"/>
      <c r="DQ366" s="52"/>
      <c r="DR366" s="52"/>
      <c r="DS366" s="52"/>
      <c r="DT366" s="52"/>
      <c r="DU366" s="52"/>
      <c r="DV366" s="52"/>
      <c r="DW366" s="52"/>
      <c r="DX366" s="52"/>
      <c r="DY366" s="52"/>
      <c r="DZ366" s="52"/>
      <c r="EA366" s="52"/>
      <c r="EB366" s="52"/>
      <c r="EC366" s="52"/>
      <c r="ED366" s="52"/>
      <c r="EE366" s="52"/>
      <c r="EF366" s="52"/>
      <c r="EG366" s="52"/>
      <c r="EH366" s="52"/>
      <c r="EI366" s="52"/>
      <c r="EJ366" s="52"/>
      <c r="EK366" s="52"/>
      <c r="EL366" s="52"/>
      <c r="EM366" s="52"/>
      <c r="EN366" s="52"/>
      <c r="EO366" s="52"/>
      <c r="EP366" s="52"/>
      <c r="EQ366" s="52"/>
      <c r="ER366" s="52"/>
      <c r="ES366" s="52"/>
      <c r="ET366" s="52"/>
      <c r="EU366" s="52"/>
      <c r="EV366" s="52"/>
      <c r="EW366" s="52"/>
      <c r="EX366" s="52"/>
      <c r="EY366" s="52"/>
      <c r="EZ366" s="52"/>
      <c r="FA366" s="52"/>
      <c r="FB366" s="52"/>
      <c r="FC366" s="52"/>
      <c r="FD366" s="52"/>
      <c r="FE366" s="52"/>
      <c r="FF366" s="52"/>
      <c r="FG366" s="52"/>
      <c r="FH366" s="52"/>
      <c r="FI366" s="52"/>
      <c r="FJ366" s="52"/>
      <c r="FK366" s="52"/>
      <c r="FL366" s="52"/>
      <c r="FM366" s="52"/>
      <c r="FN366" s="52"/>
      <c r="FO366" s="52"/>
      <c r="FP366" s="52"/>
      <c r="FQ366" s="52"/>
      <c r="FR366" s="52"/>
      <c r="FS366" s="52"/>
      <c r="FT366" s="52"/>
      <c r="FU366" s="52"/>
      <c r="FV366" s="52"/>
      <c r="FW366" s="52"/>
      <c r="FX366" s="52"/>
      <c r="FY366" s="52"/>
      <c r="FZ366" s="52"/>
      <c r="GA366" s="52"/>
      <c r="GB366" s="52"/>
      <c r="GC366" s="52"/>
      <c r="GD366" s="52"/>
      <c r="GE366" s="52"/>
      <c r="GF366" s="52"/>
      <c r="GG366" s="52"/>
      <c r="GH366" s="52"/>
      <c r="GI366" s="52"/>
      <c r="GJ366" s="52"/>
      <c r="GK366" s="52"/>
      <c r="GL366" s="52"/>
      <c r="GM366" s="52"/>
      <c r="GN366" s="52"/>
      <c r="GO366" s="52"/>
      <c r="GP366" s="52"/>
      <c r="GQ366" s="52"/>
      <c r="GR366" s="52"/>
      <c r="GS366" s="52"/>
      <c r="GT366" s="52"/>
      <c r="GU366" s="52"/>
      <c r="GV366" s="52"/>
      <c r="GW366" s="52"/>
      <c r="GX366" s="52"/>
      <c r="GY366" s="52"/>
      <c r="GZ366" s="52"/>
      <c r="HA366" s="52"/>
      <c r="HB366" s="52"/>
      <c r="HC366" s="52"/>
      <c r="HD366" s="52"/>
      <c r="HE366" s="52"/>
      <c r="HF366" s="52"/>
      <c r="HG366" s="52"/>
      <c r="HH366" s="52"/>
      <c r="HI366" s="52"/>
      <c r="HJ366" s="52"/>
      <c r="HK366" s="52"/>
      <c r="HL366" s="52"/>
      <c r="HM366" s="52"/>
      <c r="HN366" s="52"/>
      <c r="HO366" s="52"/>
      <c r="HP366" s="52"/>
      <c r="HQ366" s="52"/>
      <c r="HR366" s="52"/>
      <c r="HS366" s="52"/>
      <c r="HT366" s="52"/>
      <c r="HU366" s="52"/>
      <c r="HV366" s="52"/>
      <c r="HW366" s="52"/>
      <c r="HX366" s="52"/>
      <c r="HY366" s="52"/>
      <c r="HZ366" s="52"/>
      <c r="IA366" s="52"/>
      <c r="IB366" s="52"/>
      <c r="IC366" s="52"/>
      <c r="ID366" s="52"/>
      <c r="IE366" s="52"/>
    </row>
    <row r="367" s="53" customFormat="true" ht="59.25" hidden="false" customHeight="true" outlineLevel="0" collapsed="false">
      <c r="A367" s="36"/>
      <c r="B367" s="36" t="s">
        <v>62</v>
      </c>
      <c r="C367" s="36" t="s">
        <v>63</v>
      </c>
      <c r="D367" s="37" t="s">
        <v>64</v>
      </c>
      <c r="E367" s="37" t="s">
        <v>1610</v>
      </c>
      <c r="F367" s="38" t="s">
        <v>1611</v>
      </c>
      <c r="G367" s="38" t="s">
        <v>1747</v>
      </c>
      <c r="H367" s="37" t="s">
        <v>1748</v>
      </c>
      <c r="I367" s="39" t="s">
        <v>1731</v>
      </c>
      <c r="J367" s="38" t="s">
        <v>1732</v>
      </c>
      <c r="K367" s="40" t="s">
        <v>1733</v>
      </c>
      <c r="L367" s="40" t="s">
        <v>1734</v>
      </c>
      <c r="M367" s="40" t="s">
        <v>1735</v>
      </c>
      <c r="N367" s="40" t="n">
        <v>53</v>
      </c>
      <c r="O367" s="36" t="s">
        <v>1745</v>
      </c>
      <c r="P367" s="36" t="s">
        <v>76</v>
      </c>
      <c r="Q367" s="41"/>
      <c r="R367" s="42" t="n">
        <v>44013</v>
      </c>
      <c r="S367" s="39" t="n">
        <v>5</v>
      </c>
      <c r="T367" s="43" t="n">
        <f aca="false">R367+S367*365.2</f>
        <v>45839</v>
      </c>
      <c r="U367" s="248" t="s">
        <v>334</v>
      </c>
      <c r="V367" s="51" t="str">
        <f aca="false">IF(Y367="","",Y367)</f>
        <v/>
      </c>
      <c r="W367" s="41" t="s">
        <v>109</v>
      </c>
      <c r="X367" s="39" t="n">
        <v>200</v>
      </c>
      <c r="Y367" s="39"/>
      <c r="Z367" s="41" t="s">
        <v>109</v>
      </c>
      <c r="AA367" s="36" t="s">
        <v>1737</v>
      </c>
      <c r="AB367" s="39"/>
      <c r="AC367" s="41" t="s">
        <v>109</v>
      </c>
      <c r="AD367" s="40" t="n">
        <v>60</v>
      </c>
      <c r="AE367" s="42" t="n">
        <v>45891</v>
      </c>
      <c r="AF367" s="45" t="n">
        <f aca="false">IF(AD367=0,0,IF(AE367="","",EDATE(AE367,AD367)-DAY(1)))</f>
        <v>47686</v>
      </c>
      <c r="AG367" s="38" t="s">
        <v>81</v>
      </c>
      <c r="AH367" s="38" t="s">
        <v>82</v>
      </c>
      <c r="AI367" s="41" t="s">
        <v>1749</v>
      </c>
      <c r="AJ367" s="38" t="s">
        <v>351</v>
      </c>
      <c r="AK367" s="45" t="str">
        <f aca="true">IF(AE367=0,"нет данных",IF(TODAY()&lt;AF367-30,"поверен",IF(TODAY()&gt;AF367,"ЗАМЕНИТЬ","ПРОСРОЧЕН")))</f>
        <v>поверен</v>
      </c>
      <c r="AL367" s="41"/>
      <c r="AM367" s="41" t="s">
        <v>85</v>
      </c>
      <c r="AN367" s="41" t="s">
        <v>86</v>
      </c>
      <c r="AO367" s="41" t="s">
        <v>87</v>
      </c>
      <c r="AP367" s="39" t="s">
        <v>1739</v>
      </c>
      <c r="AQ367" s="46" t="s">
        <v>1652</v>
      </c>
      <c r="AR367" s="45"/>
      <c r="AS367" s="41" t="s">
        <v>90</v>
      </c>
      <c r="AT367" s="36" t="s">
        <v>746</v>
      </c>
      <c r="AU367" s="36"/>
      <c r="AV367" s="38" t="n">
        <v>45294</v>
      </c>
      <c r="AW367" s="38"/>
      <c r="AX367" s="36"/>
      <c r="AY367" s="36"/>
      <c r="AZ367" s="36"/>
      <c r="BA367" s="38"/>
      <c r="BB367" s="38" t="s">
        <v>116</v>
      </c>
      <c r="BC367" s="38" t="s">
        <v>117</v>
      </c>
      <c r="BD367" s="41" t="n">
        <v>3201</v>
      </c>
      <c r="BE367" s="38"/>
      <c r="BF367" s="47"/>
      <c r="BG367" s="48"/>
      <c r="BH367" s="49"/>
      <c r="BI367" s="46" t="s">
        <v>546</v>
      </c>
      <c r="BJ367" s="50" t="s">
        <v>1740</v>
      </c>
      <c r="BK367" s="50" t="s">
        <v>391</v>
      </c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  <c r="CP367" s="52"/>
      <c r="CQ367" s="52"/>
      <c r="CR367" s="52"/>
      <c r="CS367" s="52"/>
      <c r="CT367" s="52"/>
      <c r="CU367" s="52"/>
      <c r="CV367" s="52"/>
      <c r="CW367" s="52"/>
      <c r="CX367" s="52"/>
      <c r="CY367" s="52"/>
      <c r="CZ367" s="52"/>
      <c r="DA367" s="52"/>
      <c r="DB367" s="52"/>
      <c r="DC367" s="52"/>
      <c r="DD367" s="52"/>
      <c r="DE367" s="52"/>
      <c r="DF367" s="52"/>
      <c r="DG367" s="52"/>
      <c r="DH367" s="52"/>
      <c r="DI367" s="52"/>
      <c r="DJ367" s="52"/>
      <c r="DK367" s="52"/>
      <c r="DL367" s="52"/>
      <c r="DM367" s="52"/>
      <c r="DN367" s="52"/>
      <c r="DO367" s="52"/>
      <c r="DP367" s="52"/>
      <c r="DQ367" s="52"/>
      <c r="DR367" s="52"/>
      <c r="DS367" s="52"/>
      <c r="DT367" s="52"/>
      <c r="DU367" s="52"/>
      <c r="DV367" s="52"/>
      <c r="DW367" s="52"/>
      <c r="DX367" s="52"/>
      <c r="DY367" s="52"/>
      <c r="DZ367" s="52"/>
      <c r="EA367" s="52"/>
      <c r="EB367" s="52"/>
      <c r="EC367" s="52"/>
      <c r="ED367" s="52"/>
      <c r="EE367" s="52"/>
      <c r="EF367" s="52"/>
      <c r="EG367" s="52"/>
      <c r="EH367" s="52"/>
      <c r="EI367" s="52"/>
      <c r="EJ367" s="52"/>
      <c r="EK367" s="52"/>
      <c r="EL367" s="52"/>
      <c r="EM367" s="52"/>
      <c r="EN367" s="52"/>
      <c r="EO367" s="52"/>
      <c r="EP367" s="52"/>
      <c r="EQ367" s="52"/>
      <c r="ER367" s="52"/>
      <c r="ES367" s="52"/>
      <c r="ET367" s="52"/>
      <c r="EU367" s="52"/>
      <c r="EV367" s="52"/>
      <c r="EW367" s="52"/>
      <c r="EX367" s="52"/>
      <c r="EY367" s="52"/>
      <c r="EZ367" s="52"/>
      <c r="FA367" s="52"/>
      <c r="FB367" s="52"/>
      <c r="FC367" s="52"/>
      <c r="FD367" s="52"/>
      <c r="FE367" s="52"/>
      <c r="FF367" s="52"/>
      <c r="FG367" s="52"/>
      <c r="FH367" s="52"/>
      <c r="FI367" s="52"/>
      <c r="FJ367" s="52"/>
      <c r="FK367" s="52"/>
      <c r="FL367" s="52"/>
      <c r="FM367" s="52"/>
      <c r="FN367" s="52"/>
      <c r="FO367" s="52"/>
      <c r="FP367" s="52"/>
      <c r="FQ367" s="52"/>
      <c r="FR367" s="52"/>
      <c r="FS367" s="52"/>
      <c r="FT367" s="52"/>
      <c r="FU367" s="52"/>
      <c r="FV367" s="52"/>
      <c r="FW367" s="52"/>
      <c r="FX367" s="52"/>
      <c r="FY367" s="52"/>
      <c r="FZ367" s="52"/>
      <c r="GA367" s="52"/>
      <c r="GB367" s="52"/>
      <c r="GC367" s="52"/>
      <c r="GD367" s="52"/>
      <c r="GE367" s="52"/>
      <c r="GF367" s="52"/>
      <c r="GG367" s="52"/>
      <c r="GH367" s="52"/>
      <c r="GI367" s="52"/>
      <c r="GJ367" s="52"/>
      <c r="GK367" s="52"/>
      <c r="GL367" s="52"/>
      <c r="GM367" s="52"/>
      <c r="GN367" s="52"/>
      <c r="GO367" s="52"/>
      <c r="GP367" s="52"/>
      <c r="GQ367" s="52"/>
      <c r="GR367" s="52"/>
      <c r="GS367" s="52"/>
      <c r="GT367" s="52"/>
      <c r="GU367" s="52"/>
      <c r="GV367" s="52"/>
      <c r="GW367" s="52"/>
      <c r="GX367" s="52"/>
      <c r="GY367" s="52"/>
      <c r="GZ367" s="52"/>
      <c r="HA367" s="52"/>
      <c r="HB367" s="52"/>
      <c r="HC367" s="52"/>
      <c r="HD367" s="52"/>
      <c r="HE367" s="52"/>
      <c r="HF367" s="52"/>
      <c r="HG367" s="52"/>
      <c r="HH367" s="52"/>
      <c r="HI367" s="52"/>
      <c r="HJ367" s="52"/>
      <c r="HK367" s="52"/>
      <c r="HL367" s="52"/>
      <c r="HM367" s="52"/>
      <c r="HN367" s="52"/>
      <c r="HO367" s="52"/>
      <c r="HP367" s="52"/>
      <c r="HQ367" s="52"/>
      <c r="HR367" s="52"/>
      <c r="HS367" s="52"/>
      <c r="HT367" s="52"/>
      <c r="HU367" s="52"/>
      <c r="HV367" s="52"/>
      <c r="HW367" s="52"/>
      <c r="HX367" s="52"/>
      <c r="HY367" s="52"/>
      <c r="HZ367" s="52"/>
      <c r="IA367" s="52"/>
      <c r="IB367" s="52"/>
      <c r="IC367" s="52"/>
      <c r="ID367" s="52"/>
      <c r="IE367" s="52"/>
    </row>
    <row r="368" s="53" customFormat="true" ht="60" hidden="false" customHeight="true" outlineLevel="0" collapsed="false">
      <c r="A368" s="36"/>
      <c r="B368" s="36" t="s">
        <v>62</v>
      </c>
      <c r="C368" s="36" t="s">
        <v>63</v>
      </c>
      <c r="D368" s="37" t="s">
        <v>64</v>
      </c>
      <c r="E368" s="37" t="s">
        <v>1610</v>
      </c>
      <c r="F368" s="38" t="s">
        <v>1611</v>
      </c>
      <c r="G368" s="38" t="s">
        <v>1750</v>
      </c>
      <c r="H368" s="37" t="s">
        <v>1751</v>
      </c>
      <c r="I368" s="39" t="s">
        <v>1731</v>
      </c>
      <c r="J368" s="38" t="s">
        <v>1732</v>
      </c>
      <c r="K368" s="40" t="s">
        <v>1733</v>
      </c>
      <c r="L368" s="40" t="s">
        <v>1734</v>
      </c>
      <c r="M368" s="40" t="s">
        <v>1735</v>
      </c>
      <c r="N368" s="40" t="n">
        <v>50</v>
      </c>
      <c r="O368" s="36" t="s">
        <v>1745</v>
      </c>
      <c r="P368" s="36" t="s">
        <v>76</v>
      </c>
      <c r="Q368" s="41"/>
      <c r="R368" s="42" t="n">
        <v>44013</v>
      </c>
      <c r="S368" s="39" t="n">
        <v>5</v>
      </c>
      <c r="T368" s="43" t="n">
        <f aca="false">R368+S368*365.2</f>
        <v>45839</v>
      </c>
      <c r="U368" s="248" t="s">
        <v>334</v>
      </c>
      <c r="V368" s="51" t="str">
        <f aca="false">IF(Y368="","",Y368)</f>
        <v/>
      </c>
      <c r="W368" s="41" t="s">
        <v>109</v>
      </c>
      <c r="X368" s="39" t="n">
        <v>200</v>
      </c>
      <c r="Y368" s="39"/>
      <c r="Z368" s="41" t="s">
        <v>109</v>
      </c>
      <c r="AA368" s="36" t="s">
        <v>1737</v>
      </c>
      <c r="AB368" s="39"/>
      <c r="AC368" s="41" t="s">
        <v>109</v>
      </c>
      <c r="AD368" s="40" t="n">
        <v>60</v>
      </c>
      <c r="AE368" s="42" t="n">
        <v>45814</v>
      </c>
      <c r="AF368" s="45" t="n">
        <f aca="false">IF(AD368=0,0,IF(AE368="","",EDATE(AE368,AD368)-DAY(1)))</f>
        <v>47609</v>
      </c>
      <c r="AG368" s="38" t="s">
        <v>81</v>
      </c>
      <c r="AH368" s="38" t="s">
        <v>82</v>
      </c>
      <c r="AI368" s="41" t="s">
        <v>1752</v>
      </c>
      <c r="AJ368" s="38" t="s">
        <v>351</v>
      </c>
      <c r="AK368" s="45" t="str">
        <f aca="true">IF(AE368=0,"нет данных",IF(TODAY()&lt;AF368-30,"поверен",IF(TODAY()&gt;AF368,"ЗАМЕНИТЬ","ПРОСРОЧЕН")))</f>
        <v>поверен</v>
      </c>
      <c r="AL368" s="41"/>
      <c r="AM368" s="41" t="s">
        <v>85</v>
      </c>
      <c r="AN368" s="41" t="s">
        <v>86</v>
      </c>
      <c r="AO368" s="41" t="s">
        <v>87</v>
      </c>
      <c r="AP368" s="39" t="s">
        <v>1739</v>
      </c>
      <c r="AQ368" s="46" t="s">
        <v>1652</v>
      </c>
      <c r="AR368" s="45"/>
      <c r="AS368" s="41" t="s">
        <v>90</v>
      </c>
      <c r="AT368" s="36" t="s">
        <v>746</v>
      </c>
      <c r="AU368" s="36"/>
      <c r="AV368" s="38" t="n">
        <v>45294</v>
      </c>
      <c r="AW368" s="38"/>
      <c r="AX368" s="36"/>
      <c r="AY368" s="36"/>
      <c r="AZ368" s="36"/>
      <c r="BA368" s="38"/>
      <c r="BB368" s="38" t="s">
        <v>116</v>
      </c>
      <c r="BC368" s="38" t="s">
        <v>117</v>
      </c>
      <c r="BD368" s="41" t="n">
        <v>3201</v>
      </c>
      <c r="BE368" s="38"/>
      <c r="BF368" s="47"/>
      <c r="BG368" s="48"/>
      <c r="BH368" s="49"/>
      <c r="BI368" s="46" t="s">
        <v>546</v>
      </c>
      <c r="BJ368" s="50" t="s">
        <v>1740</v>
      </c>
      <c r="BK368" s="50" t="s">
        <v>391</v>
      </c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  <c r="CP368" s="52"/>
      <c r="CQ368" s="52"/>
      <c r="CR368" s="52"/>
      <c r="CS368" s="52"/>
      <c r="CT368" s="52"/>
      <c r="CU368" s="52"/>
      <c r="CV368" s="52"/>
      <c r="CW368" s="52"/>
      <c r="CX368" s="52"/>
      <c r="CY368" s="52"/>
      <c r="CZ368" s="52"/>
      <c r="DA368" s="52"/>
      <c r="DB368" s="52"/>
      <c r="DC368" s="52"/>
      <c r="DD368" s="52"/>
      <c r="DE368" s="52"/>
      <c r="DF368" s="52"/>
      <c r="DG368" s="52"/>
      <c r="DH368" s="52"/>
      <c r="DI368" s="52"/>
      <c r="DJ368" s="52"/>
      <c r="DK368" s="52"/>
      <c r="DL368" s="52"/>
      <c r="DM368" s="52"/>
      <c r="DN368" s="52"/>
      <c r="DO368" s="52"/>
      <c r="DP368" s="52"/>
      <c r="DQ368" s="52"/>
      <c r="DR368" s="52"/>
      <c r="DS368" s="52"/>
      <c r="DT368" s="52"/>
      <c r="DU368" s="52"/>
      <c r="DV368" s="52"/>
      <c r="DW368" s="52"/>
      <c r="DX368" s="52"/>
      <c r="DY368" s="52"/>
      <c r="DZ368" s="52"/>
      <c r="EA368" s="52"/>
      <c r="EB368" s="52"/>
      <c r="EC368" s="52"/>
      <c r="ED368" s="52"/>
      <c r="EE368" s="52"/>
      <c r="EF368" s="52"/>
      <c r="EG368" s="52"/>
      <c r="EH368" s="52"/>
      <c r="EI368" s="52"/>
      <c r="EJ368" s="52"/>
      <c r="EK368" s="52"/>
      <c r="EL368" s="52"/>
      <c r="EM368" s="52"/>
      <c r="EN368" s="52"/>
      <c r="EO368" s="52"/>
      <c r="EP368" s="52"/>
      <c r="EQ368" s="52"/>
      <c r="ER368" s="52"/>
      <c r="ES368" s="52"/>
      <c r="ET368" s="52"/>
      <c r="EU368" s="52"/>
      <c r="EV368" s="52"/>
      <c r="EW368" s="52"/>
      <c r="EX368" s="52"/>
      <c r="EY368" s="52"/>
      <c r="EZ368" s="52"/>
      <c r="FA368" s="52"/>
      <c r="FB368" s="52"/>
      <c r="FC368" s="52"/>
      <c r="FD368" s="52"/>
      <c r="FE368" s="52"/>
      <c r="FF368" s="52"/>
      <c r="FG368" s="52"/>
      <c r="FH368" s="52"/>
      <c r="FI368" s="52"/>
      <c r="FJ368" s="52"/>
      <c r="FK368" s="52"/>
      <c r="FL368" s="52"/>
      <c r="FM368" s="52"/>
      <c r="FN368" s="52"/>
      <c r="FO368" s="52"/>
      <c r="FP368" s="52"/>
      <c r="FQ368" s="52"/>
      <c r="FR368" s="52"/>
      <c r="FS368" s="52"/>
      <c r="FT368" s="52"/>
      <c r="FU368" s="52"/>
      <c r="FV368" s="52"/>
      <c r="FW368" s="52"/>
      <c r="FX368" s="52"/>
      <c r="FY368" s="52"/>
      <c r="FZ368" s="52"/>
      <c r="GA368" s="52"/>
      <c r="GB368" s="52"/>
      <c r="GC368" s="52"/>
      <c r="GD368" s="52"/>
      <c r="GE368" s="52"/>
      <c r="GF368" s="52"/>
      <c r="GG368" s="52"/>
      <c r="GH368" s="52"/>
      <c r="GI368" s="52"/>
      <c r="GJ368" s="52"/>
      <c r="GK368" s="52"/>
      <c r="GL368" s="52"/>
      <c r="GM368" s="52"/>
      <c r="GN368" s="52"/>
      <c r="GO368" s="52"/>
      <c r="GP368" s="52"/>
      <c r="GQ368" s="52"/>
      <c r="GR368" s="52"/>
      <c r="GS368" s="52"/>
      <c r="GT368" s="52"/>
      <c r="GU368" s="52"/>
      <c r="GV368" s="52"/>
      <c r="GW368" s="52"/>
      <c r="GX368" s="52"/>
      <c r="GY368" s="52"/>
      <c r="GZ368" s="52"/>
      <c r="HA368" s="52"/>
      <c r="HB368" s="52"/>
      <c r="HC368" s="52"/>
      <c r="HD368" s="52"/>
      <c r="HE368" s="52"/>
      <c r="HF368" s="52"/>
      <c r="HG368" s="52"/>
      <c r="HH368" s="52"/>
      <c r="HI368" s="52"/>
      <c r="HJ368" s="52"/>
      <c r="HK368" s="52"/>
      <c r="HL368" s="52"/>
      <c r="HM368" s="52"/>
      <c r="HN368" s="52"/>
      <c r="HO368" s="52"/>
      <c r="HP368" s="52"/>
      <c r="HQ368" s="52"/>
      <c r="HR368" s="52"/>
      <c r="HS368" s="52"/>
      <c r="HT368" s="52"/>
      <c r="HU368" s="52"/>
      <c r="HV368" s="52"/>
      <c r="HW368" s="52"/>
      <c r="HX368" s="52"/>
      <c r="HY368" s="52"/>
      <c r="HZ368" s="52"/>
      <c r="IA368" s="52"/>
      <c r="IB368" s="52"/>
      <c r="IC368" s="52"/>
      <c r="ID368" s="52"/>
      <c r="IE368" s="52"/>
    </row>
    <row r="369" s="53" customFormat="true" ht="60" hidden="false" customHeight="true" outlineLevel="0" collapsed="false">
      <c r="A369" s="36"/>
      <c r="B369" s="36" t="s">
        <v>62</v>
      </c>
      <c r="C369" s="36" t="s">
        <v>63</v>
      </c>
      <c r="D369" s="37" t="s">
        <v>64</v>
      </c>
      <c r="E369" s="37" t="s">
        <v>1610</v>
      </c>
      <c r="F369" s="38" t="s">
        <v>1611</v>
      </c>
      <c r="G369" s="38" t="s">
        <v>1753</v>
      </c>
      <c r="H369" s="37" t="s">
        <v>1754</v>
      </c>
      <c r="I369" s="39" t="s">
        <v>1731</v>
      </c>
      <c r="J369" s="38" t="s">
        <v>1732</v>
      </c>
      <c r="K369" s="40" t="s">
        <v>1733</v>
      </c>
      <c r="L369" s="40" t="s">
        <v>1734</v>
      </c>
      <c r="M369" s="40" t="s">
        <v>1735</v>
      </c>
      <c r="N369" s="40" t="n">
        <v>51</v>
      </c>
      <c r="O369" s="36" t="s">
        <v>1745</v>
      </c>
      <c r="P369" s="36" t="s">
        <v>76</v>
      </c>
      <c r="Q369" s="41"/>
      <c r="R369" s="42" t="n">
        <v>44013</v>
      </c>
      <c r="S369" s="39" t="n">
        <v>5</v>
      </c>
      <c r="T369" s="43" t="n">
        <f aca="false">R369+S369*365.2</f>
        <v>45839</v>
      </c>
      <c r="U369" s="248" t="s">
        <v>334</v>
      </c>
      <c r="V369" s="51" t="str">
        <f aca="false">IF(Y369="","",Y369)</f>
        <v/>
      </c>
      <c r="W369" s="41" t="s">
        <v>109</v>
      </c>
      <c r="X369" s="39" t="n">
        <v>200</v>
      </c>
      <c r="Y369" s="39"/>
      <c r="Z369" s="41" t="s">
        <v>109</v>
      </c>
      <c r="AA369" s="36" t="s">
        <v>1737</v>
      </c>
      <c r="AB369" s="39"/>
      <c r="AC369" s="41" t="s">
        <v>109</v>
      </c>
      <c r="AD369" s="40" t="n">
        <v>60</v>
      </c>
      <c r="AE369" s="42" t="n">
        <v>45891</v>
      </c>
      <c r="AF369" s="45" t="n">
        <f aca="false">IF(AD369=0,0,IF(AE369="","",EDATE(AE369,AD369)-DAY(1)))</f>
        <v>47686</v>
      </c>
      <c r="AG369" s="38" t="s">
        <v>81</v>
      </c>
      <c r="AH369" s="38" t="s">
        <v>82</v>
      </c>
      <c r="AI369" s="41" t="s">
        <v>1755</v>
      </c>
      <c r="AJ369" s="38" t="s">
        <v>351</v>
      </c>
      <c r="AK369" s="45" t="str">
        <f aca="true">IF(AE369=0,"нет данных",IF(TODAY()&lt;AF369-30,"поверен",IF(TODAY()&gt;AF369,"ЗАМЕНИТЬ","ПРОСРОЧЕН")))</f>
        <v>поверен</v>
      </c>
      <c r="AL369" s="41"/>
      <c r="AM369" s="41" t="s">
        <v>85</v>
      </c>
      <c r="AN369" s="41" t="s">
        <v>86</v>
      </c>
      <c r="AO369" s="41" t="s">
        <v>87</v>
      </c>
      <c r="AP369" s="39" t="s">
        <v>1739</v>
      </c>
      <c r="AQ369" s="46" t="s">
        <v>1652</v>
      </c>
      <c r="AR369" s="45"/>
      <c r="AS369" s="41" t="s">
        <v>90</v>
      </c>
      <c r="AT369" s="36" t="s">
        <v>746</v>
      </c>
      <c r="AU369" s="36"/>
      <c r="AV369" s="38" t="n">
        <v>45294</v>
      </c>
      <c r="AW369" s="38"/>
      <c r="AX369" s="36"/>
      <c r="AY369" s="36"/>
      <c r="AZ369" s="36"/>
      <c r="BA369" s="38"/>
      <c r="BB369" s="38" t="s">
        <v>116</v>
      </c>
      <c r="BC369" s="38" t="s">
        <v>117</v>
      </c>
      <c r="BD369" s="41" t="n">
        <v>3201</v>
      </c>
      <c r="BE369" s="38"/>
      <c r="BF369" s="47"/>
      <c r="BG369" s="48"/>
      <c r="BH369" s="49"/>
      <c r="BI369" s="46" t="s">
        <v>546</v>
      </c>
      <c r="BJ369" s="50" t="s">
        <v>1740</v>
      </c>
      <c r="BK369" s="50" t="s">
        <v>391</v>
      </c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  <c r="CP369" s="52"/>
      <c r="CQ369" s="52"/>
      <c r="CR369" s="52"/>
      <c r="CS369" s="52"/>
      <c r="CT369" s="52"/>
      <c r="CU369" s="52"/>
      <c r="CV369" s="52"/>
      <c r="CW369" s="52"/>
      <c r="CX369" s="52"/>
      <c r="CY369" s="52"/>
      <c r="CZ369" s="52"/>
      <c r="DA369" s="52"/>
      <c r="DB369" s="52"/>
      <c r="DC369" s="52"/>
      <c r="DD369" s="52"/>
      <c r="DE369" s="52"/>
      <c r="DF369" s="52"/>
      <c r="DG369" s="52"/>
      <c r="DH369" s="52"/>
      <c r="DI369" s="52"/>
      <c r="DJ369" s="52"/>
      <c r="DK369" s="52"/>
      <c r="DL369" s="52"/>
      <c r="DM369" s="52"/>
      <c r="DN369" s="52"/>
      <c r="DO369" s="52"/>
      <c r="DP369" s="52"/>
      <c r="DQ369" s="52"/>
      <c r="DR369" s="52"/>
      <c r="DS369" s="52"/>
      <c r="DT369" s="52"/>
      <c r="DU369" s="52"/>
      <c r="DV369" s="52"/>
      <c r="DW369" s="52"/>
      <c r="DX369" s="52"/>
      <c r="DY369" s="52"/>
      <c r="DZ369" s="52"/>
      <c r="EA369" s="52"/>
      <c r="EB369" s="52"/>
      <c r="EC369" s="52"/>
      <c r="ED369" s="52"/>
      <c r="EE369" s="52"/>
      <c r="EF369" s="52"/>
      <c r="EG369" s="52"/>
      <c r="EH369" s="52"/>
      <c r="EI369" s="52"/>
      <c r="EJ369" s="52"/>
      <c r="EK369" s="52"/>
      <c r="EL369" s="52"/>
      <c r="EM369" s="52"/>
      <c r="EN369" s="52"/>
      <c r="EO369" s="52"/>
      <c r="EP369" s="52"/>
      <c r="EQ369" s="52"/>
      <c r="ER369" s="52"/>
      <c r="ES369" s="52"/>
      <c r="ET369" s="52"/>
      <c r="EU369" s="52"/>
      <c r="EV369" s="52"/>
      <c r="EW369" s="52"/>
      <c r="EX369" s="52"/>
      <c r="EY369" s="52"/>
      <c r="EZ369" s="52"/>
      <c r="FA369" s="52"/>
      <c r="FB369" s="52"/>
      <c r="FC369" s="52"/>
      <c r="FD369" s="52"/>
      <c r="FE369" s="52"/>
      <c r="FF369" s="52"/>
      <c r="FG369" s="52"/>
      <c r="FH369" s="52"/>
      <c r="FI369" s="52"/>
      <c r="FJ369" s="52"/>
      <c r="FK369" s="52"/>
      <c r="FL369" s="52"/>
      <c r="FM369" s="52"/>
      <c r="FN369" s="52"/>
      <c r="FO369" s="52"/>
      <c r="FP369" s="52"/>
      <c r="FQ369" s="52"/>
      <c r="FR369" s="52"/>
      <c r="FS369" s="52"/>
      <c r="FT369" s="52"/>
      <c r="FU369" s="52"/>
      <c r="FV369" s="52"/>
      <c r="FW369" s="52"/>
      <c r="FX369" s="52"/>
      <c r="FY369" s="52"/>
      <c r="FZ369" s="52"/>
      <c r="GA369" s="52"/>
      <c r="GB369" s="52"/>
      <c r="GC369" s="52"/>
      <c r="GD369" s="52"/>
      <c r="GE369" s="52"/>
      <c r="GF369" s="52"/>
      <c r="GG369" s="52"/>
      <c r="GH369" s="52"/>
      <c r="GI369" s="52"/>
      <c r="GJ369" s="52"/>
      <c r="GK369" s="52"/>
      <c r="GL369" s="52"/>
      <c r="GM369" s="52"/>
      <c r="GN369" s="52"/>
      <c r="GO369" s="52"/>
      <c r="GP369" s="52"/>
      <c r="GQ369" s="52"/>
      <c r="GR369" s="52"/>
      <c r="GS369" s="52"/>
      <c r="GT369" s="52"/>
      <c r="GU369" s="52"/>
      <c r="GV369" s="52"/>
      <c r="GW369" s="52"/>
      <c r="GX369" s="52"/>
      <c r="GY369" s="52"/>
      <c r="GZ369" s="52"/>
      <c r="HA369" s="52"/>
      <c r="HB369" s="52"/>
      <c r="HC369" s="52"/>
      <c r="HD369" s="52"/>
      <c r="HE369" s="52"/>
      <c r="HF369" s="52"/>
      <c r="HG369" s="52"/>
      <c r="HH369" s="52"/>
      <c r="HI369" s="52"/>
      <c r="HJ369" s="52"/>
      <c r="HK369" s="52"/>
      <c r="HL369" s="52"/>
      <c r="HM369" s="52"/>
      <c r="HN369" s="52"/>
      <c r="HO369" s="52"/>
      <c r="HP369" s="52"/>
      <c r="HQ369" s="52"/>
      <c r="HR369" s="52"/>
      <c r="HS369" s="52"/>
      <c r="HT369" s="52"/>
      <c r="HU369" s="52"/>
      <c r="HV369" s="52"/>
      <c r="HW369" s="52"/>
      <c r="HX369" s="52"/>
      <c r="HY369" s="52"/>
      <c r="HZ369" s="52"/>
      <c r="IA369" s="52"/>
      <c r="IB369" s="52"/>
      <c r="IC369" s="52"/>
      <c r="ID369" s="52"/>
      <c r="IE369" s="52"/>
    </row>
    <row r="370" s="53" customFormat="true" ht="78.75" hidden="false" customHeight="true" outlineLevel="0" collapsed="false">
      <c r="A370" s="36"/>
      <c r="B370" s="36" t="s">
        <v>62</v>
      </c>
      <c r="C370" s="36" t="s">
        <v>63</v>
      </c>
      <c r="D370" s="37" t="s">
        <v>64</v>
      </c>
      <c r="E370" s="37" t="s">
        <v>1610</v>
      </c>
      <c r="F370" s="38" t="s">
        <v>1611</v>
      </c>
      <c r="G370" s="38" t="s">
        <v>1756</v>
      </c>
      <c r="H370" s="37" t="s">
        <v>1757</v>
      </c>
      <c r="I370" s="39" t="s">
        <v>1731</v>
      </c>
      <c r="J370" s="38" t="s">
        <v>1732</v>
      </c>
      <c r="K370" s="40" t="s">
        <v>1733</v>
      </c>
      <c r="L370" s="40" t="s">
        <v>1734</v>
      </c>
      <c r="M370" s="40" t="s">
        <v>1735</v>
      </c>
      <c r="N370" s="40" t="n">
        <v>52</v>
      </c>
      <c r="O370" s="36" t="s">
        <v>1745</v>
      </c>
      <c r="P370" s="36" t="s">
        <v>76</v>
      </c>
      <c r="Q370" s="41"/>
      <c r="R370" s="42" t="n">
        <v>44013</v>
      </c>
      <c r="S370" s="39" t="n">
        <v>5</v>
      </c>
      <c r="T370" s="43" t="n">
        <f aca="false">R370+S370*365.2</f>
        <v>45839</v>
      </c>
      <c r="U370" s="248" t="s">
        <v>334</v>
      </c>
      <c r="V370" s="51" t="str">
        <f aca="false">IF(Y370="","",Y370)</f>
        <v/>
      </c>
      <c r="W370" s="41" t="s">
        <v>109</v>
      </c>
      <c r="X370" s="39" t="n">
        <v>200</v>
      </c>
      <c r="Y370" s="39"/>
      <c r="Z370" s="41" t="s">
        <v>109</v>
      </c>
      <c r="AA370" s="36" t="s">
        <v>1737</v>
      </c>
      <c r="AB370" s="39"/>
      <c r="AC370" s="41" t="s">
        <v>109</v>
      </c>
      <c r="AD370" s="40" t="n">
        <v>60</v>
      </c>
      <c r="AE370" s="42" t="n">
        <v>45891</v>
      </c>
      <c r="AF370" s="45" t="n">
        <f aca="false">IF(AD370=0,0,IF(AE370="","",EDATE(AE370,AD370)-DAY(1)))</f>
        <v>47686</v>
      </c>
      <c r="AG370" s="38" t="s">
        <v>81</v>
      </c>
      <c r="AH370" s="38" t="s">
        <v>82</v>
      </c>
      <c r="AI370" s="41" t="s">
        <v>1758</v>
      </c>
      <c r="AJ370" s="38" t="s">
        <v>351</v>
      </c>
      <c r="AK370" s="45" t="str">
        <f aca="true">IF(AE370=0,"нет данных",IF(TODAY()&lt;AF370-30,"поверен",IF(TODAY()&gt;AF370,"ЗАМЕНИТЬ","ПРОСРОЧЕН")))</f>
        <v>поверен</v>
      </c>
      <c r="AL370" s="41"/>
      <c r="AM370" s="41" t="s">
        <v>85</v>
      </c>
      <c r="AN370" s="41" t="s">
        <v>86</v>
      </c>
      <c r="AO370" s="41" t="s">
        <v>87</v>
      </c>
      <c r="AP370" s="39" t="s">
        <v>1739</v>
      </c>
      <c r="AQ370" s="46" t="s">
        <v>1652</v>
      </c>
      <c r="AR370" s="45"/>
      <c r="AS370" s="41" t="s">
        <v>90</v>
      </c>
      <c r="AT370" s="36" t="s">
        <v>746</v>
      </c>
      <c r="AU370" s="36"/>
      <c r="AV370" s="38" t="n">
        <v>45294</v>
      </c>
      <c r="AW370" s="38"/>
      <c r="AX370" s="36"/>
      <c r="AY370" s="36"/>
      <c r="AZ370" s="36"/>
      <c r="BA370" s="38"/>
      <c r="BB370" s="38" t="s">
        <v>116</v>
      </c>
      <c r="BC370" s="38" t="s">
        <v>117</v>
      </c>
      <c r="BD370" s="41" t="n">
        <v>3201</v>
      </c>
      <c r="BE370" s="38"/>
      <c r="BF370" s="47"/>
      <c r="BG370" s="48"/>
      <c r="BH370" s="49"/>
      <c r="BI370" s="46" t="s">
        <v>546</v>
      </c>
      <c r="BJ370" s="50" t="s">
        <v>1740</v>
      </c>
      <c r="BK370" s="50" t="s">
        <v>391</v>
      </c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  <c r="CP370" s="52"/>
      <c r="CQ370" s="52"/>
      <c r="CR370" s="52"/>
      <c r="CS370" s="52"/>
      <c r="CT370" s="52"/>
      <c r="CU370" s="52"/>
      <c r="CV370" s="52"/>
      <c r="CW370" s="52"/>
      <c r="CX370" s="52"/>
      <c r="CY370" s="52"/>
      <c r="CZ370" s="52"/>
      <c r="DA370" s="52"/>
      <c r="DB370" s="52"/>
      <c r="DC370" s="52"/>
      <c r="DD370" s="52"/>
      <c r="DE370" s="52"/>
      <c r="DF370" s="52"/>
      <c r="DG370" s="52"/>
      <c r="DH370" s="52"/>
      <c r="DI370" s="52"/>
      <c r="DJ370" s="52"/>
      <c r="DK370" s="52"/>
      <c r="DL370" s="52"/>
      <c r="DM370" s="52"/>
      <c r="DN370" s="52"/>
      <c r="DO370" s="52"/>
      <c r="DP370" s="52"/>
      <c r="DQ370" s="52"/>
      <c r="DR370" s="52"/>
      <c r="DS370" s="52"/>
      <c r="DT370" s="52"/>
      <c r="DU370" s="52"/>
      <c r="DV370" s="52"/>
      <c r="DW370" s="52"/>
      <c r="DX370" s="52"/>
      <c r="DY370" s="52"/>
      <c r="DZ370" s="52"/>
      <c r="EA370" s="52"/>
      <c r="EB370" s="52"/>
      <c r="EC370" s="52"/>
      <c r="ED370" s="52"/>
      <c r="EE370" s="52"/>
      <c r="EF370" s="52"/>
      <c r="EG370" s="52"/>
      <c r="EH370" s="52"/>
      <c r="EI370" s="52"/>
      <c r="EJ370" s="52"/>
      <c r="EK370" s="52"/>
      <c r="EL370" s="52"/>
      <c r="EM370" s="52"/>
      <c r="EN370" s="52"/>
      <c r="EO370" s="52"/>
      <c r="EP370" s="52"/>
      <c r="EQ370" s="52"/>
      <c r="ER370" s="52"/>
      <c r="ES370" s="52"/>
      <c r="ET370" s="52"/>
      <c r="EU370" s="52"/>
      <c r="EV370" s="52"/>
      <c r="EW370" s="52"/>
      <c r="EX370" s="52"/>
      <c r="EY370" s="52"/>
      <c r="EZ370" s="52"/>
      <c r="FA370" s="52"/>
      <c r="FB370" s="52"/>
      <c r="FC370" s="52"/>
      <c r="FD370" s="52"/>
      <c r="FE370" s="52"/>
      <c r="FF370" s="52"/>
      <c r="FG370" s="52"/>
      <c r="FH370" s="52"/>
      <c r="FI370" s="52"/>
      <c r="FJ370" s="52"/>
      <c r="FK370" s="52"/>
      <c r="FL370" s="52"/>
      <c r="FM370" s="52"/>
      <c r="FN370" s="52"/>
      <c r="FO370" s="52"/>
      <c r="FP370" s="52"/>
      <c r="FQ370" s="52"/>
      <c r="FR370" s="52"/>
      <c r="FS370" s="52"/>
      <c r="FT370" s="52"/>
      <c r="FU370" s="52"/>
      <c r="FV370" s="52"/>
      <c r="FW370" s="52"/>
      <c r="FX370" s="52"/>
      <c r="FY370" s="52"/>
      <c r="FZ370" s="52"/>
      <c r="GA370" s="52"/>
      <c r="GB370" s="52"/>
      <c r="GC370" s="52"/>
      <c r="GD370" s="52"/>
      <c r="GE370" s="52"/>
      <c r="GF370" s="52"/>
      <c r="GG370" s="52"/>
      <c r="GH370" s="52"/>
      <c r="GI370" s="52"/>
      <c r="GJ370" s="52"/>
      <c r="GK370" s="52"/>
      <c r="GL370" s="52"/>
      <c r="GM370" s="52"/>
      <c r="GN370" s="52"/>
      <c r="GO370" s="52"/>
      <c r="GP370" s="52"/>
      <c r="GQ370" s="52"/>
      <c r="GR370" s="52"/>
      <c r="GS370" s="52"/>
      <c r="GT370" s="52"/>
      <c r="GU370" s="52"/>
      <c r="GV370" s="52"/>
      <c r="GW370" s="52"/>
      <c r="GX370" s="52"/>
      <c r="GY370" s="52"/>
      <c r="GZ370" s="52"/>
      <c r="HA370" s="52"/>
      <c r="HB370" s="52"/>
      <c r="HC370" s="52"/>
      <c r="HD370" s="52"/>
      <c r="HE370" s="52"/>
      <c r="HF370" s="52"/>
      <c r="HG370" s="52"/>
      <c r="HH370" s="52"/>
      <c r="HI370" s="52"/>
      <c r="HJ370" s="52"/>
      <c r="HK370" s="52"/>
      <c r="HL370" s="52"/>
      <c r="HM370" s="52"/>
      <c r="HN370" s="52"/>
      <c r="HO370" s="52"/>
      <c r="HP370" s="52"/>
      <c r="HQ370" s="52"/>
      <c r="HR370" s="52"/>
      <c r="HS370" s="52"/>
      <c r="HT370" s="52"/>
      <c r="HU370" s="52"/>
      <c r="HV370" s="52"/>
      <c r="HW370" s="52"/>
      <c r="HX370" s="52"/>
      <c r="HY370" s="52"/>
      <c r="HZ370" s="52"/>
      <c r="IA370" s="52"/>
      <c r="IB370" s="52"/>
      <c r="IC370" s="52"/>
      <c r="ID370" s="52"/>
      <c r="IE370" s="52"/>
    </row>
    <row r="371" s="106" customFormat="true" ht="60" hidden="false" customHeight="true" outlineLevel="0" collapsed="false">
      <c r="A371" s="36"/>
      <c r="B371" s="36" t="s">
        <v>62</v>
      </c>
      <c r="C371" s="36" t="s">
        <v>63</v>
      </c>
      <c r="D371" s="37" t="s">
        <v>64</v>
      </c>
      <c r="E371" s="37" t="s">
        <v>1610</v>
      </c>
      <c r="F371" s="38" t="s">
        <v>1611</v>
      </c>
      <c r="G371" s="38" t="s">
        <v>1759</v>
      </c>
      <c r="H371" s="37" t="s">
        <v>1760</v>
      </c>
      <c r="I371" s="39" t="s">
        <v>1761</v>
      </c>
      <c r="J371" s="38" t="s">
        <v>1603</v>
      </c>
      <c r="K371" s="40" t="s">
        <v>431</v>
      </c>
      <c r="L371" s="40" t="s">
        <v>432</v>
      </c>
      <c r="M371" s="40" t="s">
        <v>1762</v>
      </c>
      <c r="N371" s="40" t="n">
        <v>4810200</v>
      </c>
      <c r="O371" s="36" t="s">
        <v>1763</v>
      </c>
      <c r="P371" s="36" t="s">
        <v>76</v>
      </c>
      <c r="Q371" s="41" t="s">
        <v>239</v>
      </c>
      <c r="R371" s="42" t="n">
        <v>44057</v>
      </c>
      <c r="S371" s="39" t="n">
        <v>30</v>
      </c>
      <c r="T371" s="43" t="n">
        <f aca="false">R371+S371*365.2</f>
        <v>55013</v>
      </c>
      <c r="U371" s="248" t="s">
        <v>1764</v>
      </c>
      <c r="V371" s="36" t="str">
        <f aca="false">IF(Y371="","",Y371)</f>
        <v/>
      </c>
      <c r="W371" s="41" t="s">
        <v>242</v>
      </c>
      <c r="X371" s="39" t="n">
        <v>3.4</v>
      </c>
      <c r="Y371" s="39"/>
      <c r="Z371" s="41" t="s">
        <v>242</v>
      </c>
      <c r="AA371" s="36" t="s">
        <v>468</v>
      </c>
      <c r="AB371" s="39" t="s">
        <v>242</v>
      </c>
      <c r="AC371" s="41" t="s">
        <v>242</v>
      </c>
      <c r="AD371" s="40" t="n">
        <v>48</v>
      </c>
      <c r="AE371" s="42" t="n">
        <v>45524</v>
      </c>
      <c r="AF371" s="45" t="n">
        <f aca="false">IF(AD371=0,0,IF(AE371="","",EDATE(AE371,AD371)-DAY(1)))</f>
        <v>46954</v>
      </c>
      <c r="AG371" s="38" t="s">
        <v>81</v>
      </c>
      <c r="AH371" s="38" t="s">
        <v>82</v>
      </c>
      <c r="AI371" s="41" t="s">
        <v>1765</v>
      </c>
      <c r="AJ371" s="38" t="s">
        <v>113</v>
      </c>
      <c r="AK371" s="45" t="str">
        <f aca="true">IF(AE371=0,"нет данных",IF(TODAY()&lt;AF371-30,"поверен",IF(TODAY()&gt;AF371,"ЗАМЕНИТЬ","ПРОСРОЧЕН")))</f>
        <v>поверен</v>
      </c>
      <c r="AL371" s="41"/>
      <c r="AM371" s="41" t="s">
        <v>85</v>
      </c>
      <c r="AN371" s="41" t="s">
        <v>86</v>
      </c>
      <c r="AO371" s="41" t="s">
        <v>87</v>
      </c>
      <c r="AP371" s="39" t="s">
        <v>1766</v>
      </c>
      <c r="AQ371" s="46" t="s">
        <v>1652</v>
      </c>
      <c r="AR371" s="45"/>
      <c r="AS371" s="41" t="s">
        <v>90</v>
      </c>
      <c r="AT371" s="36" t="s">
        <v>746</v>
      </c>
      <c r="AU371" s="36"/>
      <c r="AV371" s="38" t="n">
        <v>45294</v>
      </c>
      <c r="AW371" s="38"/>
      <c r="AX371" s="36"/>
      <c r="AY371" s="36"/>
      <c r="AZ371" s="36"/>
      <c r="BA371" s="38"/>
      <c r="BB371" s="38" t="s">
        <v>386</v>
      </c>
      <c r="BC371" s="38" t="s">
        <v>387</v>
      </c>
      <c r="BD371" s="41" t="n">
        <v>2971</v>
      </c>
      <c r="BE371" s="38"/>
      <c r="BF371" s="47"/>
      <c r="BG371" s="104"/>
      <c r="BH371" s="105"/>
      <c r="BI371" s="36" t="s">
        <v>1767</v>
      </c>
      <c r="BJ371" s="46" t="s">
        <v>1768</v>
      </c>
      <c r="BK371" s="36" t="s">
        <v>1769</v>
      </c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2"/>
      <c r="CK371" s="72"/>
      <c r="CL371" s="72"/>
      <c r="CM371" s="72"/>
      <c r="CN371" s="72"/>
      <c r="CO371" s="72"/>
      <c r="CP371" s="72"/>
      <c r="CQ371" s="72"/>
      <c r="CR371" s="72"/>
      <c r="CS371" s="72"/>
      <c r="CT371" s="72"/>
      <c r="CU371" s="72"/>
      <c r="CV371" s="72"/>
      <c r="CW371" s="72"/>
      <c r="CX371" s="72"/>
      <c r="CY371" s="72"/>
      <c r="CZ371" s="72"/>
      <c r="DA371" s="72"/>
      <c r="DB371" s="72"/>
      <c r="DC371" s="72"/>
      <c r="DD371" s="72"/>
      <c r="DE371" s="72"/>
      <c r="DF371" s="72"/>
      <c r="DG371" s="72"/>
      <c r="DH371" s="72"/>
      <c r="DI371" s="72"/>
      <c r="DJ371" s="72"/>
      <c r="DK371" s="72"/>
      <c r="DL371" s="72"/>
      <c r="DM371" s="72"/>
      <c r="DN371" s="72"/>
      <c r="DO371" s="72"/>
      <c r="DP371" s="72"/>
      <c r="DQ371" s="72"/>
      <c r="DR371" s="72"/>
      <c r="DS371" s="72"/>
      <c r="DT371" s="72"/>
      <c r="DU371" s="72"/>
      <c r="DV371" s="72"/>
      <c r="DW371" s="72"/>
      <c r="DX371" s="72"/>
      <c r="DY371" s="72"/>
      <c r="DZ371" s="72"/>
      <c r="EA371" s="72"/>
      <c r="EB371" s="72"/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  <c r="EN371" s="72"/>
      <c r="EO371" s="72"/>
      <c r="EP371" s="72"/>
      <c r="EQ371" s="72"/>
      <c r="ER371" s="72"/>
      <c r="ES371" s="72"/>
      <c r="ET371" s="72"/>
      <c r="EU371" s="72"/>
      <c r="EV371" s="72"/>
      <c r="EW371" s="72"/>
      <c r="EX371" s="72"/>
      <c r="EY371" s="72"/>
      <c r="EZ371" s="72"/>
      <c r="FA371" s="72"/>
      <c r="FB371" s="72"/>
      <c r="FC371" s="72"/>
      <c r="FD371" s="72"/>
      <c r="FE371" s="72"/>
      <c r="FF371" s="72"/>
      <c r="FG371" s="72"/>
      <c r="FH371" s="72"/>
      <c r="FI371" s="72"/>
      <c r="FJ371" s="72"/>
      <c r="FK371" s="72"/>
      <c r="FL371" s="72"/>
      <c r="FM371" s="72"/>
      <c r="FN371" s="72"/>
      <c r="FO371" s="72"/>
      <c r="FP371" s="72"/>
      <c r="FQ371" s="72"/>
      <c r="FR371" s="72"/>
      <c r="FS371" s="72"/>
      <c r="FT371" s="72"/>
      <c r="FU371" s="72"/>
      <c r="FV371" s="72"/>
      <c r="FW371" s="72"/>
      <c r="FX371" s="72"/>
      <c r="FY371" s="72"/>
      <c r="FZ371" s="72"/>
      <c r="GA371" s="72"/>
      <c r="GB371" s="72"/>
      <c r="GC371" s="72"/>
      <c r="GD371" s="72"/>
      <c r="GE371" s="72"/>
      <c r="GF371" s="72"/>
      <c r="GG371" s="72"/>
      <c r="GH371" s="72"/>
      <c r="GI371" s="72"/>
      <c r="GJ371" s="72"/>
      <c r="GK371" s="72"/>
      <c r="GL371" s="72"/>
      <c r="GM371" s="72"/>
      <c r="GN371" s="72"/>
      <c r="GO371" s="72"/>
      <c r="GP371" s="72"/>
      <c r="GQ371" s="72"/>
      <c r="GR371" s="72"/>
      <c r="GS371" s="72"/>
      <c r="GT371" s="72"/>
      <c r="GU371" s="72"/>
      <c r="GV371" s="72"/>
      <c r="GW371" s="72"/>
      <c r="GX371" s="72"/>
      <c r="GY371" s="72"/>
      <c r="GZ371" s="72"/>
      <c r="HA371" s="72"/>
      <c r="HB371" s="72"/>
      <c r="HC371" s="72"/>
      <c r="HD371" s="72"/>
      <c r="HE371" s="72"/>
      <c r="HF371" s="72"/>
      <c r="HG371" s="72"/>
      <c r="HH371" s="72"/>
      <c r="HI371" s="72"/>
      <c r="HJ371" s="72"/>
      <c r="HK371" s="72"/>
      <c r="HL371" s="72"/>
      <c r="HM371" s="72"/>
      <c r="HN371" s="72"/>
      <c r="HO371" s="72"/>
      <c r="HP371" s="72"/>
      <c r="HQ371" s="72"/>
      <c r="HR371" s="72"/>
      <c r="HS371" s="72"/>
      <c r="HT371" s="72"/>
      <c r="HU371" s="72"/>
      <c r="HV371" s="72"/>
      <c r="HW371" s="72"/>
      <c r="HX371" s="72"/>
      <c r="HY371" s="72"/>
      <c r="HZ371" s="72"/>
      <c r="IA371" s="72"/>
      <c r="IB371" s="72"/>
      <c r="IC371" s="72"/>
      <c r="ID371" s="72"/>
      <c r="IE371" s="72"/>
    </row>
    <row r="372" s="106" customFormat="true" ht="60" hidden="false" customHeight="true" outlineLevel="0" collapsed="false">
      <c r="A372" s="36"/>
      <c r="B372" s="36" t="s">
        <v>62</v>
      </c>
      <c r="C372" s="36" t="s">
        <v>63</v>
      </c>
      <c r="D372" s="37" t="s">
        <v>64</v>
      </c>
      <c r="E372" s="37" t="s">
        <v>1610</v>
      </c>
      <c r="F372" s="38" t="s">
        <v>1611</v>
      </c>
      <c r="G372" s="38" t="s">
        <v>1770</v>
      </c>
      <c r="H372" s="37" t="s">
        <v>1771</v>
      </c>
      <c r="I372" s="39" t="s">
        <v>1761</v>
      </c>
      <c r="J372" s="38" t="s">
        <v>1603</v>
      </c>
      <c r="K372" s="40" t="s">
        <v>431</v>
      </c>
      <c r="L372" s="40" t="s">
        <v>432</v>
      </c>
      <c r="M372" s="40" t="s">
        <v>1762</v>
      </c>
      <c r="N372" s="40" t="n">
        <v>4810201</v>
      </c>
      <c r="O372" s="36" t="s">
        <v>1763</v>
      </c>
      <c r="P372" s="36" t="s">
        <v>76</v>
      </c>
      <c r="Q372" s="41" t="s">
        <v>239</v>
      </c>
      <c r="R372" s="42" t="n">
        <v>44057</v>
      </c>
      <c r="S372" s="39" t="n">
        <v>30</v>
      </c>
      <c r="T372" s="43" t="n">
        <f aca="false">R372+S372*365.2</f>
        <v>55013</v>
      </c>
      <c r="U372" s="248" t="s">
        <v>1764</v>
      </c>
      <c r="V372" s="36" t="str">
        <f aca="false">IF(Y372="","",Y372)</f>
        <v/>
      </c>
      <c r="W372" s="41" t="s">
        <v>242</v>
      </c>
      <c r="X372" s="39" t="n">
        <v>3.4</v>
      </c>
      <c r="Y372" s="39"/>
      <c r="Z372" s="41" t="s">
        <v>242</v>
      </c>
      <c r="AA372" s="36" t="s">
        <v>468</v>
      </c>
      <c r="AB372" s="39" t="s">
        <v>242</v>
      </c>
      <c r="AC372" s="41" t="s">
        <v>242</v>
      </c>
      <c r="AD372" s="40" t="n">
        <v>48</v>
      </c>
      <c r="AE372" s="42" t="n">
        <v>45524</v>
      </c>
      <c r="AF372" s="45" t="n">
        <f aca="false">IF(AD372=0,0,IF(AE372="","",EDATE(AE372,AD372)-DAY(1)))</f>
        <v>46954</v>
      </c>
      <c r="AG372" s="38" t="s">
        <v>81</v>
      </c>
      <c r="AH372" s="38" t="s">
        <v>82</v>
      </c>
      <c r="AI372" s="41" t="s">
        <v>1772</v>
      </c>
      <c r="AJ372" s="38" t="s">
        <v>113</v>
      </c>
      <c r="AK372" s="45" t="str">
        <f aca="true">IF(AE372=0,"нет данных",IF(TODAY()&lt;AF372-30,"поверен",IF(TODAY()&gt;AF372,"ЗАМЕНИТЬ","ПРОСРОЧЕН")))</f>
        <v>поверен</v>
      </c>
      <c r="AL372" s="41"/>
      <c r="AM372" s="41" t="s">
        <v>85</v>
      </c>
      <c r="AN372" s="41" t="s">
        <v>86</v>
      </c>
      <c r="AO372" s="41" t="s">
        <v>87</v>
      </c>
      <c r="AP372" s="39" t="s">
        <v>1766</v>
      </c>
      <c r="AQ372" s="46" t="s">
        <v>1652</v>
      </c>
      <c r="AR372" s="45"/>
      <c r="AS372" s="41" t="s">
        <v>90</v>
      </c>
      <c r="AT372" s="36" t="s">
        <v>746</v>
      </c>
      <c r="AU372" s="36"/>
      <c r="AV372" s="38" t="n">
        <v>45294</v>
      </c>
      <c r="AW372" s="38"/>
      <c r="AX372" s="36"/>
      <c r="AY372" s="36"/>
      <c r="AZ372" s="36"/>
      <c r="BA372" s="38"/>
      <c r="BB372" s="38" t="s">
        <v>386</v>
      </c>
      <c r="BC372" s="38" t="s">
        <v>387</v>
      </c>
      <c r="BD372" s="41" t="n">
        <v>2971</v>
      </c>
      <c r="BE372" s="38"/>
      <c r="BF372" s="47"/>
      <c r="BG372" s="104"/>
      <c r="BH372" s="105"/>
      <c r="BI372" s="36" t="s">
        <v>1767</v>
      </c>
      <c r="BJ372" s="46" t="s">
        <v>1768</v>
      </c>
      <c r="BK372" s="36" t="s">
        <v>1769</v>
      </c>
      <c r="BL372" s="72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7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2"/>
      <c r="CK372" s="72"/>
      <c r="CL372" s="72"/>
      <c r="CM372" s="72"/>
      <c r="CN372" s="72"/>
      <c r="CO372" s="72"/>
      <c r="CP372" s="72"/>
      <c r="CQ372" s="72"/>
      <c r="CR372" s="72"/>
      <c r="CS372" s="72"/>
      <c r="CT372" s="72"/>
      <c r="CU372" s="72"/>
      <c r="CV372" s="72"/>
      <c r="CW372" s="72"/>
      <c r="CX372" s="72"/>
      <c r="CY372" s="72"/>
      <c r="CZ372" s="72"/>
      <c r="DA372" s="72"/>
      <c r="DB372" s="72"/>
      <c r="DC372" s="72"/>
      <c r="DD372" s="72"/>
      <c r="DE372" s="72"/>
      <c r="DF372" s="72"/>
      <c r="DG372" s="72"/>
      <c r="DH372" s="72"/>
      <c r="DI372" s="72"/>
      <c r="DJ372" s="72"/>
      <c r="DK372" s="72"/>
      <c r="DL372" s="72"/>
      <c r="DM372" s="72"/>
      <c r="DN372" s="72"/>
      <c r="DO372" s="72"/>
      <c r="DP372" s="72"/>
      <c r="DQ372" s="72"/>
      <c r="DR372" s="72"/>
      <c r="DS372" s="72"/>
      <c r="DT372" s="72"/>
      <c r="DU372" s="72"/>
      <c r="DV372" s="72"/>
      <c r="DW372" s="72"/>
      <c r="DX372" s="72"/>
      <c r="DY372" s="72"/>
      <c r="DZ372" s="72"/>
      <c r="EA372" s="72"/>
      <c r="EB372" s="72"/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  <c r="EN372" s="72"/>
      <c r="EO372" s="72"/>
      <c r="EP372" s="72"/>
      <c r="EQ372" s="72"/>
      <c r="ER372" s="72"/>
      <c r="ES372" s="72"/>
      <c r="ET372" s="72"/>
      <c r="EU372" s="72"/>
      <c r="EV372" s="72"/>
      <c r="EW372" s="72"/>
      <c r="EX372" s="72"/>
      <c r="EY372" s="72"/>
      <c r="EZ372" s="72"/>
      <c r="FA372" s="72"/>
      <c r="FB372" s="72"/>
      <c r="FC372" s="72"/>
      <c r="FD372" s="72"/>
      <c r="FE372" s="72"/>
      <c r="FF372" s="72"/>
      <c r="FG372" s="72"/>
      <c r="FH372" s="72"/>
      <c r="FI372" s="72"/>
      <c r="FJ372" s="72"/>
      <c r="FK372" s="72"/>
      <c r="FL372" s="72"/>
      <c r="FM372" s="72"/>
      <c r="FN372" s="72"/>
      <c r="FO372" s="72"/>
      <c r="FP372" s="72"/>
      <c r="FQ372" s="72"/>
      <c r="FR372" s="72"/>
      <c r="FS372" s="72"/>
      <c r="FT372" s="72"/>
      <c r="FU372" s="72"/>
      <c r="FV372" s="72"/>
      <c r="FW372" s="72"/>
      <c r="FX372" s="72"/>
      <c r="FY372" s="72"/>
      <c r="FZ372" s="72"/>
      <c r="GA372" s="72"/>
      <c r="GB372" s="72"/>
      <c r="GC372" s="72"/>
      <c r="GD372" s="72"/>
      <c r="GE372" s="72"/>
      <c r="GF372" s="72"/>
      <c r="GG372" s="72"/>
      <c r="GH372" s="72"/>
      <c r="GI372" s="72"/>
      <c r="GJ372" s="72"/>
      <c r="GK372" s="72"/>
      <c r="GL372" s="72"/>
      <c r="GM372" s="72"/>
      <c r="GN372" s="72"/>
      <c r="GO372" s="72"/>
      <c r="GP372" s="72"/>
      <c r="GQ372" s="72"/>
      <c r="GR372" s="72"/>
      <c r="GS372" s="72"/>
      <c r="GT372" s="72"/>
      <c r="GU372" s="72"/>
      <c r="GV372" s="72"/>
      <c r="GW372" s="72"/>
      <c r="GX372" s="72"/>
      <c r="GY372" s="72"/>
      <c r="GZ372" s="72"/>
      <c r="HA372" s="72"/>
      <c r="HB372" s="72"/>
      <c r="HC372" s="72"/>
      <c r="HD372" s="72"/>
      <c r="HE372" s="72"/>
      <c r="HF372" s="72"/>
      <c r="HG372" s="72"/>
      <c r="HH372" s="72"/>
      <c r="HI372" s="72"/>
      <c r="HJ372" s="72"/>
      <c r="HK372" s="72"/>
      <c r="HL372" s="72"/>
      <c r="HM372" s="72"/>
      <c r="HN372" s="72"/>
      <c r="HO372" s="72"/>
      <c r="HP372" s="72"/>
      <c r="HQ372" s="72"/>
      <c r="HR372" s="72"/>
      <c r="HS372" s="72"/>
      <c r="HT372" s="72"/>
      <c r="HU372" s="72"/>
      <c r="HV372" s="72"/>
      <c r="HW372" s="72"/>
      <c r="HX372" s="72"/>
      <c r="HY372" s="72"/>
      <c r="HZ372" s="72"/>
      <c r="IA372" s="72"/>
      <c r="IB372" s="72"/>
      <c r="IC372" s="72"/>
      <c r="ID372" s="72"/>
      <c r="IE372" s="72"/>
    </row>
    <row r="373" s="106" customFormat="true" ht="60" hidden="false" customHeight="true" outlineLevel="0" collapsed="false">
      <c r="A373" s="36"/>
      <c r="B373" s="36" t="s">
        <v>62</v>
      </c>
      <c r="C373" s="36" t="s">
        <v>63</v>
      </c>
      <c r="D373" s="37" t="s">
        <v>64</v>
      </c>
      <c r="E373" s="37" t="s">
        <v>1610</v>
      </c>
      <c r="F373" s="38" t="s">
        <v>1611</v>
      </c>
      <c r="G373" s="38" t="s">
        <v>1759</v>
      </c>
      <c r="H373" s="37" t="s">
        <v>1773</v>
      </c>
      <c r="I373" s="39" t="s">
        <v>1761</v>
      </c>
      <c r="J373" s="38" t="s">
        <v>1603</v>
      </c>
      <c r="K373" s="40" t="s">
        <v>431</v>
      </c>
      <c r="L373" s="40" t="s">
        <v>432</v>
      </c>
      <c r="M373" s="40" t="s">
        <v>1762</v>
      </c>
      <c r="N373" s="40" t="n">
        <v>4810202</v>
      </c>
      <c r="O373" s="36" t="s">
        <v>1763</v>
      </c>
      <c r="P373" s="36" t="s">
        <v>76</v>
      </c>
      <c r="Q373" s="41" t="s">
        <v>239</v>
      </c>
      <c r="R373" s="42" t="n">
        <v>44057</v>
      </c>
      <c r="S373" s="39" t="n">
        <v>30</v>
      </c>
      <c r="T373" s="43" t="n">
        <f aca="false">R373+S373*365.2</f>
        <v>55013</v>
      </c>
      <c r="U373" s="248" t="s">
        <v>1764</v>
      </c>
      <c r="V373" s="36" t="str">
        <f aca="false">IF(Y373="","",Y373)</f>
        <v/>
      </c>
      <c r="W373" s="41" t="s">
        <v>242</v>
      </c>
      <c r="X373" s="39" t="n">
        <v>3.4</v>
      </c>
      <c r="Y373" s="39"/>
      <c r="Z373" s="41" t="s">
        <v>242</v>
      </c>
      <c r="AA373" s="36" t="s">
        <v>468</v>
      </c>
      <c r="AB373" s="39" t="s">
        <v>242</v>
      </c>
      <c r="AC373" s="41" t="s">
        <v>242</v>
      </c>
      <c r="AD373" s="40" t="n">
        <v>48</v>
      </c>
      <c r="AE373" s="42" t="n">
        <v>45524</v>
      </c>
      <c r="AF373" s="45" t="n">
        <f aca="false">IF(AD373=0,0,IF(AE373="","",EDATE(AE373,AD373)-DAY(1)))</f>
        <v>46954</v>
      </c>
      <c r="AG373" s="38" t="s">
        <v>81</v>
      </c>
      <c r="AH373" s="38" t="s">
        <v>82</v>
      </c>
      <c r="AI373" s="41" t="s">
        <v>1774</v>
      </c>
      <c r="AJ373" s="38" t="s">
        <v>113</v>
      </c>
      <c r="AK373" s="45" t="str">
        <f aca="true">IF(AE373=0,"нет данных",IF(TODAY()&lt;AF373-30,"поверен",IF(TODAY()&gt;AF373,"ЗАМЕНИТЬ","ПРОСРОЧЕН")))</f>
        <v>поверен</v>
      </c>
      <c r="AL373" s="41"/>
      <c r="AM373" s="41" t="s">
        <v>85</v>
      </c>
      <c r="AN373" s="41" t="s">
        <v>86</v>
      </c>
      <c r="AO373" s="41" t="s">
        <v>87</v>
      </c>
      <c r="AP373" s="39" t="s">
        <v>1766</v>
      </c>
      <c r="AQ373" s="46" t="s">
        <v>1652</v>
      </c>
      <c r="AR373" s="45"/>
      <c r="AS373" s="41" t="s">
        <v>90</v>
      </c>
      <c r="AT373" s="36" t="s">
        <v>746</v>
      </c>
      <c r="AU373" s="36"/>
      <c r="AV373" s="38" t="n">
        <v>45294</v>
      </c>
      <c r="AW373" s="38"/>
      <c r="AX373" s="36"/>
      <c r="AY373" s="36"/>
      <c r="AZ373" s="36"/>
      <c r="BA373" s="38"/>
      <c r="BB373" s="38" t="s">
        <v>386</v>
      </c>
      <c r="BC373" s="38" t="s">
        <v>387</v>
      </c>
      <c r="BD373" s="41" t="n">
        <v>2971</v>
      </c>
      <c r="BE373" s="38"/>
      <c r="BF373" s="47"/>
      <c r="BG373" s="104"/>
      <c r="BH373" s="105"/>
      <c r="BI373" s="36" t="s">
        <v>1767</v>
      </c>
      <c r="BJ373" s="46" t="s">
        <v>1768</v>
      </c>
      <c r="BK373" s="36" t="s">
        <v>1769</v>
      </c>
      <c r="BL373" s="72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7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K373" s="72"/>
      <c r="CL373" s="72"/>
      <c r="CM373" s="72"/>
      <c r="CN373" s="72"/>
      <c r="CO373" s="72"/>
      <c r="CP373" s="72"/>
      <c r="CQ373" s="72"/>
      <c r="CR373" s="72"/>
      <c r="CS373" s="72"/>
      <c r="CT373" s="72"/>
      <c r="CU373" s="72"/>
      <c r="CV373" s="72"/>
      <c r="CW373" s="72"/>
      <c r="CX373" s="72"/>
      <c r="CY373" s="72"/>
      <c r="CZ373" s="72"/>
      <c r="DA373" s="72"/>
      <c r="DB373" s="72"/>
      <c r="DC373" s="72"/>
      <c r="DD373" s="72"/>
      <c r="DE373" s="72"/>
      <c r="DF373" s="72"/>
      <c r="DG373" s="72"/>
      <c r="DH373" s="72"/>
      <c r="DI373" s="72"/>
      <c r="DJ373" s="72"/>
      <c r="DK373" s="72"/>
      <c r="DL373" s="72"/>
      <c r="DM373" s="72"/>
      <c r="DN373" s="72"/>
      <c r="DO373" s="72"/>
      <c r="DP373" s="72"/>
      <c r="DQ373" s="72"/>
      <c r="DR373" s="72"/>
      <c r="DS373" s="72"/>
      <c r="DT373" s="72"/>
      <c r="DU373" s="72"/>
      <c r="DV373" s="72"/>
      <c r="DW373" s="72"/>
      <c r="DX373" s="72"/>
      <c r="DY373" s="72"/>
      <c r="DZ373" s="72"/>
      <c r="EA373" s="72"/>
      <c r="EB373" s="72"/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  <c r="EN373" s="72"/>
      <c r="EO373" s="72"/>
      <c r="EP373" s="72"/>
      <c r="EQ373" s="72"/>
      <c r="ER373" s="72"/>
      <c r="ES373" s="72"/>
      <c r="ET373" s="72"/>
      <c r="EU373" s="72"/>
      <c r="EV373" s="72"/>
      <c r="EW373" s="72"/>
      <c r="EX373" s="72"/>
      <c r="EY373" s="72"/>
      <c r="EZ373" s="72"/>
      <c r="FA373" s="72"/>
      <c r="FB373" s="72"/>
      <c r="FC373" s="72"/>
      <c r="FD373" s="72"/>
      <c r="FE373" s="72"/>
      <c r="FF373" s="72"/>
      <c r="FG373" s="72"/>
      <c r="FH373" s="72"/>
      <c r="FI373" s="72"/>
      <c r="FJ373" s="72"/>
      <c r="FK373" s="72"/>
      <c r="FL373" s="72"/>
      <c r="FM373" s="72"/>
      <c r="FN373" s="72"/>
      <c r="FO373" s="72"/>
      <c r="FP373" s="72"/>
      <c r="FQ373" s="72"/>
      <c r="FR373" s="72"/>
      <c r="FS373" s="72"/>
      <c r="FT373" s="72"/>
      <c r="FU373" s="72"/>
      <c r="FV373" s="72"/>
      <c r="FW373" s="72"/>
      <c r="FX373" s="72"/>
      <c r="FY373" s="72"/>
      <c r="FZ373" s="72"/>
      <c r="GA373" s="72"/>
      <c r="GB373" s="72"/>
      <c r="GC373" s="72"/>
      <c r="GD373" s="72"/>
      <c r="GE373" s="72"/>
      <c r="GF373" s="72"/>
      <c r="GG373" s="72"/>
      <c r="GH373" s="72"/>
      <c r="GI373" s="72"/>
      <c r="GJ373" s="72"/>
      <c r="GK373" s="72"/>
      <c r="GL373" s="72"/>
      <c r="GM373" s="72"/>
      <c r="GN373" s="72"/>
      <c r="GO373" s="72"/>
      <c r="GP373" s="72"/>
      <c r="GQ373" s="72"/>
      <c r="GR373" s="72"/>
      <c r="GS373" s="72"/>
      <c r="GT373" s="72"/>
      <c r="GU373" s="72"/>
      <c r="GV373" s="72"/>
      <c r="GW373" s="72"/>
      <c r="GX373" s="72"/>
      <c r="GY373" s="72"/>
      <c r="GZ373" s="72"/>
      <c r="HA373" s="72"/>
      <c r="HB373" s="72"/>
      <c r="HC373" s="72"/>
      <c r="HD373" s="72"/>
      <c r="HE373" s="72"/>
      <c r="HF373" s="72"/>
      <c r="HG373" s="72"/>
      <c r="HH373" s="72"/>
      <c r="HI373" s="72"/>
      <c r="HJ373" s="72"/>
      <c r="HK373" s="72"/>
      <c r="HL373" s="72"/>
      <c r="HM373" s="72"/>
      <c r="HN373" s="72"/>
      <c r="HO373" s="72"/>
      <c r="HP373" s="72"/>
      <c r="HQ373" s="72"/>
      <c r="HR373" s="72"/>
      <c r="HS373" s="72"/>
      <c r="HT373" s="72"/>
      <c r="HU373" s="72"/>
      <c r="HV373" s="72"/>
      <c r="HW373" s="72"/>
      <c r="HX373" s="72"/>
      <c r="HY373" s="72"/>
      <c r="HZ373" s="72"/>
      <c r="IA373" s="72"/>
      <c r="IB373" s="72"/>
      <c r="IC373" s="72"/>
      <c r="ID373" s="72"/>
      <c r="IE373" s="72"/>
    </row>
    <row r="374" s="106" customFormat="true" ht="60" hidden="false" customHeight="true" outlineLevel="0" collapsed="false">
      <c r="A374" s="36"/>
      <c r="B374" s="36" t="s">
        <v>62</v>
      </c>
      <c r="C374" s="36" t="s">
        <v>63</v>
      </c>
      <c r="D374" s="37" t="s">
        <v>64</v>
      </c>
      <c r="E374" s="37" t="s">
        <v>1610</v>
      </c>
      <c r="F374" s="38" t="s">
        <v>1611</v>
      </c>
      <c r="G374" s="38" t="s">
        <v>1770</v>
      </c>
      <c r="H374" s="37" t="s">
        <v>1775</v>
      </c>
      <c r="I374" s="39" t="s">
        <v>1761</v>
      </c>
      <c r="J374" s="38" t="s">
        <v>1603</v>
      </c>
      <c r="K374" s="40" t="s">
        <v>431</v>
      </c>
      <c r="L374" s="40" t="s">
        <v>432</v>
      </c>
      <c r="M374" s="40" t="s">
        <v>1762</v>
      </c>
      <c r="N374" s="40" t="n">
        <v>4810203</v>
      </c>
      <c r="O374" s="36" t="s">
        <v>1763</v>
      </c>
      <c r="P374" s="36" t="s">
        <v>76</v>
      </c>
      <c r="Q374" s="41" t="s">
        <v>239</v>
      </c>
      <c r="R374" s="42" t="n">
        <v>44057</v>
      </c>
      <c r="S374" s="39" t="n">
        <v>30</v>
      </c>
      <c r="T374" s="43" t="n">
        <f aca="false">R374+S374*365.2</f>
        <v>55013</v>
      </c>
      <c r="U374" s="248" t="s">
        <v>1764</v>
      </c>
      <c r="V374" s="36" t="str">
        <f aca="false">IF(Y374="","",Y374)</f>
        <v/>
      </c>
      <c r="W374" s="41" t="s">
        <v>242</v>
      </c>
      <c r="X374" s="39" t="n">
        <v>3.4</v>
      </c>
      <c r="Y374" s="39"/>
      <c r="Z374" s="41" t="s">
        <v>242</v>
      </c>
      <c r="AA374" s="36" t="s">
        <v>468</v>
      </c>
      <c r="AB374" s="39" t="s">
        <v>242</v>
      </c>
      <c r="AC374" s="41" t="s">
        <v>242</v>
      </c>
      <c r="AD374" s="40" t="n">
        <v>48</v>
      </c>
      <c r="AE374" s="42" t="n">
        <v>45524</v>
      </c>
      <c r="AF374" s="45" t="n">
        <f aca="false">IF(AD374=0,0,IF(AE374="","",EDATE(AE374,AD374)-DAY(1)))</f>
        <v>46954</v>
      </c>
      <c r="AG374" s="38" t="s">
        <v>81</v>
      </c>
      <c r="AH374" s="38" t="s">
        <v>82</v>
      </c>
      <c r="AI374" s="41" t="s">
        <v>1776</v>
      </c>
      <c r="AJ374" s="38" t="s">
        <v>113</v>
      </c>
      <c r="AK374" s="45" t="str">
        <f aca="true">IF(AE374=0,"нет данных",IF(TODAY()&lt;AF374-30,"поверен",IF(TODAY()&gt;AF374,"ЗАМЕНИТЬ","ПРОСРОЧЕН")))</f>
        <v>поверен</v>
      </c>
      <c r="AL374" s="41"/>
      <c r="AM374" s="41" t="s">
        <v>85</v>
      </c>
      <c r="AN374" s="41" t="s">
        <v>86</v>
      </c>
      <c r="AO374" s="41" t="s">
        <v>87</v>
      </c>
      <c r="AP374" s="39" t="s">
        <v>1766</v>
      </c>
      <c r="AQ374" s="46" t="s">
        <v>1652</v>
      </c>
      <c r="AR374" s="45"/>
      <c r="AS374" s="41" t="s">
        <v>90</v>
      </c>
      <c r="AT374" s="36" t="s">
        <v>746</v>
      </c>
      <c r="AU374" s="36"/>
      <c r="AV374" s="38" t="n">
        <v>45294</v>
      </c>
      <c r="AW374" s="38"/>
      <c r="AX374" s="36"/>
      <c r="AY374" s="36"/>
      <c r="AZ374" s="36"/>
      <c r="BA374" s="38"/>
      <c r="BB374" s="38" t="s">
        <v>386</v>
      </c>
      <c r="BC374" s="38" t="s">
        <v>387</v>
      </c>
      <c r="BD374" s="41" t="n">
        <v>2971</v>
      </c>
      <c r="BE374" s="38"/>
      <c r="BF374" s="47"/>
      <c r="BG374" s="104"/>
      <c r="BH374" s="105"/>
      <c r="BI374" s="36" t="s">
        <v>1767</v>
      </c>
      <c r="BJ374" s="46" t="s">
        <v>1768</v>
      </c>
      <c r="BK374" s="36" t="s">
        <v>1769</v>
      </c>
      <c r="BL374" s="72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2"/>
      <c r="CK374" s="72"/>
      <c r="CL374" s="72"/>
      <c r="CM374" s="72"/>
      <c r="CN374" s="72"/>
      <c r="CO374" s="72"/>
      <c r="CP374" s="72"/>
      <c r="CQ374" s="72"/>
      <c r="CR374" s="72"/>
      <c r="CS374" s="72"/>
      <c r="CT374" s="72"/>
      <c r="CU374" s="72"/>
      <c r="CV374" s="72"/>
      <c r="CW374" s="72"/>
      <c r="CX374" s="72"/>
      <c r="CY374" s="72"/>
      <c r="CZ374" s="72"/>
      <c r="DA374" s="72"/>
      <c r="DB374" s="72"/>
      <c r="DC374" s="72"/>
      <c r="DD374" s="72"/>
      <c r="DE374" s="72"/>
      <c r="DF374" s="72"/>
      <c r="DG374" s="72"/>
      <c r="DH374" s="72"/>
      <c r="DI374" s="72"/>
      <c r="DJ374" s="72"/>
      <c r="DK374" s="72"/>
      <c r="DL374" s="72"/>
      <c r="DM374" s="72"/>
      <c r="DN374" s="72"/>
      <c r="DO374" s="72"/>
      <c r="DP374" s="72"/>
      <c r="DQ374" s="72"/>
      <c r="DR374" s="72"/>
      <c r="DS374" s="72"/>
      <c r="DT374" s="72"/>
      <c r="DU374" s="72"/>
      <c r="DV374" s="72"/>
      <c r="DW374" s="72"/>
      <c r="DX374" s="72"/>
      <c r="DY374" s="72"/>
      <c r="DZ374" s="72"/>
      <c r="EA374" s="72"/>
      <c r="EB374" s="72"/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  <c r="EN374" s="72"/>
      <c r="EO374" s="72"/>
      <c r="EP374" s="72"/>
      <c r="EQ374" s="72"/>
      <c r="ER374" s="72"/>
      <c r="ES374" s="72"/>
      <c r="ET374" s="72"/>
      <c r="EU374" s="72"/>
      <c r="EV374" s="72"/>
      <c r="EW374" s="72"/>
      <c r="EX374" s="72"/>
      <c r="EY374" s="72"/>
      <c r="EZ374" s="72"/>
      <c r="FA374" s="72"/>
      <c r="FB374" s="72"/>
      <c r="FC374" s="72"/>
      <c r="FD374" s="72"/>
      <c r="FE374" s="72"/>
      <c r="FF374" s="72"/>
      <c r="FG374" s="72"/>
      <c r="FH374" s="72"/>
      <c r="FI374" s="72"/>
      <c r="FJ374" s="72"/>
      <c r="FK374" s="72"/>
      <c r="FL374" s="72"/>
      <c r="FM374" s="72"/>
      <c r="FN374" s="72"/>
      <c r="FO374" s="72"/>
      <c r="FP374" s="72"/>
      <c r="FQ374" s="72"/>
      <c r="FR374" s="72"/>
      <c r="FS374" s="72"/>
      <c r="FT374" s="72"/>
      <c r="FU374" s="72"/>
      <c r="FV374" s="72"/>
      <c r="FW374" s="72"/>
      <c r="FX374" s="72"/>
      <c r="FY374" s="72"/>
      <c r="FZ374" s="72"/>
      <c r="GA374" s="72"/>
      <c r="GB374" s="72"/>
      <c r="GC374" s="72"/>
      <c r="GD374" s="72"/>
      <c r="GE374" s="72"/>
      <c r="GF374" s="72"/>
      <c r="GG374" s="72"/>
      <c r="GH374" s="72"/>
      <c r="GI374" s="72"/>
      <c r="GJ374" s="72"/>
      <c r="GK374" s="72"/>
      <c r="GL374" s="72"/>
      <c r="GM374" s="72"/>
      <c r="GN374" s="72"/>
      <c r="GO374" s="72"/>
      <c r="GP374" s="72"/>
      <c r="GQ374" s="72"/>
      <c r="GR374" s="72"/>
      <c r="GS374" s="72"/>
      <c r="GT374" s="72"/>
      <c r="GU374" s="72"/>
      <c r="GV374" s="72"/>
      <c r="GW374" s="72"/>
      <c r="GX374" s="72"/>
      <c r="GY374" s="72"/>
      <c r="GZ374" s="72"/>
      <c r="HA374" s="72"/>
      <c r="HB374" s="72"/>
      <c r="HC374" s="72"/>
      <c r="HD374" s="72"/>
      <c r="HE374" s="72"/>
      <c r="HF374" s="72"/>
      <c r="HG374" s="72"/>
      <c r="HH374" s="72"/>
      <c r="HI374" s="72"/>
      <c r="HJ374" s="72"/>
      <c r="HK374" s="72"/>
      <c r="HL374" s="72"/>
      <c r="HM374" s="72"/>
      <c r="HN374" s="72"/>
      <c r="HO374" s="72"/>
      <c r="HP374" s="72"/>
      <c r="HQ374" s="72"/>
      <c r="HR374" s="72"/>
      <c r="HS374" s="72"/>
      <c r="HT374" s="72"/>
      <c r="HU374" s="72"/>
      <c r="HV374" s="72"/>
      <c r="HW374" s="72"/>
      <c r="HX374" s="72"/>
      <c r="HY374" s="72"/>
      <c r="HZ374" s="72"/>
      <c r="IA374" s="72"/>
      <c r="IB374" s="72"/>
      <c r="IC374" s="72"/>
      <c r="ID374" s="72"/>
      <c r="IE374" s="72"/>
    </row>
    <row r="375" s="53" customFormat="true" ht="60" hidden="false" customHeight="true" outlineLevel="0" collapsed="false">
      <c r="A375" s="36"/>
      <c r="B375" s="36" t="s">
        <v>62</v>
      </c>
      <c r="C375" s="36" t="s">
        <v>63</v>
      </c>
      <c r="D375" s="37" t="s">
        <v>64</v>
      </c>
      <c r="E375" s="37" t="s">
        <v>1610</v>
      </c>
      <c r="F375" s="38" t="s">
        <v>1611</v>
      </c>
      <c r="G375" s="38" t="s">
        <v>1777</v>
      </c>
      <c r="H375" s="37" t="s">
        <v>1778</v>
      </c>
      <c r="I375" s="39" t="s">
        <v>1779</v>
      </c>
      <c r="J375" s="38" t="s">
        <v>1780</v>
      </c>
      <c r="K375" s="40" t="s">
        <v>1781</v>
      </c>
      <c r="L375" s="236" t="s">
        <v>1782</v>
      </c>
      <c r="M375" s="40" t="s">
        <v>1783</v>
      </c>
      <c r="N375" s="40" t="n">
        <v>49078410</v>
      </c>
      <c r="O375" s="36" t="s">
        <v>1784</v>
      </c>
      <c r="P375" s="36" t="s">
        <v>134</v>
      </c>
      <c r="Q375" s="41" t="s">
        <v>239</v>
      </c>
      <c r="R375" s="42" t="n">
        <v>43862</v>
      </c>
      <c r="S375" s="39" t="n">
        <v>10</v>
      </c>
      <c r="T375" s="43" t="n">
        <f aca="false">R375+S375*365.2</f>
        <v>47514</v>
      </c>
      <c r="U375" s="248" t="s">
        <v>78</v>
      </c>
      <c r="V375" s="51" t="str">
        <f aca="false">IF(Y375="","",Y375)</f>
        <v/>
      </c>
      <c r="W375" s="41" t="s">
        <v>242</v>
      </c>
      <c r="X375" s="41" t="s">
        <v>1785</v>
      </c>
      <c r="Y375" s="39"/>
      <c r="Z375" s="41" t="s">
        <v>242</v>
      </c>
      <c r="AA375" s="36" t="s">
        <v>80</v>
      </c>
      <c r="AB375" s="39" t="s">
        <v>242</v>
      </c>
      <c r="AC375" s="41" t="s">
        <v>242</v>
      </c>
      <c r="AD375" s="40" t="n">
        <v>60</v>
      </c>
      <c r="AE375" s="42" t="n">
        <v>44014</v>
      </c>
      <c r="AF375" s="45" t="n">
        <f aca="false">IF(AD375=0,0,IF(AE375="","",EDATE(AE375,AD375)-DAY(1)))</f>
        <v>45809</v>
      </c>
      <c r="AG375" s="38" t="s">
        <v>81</v>
      </c>
      <c r="AH375" s="38" t="s">
        <v>82</v>
      </c>
      <c r="AI375" s="41" t="s">
        <v>1786</v>
      </c>
      <c r="AJ375" s="38" t="s">
        <v>1787</v>
      </c>
      <c r="AK375" s="45" t="str">
        <f aca="true">IF(AE375=0,"нет данных",IF(TODAY()&lt;AF375-30,"поверен",IF(TODAY()&gt;AF375,"ЗАМЕНИТЬ","ПРОСРОЧЕН")))</f>
        <v>ЗАМЕНИТЬ</v>
      </c>
      <c r="AL375" s="41"/>
      <c r="AM375" s="41" t="s">
        <v>85</v>
      </c>
      <c r="AN375" s="41" t="s">
        <v>86</v>
      </c>
      <c r="AO375" s="41" t="s">
        <v>87</v>
      </c>
      <c r="AP375" s="39" t="s">
        <v>1788</v>
      </c>
      <c r="AQ375" s="46" t="s">
        <v>1652</v>
      </c>
      <c r="AR375" s="45"/>
      <c r="AS375" s="41" t="s">
        <v>90</v>
      </c>
      <c r="AT375" s="36" t="s">
        <v>746</v>
      </c>
      <c r="AU375" s="36"/>
      <c r="AV375" s="38" t="n">
        <v>45294</v>
      </c>
      <c r="AW375" s="38"/>
      <c r="AX375" s="36"/>
      <c r="AY375" s="36"/>
      <c r="AZ375" s="36"/>
      <c r="BA375" s="38" t="s">
        <v>91</v>
      </c>
      <c r="BB375" s="38" t="s">
        <v>386</v>
      </c>
      <c r="BC375" s="38" t="s">
        <v>387</v>
      </c>
      <c r="BD375" s="41" t="n">
        <v>2971</v>
      </c>
      <c r="BE375" s="38"/>
      <c r="BF375" s="47"/>
      <c r="BG375" s="48"/>
      <c r="BH375" s="49"/>
      <c r="BI375" s="51" t="s">
        <v>1767</v>
      </c>
      <c r="BJ375" s="50" t="s">
        <v>1273</v>
      </c>
      <c r="BK375" s="51" t="s">
        <v>1789</v>
      </c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2"/>
      <c r="CQ375" s="52"/>
      <c r="CR375" s="52"/>
      <c r="CS375" s="52"/>
      <c r="CT375" s="52"/>
      <c r="CU375" s="52"/>
      <c r="CV375" s="52"/>
      <c r="CW375" s="52"/>
      <c r="CX375" s="52"/>
      <c r="CY375" s="52"/>
      <c r="CZ375" s="52"/>
      <c r="DA375" s="52"/>
      <c r="DB375" s="52"/>
      <c r="DC375" s="52"/>
      <c r="DD375" s="52"/>
      <c r="DE375" s="52"/>
      <c r="DF375" s="52"/>
      <c r="DG375" s="52"/>
      <c r="DH375" s="52"/>
      <c r="DI375" s="52"/>
      <c r="DJ375" s="52"/>
      <c r="DK375" s="52"/>
      <c r="DL375" s="52"/>
      <c r="DM375" s="52"/>
      <c r="DN375" s="52"/>
      <c r="DO375" s="52"/>
      <c r="DP375" s="52"/>
      <c r="DQ375" s="52"/>
      <c r="DR375" s="52"/>
      <c r="DS375" s="52"/>
      <c r="DT375" s="52"/>
      <c r="DU375" s="52"/>
      <c r="DV375" s="52"/>
      <c r="DW375" s="52"/>
      <c r="DX375" s="52"/>
      <c r="DY375" s="52"/>
      <c r="DZ375" s="52"/>
      <c r="EA375" s="52"/>
      <c r="EB375" s="52"/>
      <c r="EC375" s="52"/>
      <c r="ED375" s="52"/>
      <c r="EE375" s="52"/>
      <c r="EF375" s="52"/>
      <c r="EG375" s="52"/>
      <c r="EH375" s="52"/>
      <c r="EI375" s="52"/>
      <c r="EJ375" s="52"/>
      <c r="EK375" s="52"/>
      <c r="EL375" s="52"/>
      <c r="EM375" s="52"/>
      <c r="EN375" s="52"/>
      <c r="EO375" s="52"/>
      <c r="EP375" s="52"/>
      <c r="EQ375" s="52"/>
      <c r="ER375" s="52"/>
      <c r="ES375" s="52"/>
      <c r="ET375" s="52"/>
      <c r="EU375" s="52"/>
      <c r="EV375" s="52"/>
      <c r="EW375" s="52"/>
      <c r="EX375" s="52"/>
      <c r="EY375" s="52"/>
      <c r="EZ375" s="52"/>
      <c r="FA375" s="52"/>
      <c r="FB375" s="52"/>
      <c r="FC375" s="52"/>
      <c r="FD375" s="52"/>
      <c r="FE375" s="52"/>
      <c r="FF375" s="52"/>
      <c r="FG375" s="52"/>
      <c r="FH375" s="52"/>
      <c r="FI375" s="52"/>
      <c r="FJ375" s="52"/>
      <c r="FK375" s="52"/>
      <c r="FL375" s="52"/>
      <c r="FM375" s="52"/>
      <c r="FN375" s="52"/>
      <c r="FO375" s="52"/>
      <c r="FP375" s="52"/>
      <c r="FQ375" s="52"/>
      <c r="FR375" s="52"/>
      <c r="FS375" s="52"/>
      <c r="FT375" s="52"/>
      <c r="FU375" s="52"/>
      <c r="FV375" s="52"/>
      <c r="FW375" s="52"/>
      <c r="FX375" s="52"/>
      <c r="FY375" s="52"/>
      <c r="FZ375" s="52"/>
      <c r="GA375" s="52"/>
      <c r="GB375" s="52"/>
      <c r="GC375" s="52"/>
      <c r="GD375" s="52"/>
      <c r="GE375" s="52"/>
      <c r="GF375" s="52"/>
      <c r="GG375" s="52"/>
      <c r="GH375" s="52"/>
      <c r="GI375" s="52"/>
      <c r="GJ375" s="52"/>
      <c r="GK375" s="52"/>
      <c r="GL375" s="52"/>
      <c r="GM375" s="52"/>
      <c r="GN375" s="52"/>
      <c r="GO375" s="52"/>
      <c r="GP375" s="52"/>
      <c r="GQ375" s="52"/>
      <c r="GR375" s="52"/>
      <c r="GS375" s="52"/>
      <c r="GT375" s="52"/>
      <c r="GU375" s="52"/>
      <c r="GV375" s="52"/>
      <c r="GW375" s="52"/>
      <c r="GX375" s="52"/>
      <c r="GY375" s="52"/>
      <c r="GZ375" s="52"/>
      <c r="HA375" s="52"/>
      <c r="HB375" s="52"/>
      <c r="HC375" s="52"/>
      <c r="HD375" s="52"/>
      <c r="HE375" s="52"/>
      <c r="HF375" s="52"/>
      <c r="HG375" s="52"/>
      <c r="HH375" s="52"/>
      <c r="HI375" s="52"/>
      <c r="HJ375" s="52"/>
      <c r="HK375" s="52"/>
      <c r="HL375" s="52"/>
      <c r="HM375" s="52"/>
      <c r="HN375" s="52"/>
      <c r="HO375" s="52"/>
      <c r="HP375" s="52"/>
      <c r="HQ375" s="52"/>
      <c r="HR375" s="52"/>
      <c r="HS375" s="52"/>
      <c r="HT375" s="52"/>
      <c r="HU375" s="52"/>
      <c r="HV375" s="52"/>
      <c r="HW375" s="52"/>
      <c r="HX375" s="52"/>
      <c r="HY375" s="52"/>
      <c r="HZ375" s="52"/>
      <c r="IA375" s="52"/>
      <c r="IB375" s="52"/>
      <c r="IC375" s="52"/>
      <c r="ID375" s="52"/>
      <c r="IE375" s="52"/>
    </row>
    <row r="376" s="53" customFormat="true" ht="60" hidden="false" customHeight="true" outlineLevel="0" collapsed="false">
      <c r="A376" s="36"/>
      <c r="B376" s="36" t="s">
        <v>62</v>
      </c>
      <c r="C376" s="36" t="s">
        <v>63</v>
      </c>
      <c r="D376" s="37" t="s">
        <v>64</v>
      </c>
      <c r="E376" s="37" t="s">
        <v>1610</v>
      </c>
      <c r="F376" s="38" t="s">
        <v>1611</v>
      </c>
      <c r="G376" s="38" t="s">
        <v>1777</v>
      </c>
      <c r="H376" s="37" t="s">
        <v>1790</v>
      </c>
      <c r="I376" s="39" t="s">
        <v>1779</v>
      </c>
      <c r="J376" s="38" t="s">
        <v>1780</v>
      </c>
      <c r="K376" s="40" t="s">
        <v>1781</v>
      </c>
      <c r="L376" s="236" t="s">
        <v>1782</v>
      </c>
      <c r="M376" s="40" t="s">
        <v>1783</v>
      </c>
      <c r="N376" s="40" t="n">
        <v>49078411</v>
      </c>
      <c r="O376" s="36" t="s">
        <v>1784</v>
      </c>
      <c r="P376" s="36" t="s">
        <v>134</v>
      </c>
      <c r="Q376" s="41" t="s">
        <v>239</v>
      </c>
      <c r="R376" s="42" t="n">
        <v>43862</v>
      </c>
      <c r="S376" s="39" t="n">
        <v>10</v>
      </c>
      <c r="T376" s="43" t="n">
        <f aca="false">R376+S376*365.2</f>
        <v>47514</v>
      </c>
      <c r="U376" s="248" t="s">
        <v>78</v>
      </c>
      <c r="V376" s="51" t="str">
        <f aca="false">IF(Y376="","",Y376)</f>
        <v/>
      </c>
      <c r="W376" s="41" t="s">
        <v>242</v>
      </c>
      <c r="X376" s="41" t="s">
        <v>1785</v>
      </c>
      <c r="Y376" s="39"/>
      <c r="Z376" s="41" t="s">
        <v>242</v>
      </c>
      <c r="AA376" s="36" t="s">
        <v>80</v>
      </c>
      <c r="AB376" s="39" t="s">
        <v>242</v>
      </c>
      <c r="AC376" s="41" t="s">
        <v>242</v>
      </c>
      <c r="AD376" s="40" t="n">
        <v>60</v>
      </c>
      <c r="AE376" s="42" t="n">
        <v>44014</v>
      </c>
      <c r="AF376" s="45" t="n">
        <f aca="false">IF(AD376=0,0,IF(AE376="","",EDATE(AE376,AD376)-DAY(1)))</f>
        <v>45809</v>
      </c>
      <c r="AG376" s="38" t="s">
        <v>81</v>
      </c>
      <c r="AH376" s="38" t="s">
        <v>82</v>
      </c>
      <c r="AI376" s="41" t="s">
        <v>1786</v>
      </c>
      <c r="AJ376" s="38" t="s">
        <v>1787</v>
      </c>
      <c r="AK376" s="45" t="str">
        <f aca="true">IF(AE376=0,"нет данных",IF(TODAY()&lt;AF376-30,"поверен",IF(TODAY()&gt;AF376,"ЗАМЕНИТЬ","ПРОСРОЧЕН")))</f>
        <v>ЗАМЕНИТЬ</v>
      </c>
      <c r="AL376" s="41"/>
      <c r="AM376" s="41" t="s">
        <v>85</v>
      </c>
      <c r="AN376" s="41" t="s">
        <v>86</v>
      </c>
      <c r="AO376" s="41" t="s">
        <v>87</v>
      </c>
      <c r="AP376" s="39" t="s">
        <v>1788</v>
      </c>
      <c r="AQ376" s="46" t="s">
        <v>1652</v>
      </c>
      <c r="AR376" s="45"/>
      <c r="AS376" s="41" t="s">
        <v>90</v>
      </c>
      <c r="AT376" s="36" t="s">
        <v>746</v>
      </c>
      <c r="AU376" s="36"/>
      <c r="AV376" s="38" t="n">
        <v>45294</v>
      </c>
      <c r="AW376" s="38"/>
      <c r="AX376" s="36"/>
      <c r="AY376" s="36"/>
      <c r="AZ376" s="36"/>
      <c r="BA376" s="38" t="s">
        <v>91</v>
      </c>
      <c r="BB376" s="38" t="s">
        <v>386</v>
      </c>
      <c r="BC376" s="38" t="s">
        <v>387</v>
      </c>
      <c r="BD376" s="41" t="n">
        <v>2971</v>
      </c>
      <c r="BE376" s="38"/>
      <c r="BF376" s="47"/>
      <c r="BG376" s="48"/>
      <c r="BH376" s="49"/>
      <c r="BI376" s="51" t="s">
        <v>1767</v>
      </c>
      <c r="BJ376" s="50" t="s">
        <v>1273</v>
      </c>
      <c r="BK376" s="51" t="s">
        <v>1789</v>
      </c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  <c r="CP376" s="52"/>
      <c r="CQ376" s="52"/>
      <c r="CR376" s="52"/>
      <c r="CS376" s="52"/>
      <c r="CT376" s="52"/>
      <c r="CU376" s="52"/>
      <c r="CV376" s="52"/>
      <c r="CW376" s="52"/>
      <c r="CX376" s="52"/>
      <c r="CY376" s="52"/>
      <c r="CZ376" s="52"/>
      <c r="DA376" s="52"/>
      <c r="DB376" s="52"/>
      <c r="DC376" s="52"/>
      <c r="DD376" s="52"/>
      <c r="DE376" s="52"/>
      <c r="DF376" s="52"/>
      <c r="DG376" s="52"/>
      <c r="DH376" s="52"/>
      <c r="DI376" s="52"/>
      <c r="DJ376" s="52"/>
      <c r="DK376" s="52"/>
      <c r="DL376" s="52"/>
      <c r="DM376" s="52"/>
      <c r="DN376" s="52"/>
      <c r="DO376" s="52"/>
      <c r="DP376" s="52"/>
      <c r="DQ376" s="52"/>
      <c r="DR376" s="52"/>
      <c r="DS376" s="52"/>
      <c r="DT376" s="52"/>
      <c r="DU376" s="52"/>
      <c r="DV376" s="52"/>
      <c r="DW376" s="52"/>
      <c r="DX376" s="52"/>
      <c r="DY376" s="52"/>
      <c r="DZ376" s="52"/>
      <c r="EA376" s="52"/>
      <c r="EB376" s="52"/>
      <c r="EC376" s="52"/>
      <c r="ED376" s="52"/>
      <c r="EE376" s="52"/>
      <c r="EF376" s="52"/>
      <c r="EG376" s="52"/>
      <c r="EH376" s="52"/>
      <c r="EI376" s="52"/>
      <c r="EJ376" s="52"/>
      <c r="EK376" s="52"/>
      <c r="EL376" s="52"/>
      <c r="EM376" s="52"/>
      <c r="EN376" s="52"/>
      <c r="EO376" s="52"/>
      <c r="EP376" s="52"/>
      <c r="EQ376" s="52"/>
      <c r="ER376" s="52"/>
      <c r="ES376" s="52"/>
      <c r="ET376" s="52"/>
      <c r="EU376" s="52"/>
      <c r="EV376" s="52"/>
      <c r="EW376" s="52"/>
      <c r="EX376" s="52"/>
      <c r="EY376" s="52"/>
      <c r="EZ376" s="52"/>
      <c r="FA376" s="52"/>
      <c r="FB376" s="52"/>
      <c r="FC376" s="52"/>
      <c r="FD376" s="52"/>
      <c r="FE376" s="52"/>
      <c r="FF376" s="52"/>
      <c r="FG376" s="52"/>
      <c r="FH376" s="52"/>
      <c r="FI376" s="52"/>
      <c r="FJ376" s="52"/>
      <c r="FK376" s="52"/>
      <c r="FL376" s="52"/>
      <c r="FM376" s="52"/>
      <c r="FN376" s="52"/>
      <c r="FO376" s="52"/>
      <c r="FP376" s="52"/>
      <c r="FQ376" s="52"/>
      <c r="FR376" s="52"/>
      <c r="FS376" s="52"/>
      <c r="FT376" s="52"/>
      <c r="FU376" s="52"/>
      <c r="FV376" s="52"/>
      <c r="FW376" s="52"/>
      <c r="FX376" s="52"/>
      <c r="FY376" s="52"/>
      <c r="FZ376" s="52"/>
      <c r="GA376" s="52"/>
      <c r="GB376" s="52"/>
      <c r="GC376" s="52"/>
      <c r="GD376" s="52"/>
      <c r="GE376" s="52"/>
      <c r="GF376" s="52"/>
      <c r="GG376" s="52"/>
      <c r="GH376" s="52"/>
      <c r="GI376" s="52"/>
      <c r="GJ376" s="52"/>
      <c r="GK376" s="52"/>
      <c r="GL376" s="52"/>
      <c r="GM376" s="52"/>
      <c r="GN376" s="52"/>
      <c r="GO376" s="52"/>
      <c r="GP376" s="52"/>
      <c r="GQ376" s="52"/>
      <c r="GR376" s="52"/>
      <c r="GS376" s="52"/>
      <c r="GT376" s="52"/>
      <c r="GU376" s="52"/>
      <c r="GV376" s="52"/>
      <c r="GW376" s="52"/>
      <c r="GX376" s="52"/>
      <c r="GY376" s="52"/>
      <c r="GZ376" s="52"/>
      <c r="HA376" s="52"/>
      <c r="HB376" s="52"/>
      <c r="HC376" s="52"/>
      <c r="HD376" s="52"/>
      <c r="HE376" s="52"/>
      <c r="HF376" s="52"/>
      <c r="HG376" s="52"/>
      <c r="HH376" s="52"/>
      <c r="HI376" s="52"/>
      <c r="HJ376" s="52"/>
      <c r="HK376" s="52"/>
      <c r="HL376" s="52"/>
      <c r="HM376" s="52"/>
      <c r="HN376" s="52"/>
      <c r="HO376" s="52"/>
      <c r="HP376" s="52"/>
      <c r="HQ376" s="52"/>
      <c r="HR376" s="52"/>
      <c r="HS376" s="52"/>
      <c r="HT376" s="52"/>
      <c r="HU376" s="52"/>
      <c r="HV376" s="52"/>
      <c r="HW376" s="52"/>
      <c r="HX376" s="52"/>
      <c r="HY376" s="52"/>
      <c r="HZ376" s="52"/>
      <c r="IA376" s="52"/>
      <c r="IB376" s="52"/>
      <c r="IC376" s="52"/>
      <c r="ID376" s="52"/>
      <c r="IE376" s="52"/>
    </row>
    <row r="377" s="53" customFormat="true" ht="60" hidden="false" customHeight="true" outlineLevel="0" collapsed="false">
      <c r="A377" s="36"/>
      <c r="B377" s="36" t="s">
        <v>62</v>
      </c>
      <c r="C377" s="36" t="s">
        <v>63</v>
      </c>
      <c r="D377" s="37" t="s">
        <v>64</v>
      </c>
      <c r="E377" s="37" t="s">
        <v>1610</v>
      </c>
      <c r="F377" s="38" t="s">
        <v>1611</v>
      </c>
      <c r="G377" s="38" t="s">
        <v>1791</v>
      </c>
      <c r="H377" s="37" t="s">
        <v>1792</v>
      </c>
      <c r="I377" s="39" t="s">
        <v>1779</v>
      </c>
      <c r="J377" s="38" t="s">
        <v>1780</v>
      </c>
      <c r="K377" s="40" t="s">
        <v>1781</v>
      </c>
      <c r="L377" s="236" t="s">
        <v>1782</v>
      </c>
      <c r="M377" s="40" t="s">
        <v>1783</v>
      </c>
      <c r="N377" s="40" t="n">
        <v>49078412</v>
      </c>
      <c r="O377" s="36" t="s">
        <v>1784</v>
      </c>
      <c r="P377" s="36" t="s">
        <v>134</v>
      </c>
      <c r="Q377" s="41" t="s">
        <v>239</v>
      </c>
      <c r="R377" s="42" t="n">
        <v>43862</v>
      </c>
      <c r="S377" s="39" t="n">
        <v>10</v>
      </c>
      <c r="T377" s="43" t="n">
        <f aca="false">R377+S377*365.2</f>
        <v>47514</v>
      </c>
      <c r="U377" s="248" t="s">
        <v>78</v>
      </c>
      <c r="V377" s="51" t="str">
        <f aca="false">IF(Y377="","",Y377)</f>
        <v/>
      </c>
      <c r="W377" s="41" t="s">
        <v>242</v>
      </c>
      <c r="X377" s="41" t="s">
        <v>1785</v>
      </c>
      <c r="Y377" s="39"/>
      <c r="Z377" s="41" t="s">
        <v>242</v>
      </c>
      <c r="AA377" s="36" t="s">
        <v>80</v>
      </c>
      <c r="AB377" s="39" t="s">
        <v>242</v>
      </c>
      <c r="AC377" s="41" t="s">
        <v>242</v>
      </c>
      <c r="AD377" s="40" t="n">
        <v>60</v>
      </c>
      <c r="AE377" s="42" t="n">
        <v>44014</v>
      </c>
      <c r="AF377" s="45" t="n">
        <f aca="false">IF(AD377=0,0,IF(AE377="","",EDATE(AE377,AD377)-DAY(1)))</f>
        <v>45809</v>
      </c>
      <c r="AG377" s="38" t="s">
        <v>81</v>
      </c>
      <c r="AH377" s="38" t="s">
        <v>82</v>
      </c>
      <c r="AI377" s="41" t="s">
        <v>1786</v>
      </c>
      <c r="AJ377" s="38" t="s">
        <v>1787</v>
      </c>
      <c r="AK377" s="45" t="str">
        <f aca="true">IF(AE377=0,"нет данных",IF(TODAY()&lt;AF377-30,"поверен",IF(TODAY()&gt;AF377,"ЗАМЕНИТЬ","ПРОСРОЧЕН")))</f>
        <v>ЗАМЕНИТЬ</v>
      </c>
      <c r="AL377" s="41"/>
      <c r="AM377" s="41" t="s">
        <v>85</v>
      </c>
      <c r="AN377" s="41" t="s">
        <v>86</v>
      </c>
      <c r="AO377" s="41" t="s">
        <v>87</v>
      </c>
      <c r="AP377" s="39" t="s">
        <v>1788</v>
      </c>
      <c r="AQ377" s="46" t="s">
        <v>1652</v>
      </c>
      <c r="AR377" s="45"/>
      <c r="AS377" s="41" t="s">
        <v>90</v>
      </c>
      <c r="AT377" s="36" t="s">
        <v>746</v>
      </c>
      <c r="AU377" s="36"/>
      <c r="AV377" s="38" t="n">
        <v>45294</v>
      </c>
      <c r="AW377" s="38"/>
      <c r="AX377" s="36"/>
      <c r="AY377" s="36"/>
      <c r="AZ377" s="36"/>
      <c r="BA377" s="38" t="s">
        <v>91</v>
      </c>
      <c r="BB377" s="38" t="s">
        <v>386</v>
      </c>
      <c r="BC377" s="38" t="s">
        <v>387</v>
      </c>
      <c r="BD377" s="41" t="n">
        <v>2971</v>
      </c>
      <c r="BE377" s="38"/>
      <c r="BF377" s="47"/>
      <c r="BG377" s="48"/>
      <c r="BH377" s="49"/>
      <c r="BI377" s="51" t="s">
        <v>1767</v>
      </c>
      <c r="BJ377" s="50" t="s">
        <v>1273</v>
      </c>
      <c r="BK377" s="51" t="s">
        <v>1789</v>
      </c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  <c r="CP377" s="52"/>
      <c r="CQ377" s="52"/>
      <c r="CR377" s="52"/>
      <c r="CS377" s="52"/>
      <c r="CT377" s="52"/>
      <c r="CU377" s="52"/>
      <c r="CV377" s="52"/>
      <c r="CW377" s="52"/>
      <c r="CX377" s="52"/>
      <c r="CY377" s="52"/>
      <c r="CZ377" s="52"/>
      <c r="DA377" s="52"/>
      <c r="DB377" s="52"/>
      <c r="DC377" s="52"/>
      <c r="DD377" s="52"/>
      <c r="DE377" s="52"/>
      <c r="DF377" s="52"/>
      <c r="DG377" s="52"/>
      <c r="DH377" s="52"/>
      <c r="DI377" s="52"/>
      <c r="DJ377" s="52"/>
      <c r="DK377" s="52"/>
      <c r="DL377" s="52"/>
      <c r="DM377" s="52"/>
      <c r="DN377" s="52"/>
      <c r="DO377" s="52"/>
      <c r="DP377" s="52"/>
      <c r="DQ377" s="52"/>
      <c r="DR377" s="52"/>
      <c r="DS377" s="52"/>
      <c r="DT377" s="52"/>
      <c r="DU377" s="52"/>
      <c r="DV377" s="52"/>
      <c r="DW377" s="52"/>
      <c r="DX377" s="52"/>
      <c r="DY377" s="52"/>
      <c r="DZ377" s="52"/>
      <c r="EA377" s="52"/>
      <c r="EB377" s="52"/>
      <c r="EC377" s="52"/>
      <c r="ED377" s="52"/>
      <c r="EE377" s="52"/>
      <c r="EF377" s="52"/>
      <c r="EG377" s="52"/>
      <c r="EH377" s="52"/>
      <c r="EI377" s="52"/>
      <c r="EJ377" s="52"/>
      <c r="EK377" s="52"/>
      <c r="EL377" s="52"/>
      <c r="EM377" s="52"/>
      <c r="EN377" s="52"/>
      <c r="EO377" s="52"/>
      <c r="EP377" s="52"/>
      <c r="EQ377" s="52"/>
      <c r="ER377" s="52"/>
      <c r="ES377" s="52"/>
      <c r="ET377" s="52"/>
      <c r="EU377" s="52"/>
      <c r="EV377" s="52"/>
      <c r="EW377" s="52"/>
      <c r="EX377" s="52"/>
      <c r="EY377" s="52"/>
      <c r="EZ377" s="52"/>
      <c r="FA377" s="52"/>
      <c r="FB377" s="52"/>
      <c r="FC377" s="52"/>
      <c r="FD377" s="52"/>
      <c r="FE377" s="52"/>
      <c r="FF377" s="52"/>
      <c r="FG377" s="52"/>
      <c r="FH377" s="52"/>
      <c r="FI377" s="52"/>
      <c r="FJ377" s="52"/>
      <c r="FK377" s="52"/>
      <c r="FL377" s="52"/>
      <c r="FM377" s="52"/>
      <c r="FN377" s="52"/>
      <c r="FO377" s="52"/>
      <c r="FP377" s="52"/>
      <c r="FQ377" s="52"/>
      <c r="FR377" s="52"/>
      <c r="FS377" s="52"/>
      <c r="FT377" s="52"/>
      <c r="FU377" s="52"/>
      <c r="FV377" s="52"/>
      <c r="FW377" s="52"/>
      <c r="FX377" s="52"/>
      <c r="FY377" s="52"/>
      <c r="FZ377" s="52"/>
      <c r="GA377" s="52"/>
      <c r="GB377" s="52"/>
      <c r="GC377" s="52"/>
      <c r="GD377" s="52"/>
      <c r="GE377" s="52"/>
      <c r="GF377" s="52"/>
      <c r="GG377" s="52"/>
      <c r="GH377" s="52"/>
      <c r="GI377" s="52"/>
      <c r="GJ377" s="52"/>
      <c r="GK377" s="52"/>
      <c r="GL377" s="52"/>
      <c r="GM377" s="52"/>
      <c r="GN377" s="52"/>
      <c r="GO377" s="52"/>
      <c r="GP377" s="52"/>
      <c r="GQ377" s="52"/>
      <c r="GR377" s="52"/>
      <c r="GS377" s="52"/>
      <c r="GT377" s="52"/>
      <c r="GU377" s="52"/>
      <c r="GV377" s="52"/>
      <c r="GW377" s="52"/>
      <c r="GX377" s="52"/>
      <c r="GY377" s="52"/>
      <c r="GZ377" s="52"/>
      <c r="HA377" s="52"/>
      <c r="HB377" s="52"/>
      <c r="HC377" s="52"/>
      <c r="HD377" s="52"/>
      <c r="HE377" s="52"/>
      <c r="HF377" s="52"/>
      <c r="HG377" s="52"/>
      <c r="HH377" s="52"/>
      <c r="HI377" s="52"/>
      <c r="HJ377" s="52"/>
      <c r="HK377" s="52"/>
      <c r="HL377" s="52"/>
      <c r="HM377" s="52"/>
      <c r="HN377" s="52"/>
      <c r="HO377" s="52"/>
      <c r="HP377" s="52"/>
      <c r="HQ377" s="52"/>
      <c r="HR377" s="52"/>
      <c r="HS377" s="52"/>
      <c r="HT377" s="52"/>
      <c r="HU377" s="52"/>
      <c r="HV377" s="52"/>
      <c r="HW377" s="52"/>
      <c r="HX377" s="52"/>
      <c r="HY377" s="52"/>
      <c r="HZ377" s="52"/>
      <c r="IA377" s="52"/>
      <c r="IB377" s="52"/>
      <c r="IC377" s="52"/>
      <c r="ID377" s="52"/>
      <c r="IE377" s="52"/>
    </row>
    <row r="378" s="53" customFormat="true" ht="60" hidden="false" customHeight="true" outlineLevel="0" collapsed="false">
      <c r="A378" s="36"/>
      <c r="B378" s="36" t="s">
        <v>62</v>
      </c>
      <c r="C378" s="36" t="s">
        <v>63</v>
      </c>
      <c r="D378" s="37" t="s">
        <v>64</v>
      </c>
      <c r="E378" s="37" t="s">
        <v>1610</v>
      </c>
      <c r="F378" s="38" t="s">
        <v>1611</v>
      </c>
      <c r="G378" s="38" t="s">
        <v>1791</v>
      </c>
      <c r="H378" s="37" t="s">
        <v>1793</v>
      </c>
      <c r="I378" s="39" t="s">
        <v>1779</v>
      </c>
      <c r="J378" s="38" t="s">
        <v>1780</v>
      </c>
      <c r="K378" s="40" t="s">
        <v>1781</v>
      </c>
      <c r="L378" s="236" t="s">
        <v>1782</v>
      </c>
      <c r="M378" s="40" t="s">
        <v>1783</v>
      </c>
      <c r="N378" s="40" t="n">
        <v>49078413</v>
      </c>
      <c r="O378" s="36" t="s">
        <v>1784</v>
      </c>
      <c r="P378" s="36" t="s">
        <v>134</v>
      </c>
      <c r="Q378" s="41" t="s">
        <v>239</v>
      </c>
      <c r="R378" s="42" t="n">
        <v>43862</v>
      </c>
      <c r="S378" s="39" t="n">
        <v>10</v>
      </c>
      <c r="T378" s="43" t="n">
        <f aca="false">R378+S378*365.2</f>
        <v>47514</v>
      </c>
      <c r="U378" s="248" t="s">
        <v>78</v>
      </c>
      <c r="V378" s="51" t="str">
        <f aca="false">IF(Y378="","",Y378)</f>
        <v/>
      </c>
      <c r="W378" s="41" t="s">
        <v>242</v>
      </c>
      <c r="X378" s="41" t="s">
        <v>1785</v>
      </c>
      <c r="Y378" s="39"/>
      <c r="Z378" s="41" t="s">
        <v>242</v>
      </c>
      <c r="AA378" s="36" t="s">
        <v>80</v>
      </c>
      <c r="AB378" s="39" t="s">
        <v>242</v>
      </c>
      <c r="AC378" s="41" t="s">
        <v>242</v>
      </c>
      <c r="AD378" s="40" t="n">
        <v>60</v>
      </c>
      <c r="AE378" s="42" t="n">
        <v>44014</v>
      </c>
      <c r="AF378" s="45" t="n">
        <f aca="false">IF(AD378=0,0,IF(AE378="","",EDATE(AE378,AD378)-DAY(1)))</f>
        <v>45809</v>
      </c>
      <c r="AG378" s="38" t="s">
        <v>81</v>
      </c>
      <c r="AH378" s="38" t="s">
        <v>82</v>
      </c>
      <c r="AI378" s="41" t="s">
        <v>1786</v>
      </c>
      <c r="AJ378" s="38" t="s">
        <v>1787</v>
      </c>
      <c r="AK378" s="45" t="str">
        <f aca="true">IF(AE378=0,"нет данных",IF(TODAY()&lt;AF378-30,"поверен",IF(TODAY()&gt;AF378,"ЗАМЕНИТЬ","ПРОСРОЧЕН")))</f>
        <v>ЗАМЕНИТЬ</v>
      </c>
      <c r="AL378" s="41"/>
      <c r="AM378" s="41" t="s">
        <v>85</v>
      </c>
      <c r="AN378" s="41" t="s">
        <v>86</v>
      </c>
      <c r="AO378" s="41" t="s">
        <v>87</v>
      </c>
      <c r="AP378" s="39" t="s">
        <v>1788</v>
      </c>
      <c r="AQ378" s="46" t="s">
        <v>1652</v>
      </c>
      <c r="AR378" s="45"/>
      <c r="AS378" s="41" t="s">
        <v>90</v>
      </c>
      <c r="AT378" s="36" t="s">
        <v>746</v>
      </c>
      <c r="AU378" s="36"/>
      <c r="AV378" s="38" t="n">
        <v>45294</v>
      </c>
      <c r="AW378" s="38"/>
      <c r="AX378" s="36"/>
      <c r="AY378" s="36"/>
      <c r="AZ378" s="36"/>
      <c r="BA378" s="38" t="s">
        <v>91</v>
      </c>
      <c r="BB378" s="38" t="s">
        <v>386</v>
      </c>
      <c r="BC378" s="38" t="s">
        <v>387</v>
      </c>
      <c r="BD378" s="41" t="n">
        <v>2971</v>
      </c>
      <c r="BE378" s="38"/>
      <c r="BF378" s="47"/>
      <c r="BG378" s="48"/>
      <c r="BH378" s="49"/>
      <c r="BI378" s="51" t="s">
        <v>1767</v>
      </c>
      <c r="BJ378" s="50" t="s">
        <v>1273</v>
      </c>
      <c r="BK378" s="51" t="s">
        <v>1789</v>
      </c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  <c r="CP378" s="52"/>
      <c r="CQ378" s="52"/>
      <c r="CR378" s="52"/>
      <c r="CS378" s="52"/>
      <c r="CT378" s="52"/>
      <c r="CU378" s="52"/>
      <c r="CV378" s="52"/>
      <c r="CW378" s="52"/>
      <c r="CX378" s="52"/>
      <c r="CY378" s="52"/>
      <c r="CZ378" s="52"/>
      <c r="DA378" s="52"/>
      <c r="DB378" s="52"/>
      <c r="DC378" s="52"/>
      <c r="DD378" s="52"/>
      <c r="DE378" s="52"/>
      <c r="DF378" s="52"/>
      <c r="DG378" s="52"/>
      <c r="DH378" s="52"/>
      <c r="DI378" s="52"/>
      <c r="DJ378" s="52"/>
      <c r="DK378" s="52"/>
      <c r="DL378" s="52"/>
      <c r="DM378" s="52"/>
      <c r="DN378" s="52"/>
      <c r="DO378" s="52"/>
      <c r="DP378" s="52"/>
      <c r="DQ378" s="52"/>
      <c r="DR378" s="52"/>
      <c r="DS378" s="52"/>
      <c r="DT378" s="52"/>
      <c r="DU378" s="52"/>
      <c r="DV378" s="52"/>
      <c r="DW378" s="52"/>
      <c r="DX378" s="52"/>
      <c r="DY378" s="52"/>
      <c r="DZ378" s="52"/>
      <c r="EA378" s="52"/>
      <c r="EB378" s="52"/>
      <c r="EC378" s="52"/>
      <c r="ED378" s="52"/>
      <c r="EE378" s="52"/>
      <c r="EF378" s="52"/>
      <c r="EG378" s="52"/>
      <c r="EH378" s="52"/>
      <c r="EI378" s="52"/>
      <c r="EJ378" s="52"/>
      <c r="EK378" s="52"/>
      <c r="EL378" s="52"/>
      <c r="EM378" s="52"/>
      <c r="EN378" s="52"/>
      <c r="EO378" s="52"/>
      <c r="EP378" s="52"/>
      <c r="EQ378" s="52"/>
      <c r="ER378" s="52"/>
      <c r="ES378" s="52"/>
      <c r="ET378" s="52"/>
      <c r="EU378" s="52"/>
      <c r="EV378" s="52"/>
      <c r="EW378" s="52"/>
      <c r="EX378" s="52"/>
      <c r="EY378" s="52"/>
      <c r="EZ378" s="52"/>
      <c r="FA378" s="52"/>
      <c r="FB378" s="52"/>
      <c r="FC378" s="52"/>
      <c r="FD378" s="52"/>
      <c r="FE378" s="52"/>
      <c r="FF378" s="52"/>
      <c r="FG378" s="52"/>
      <c r="FH378" s="52"/>
      <c r="FI378" s="52"/>
      <c r="FJ378" s="52"/>
      <c r="FK378" s="52"/>
      <c r="FL378" s="52"/>
      <c r="FM378" s="52"/>
      <c r="FN378" s="52"/>
      <c r="FO378" s="52"/>
      <c r="FP378" s="52"/>
      <c r="FQ378" s="52"/>
      <c r="FR378" s="52"/>
      <c r="FS378" s="52"/>
      <c r="FT378" s="52"/>
      <c r="FU378" s="52"/>
      <c r="FV378" s="52"/>
      <c r="FW378" s="52"/>
      <c r="FX378" s="52"/>
      <c r="FY378" s="52"/>
      <c r="FZ378" s="52"/>
      <c r="GA378" s="52"/>
      <c r="GB378" s="52"/>
      <c r="GC378" s="52"/>
      <c r="GD378" s="52"/>
      <c r="GE378" s="52"/>
      <c r="GF378" s="52"/>
      <c r="GG378" s="52"/>
      <c r="GH378" s="52"/>
      <c r="GI378" s="52"/>
      <c r="GJ378" s="52"/>
      <c r="GK378" s="52"/>
      <c r="GL378" s="52"/>
      <c r="GM378" s="52"/>
      <c r="GN378" s="52"/>
      <c r="GO378" s="52"/>
      <c r="GP378" s="52"/>
      <c r="GQ378" s="52"/>
      <c r="GR378" s="52"/>
      <c r="GS378" s="52"/>
      <c r="GT378" s="52"/>
      <c r="GU378" s="52"/>
      <c r="GV378" s="52"/>
      <c r="GW378" s="52"/>
      <c r="GX378" s="52"/>
      <c r="GY378" s="52"/>
      <c r="GZ378" s="52"/>
      <c r="HA378" s="52"/>
      <c r="HB378" s="52"/>
      <c r="HC378" s="52"/>
      <c r="HD378" s="52"/>
      <c r="HE378" s="52"/>
      <c r="HF378" s="52"/>
      <c r="HG378" s="52"/>
      <c r="HH378" s="52"/>
      <c r="HI378" s="52"/>
      <c r="HJ378" s="52"/>
      <c r="HK378" s="52"/>
      <c r="HL378" s="52"/>
      <c r="HM378" s="52"/>
      <c r="HN378" s="52"/>
      <c r="HO378" s="52"/>
      <c r="HP378" s="52"/>
      <c r="HQ378" s="52"/>
      <c r="HR378" s="52"/>
      <c r="HS378" s="52"/>
      <c r="HT378" s="52"/>
      <c r="HU378" s="52"/>
      <c r="HV378" s="52"/>
      <c r="HW378" s="52"/>
      <c r="HX378" s="52"/>
      <c r="HY378" s="52"/>
      <c r="HZ378" s="52"/>
      <c r="IA378" s="52"/>
      <c r="IB378" s="52"/>
      <c r="IC378" s="52"/>
      <c r="ID378" s="52"/>
      <c r="IE378" s="52"/>
    </row>
    <row r="379" s="53" customFormat="true" ht="60" hidden="false" customHeight="true" outlineLevel="0" collapsed="false">
      <c r="A379" s="36"/>
      <c r="B379" s="36" t="s">
        <v>62</v>
      </c>
      <c r="C379" s="36" t="s">
        <v>63</v>
      </c>
      <c r="D379" s="37" t="s">
        <v>64</v>
      </c>
      <c r="E379" s="37" t="s">
        <v>1610</v>
      </c>
      <c r="F379" s="38" t="s">
        <v>1611</v>
      </c>
      <c r="G379" s="38" t="s">
        <v>1794</v>
      </c>
      <c r="H379" s="37" t="s">
        <v>1795</v>
      </c>
      <c r="I379" s="39" t="s">
        <v>1779</v>
      </c>
      <c r="J379" s="38" t="s">
        <v>1780</v>
      </c>
      <c r="K379" s="40" t="s">
        <v>1781</v>
      </c>
      <c r="L379" s="236" t="s">
        <v>1782</v>
      </c>
      <c r="M379" s="40" t="s">
        <v>1783</v>
      </c>
      <c r="N379" s="40" t="n">
        <v>49078418</v>
      </c>
      <c r="O379" s="36" t="s">
        <v>1784</v>
      </c>
      <c r="P379" s="36" t="s">
        <v>134</v>
      </c>
      <c r="Q379" s="41" t="s">
        <v>239</v>
      </c>
      <c r="R379" s="42" t="n">
        <v>43862</v>
      </c>
      <c r="S379" s="39" t="n">
        <v>10</v>
      </c>
      <c r="T379" s="43" t="n">
        <f aca="false">R379+S379*365.2</f>
        <v>47514</v>
      </c>
      <c r="U379" s="248" t="s">
        <v>78</v>
      </c>
      <c r="V379" s="51" t="str">
        <f aca="false">IF(Y379="","",Y379)</f>
        <v/>
      </c>
      <c r="W379" s="41" t="s">
        <v>242</v>
      </c>
      <c r="X379" s="39" t="n">
        <v>2</v>
      </c>
      <c r="Y379" s="39"/>
      <c r="Z379" s="41" t="s">
        <v>242</v>
      </c>
      <c r="AA379" s="36" t="s">
        <v>80</v>
      </c>
      <c r="AB379" s="39" t="s">
        <v>242</v>
      </c>
      <c r="AC379" s="41" t="s">
        <v>242</v>
      </c>
      <c r="AD379" s="40" t="n">
        <v>60</v>
      </c>
      <c r="AE379" s="42" t="n">
        <v>44014</v>
      </c>
      <c r="AF379" s="45" t="n">
        <f aca="false">IF(AD379=0,0,IF(AE379="","",EDATE(AE379,AD379)-DAY(1)))</f>
        <v>45809</v>
      </c>
      <c r="AG379" s="38" t="s">
        <v>81</v>
      </c>
      <c r="AH379" s="38" t="s">
        <v>82</v>
      </c>
      <c r="AI379" s="41" t="s">
        <v>1786</v>
      </c>
      <c r="AJ379" s="38" t="s">
        <v>1787</v>
      </c>
      <c r="AK379" s="45" t="str">
        <f aca="true">IF(AE379=0,"нет данных",IF(TODAY()&lt;AF379-30,"поверен",IF(TODAY()&gt;AF379,"ЗАМЕНИТЬ","ПРОСРОЧЕН")))</f>
        <v>ЗАМЕНИТЬ</v>
      </c>
      <c r="AL379" s="41"/>
      <c r="AM379" s="41" t="s">
        <v>85</v>
      </c>
      <c r="AN379" s="41" t="s">
        <v>86</v>
      </c>
      <c r="AO379" s="41" t="s">
        <v>87</v>
      </c>
      <c r="AP379" s="39" t="s">
        <v>1788</v>
      </c>
      <c r="AQ379" s="46" t="s">
        <v>1652</v>
      </c>
      <c r="AR379" s="45"/>
      <c r="AS379" s="41" t="s">
        <v>90</v>
      </c>
      <c r="AT379" s="36" t="s">
        <v>746</v>
      </c>
      <c r="AU379" s="36"/>
      <c r="AV379" s="38" t="n">
        <v>45294</v>
      </c>
      <c r="AW379" s="38"/>
      <c r="AX379" s="36"/>
      <c r="AY379" s="36"/>
      <c r="AZ379" s="36"/>
      <c r="BA379" s="38" t="s">
        <v>91</v>
      </c>
      <c r="BB379" s="38" t="s">
        <v>386</v>
      </c>
      <c r="BC379" s="38" t="s">
        <v>387</v>
      </c>
      <c r="BD379" s="41" t="n">
        <v>2971</v>
      </c>
      <c r="BE379" s="38"/>
      <c r="BF379" s="47"/>
      <c r="BG379" s="48"/>
      <c r="BH379" s="49"/>
      <c r="BI379" s="51" t="s">
        <v>1767</v>
      </c>
      <c r="BJ379" s="50" t="s">
        <v>1273</v>
      </c>
      <c r="BK379" s="51" t="s">
        <v>1789</v>
      </c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  <c r="CP379" s="52"/>
      <c r="CQ379" s="52"/>
      <c r="CR379" s="52"/>
      <c r="CS379" s="52"/>
      <c r="CT379" s="52"/>
      <c r="CU379" s="52"/>
      <c r="CV379" s="52"/>
      <c r="CW379" s="52"/>
      <c r="CX379" s="52"/>
      <c r="CY379" s="52"/>
      <c r="CZ379" s="52"/>
      <c r="DA379" s="52"/>
      <c r="DB379" s="52"/>
      <c r="DC379" s="52"/>
      <c r="DD379" s="52"/>
      <c r="DE379" s="52"/>
      <c r="DF379" s="52"/>
      <c r="DG379" s="52"/>
      <c r="DH379" s="52"/>
      <c r="DI379" s="52"/>
      <c r="DJ379" s="52"/>
      <c r="DK379" s="52"/>
      <c r="DL379" s="52"/>
      <c r="DM379" s="52"/>
      <c r="DN379" s="52"/>
      <c r="DO379" s="52"/>
      <c r="DP379" s="52"/>
      <c r="DQ379" s="52"/>
      <c r="DR379" s="52"/>
      <c r="DS379" s="52"/>
      <c r="DT379" s="52"/>
      <c r="DU379" s="52"/>
      <c r="DV379" s="52"/>
      <c r="DW379" s="52"/>
      <c r="DX379" s="52"/>
      <c r="DY379" s="52"/>
      <c r="DZ379" s="52"/>
      <c r="EA379" s="52"/>
      <c r="EB379" s="52"/>
      <c r="EC379" s="52"/>
      <c r="ED379" s="52"/>
      <c r="EE379" s="52"/>
      <c r="EF379" s="52"/>
      <c r="EG379" s="52"/>
      <c r="EH379" s="52"/>
      <c r="EI379" s="52"/>
      <c r="EJ379" s="52"/>
      <c r="EK379" s="52"/>
      <c r="EL379" s="52"/>
      <c r="EM379" s="52"/>
      <c r="EN379" s="52"/>
      <c r="EO379" s="52"/>
      <c r="EP379" s="52"/>
      <c r="EQ379" s="52"/>
      <c r="ER379" s="52"/>
      <c r="ES379" s="52"/>
      <c r="ET379" s="52"/>
      <c r="EU379" s="52"/>
      <c r="EV379" s="52"/>
      <c r="EW379" s="52"/>
      <c r="EX379" s="52"/>
      <c r="EY379" s="52"/>
      <c r="EZ379" s="52"/>
      <c r="FA379" s="52"/>
      <c r="FB379" s="52"/>
      <c r="FC379" s="52"/>
      <c r="FD379" s="52"/>
      <c r="FE379" s="52"/>
      <c r="FF379" s="52"/>
      <c r="FG379" s="52"/>
      <c r="FH379" s="52"/>
      <c r="FI379" s="52"/>
      <c r="FJ379" s="52"/>
      <c r="FK379" s="52"/>
      <c r="FL379" s="52"/>
      <c r="FM379" s="52"/>
      <c r="FN379" s="52"/>
      <c r="FO379" s="52"/>
      <c r="FP379" s="52"/>
      <c r="FQ379" s="52"/>
      <c r="FR379" s="52"/>
      <c r="FS379" s="52"/>
      <c r="FT379" s="52"/>
      <c r="FU379" s="52"/>
      <c r="FV379" s="52"/>
      <c r="FW379" s="52"/>
      <c r="FX379" s="52"/>
      <c r="FY379" s="52"/>
      <c r="FZ379" s="52"/>
      <c r="GA379" s="52"/>
      <c r="GB379" s="52"/>
      <c r="GC379" s="52"/>
      <c r="GD379" s="52"/>
      <c r="GE379" s="52"/>
      <c r="GF379" s="52"/>
      <c r="GG379" s="52"/>
      <c r="GH379" s="52"/>
      <c r="GI379" s="52"/>
      <c r="GJ379" s="52"/>
      <c r="GK379" s="52"/>
      <c r="GL379" s="52"/>
      <c r="GM379" s="52"/>
      <c r="GN379" s="52"/>
      <c r="GO379" s="52"/>
      <c r="GP379" s="52"/>
      <c r="GQ379" s="52"/>
      <c r="GR379" s="52"/>
      <c r="GS379" s="52"/>
      <c r="GT379" s="52"/>
      <c r="GU379" s="52"/>
      <c r="GV379" s="52"/>
      <c r="GW379" s="52"/>
      <c r="GX379" s="52"/>
      <c r="GY379" s="52"/>
      <c r="GZ379" s="52"/>
      <c r="HA379" s="52"/>
      <c r="HB379" s="52"/>
      <c r="HC379" s="52"/>
      <c r="HD379" s="52"/>
      <c r="HE379" s="52"/>
      <c r="HF379" s="52"/>
      <c r="HG379" s="52"/>
      <c r="HH379" s="52"/>
      <c r="HI379" s="52"/>
      <c r="HJ379" s="52"/>
      <c r="HK379" s="52"/>
      <c r="HL379" s="52"/>
      <c r="HM379" s="52"/>
      <c r="HN379" s="52"/>
      <c r="HO379" s="52"/>
      <c r="HP379" s="52"/>
      <c r="HQ379" s="52"/>
      <c r="HR379" s="52"/>
      <c r="HS379" s="52"/>
      <c r="HT379" s="52"/>
      <c r="HU379" s="52"/>
      <c r="HV379" s="52"/>
      <c r="HW379" s="52"/>
      <c r="HX379" s="52"/>
      <c r="HY379" s="52"/>
      <c r="HZ379" s="52"/>
      <c r="IA379" s="52"/>
      <c r="IB379" s="52"/>
      <c r="IC379" s="52"/>
      <c r="ID379" s="52"/>
      <c r="IE379" s="52"/>
    </row>
    <row r="380" s="53" customFormat="true" ht="60" hidden="false" customHeight="true" outlineLevel="0" collapsed="false">
      <c r="A380" s="36"/>
      <c r="B380" s="36" t="s">
        <v>62</v>
      </c>
      <c r="C380" s="36" t="s">
        <v>63</v>
      </c>
      <c r="D380" s="37" t="s">
        <v>64</v>
      </c>
      <c r="E380" s="37" t="s">
        <v>1610</v>
      </c>
      <c r="F380" s="38" t="s">
        <v>1611</v>
      </c>
      <c r="G380" s="38" t="s">
        <v>1794</v>
      </c>
      <c r="H380" s="37" t="s">
        <v>1796</v>
      </c>
      <c r="I380" s="39" t="s">
        <v>1779</v>
      </c>
      <c r="J380" s="38" t="s">
        <v>1780</v>
      </c>
      <c r="K380" s="40" t="s">
        <v>1781</v>
      </c>
      <c r="L380" s="236" t="s">
        <v>1782</v>
      </c>
      <c r="M380" s="40" t="s">
        <v>1783</v>
      </c>
      <c r="N380" s="40" t="n">
        <v>49078419</v>
      </c>
      <c r="O380" s="36" t="s">
        <v>1784</v>
      </c>
      <c r="P380" s="36" t="s">
        <v>134</v>
      </c>
      <c r="Q380" s="41" t="s">
        <v>239</v>
      </c>
      <c r="R380" s="42" t="n">
        <v>43862</v>
      </c>
      <c r="S380" s="39" t="n">
        <v>10</v>
      </c>
      <c r="T380" s="43" t="n">
        <f aca="false">R380+S380*365.2</f>
        <v>47514</v>
      </c>
      <c r="U380" s="248" t="s">
        <v>78</v>
      </c>
      <c r="V380" s="51" t="str">
        <f aca="false">IF(Y380="","",Y380)</f>
        <v/>
      </c>
      <c r="W380" s="41" t="s">
        <v>242</v>
      </c>
      <c r="X380" s="39" t="n">
        <v>2</v>
      </c>
      <c r="Y380" s="39"/>
      <c r="Z380" s="41" t="s">
        <v>242</v>
      </c>
      <c r="AA380" s="36" t="s">
        <v>80</v>
      </c>
      <c r="AB380" s="39" t="s">
        <v>242</v>
      </c>
      <c r="AC380" s="41" t="s">
        <v>242</v>
      </c>
      <c r="AD380" s="40" t="n">
        <v>60</v>
      </c>
      <c r="AE380" s="42" t="n">
        <v>44014</v>
      </c>
      <c r="AF380" s="45" t="n">
        <f aca="false">IF(AD380=0,0,IF(AE380="","",EDATE(AE380,AD380)-DAY(1)))</f>
        <v>45809</v>
      </c>
      <c r="AG380" s="38" t="s">
        <v>81</v>
      </c>
      <c r="AH380" s="38" t="s">
        <v>82</v>
      </c>
      <c r="AI380" s="41" t="s">
        <v>1786</v>
      </c>
      <c r="AJ380" s="38" t="s">
        <v>1787</v>
      </c>
      <c r="AK380" s="45" t="str">
        <f aca="true">IF(AE380=0,"нет данных",IF(TODAY()&lt;AF380-30,"поверен",IF(TODAY()&gt;AF380,"ЗАМЕНИТЬ","ПРОСРОЧЕН")))</f>
        <v>ЗАМЕНИТЬ</v>
      </c>
      <c r="AL380" s="41"/>
      <c r="AM380" s="41" t="s">
        <v>85</v>
      </c>
      <c r="AN380" s="41" t="s">
        <v>86</v>
      </c>
      <c r="AO380" s="41" t="s">
        <v>87</v>
      </c>
      <c r="AP380" s="39" t="s">
        <v>1788</v>
      </c>
      <c r="AQ380" s="46" t="s">
        <v>1652</v>
      </c>
      <c r="AR380" s="45"/>
      <c r="AS380" s="41" t="s">
        <v>90</v>
      </c>
      <c r="AT380" s="36" t="s">
        <v>746</v>
      </c>
      <c r="AU380" s="36"/>
      <c r="AV380" s="38" t="n">
        <v>45294</v>
      </c>
      <c r="AW380" s="38"/>
      <c r="AX380" s="36"/>
      <c r="AY380" s="36"/>
      <c r="AZ380" s="36"/>
      <c r="BA380" s="38" t="s">
        <v>91</v>
      </c>
      <c r="BB380" s="38" t="s">
        <v>386</v>
      </c>
      <c r="BC380" s="38" t="s">
        <v>387</v>
      </c>
      <c r="BD380" s="41" t="n">
        <v>2971</v>
      </c>
      <c r="BE380" s="38"/>
      <c r="BF380" s="47"/>
      <c r="BG380" s="48"/>
      <c r="BH380" s="49"/>
      <c r="BI380" s="51" t="s">
        <v>1767</v>
      </c>
      <c r="BJ380" s="50" t="s">
        <v>1273</v>
      </c>
      <c r="BK380" s="51" t="s">
        <v>1789</v>
      </c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2"/>
      <c r="CQ380" s="52"/>
      <c r="CR380" s="52"/>
      <c r="CS380" s="52"/>
      <c r="CT380" s="52"/>
      <c r="CU380" s="52"/>
      <c r="CV380" s="52"/>
      <c r="CW380" s="52"/>
      <c r="CX380" s="52"/>
      <c r="CY380" s="52"/>
      <c r="CZ380" s="52"/>
      <c r="DA380" s="52"/>
      <c r="DB380" s="52"/>
      <c r="DC380" s="52"/>
      <c r="DD380" s="52"/>
      <c r="DE380" s="52"/>
      <c r="DF380" s="52"/>
      <c r="DG380" s="52"/>
      <c r="DH380" s="52"/>
      <c r="DI380" s="52"/>
      <c r="DJ380" s="52"/>
      <c r="DK380" s="52"/>
      <c r="DL380" s="52"/>
      <c r="DM380" s="52"/>
      <c r="DN380" s="52"/>
      <c r="DO380" s="52"/>
      <c r="DP380" s="52"/>
      <c r="DQ380" s="52"/>
      <c r="DR380" s="52"/>
      <c r="DS380" s="52"/>
      <c r="DT380" s="52"/>
      <c r="DU380" s="52"/>
      <c r="DV380" s="52"/>
      <c r="DW380" s="52"/>
      <c r="DX380" s="52"/>
      <c r="DY380" s="52"/>
      <c r="DZ380" s="52"/>
      <c r="EA380" s="52"/>
      <c r="EB380" s="52"/>
      <c r="EC380" s="52"/>
      <c r="ED380" s="52"/>
      <c r="EE380" s="52"/>
      <c r="EF380" s="52"/>
      <c r="EG380" s="52"/>
      <c r="EH380" s="52"/>
      <c r="EI380" s="52"/>
      <c r="EJ380" s="52"/>
      <c r="EK380" s="52"/>
      <c r="EL380" s="52"/>
      <c r="EM380" s="52"/>
      <c r="EN380" s="52"/>
      <c r="EO380" s="52"/>
      <c r="EP380" s="52"/>
      <c r="EQ380" s="52"/>
      <c r="ER380" s="52"/>
      <c r="ES380" s="52"/>
      <c r="ET380" s="52"/>
      <c r="EU380" s="52"/>
      <c r="EV380" s="52"/>
      <c r="EW380" s="52"/>
      <c r="EX380" s="52"/>
      <c r="EY380" s="52"/>
      <c r="EZ380" s="52"/>
      <c r="FA380" s="52"/>
      <c r="FB380" s="52"/>
      <c r="FC380" s="52"/>
      <c r="FD380" s="52"/>
      <c r="FE380" s="52"/>
      <c r="FF380" s="52"/>
      <c r="FG380" s="52"/>
      <c r="FH380" s="52"/>
      <c r="FI380" s="52"/>
      <c r="FJ380" s="52"/>
      <c r="FK380" s="52"/>
      <c r="FL380" s="52"/>
      <c r="FM380" s="52"/>
      <c r="FN380" s="52"/>
      <c r="FO380" s="52"/>
      <c r="FP380" s="52"/>
      <c r="FQ380" s="52"/>
      <c r="FR380" s="52"/>
      <c r="FS380" s="52"/>
      <c r="FT380" s="52"/>
      <c r="FU380" s="52"/>
      <c r="FV380" s="52"/>
      <c r="FW380" s="52"/>
      <c r="FX380" s="52"/>
      <c r="FY380" s="52"/>
      <c r="FZ380" s="52"/>
      <c r="GA380" s="52"/>
      <c r="GB380" s="52"/>
      <c r="GC380" s="52"/>
      <c r="GD380" s="52"/>
      <c r="GE380" s="52"/>
      <c r="GF380" s="52"/>
      <c r="GG380" s="52"/>
      <c r="GH380" s="52"/>
      <c r="GI380" s="52"/>
      <c r="GJ380" s="52"/>
      <c r="GK380" s="52"/>
      <c r="GL380" s="52"/>
      <c r="GM380" s="52"/>
      <c r="GN380" s="52"/>
      <c r="GO380" s="52"/>
      <c r="GP380" s="52"/>
      <c r="GQ380" s="52"/>
      <c r="GR380" s="52"/>
      <c r="GS380" s="52"/>
      <c r="GT380" s="52"/>
      <c r="GU380" s="52"/>
      <c r="GV380" s="52"/>
      <c r="GW380" s="52"/>
      <c r="GX380" s="52"/>
      <c r="GY380" s="52"/>
      <c r="GZ380" s="52"/>
      <c r="HA380" s="52"/>
      <c r="HB380" s="52"/>
      <c r="HC380" s="52"/>
      <c r="HD380" s="52"/>
      <c r="HE380" s="52"/>
      <c r="HF380" s="52"/>
      <c r="HG380" s="52"/>
      <c r="HH380" s="52"/>
      <c r="HI380" s="52"/>
      <c r="HJ380" s="52"/>
      <c r="HK380" s="52"/>
      <c r="HL380" s="52"/>
      <c r="HM380" s="52"/>
      <c r="HN380" s="52"/>
      <c r="HO380" s="52"/>
      <c r="HP380" s="52"/>
      <c r="HQ380" s="52"/>
      <c r="HR380" s="52"/>
      <c r="HS380" s="52"/>
      <c r="HT380" s="52"/>
      <c r="HU380" s="52"/>
      <c r="HV380" s="52"/>
      <c r="HW380" s="52"/>
      <c r="HX380" s="52"/>
      <c r="HY380" s="52"/>
      <c r="HZ380" s="52"/>
      <c r="IA380" s="52"/>
      <c r="IB380" s="52"/>
      <c r="IC380" s="52"/>
      <c r="ID380" s="52"/>
      <c r="IE380" s="52"/>
    </row>
    <row r="381" s="53" customFormat="true" ht="60" hidden="false" customHeight="true" outlineLevel="0" collapsed="false">
      <c r="A381" s="36"/>
      <c r="B381" s="36" t="s">
        <v>62</v>
      </c>
      <c r="C381" s="36" t="s">
        <v>63</v>
      </c>
      <c r="D381" s="37" t="s">
        <v>64</v>
      </c>
      <c r="E381" s="37" t="s">
        <v>1610</v>
      </c>
      <c r="F381" s="38" t="s">
        <v>1611</v>
      </c>
      <c r="G381" s="38" t="s">
        <v>1797</v>
      </c>
      <c r="H381" s="37" t="s">
        <v>1798</v>
      </c>
      <c r="I381" s="39" t="s">
        <v>1779</v>
      </c>
      <c r="J381" s="38" t="s">
        <v>1780</v>
      </c>
      <c r="K381" s="40" t="s">
        <v>1781</v>
      </c>
      <c r="L381" s="236" t="s">
        <v>1782</v>
      </c>
      <c r="M381" s="40" t="s">
        <v>1783</v>
      </c>
      <c r="N381" s="40" t="n">
        <v>49078420</v>
      </c>
      <c r="O381" s="36" t="s">
        <v>1784</v>
      </c>
      <c r="P381" s="36" t="s">
        <v>134</v>
      </c>
      <c r="Q381" s="41" t="s">
        <v>239</v>
      </c>
      <c r="R381" s="42" t="n">
        <v>43862</v>
      </c>
      <c r="S381" s="39" t="n">
        <v>10</v>
      </c>
      <c r="T381" s="43" t="n">
        <f aca="false">R381+S381*365.2</f>
        <v>47514</v>
      </c>
      <c r="U381" s="248" t="s">
        <v>78</v>
      </c>
      <c r="V381" s="51" t="str">
        <f aca="false">IF(Y381="","",Y381)</f>
        <v/>
      </c>
      <c r="W381" s="41" t="s">
        <v>242</v>
      </c>
      <c r="X381" s="39" t="n">
        <v>2</v>
      </c>
      <c r="Y381" s="39"/>
      <c r="Z381" s="41" t="s">
        <v>242</v>
      </c>
      <c r="AA381" s="36" t="s">
        <v>80</v>
      </c>
      <c r="AB381" s="39" t="s">
        <v>242</v>
      </c>
      <c r="AC381" s="41" t="s">
        <v>242</v>
      </c>
      <c r="AD381" s="40" t="n">
        <v>60</v>
      </c>
      <c r="AE381" s="42" t="n">
        <v>44014</v>
      </c>
      <c r="AF381" s="45" t="n">
        <f aca="false">IF(AD381=0,0,IF(AE381="","",EDATE(AE381,AD381)-DAY(1)))</f>
        <v>45809</v>
      </c>
      <c r="AG381" s="38" t="s">
        <v>81</v>
      </c>
      <c r="AH381" s="38" t="s">
        <v>82</v>
      </c>
      <c r="AI381" s="41" t="s">
        <v>1786</v>
      </c>
      <c r="AJ381" s="38" t="s">
        <v>1787</v>
      </c>
      <c r="AK381" s="45" t="str">
        <f aca="true">IF(AE381=0,"нет данных",IF(TODAY()&lt;AF381-30,"поверен",IF(TODAY()&gt;AF381,"ЗАМЕНИТЬ","ПРОСРОЧЕН")))</f>
        <v>ЗАМЕНИТЬ</v>
      </c>
      <c r="AL381" s="41"/>
      <c r="AM381" s="41" t="s">
        <v>85</v>
      </c>
      <c r="AN381" s="41" t="s">
        <v>86</v>
      </c>
      <c r="AO381" s="41" t="s">
        <v>87</v>
      </c>
      <c r="AP381" s="39" t="s">
        <v>1788</v>
      </c>
      <c r="AQ381" s="46" t="s">
        <v>1652</v>
      </c>
      <c r="AR381" s="45"/>
      <c r="AS381" s="41" t="s">
        <v>90</v>
      </c>
      <c r="AT381" s="36" t="s">
        <v>746</v>
      </c>
      <c r="AU381" s="36"/>
      <c r="AV381" s="38" t="n">
        <v>45294</v>
      </c>
      <c r="AW381" s="38"/>
      <c r="AX381" s="36"/>
      <c r="AY381" s="36"/>
      <c r="AZ381" s="36"/>
      <c r="BA381" s="38" t="s">
        <v>91</v>
      </c>
      <c r="BB381" s="38" t="s">
        <v>386</v>
      </c>
      <c r="BC381" s="38" t="s">
        <v>387</v>
      </c>
      <c r="BD381" s="41" t="n">
        <v>2971</v>
      </c>
      <c r="BE381" s="38"/>
      <c r="BF381" s="47"/>
      <c r="BG381" s="48"/>
      <c r="BH381" s="49"/>
      <c r="BI381" s="51" t="s">
        <v>1767</v>
      </c>
      <c r="BJ381" s="50" t="s">
        <v>1273</v>
      </c>
      <c r="BK381" s="51" t="s">
        <v>1789</v>
      </c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  <c r="CP381" s="52"/>
      <c r="CQ381" s="52"/>
      <c r="CR381" s="52"/>
      <c r="CS381" s="52"/>
      <c r="CT381" s="52"/>
      <c r="CU381" s="52"/>
      <c r="CV381" s="52"/>
      <c r="CW381" s="52"/>
      <c r="CX381" s="52"/>
      <c r="CY381" s="52"/>
      <c r="CZ381" s="52"/>
      <c r="DA381" s="52"/>
      <c r="DB381" s="52"/>
      <c r="DC381" s="52"/>
      <c r="DD381" s="52"/>
      <c r="DE381" s="52"/>
      <c r="DF381" s="52"/>
      <c r="DG381" s="52"/>
      <c r="DH381" s="52"/>
      <c r="DI381" s="52"/>
      <c r="DJ381" s="52"/>
      <c r="DK381" s="52"/>
      <c r="DL381" s="52"/>
      <c r="DM381" s="52"/>
      <c r="DN381" s="52"/>
      <c r="DO381" s="52"/>
      <c r="DP381" s="52"/>
      <c r="DQ381" s="52"/>
      <c r="DR381" s="52"/>
      <c r="DS381" s="52"/>
      <c r="DT381" s="52"/>
      <c r="DU381" s="52"/>
      <c r="DV381" s="52"/>
      <c r="DW381" s="52"/>
      <c r="DX381" s="52"/>
      <c r="DY381" s="52"/>
      <c r="DZ381" s="52"/>
      <c r="EA381" s="52"/>
      <c r="EB381" s="52"/>
      <c r="EC381" s="52"/>
      <c r="ED381" s="52"/>
      <c r="EE381" s="52"/>
      <c r="EF381" s="52"/>
      <c r="EG381" s="52"/>
      <c r="EH381" s="52"/>
      <c r="EI381" s="52"/>
      <c r="EJ381" s="52"/>
      <c r="EK381" s="52"/>
      <c r="EL381" s="52"/>
      <c r="EM381" s="52"/>
      <c r="EN381" s="52"/>
      <c r="EO381" s="52"/>
      <c r="EP381" s="52"/>
      <c r="EQ381" s="52"/>
      <c r="ER381" s="52"/>
      <c r="ES381" s="52"/>
      <c r="ET381" s="52"/>
      <c r="EU381" s="52"/>
      <c r="EV381" s="52"/>
      <c r="EW381" s="52"/>
      <c r="EX381" s="52"/>
      <c r="EY381" s="52"/>
      <c r="EZ381" s="52"/>
      <c r="FA381" s="52"/>
      <c r="FB381" s="52"/>
      <c r="FC381" s="52"/>
      <c r="FD381" s="52"/>
      <c r="FE381" s="52"/>
      <c r="FF381" s="52"/>
      <c r="FG381" s="52"/>
      <c r="FH381" s="52"/>
      <c r="FI381" s="52"/>
      <c r="FJ381" s="52"/>
      <c r="FK381" s="52"/>
      <c r="FL381" s="52"/>
      <c r="FM381" s="52"/>
      <c r="FN381" s="52"/>
      <c r="FO381" s="52"/>
      <c r="FP381" s="52"/>
      <c r="FQ381" s="52"/>
      <c r="FR381" s="52"/>
      <c r="FS381" s="52"/>
      <c r="FT381" s="52"/>
      <c r="FU381" s="52"/>
      <c r="FV381" s="52"/>
      <c r="FW381" s="52"/>
      <c r="FX381" s="52"/>
      <c r="FY381" s="52"/>
      <c r="FZ381" s="52"/>
      <c r="GA381" s="52"/>
      <c r="GB381" s="52"/>
      <c r="GC381" s="52"/>
      <c r="GD381" s="52"/>
      <c r="GE381" s="52"/>
      <c r="GF381" s="52"/>
      <c r="GG381" s="52"/>
      <c r="GH381" s="52"/>
      <c r="GI381" s="52"/>
      <c r="GJ381" s="52"/>
      <c r="GK381" s="52"/>
      <c r="GL381" s="52"/>
      <c r="GM381" s="52"/>
      <c r="GN381" s="52"/>
      <c r="GO381" s="52"/>
      <c r="GP381" s="52"/>
      <c r="GQ381" s="52"/>
      <c r="GR381" s="52"/>
      <c r="GS381" s="52"/>
      <c r="GT381" s="52"/>
      <c r="GU381" s="52"/>
      <c r="GV381" s="52"/>
      <c r="GW381" s="52"/>
      <c r="GX381" s="52"/>
      <c r="GY381" s="52"/>
      <c r="GZ381" s="52"/>
      <c r="HA381" s="52"/>
      <c r="HB381" s="52"/>
      <c r="HC381" s="52"/>
      <c r="HD381" s="52"/>
      <c r="HE381" s="52"/>
      <c r="HF381" s="52"/>
      <c r="HG381" s="52"/>
      <c r="HH381" s="52"/>
      <c r="HI381" s="52"/>
      <c r="HJ381" s="52"/>
      <c r="HK381" s="52"/>
      <c r="HL381" s="52"/>
      <c r="HM381" s="52"/>
      <c r="HN381" s="52"/>
      <c r="HO381" s="52"/>
      <c r="HP381" s="52"/>
      <c r="HQ381" s="52"/>
      <c r="HR381" s="52"/>
      <c r="HS381" s="52"/>
      <c r="HT381" s="52"/>
      <c r="HU381" s="52"/>
      <c r="HV381" s="52"/>
      <c r="HW381" s="52"/>
      <c r="HX381" s="52"/>
      <c r="HY381" s="52"/>
      <c r="HZ381" s="52"/>
      <c r="IA381" s="52"/>
      <c r="IB381" s="52"/>
      <c r="IC381" s="52"/>
      <c r="ID381" s="52"/>
      <c r="IE381" s="52"/>
    </row>
    <row r="382" s="53" customFormat="true" ht="60" hidden="false" customHeight="true" outlineLevel="0" collapsed="false">
      <c r="A382" s="36"/>
      <c r="B382" s="36" t="s">
        <v>62</v>
      </c>
      <c r="C382" s="36" t="s">
        <v>63</v>
      </c>
      <c r="D382" s="37" t="s">
        <v>64</v>
      </c>
      <c r="E382" s="37" t="s">
        <v>1610</v>
      </c>
      <c r="F382" s="38" t="s">
        <v>1611</v>
      </c>
      <c r="G382" s="38" t="s">
        <v>1797</v>
      </c>
      <c r="H382" s="37" t="s">
        <v>1799</v>
      </c>
      <c r="I382" s="39" t="s">
        <v>1779</v>
      </c>
      <c r="J382" s="38" t="s">
        <v>1780</v>
      </c>
      <c r="K382" s="40" t="s">
        <v>1781</v>
      </c>
      <c r="L382" s="236" t="s">
        <v>1782</v>
      </c>
      <c r="M382" s="40" t="s">
        <v>1783</v>
      </c>
      <c r="N382" s="40" t="n">
        <v>49078421</v>
      </c>
      <c r="O382" s="36" t="s">
        <v>1784</v>
      </c>
      <c r="P382" s="36" t="s">
        <v>134</v>
      </c>
      <c r="Q382" s="41" t="s">
        <v>239</v>
      </c>
      <c r="R382" s="42" t="n">
        <v>43862</v>
      </c>
      <c r="S382" s="39" t="n">
        <v>10</v>
      </c>
      <c r="T382" s="43" t="n">
        <f aca="false">R382+S382*365.2</f>
        <v>47514</v>
      </c>
      <c r="U382" s="248" t="s">
        <v>78</v>
      </c>
      <c r="V382" s="51" t="str">
        <f aca="false">IF(Y382="","",Y382)</f>
        <v/>
      </c>
      <c r="W382" s="41" t="s">
        <v>242</v>
      </c>
      <c r="X382" s="39" t="n">
        <v>2</v>
      </c>
      <c r="Y382" s="39"/>
      <c r="Z382" s="41" t="s">
        <v>242</v>
      </c>
      <c r="AA382" s="36" t="s">
        <v>80</v>
      </c>
      <c r="AB382" s="39" t="s">
        <v>242</v>
      </c>
      <c r="AC382" s="41" t="s">
        <v>242</v>
      </c>
      <c r="AD382" s="40" t="n">
        <v>60</v>
      </c>
      <c r="AE382" s="42" t="n">
        <v>44014</v>
      </c>
      <c r="AF382" s="45" t="n">
        <f aca="false">IF(AD382=0,0,IF(AE382="","",EDATE(AE382,AD382)-DAY(1)))</f>
        <v>45809</v>
      </c>
      <c r="AG382" s="38" t="s">
        <v>81</v>
      </c>
      <c r="AH382" s="38" t="s">
        <v>82</v>
      </c>
      <c r="AI382" s="41" t="s">
        <v>1786</v>
      </c>
      <c r="AJ382" s="38" t="s">
        <v>1787</v>
      </c>
      <c r="AK382" s="45" t="str">
        <f aca="true">IF(AE382=0,"нет данных",IF(TODAY()&lt;AF382-30,"поверен",IF(TODAY()&gt;AF382,"ЗАМЕНИТЬ","ПРОСРОЧЕН")))</f>
        <v>ЗАМЕНИТЬ</v>
      </c>
      <c r="AL382" s="41"/>
      <c r="AM382" s="41" t="s">
        <v>85</v>
      </c>
      <c r="AN382" s="41" t="s">
        <v>86</v>
      </c>
      <c r="AO382" s="41" t="s">
        <v>87</v>
      </c>
      <c r="AP382" s="39" t="s">
        <v>1788</v>
      </c>
      <c r="AQ382" s="46" t="s">
        <v>1652</v>
      </c>
      <c r="AR382" s="45"/>
      <c r="AS382" s="41" t="s">
        <v>90</v>
      </c>
      <c r="AT382" s="36" t="s">
        <v>746</v>
      </c>
      <c r="AU382" s="36"/>
      <c r="AV382" s="38" t="n">
        <v>45294</v>
      </c>
      <c r="AW382" s="38"/>
      <c r="AX382" s="36"/>
      <c r="AY382" s="36"/>
      <c r="AZ382" s="36"/>
      <c r="BA382" s="38" t="s">
        <v>91</v>
      </c>
      <c r="BB382" s="38" t="s">
        <v>386</v>
      </c>
      <c r="BC382" s="38" t="s">
        <v>387</v>
      </c>
      <c r="BD382" s="41" t="n">
        <v>2971</v>
      </c>
      <c r="BE382" s="38"/>
      <c r="BF382" s="47"/>
      <c r="BG382" s="48"/>
      <c r="BH382" s="49"/>
      <c r="BI382" s="51" t="s">
        <v>1767</v>
      </c>
      <c r="BJ382" s="50" t="s">
        <v>1273</v>
      </c>
      <c r="BK382" s="51" t="s">
        <v>1789</v>
      </c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  <c r="CP382" s="52"/>
      <c r="CQ382" s="52"/>
      <c r="CR382" s="52"/>
      <c r="CS382" s="52"/>
      <c r="CT382" s="52"/>
      <c r="CU382" s="52"/>
      <c r="CV382" s="52"/>
      <c r="CW382" s="52"/>
      <c r="CX382" s="52"/>
      <c r="CY382" s="52"/>
      <c r="CZ382" s="52"/>
      <c r="DA382" s="52"/>
      <c r="DB382" s="52"/>
      <c r="DC382" s="52"/>
      <c r="DD382" s="52"/>
      <c r="DE382" s="52"/>
      <c r="DF382" s="52"/>
      <c r="DG382" s="52"/>
      <c r="DH382" s="52"/>
      <c r="DI382" s="52"/>
      <c r="DJ382" s="52"/>
      <c r="DK382" s="52"/>
      <c r="DL382" s="52"/>
      <c r="DM382" s="52"/>
      <c r="DN382" s="52"/>
      <c r="DO382" s="52"/>
      <c r="DP382" s="52"/>
      <c r="DQ382" s="52"/>
      <c r="DR382" s="52"/>
      <c r="DS382" s="52"/>
      <c r="DT382" s="52"/>
      <c r="DU382" s="52"/>
      <c r="DV382" s="52"/>
      <c r="DW382" s="52"/>
      <c r="DX382" s="52"/>
      <c r="DY382" s="52"/>
      <c r="DZ382" s="52"/>
      <c r="EA382" s="52"/>
      <c r="EB382" s="52"/>
      <c r="EC382" s="52"/>
      <c r="ED382" s="52"/>
      <c r="EE382" s="52"/>
      <c r="EF382" s="52"/>
      <c r="EG382" s="52"/>
      <c r="EH382" s="52"/>
      <c r="EI382" s="52"/>
      <c r="EJ382" s="52"/>
      <c r="EK382" s="52"/>
      <c r="EL382" s="52"/>
      <c r="EM382" s="52"/>
      <c r="EN382" s="52"/>
      <c r="EO382" s="52"/>
      <c r="EP382" s="52"/>
      <c r="EQ382" s="52"/>
      <c r="ER382" s="52"/>
      <c r="ES382" s="52"/>
      <c r="ET382" s="52"/>
      <c r="EU382" s="52"/>
      <c r="EV382" s="52"/>
      <c r="EW382" s="52"/>
      <c r="EX382" s="52"/>
      <c r="EY382" s="52"/>
      <c r="EZ382" s="52"/>
      <c r="FA382" s="52"/>
      <c r="FB382" s="52"/>
      <c r="FC382" s="52"/>
      <c r="FD382" s="52"/>
      <c r="FE382" s="52"/>
      <c r="FF382" s="52"/>
      <c r="FG382" s="52"/>
      <c r="FH382" s="52"/>
      <c r="FI382" s="52"/>
      <c r="FJ382" s="52"/>
      <c r="FK382" s="52"/>
      <c r="FL382" s="52"/>
      <c r="FM382" s="52"/>
      <c r="FN382" s="52"/>
      <c r="FO382" s="52"/>
      <c r="FP382" s="52"/>
      <c r="FQ382" s="52"/>
      <c r="FR382" s="52"/>
      <c r="FS382" s="52"/>
      <c r="FT382" s="52"/>
      <c r="FU382" s="52"/>
      <c r="FV382" s="52"/>
      <c r="FW382" s="52"/>
      <c r="FX382" s="52"/>
      <c r="FY382" s="52"/>
      <c r="FZ382" s="52"/>
      <c r="GA382" s="52"/>
      <c r="GB382" s="52"/>
      <c r="GC382" s="52"/>
      <c r="GD382" s="52"/>
      <c r="GE382" s="52"/>
      <c r="GF382" s="52"/>
      <c r="GG382" s="52"/>
      <c r="GH382" s="52"/>
      <c r="GI382" s="52"/>
      <c r="GJ382" s="52"/>
      <c r="GK382" s="52"/>
      <c r="GL382" s="52"/>
      <c r="GM382" s="52"/>
      <c r="GN382" s="52"/>
      <c r="GO382" s="52"/>
      <c r="GP382" s="52"/>
      <c r="GQ382" s="52"/>
      <c r="GR382" s="52"/>
      <c r="GS382" s="52"/>
      <c r="GT382" s="52"/>
      <c r="GU382" s="52"/>
      <c r="GV382" s="52"/>
      <c r="GW382" s="52"/>
      <c r="GX382" s="52"/>
      <c r="GY382" s="52"/>
      <c r="GZ382" s="52"/>
      <c r="HA382" s="52"/>
      <c r="HB382" s="52"/>
      <c r="HC382" s="52"/>
      <c r="HD382" s="52"/>
      <c r="HE382" s="52"/>
      <c r="HF382" s="52"/>
      <c r="HG382" s="52"/>
      <c r="HH382" s="52"/>
      <c r="HI382" s="52"/>
      <c r="HJ382" s="52"/>
      <c r="HK382" s="52"/>
      <c r="HL382" s="52"/>
      <c r="HM382" s="52"/>
      <c r="HN382" s="52"/>
      <c r="HO382" s="52"/>
      <c r="HP382" s="52"/>
      <c r="HQ382" s="52"/>
      <c r="HR382" s="52"/>
      <c r="HS382" s="52"/>
      <c r="HT382" s="52"/>
      <c r="HU382" s="52"/>
      <c r="HV382" s="52"/>
      <c r="HW382" s="52"/>
      <c r="HX382" s="52"/>
      <c r="HY382" s="52"/>
      <c r="HZ382" s="52"/>
      <c r="IA382" s="52"/>
      <c r="IB382" s="52"/>
      <c r="IC382" s="52"/>
      <c r="ID382" s="52"/>
      <c r="IE382" s="52"/>
    </row>
    <row r="383" s="53" customFormat="true" ht="60" hidden="false" customHeight="true" outlineLevel="0" collapsed="false">
      <c r="A383" s="36"/>
      <c r="B383" s="36" t="s">
        <v>62</v>
      </c>
      <c r="C383" s="36" t="s">
        <v>63</v>
      </c>
      <c r="D383" s="37" t="s">
        <v>64</v>
      </c>
      <c r="E383" s="37" t="s">
        <v>1610</v>
      </c>
      <c r="F383" s="38" t="s">
        <v>1611</v>
      </c>
      <c r="G383" s="38" t="s">
        <v>1800</v>
      </c>
      <c r="H383" s="37" t="s">
        <v>1801</v>
      </c>
      <c r="I383" s="39" t="s">
        <v>1802</v>
      </c>
      <c r="J383" s="38" t="s">
        <v>1803</v>
      </c>
      <c r="K383" s="40" t="s">
        <v>1804</v>
      </c>
      <c r="L383" s="40" t="s">
        <v>1805</v>
      </c>
      <c r="M383" s="40" t="s">
        <v>1806</v>
      </c>
      <c r="N383" s="40" t="n">
        <v>6822</v>
      </c>
      <c r="O383" s="36" t="s">
        <v>1807</v>
      </c>
      <c r="P383" s="36" t="s">
        <v>1710</v>
      </c>
      <c r="Q383" s="41" t="s">
        <v>239</v>
      </c>
      <c r="R383" s="74" t="n">
        <v>44317</v>
      </c>
      <c r="S383" s="39" t="n">
        <v>10</v>
      </c>
      <c r="T383" s="43" t="n">
        <f aca="false">R383+S383*365.2</f>
        <v>47969</v>
      </c>
      <c r="U383" s="248" t="s">
        <v>1808</v>
      </c>
      <c r="V383" s="51"/>
      <c r="W383" s="51" t="s">
        <v>1809</v>
      </c>
      <c r="X383" s="39" t="n">
        <v>64</v>
      </c>
      <c r="Y383" s="39"/>
      <c r="Z383" s="51" t="s">
        <v>1809</v>
      </c>
      <c r="AA383" s="37" t="s">
        <v>1330</v>
      </c>
      <c r="AB383" s="39"/>
      <c r="AC383" s="41" t="s">
        <v>111</v>
      </c>
      <c r="AD383" s="40" t="n">
        <v>60</v>
      </c>
      <c r="AE383" s="44" t="n">
        <v>44322</v>
      </c>
      <c r="AF383" s="45" t="n">
        <f aca="false">IF(AD383=0,0,IF(AE383="","",EDATE(AE383,AD383)-DAY(1)))</f>
        <v>46117</v>
      </c>
      <c r="AG383" s="45" t="s">
        <v>81</v>
      </c>
      <c r="AH383" s="45" t="s">
        <v>82</v>
      </c>
      <c r="AI383" s="41" t="s">
        <v>1810</v>
      </c>
      <c r="AJ383" s="38" t="s">
        <v>1811</v>
      </c>
      <c r="AK383" s="45" t="str">
        <f aca="true">IF(AE383=0,"нет данных",IF(TODAY()&lt;AF383-30,"поверен",IF(TODAY()&gt;AF383,"ЗАМЕНИТЬ","ПРОСРОЧЕН")))</f>
        <v>поверен</v>
      </c>
      <c r="AL383" s="41"/>
      <c r="AM383" s="41" t="s">
        <v>85</v>
      </c>
      <c r="AN383" s="41" t="s">
        <v>86</v>
      </c>
      <c r="AO383" s="41" t="s">
        <v>87</v>
      </c>
      <c r="AP383" s="39" t="s">
        <v>1812</v>
      </c>
      <c r="AQ383" s="46" t="s">
        <v>1652</v>
      </c>
      <c r="AR383" s="45"/>
      <c r="AS383" s="41" t="s">
        <v>90</v>
      </c>
      <c r="AT383" s="36" t="s">
        <v>91</v>
      </c>
      <c r="AU383" s="36"/>
      <c r="AV383" s="38" t="n">
        <v>45296</v>
      </c>
      <c r="AW383" s="38"/>
      <c r="AX383" s="36"/>
      <c r="AY383" s="36"/>
      <c r="AZ383" s="36"/>
      <c r="BA383" s="38"/>
      <c r="BB383" s="38" t="s">
        <v>793</v>
      </c>
      <c r="BC383" s="38" t="s">
        <v>387</v>
      </c>
      <c r="BD383" s="41" t="s">
        <v>1813</v>
      </c>
      <c r="BE383" s="38"/>
      <c r="BF383" s="47"/>
      <c r="BG383" s="48"/>
      <c r="BH383" s="49"/>
      <c r="BI383" s="51" t="s">
        <v>1814</v>
      </c>
      <c r="BJ383" s="50" t="s">
        <v>1815</v>
      </c>
      <c r="BK383" s="51" t="s">
        <v>1816</v>
      </c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  <c r="CP383" s="52"/>
      <c r="CQ383" s="52"/>
      <c r="CR383" s="52"/>
      <c r="CS383" s="52"/>
      <c r="CT383" s="52"/>
      <c r="CU383" s="52"/>
      <c r="CV383" s="52"/>
      <c r="CW383" s="52"/>
      <c r="CX383" s="52"/>
      <c r="CY383" s="52"/>
      <c r="CZ383" s="52"/>
      <c r="DA383" s="52"/>
      <c r="DB383" s="52"/>
      <c r="DC383" s="52"/>
      <c r="DD383" s="52"/>
      <c r="DE383" s="52"/>
      <c r="DF383" s="52"/>
      <c r="DG383" s="52"/>
      <c r="DH383" s="52"/>
      <c r="DI383" s="52"/>
      <c r="DJ383" s="52"/>
      <c r="DK383" s="52"/>
      <c r="DL383" s="52"/>
      <c r="DM383" s="52"/>
      <c r="DN383" s="52"/>
      <c r="DO383" s="52"/>
      <c r="DP383" s="52"/>
      <c r="DQ383" s="52"/>
      <c r="DR383" s="52"/>
      <c r="DS383" s="52"/>
      <c r="DT383" s="52"/>
      <c r="DU383" s="52"/>
      <c r="DV383" s="52"/>
      <c r="DW383" s="52"/>
      <c r="DX383" s="52"/>
      <c r="DY383" s="52"/>
      <c r="DZ383" s="52"/>
      <c r="EA383" s="52"/>
      <c r="EB383" s="52"/>
      <c r="EC383" s="52"/>
      <c r="ED383" s="52"/>
      <c r="EE383" s="52"/>
      <c r="EF383" s="52"/>
      <c r="EG383" s="52"/>
      <c r="EH383" s="52"/>
      <c r="EI383" s="52"/>
      <c r="EJ383" s="52"/>
      <c r="EK383" s="52"/>
      <c r="EL383" s="52"/>
      <c r="EM383" s="52"/>
      <c r="EN383" s="52"/>
      <c r="EO383" s="52"/>
      <c r="EP383" s="52"/>
      <c r="EQ383" s="52"/>
      <c r="ER383" s="52"/>
      <c r="ES383" s="52"/>
      <c r="ET383" s="52"/>
      <c r="EU383" s="52"/>
      <c r="EV383" s="52"/>
      <c r="EW383" s="52"/>
      <c r="EX383" s="52"/>
      <c r="EY383" s="52"/>
      <c r="EZ383" s="52"/>
      <c r="FA383" s="52"/>
      <c r="FB383" s="52"/>
      <c r="FC383" s="52"/>
      <c r="FD383" s="52"/>
      <c r="FE383" s="52"/>
      <c r="FF383" s="52"/>
      <c r="FG383" s="52"/>
      <c r="FH383" s="52"/>
      <c r="FI383" s="52"/>
      <c r="FJ383" s="52"/>
      <c r="FK383" s="52"/>
      <c r="FL383" s="52"/>
      <c r="FM383" s="52"/>
      <c r="FN383" s="52"/>
      <c r="FO383" s="52"/>
      <c r="FP383" s="52"/>
      <c r="FQ383" s="52"/>
      <c r="FR383" s="52"/>
      <c r="FS383" s="52"/>
      <c r="FT383" s="52"/>
      <c r="FU383" s="52"/>
      <c r="FV383" s="52"/>
      <c r="FW383" s="52"/>
      <c r="FX383" s="52"/>
      <c r="FY383" s="52"/>
      <c r="FZ383" s="52"/>
      <c r="GA383" s="52"/>
      <c r="GB383" s="52"/>
      <c r="GC383" s="52"/>
      <c r="GD383" s="52"/>
      <c r="GE383" s="52"/>
      <c r="GF383" s="52"/>
      <c r="GG383" s="52"/>
      <c r="GH383" s="52"/>
      <c r="GI383" s="52"/>
      <c r="GJ383" s="52"/>
      <c r="GK383" s="52"/>
      <c r="GL383" s="52"/>
      <c r="GM383" s="52"/>
      <c r="GN383" s="52"/>
      <c r="GO383" s="52"/>
      <c r="GP383" s="52"/>
      <c r="GQ383" s="52"/>
      <c r="GR383" s="52"/>
      <c r="GS383" s="52"/>
      <c r="GT383" s="52"/>
      <c r="GU383" s="52"/>
      <c r="GV383" s="52"/>
      <c r="GW383" s="52"/>
      <c r="GX383" s="52"/>
      <c r="GY383" s="52"/>
      <c r="GZ383" s="52"/>
      <c r="HA383" s="52"/>
      <c r="HB383" s="52"/>
      <c r="HC383" s="52"/>
      <c r="HD383" s="52"/>
      <c r="HE383" s="52"/>
      <c r="HF383" s="52"/>
      <c r="HG383" s="52"/>
      <c r="HH383" s="52"/>
      <c r="HI383" s="52"/>
      <c r="HJ383" s="52"/>
      <c r="HK383" s="52"/>
      <c r="HL383" s="52"/>
      <c r="HM383" s="52"/>
      <c r="HN383" s="52"/>
      <c r="HO383" s="52"/>
      <c r="HP383" s="52"/>
      <c r="HQ383" s="52"/>
      <c r="HR383" s="52"/>
      <c r="HS383" s="52"/>
      <c r="HT383" s="52"/>
      <c r="HU383" s="52"/>
      <c r="HV383" s="52"/>
      <c r="HW383" s="52"/>
      <c r="HX383" s="52"/>
      <c r="HY383" s="52"/>
      <c r="HZ383" s="52"/>
      <c r="IA383" s="52"/>
      <c r="IB383" s="52"/>
      <c r="IC383" s="52"/>
      <c r="ID383" s="52"/>
      <c r="IE383" s="52"/>
    </row>
    <row r="384" s="53" customFormat="true" ht="60" hidden="false" customHeight="true" outlineLevel="0" collapsed="false">
      <c r="A384" s="36"/>
      <c r="B384" s="36" t="s">
        <v>62</v>
      </c>
      <c r="C384" s="36" t="s">
        <v>63</v>
      </c>
      <c r="D384" s="37" t="s">
        <v>64</v>
      </c>
      <c r="E384" s="37" t="s">
        <v>1610</v>
      </c>
      <c r="F384" s="38" t="s">
        <v>1611</v>
      </c>
      <c r="G384" s="38" t="s">
        <v>1817</v>
      </c>
      <c r="H384" s="37" t="s">
        <v>1818</v>
      </c>
      <c r="I384" s="39" t="s">
        <v>1802</v>
      </c>
      <c r="J384" s="38" t="s">
        <v>1803</v>
      </c>
      <c r="K384" s="40" t="s">
        <v>1804</v>
      </c>
      <c r="L384" s="40" t="s">
        <v>1805</v>
      </c>
      <c r="M384" s="40" t="s">
        <v>1819</v>
      </c>
      <c r="N384" s="40" t="n">
        <v>6824</v>
      </c>
      <c r="O384" s="36" t="s">
        <v>1807</v>
      </c>
      <c r="P384" s="36" t="s">
        <v>1710</v>
      </c>
      <c r="Q384" s="41" t="s">
        <v>239</v>
      </c>
      <c r="R384" s="74" t="n">
        <v>44317</v>
      </c>
      <c r="S384" s="39" t="n">
        <v>10</v>
      </c>
      <c r="T384" s="43" t="n">
        <f aca="false">R384+S384*365.2</f>
        <v>47969</v>
      </c>
      <c r="U384" s="248" t="s">
        <v>1820</v>
      </c>
      <c r="V384" s="51"/>
      <c r="W384" s="51" t="s">
        <v>1809</v>
      </c>
      <c r="X384" s="39" t="n">
        <v>240</v>
      </c>
      <c r="Y384" s="39"/>
      <c r="Z384" s="51" t="s">
        <v>1809</v>
      </c>
      <c r="AA384" s="37" t="s">
        <v>1330</v>
      </c>
      <c r="AB384" s="39"/>
      <c r="AC384" s="41" t="s">
        <v>111</v>
      </c>
      <c r="AD384" s="40" t="n">
        <v>60</v>
      </c>
      <c r="AE384" s="44" t="n">
        <v>44322</v>
      </c>
      <c r="AF384" s="45" t="n">
        <f aca="false">IF(AD384=0,0,IF(AE384="","",EDATE(AE384,AD384)-DAY(1)))</f>
        <v>46117</v>
      </c>
      <c r="AG384" s="45" t="s">
        <v>81</v>
      </c>
      <c r="AH384" s="45" t="s">
        <v>82</v>
      </c>
      <c r="AI384" s="41" t="s">
        <v>1821</v>
      </c>
      <c r="AJ384" s="38" t="s">
        <v>1811</v>
      </c>
      <c r="AK384" s="45" t="str">
        <f aca="true">IF(AE384=0,"нет данных",IF(TODAY()&lt;AF384-30,"поверен",IF(TODAY()&gt;AF384,"ЗАМЕНИТЬ","ПРОСРОЧЕН")))</f>
        <v>поверен</v>
      </c>
      <c r="AL384" s="41"/>
      <c r="AM384" s="41" t="s">
        <v>85</v>
      </c>
      <c r="AN384" s="41" t="s">
        <v>86</v>
      </c>
      <c r="AO384" s="41" t="s">
        <v>87</v>
      </c>
      <c r="AP384" s="39" t="s">
        <v>1812</v>
      </c>
      <c r="AQ384" s="46" t="s">
        <v>1652</v>
      </c>
      <c r="AR384" s="45"/>
      <c r="AS384" s="41" t="s">
        <v>90</v>
      </c>
      <c r="AT384" s="36" t="s">
        <v>91</v>
      </c>
      <c r="AU384" s="36"/>
      <c r="AV384" s="38" t="n">
        <v>45296</v>
      </c>
      <c r="AW384" s="38"/>
      <c r="AX384" s="36"/>
      <c r="AY384" s="36"/>
      <c r="AZ384" s="36"/>
      <c r="BA384" s="38"/>
      <c r="BB384" s="38" t="s">
        <v>793</v>
      </c>
      <c r="BC384" s="38" t="s">
        <v>387</v>
      </c>
      <c r="BD384" s="41" t="s">
        <v>1813</v>
      </c>
      <c r="BE384" s="38"/>
      <c r="BF384" s="47"/>
      <c r="BG384" s="48"/>
      <c r="BH384" s="49"/>
      <c r="BI384" s="51" t="s">
        <v>1814</v>
      </c>
      <c r="BJ384" s="50" t="s">
        <v>1815</v>
      </c>
      <c r="BK384" s="51" t="s">
        <v>1816</v>
      </c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52"/>
      <c r="CO384" s="52"/>
      <c r="CP384" s="52"/>
      <c r="CQ384" s="52"/>
      <c r="CR384" s="52"/>
      <c r="CS384" s="52"/>
      <c r="CT384" s="52"/>
      <c r="CU384" s="52"/>
      <c r="CV384" s="52"/>
      <c r="CW384" s="52"/>
      <c r="CX384" s="52"/>
      <c r="CY384" s="52"/>
      <c r="CZ384" s="52"/>
      <c r="DA384" s="52"/>
      <c r="DB384" s="52"/>
      <c r="DC384" s="52"/>
      <c r="DD384" s="52"/>
      <c r="DE384" s="52"/>
      <c r="DF384" s="52"/>
      <c r="DG384" s="52"/>
      <c r="DH384" s="52"/>
      <c r="DI384" s="52"/>
      <c r="DJ384" s="52"/>
      <c r="DK384" s="52"/>
      <c r="DL384" s="52"/>
      <c r="DM384" s="52"/>
      <c r="DN384" s="52"/>
      <c r="DO384" s="52"/>
      <c r="DP384" s="52"/>
      <c r="DQ384" s="52"/>
      <c r="DR384" s="52"/>
      <c r="DS384" s="52"/>
      <c r="DT384" s="52"/>
      <c r="DU384" s="52"/>
      <c r="DV384" s="52"/>
      <c r="DW384" s="52"/>
      <c r="DX384" s="52"/>
      <c r="DY384" s="52"/>
      <c r="DZ384" s="52"/>
      <c r="EA384" s="52"/>
      <c r="EB384" s="52"/>
      <c r="EC384" s="52"/>
      <c r="ED384" s="52"/>
      <c r="EE384" s="52"/>
      <c r="EF384" s="52"/>
      <c r="EG384" s="52"/>
      <c r="EH384" s="52"/>
      <c r="EI384" s="52"/>
      <c r="EJ384" s="52"/>
      <c r="EK384" s="52"/>
      <c r="EL384" s="52"/>
      <c r="EM384" s="52"/>
      <c r="EN384" s="52"/>
      <c r="EO384" s="52"/>
      <c r="EP384" s="52"/>
      <c r="EQ384" s="52"/>
      <c r="ER384" s="52"/>
      <c r="ES384" s="52"/>
      <c r="ET384" s="52"/>
      <c r="EU384" s="52"/>
      <c r="EV384" s="52"/>
      <c r="EW384" s="52"/>
      <c r="EX384" s="52"/>
      <c r="EY384" s="52"/>
      <c r="EZ384" s="52"/>
      <c r="FA384" s="52"/>
      <c r="FB384" s="52"/>
      <c r="FC384" s="52"/>
      <c r="FD384" s="52"/>
      <c r="FE384" s="52"/>
      <c r="FF384" s="52"/>
      <c r="FG384" s="52"/>
      <c r="FH384" s="52"/>
      <c r="FI384" s="52"/>
      <c r="FJ384" s="52"/>
      <c r="FK384" s="52"/>
      <c r="FL384" s="52"/>
      <c r="FM384" s="52"/>
      <c r="FN384" s="52"/>
      <c r="FO384" s="52"/>
      <c r="FP384" s="52"/>
      <c r="FQ384" s="52"/>
      <c r="FR384" s="52"/>
      <c r="FS384" s="52"/>
      <c r="FT384" s="52"/>
      <c r="FU384" s="52"/>
      <c r="FV384" s="52"/>
      <c r="FW384" s="52"/>
      <c r="FX384" s="52"/>
      <c r="FY384" s="52"/>
      <c r="FZ384" s="52"/>
      <c r="GA384" s="52"/>
      <c r="GB384" s="52"/>
      <c r="GC384" s="52"/>
      <c r="GD384" s="52"/>
      <c r="GE384" s="52"/>
      <c r="GF384" s="52"/>
      <c r="GG384" s="52"/>
      <c r="GH384" s="52"/>
      <c r="GI384" s="52"/>
      <c r="GJ384" s="52"/>
      <c r="GK384" s="52"/>
      <c r="GL384" s="52"/>
      <c r="GM384" s="52"/>
      <c r="GN384" s="52"/>
      <c r="GO384" s="52"/>
      <c r="GP384" s="52"/>
      <c r="GQ384" s="52"/>
      <c r="GR384" s="52"/>
      <c r="GS384" s="52"/>
      <c r="GT384" s="52"/>
      <c r="GU384" s="52"/>
      <c r="GV384" s="52"/>
      <c r="GW384" s="52"/>
      <c r="GX384" s="52"/>
      <c r="GY384" s="52"/>
      <c r="GZ384" s="52"/>
      <c r="HA384" s="52"/>
      <c r="HB384" s="52"/>
      <c r="HC384" s="52"/>
      <c r="HD384" s="52"/>
      <c r="HE384" s="52"/>
      <c r="HF384" s="52"/>
      <c r="HG384" s="52"/>
      <c r="HH384" s="52"/>
      <c r="HI384" s="52"/>
      <c r="HJ384" s="52"/>
      <c r="HK384" s="52"/>
      <c r="HL384" s="52"/>
      <c r="HM384" s="52"/>
      <c r="HN384" s="52"/>
      <c r="HO384" s="52"/>
      <c r="HP384" s="52"/>
      <c r="HQ384" s="52"/>
      <c r="HR384" s="52"/>
      <c r="HS384" s="52"/>
      <c r="HT384" s="52"/>
      <c r="HU384" s="52"/>
      <c r="HV384" s="52"/>
      <c r="HW384" s="52"/>
      <c r="HX384" s="52"/>
      <c r="HY384" s="52"/>
      <c r="HZ384" s="52"/>
      <c r="IA384" s="52"/>
      <c r="IB384" s="52"/>
      <c r="IC384" s="52"/>
      <c r="ID384" s="52"/>
      <c r="IE384" s="52"/>
    </row>
    <row r="385" s="53" customFormat="true" ht="60" hidden="false" customHeight="true" outlineLevel="0" collapsed="false">
      <c r="A385" s="36"/>
      <c r="B385" s="36" t="s">
        <v>62</v>
      </c>
      <c r="C385" s="36" t="s">
        <v>63</v>
      </c>
      <c r="D385" s="37" t="s">
        <v>64</v>
      </c>
      <c r="E385" s="37" t="s">
        <v>1610</v>
      </c>
      <c r="F385" s="38" t="s">
        <v>1611</v>
      </c>
      <c r="G385" s="38" t="s">
        <v>1822</v>
      </c>
      <c r="H385" s="37" t="s">
        <v>1823</v>
      </c>
      <c r="I385" s="39" t="s">
        <v>1802</v>
      </c>
      <c r="J385" s="38" t="s">
        <v>1803</v>
      </c>
      <c r="K385" s="40" t="s">
        <v>1804</v>
      </c>
      <c r="L385" s="40" t="s">
        <v>1805</v>
      </c>
      <c r="M385" s="40" t="s">
        <v>1824</v>
      </c>
      <c r="N385" s="40" t="n">
        <v>6823</v>
      </c>
      <c r="O385" s="36" t="s">
        <v>1807</v>
      </c>
      <c r="P385" s="36" t="s">
        <v>1710</v>
      </c>
      <c r="Q385" s="41" t="s">
        <v>239</v>
      </c>
      <c r="R385" s="74" t="n">
        <v>44317</v>
      </c>
      <c r="S385" s="39" t="n">
        <v>10</v>
      </c>
      <c r="T385" s="43" t="n">
        <f aca="false">R385+S385*365.2</f>
        <v>47969</v>
      </c>
      <c r="U385" s="248" t="s">
        <v>1825</v>
      </c>
      <c r="V385" s="51"/>
      <c r="W385" s="51" t="s">
        <v>1809</v>
      </c>
      <c r="X385" s="39" t="n">
        <v>39</v>
      </c>
      <c r="Y385" s="39"/>
      <c r="Z385" s="51" t="s">
        <v>1809</v>
      </c>
      <c r="AA385" s="37" t="s">
        <v>1330</v>
      </c>
      <c r="AB385" s="39"/>
      <c r="AC385" s="41" t="s">
        <v>111</v>
      </c>
      <c r="AD385" s="40" t="n">
        <v>60</v>
      </c>
      <c r="AE385" s="44" t="n">
        <v>44322</v>
      </c>
      <c r="AF385" s="45" t="n">
        <f aca="false">IF(AD385=0,0,IF(AE385="","",EDATE(AE385,AD385)-DAY(1)))</f>
        <v>46117</v>
      </c>
      <c r="AG385" s="45" t="s">
        <v>81</v>
      </c>
      <c r="AH385" s="45" t="s">
        <v>82</v>
      </c>
      <c r="AI385" s="41" t="s">
        <v>1826</v>
      </c>
      <c r="AJ385" s="38" t="s">
        <v>1811</v>
      </c>
      <c r="AK385" s="45" t="str">
        <f aca="true">IF(AE385=0,"нет данных",IF(TODAY()&lt;AF385-30,"поверен",IF(TODAY()&gt;AF385,"ЗАМЕНИТЬ","ПРОСРОЧЕН")))</f>
        <v>поверен</v>
      </c>
      <c r="AL385" s="41"/>
      <c r="AM385" s="41" t="s">
        <v>85</v>
      </c>
      <c r="AN385" s="41" t="s">
        <v>86</v>
      </c>
      <c r="AO385" s="41" t="s">
        <v>87</v>
      </c>
      <c r="AP385" s="39" t="s">
        <v>1812</v>
      </c>
      <c r="AQ385" s="46" t="s">
        <v>1652</v>
      </c>
      <c r="AR385" s="45"/>
      <c r="AS385" s="41" t="s">
        <v>90</v>
      </c>
      <c r="AT385" s="36" t="s">
        <v>91</v>
      </c>
      <c r="AU385" s="36"/>
      <c r="AV385" s="38" t="n">
        <v>45296</v>
      </c>
      <c r="AW385" s="38"/>
      <c r="AX385" s="36"/>
      <c r="AY385" s="36"/>
      <c r="AZ385" s="36"/>
      <c r="BA385" s="38"/>
      <c r="BB385" s="38" t="s">
        <v>793</v>
      </c>
      <c r="BC385" s="38" t="s">
        <v>387</v>
      </c>
      <c r="BD385" s="41" t="s">
        <v>1813</v>
      </c>
      <c r="BE385" s="38"/>
      <c r="BF385" s="47"/>
      <c r="BG385" s="48"/>
      <c r="BH385" s="49"/>
      <c r="BI385" s="51" t="s">
        <v>1814</v>
      </c>
      <c r="BJ385" s="50" t="s">
        <v>1815</v>
      </c>
      <c r="BK385" s="51" t="s">
        <v>1816</v>
      </c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52"/>
      <c r="CO385" s="52"/>
      <c r="CP385" s="52"/>
      <c r="CQ385" s="52"/>
      <c r="CR385" s="52"/>
      <c r="CS385" s="52"/>
      <c r="CT385" s="52"/>
      <c r="CU385" s="52"/>
      <c r="CV385" s="52"/>
      <c r="CW385" s="52"/>
      <c r="CX385" s="52"/>
      <c r="CY385" s="52"/>
      <c r="CZ385" s="52"/>
      <c r="DA385" s="52"/>
      <c r="DB385" s="52"/>
      <c r="DC385" s="52"/>
      <c r="DD385" s="52"/>
      <c r="DE385" s="52"/>
      <c r="DF385" s="52"/>
      <c r="DG385" s="52"/>
      <c r="DH385" s="52"/>
      <c r="DI385" s="52"/>
      <c r="DJ385" s="52"/>
      <c r="DK385" s="52"/>
      <c r="DL385" s="52"/>
      <c r="DM385" s="52"/>
      <c r="DN385" s="52"/>
      <c r="DO385" s="52"/>
      <c r="DP385" s="52"/>
      <c r="DQ385" s="52"/>
      <c r="DR385" s="52"/>
      <c r="DS385" s="52"/>
      <c r="DT385" s="52"/>
      <c r="DU385" s="52"/>
      <c r="DV385" s="52"/>
      <c r="DW385" s="52"/>
      <c r="DX385" s="52"/>
      <c r="DY385" s="52"/>
      <c r="DZ385" s="52"/>
      <c r="EA385" s="52"/>
      <c r="EB385" s="52"/>
      <c r="EC385" s="52"/>
      <c r="ED385" s="52"/>
      <c r="EE385" s="52"/>
      <c r="EF385" s="52"/>
      <c r="EG385" s="52"/>
      <c r="EH385" s="52"/>
      <c r="EI385" s="52"/>
      <c r="EJ385" s="52"/>
      <c r="EK385" s="52"/>
      <c r="EL385" s="52"/>
      <c r="EM385" s="52"/>
      <c r="EN385" s="52"/>
      <c r="EO385" s="52"/>
      <c r="EP385" s="52"/>
      <c r="EQ385" s="52"/>
      <c r="ER385" s="52"/>
      <c r="ES385" s="52"/>
      <c r="ET385" s="52"/>
      <c r="EU385" s="52"/>
      <c r="EV385" s="52"/>
      <c r="EW385" s="52"/>
      <c r="EX385" s="52"/>
      <c r="EY385" s="52"/>
      <c r="EZ385" s="52"/>
      <c r="FA385" s="52"/>
      <c r="FB385" s="52"/>
      <c r="FC385" s="52"/>
      <c r="FD385" s="52"/>
      <c r="FE385" s="52"/>
      <c r="FF385" s="52"/>
      <c r="FG385" s="52"/>
      <c r="FH385" s="52"/>
      <c r="FI385" s="52"/>
      <c r="FJ385" s="52"/>
      <c r="FK385" s="52"/>
      <c r="FL385" s="52"/>
      <c r="FM385" s="52"/>
      <c r="FN385" s="52"/>
      <c r="FO385" s="52"/>
      <c r="FP385" s="52"/>
      <c r="FQ385" s="52"/>
      <c r="FR385" s="52"/>
      <c r="FS385" s="52"/>
      <c r="FT385" s="52"/>
      <c r="FU385" s="52"/>
      <c r="FV385" s="52"/>
      <c r="FW385" s="52"/>
      <c r="FX385" s="52"/>
      <c r="FY385" s="52"/>
      <c r="FZ385" s="52"/>
      <c r="GA385" s="52"/>
      <c r="GB385" s="52"/>
      <c r="GC385" s="52"/>
      <c r="GD385" s="52"/>
      <c r="GE385" s="52"/>
      <c r="GF385" s="52"/>
      <c r="GG385" s="52"/>
      <c r="GH385" s="52"/>
      <c r="GI385" s="52"/>
      <c r="GJ385" s="52"/>
      <c r="GK385" s="52"/>
      <c r="GL385" s="52"/>
      <c r="GM385" s="52"/>
      <c r="GN385" s="52"/>
      <c r="GO385" s="52"/>
      <c r="GP385" s="52"/>
      <c r="GQ385" s="52"/>
      <c r="GR385" s="52"/>
      <c r="GS385" s="52"/>
      <c r="GT385" s="52"/>
      <c r="GU385" s="52"/>
      <c r="GV385" s="52"/>
      <c r="GW385" s="52"/>
      <c r="GX385" s="52"/>
      <c r="GY385" s="52"/>
      <c r="GZ385" s="52"/>
      <c r="HA385" s="52"/>
      <c r="HB385" s="52"/>
      <c r="HC385" s="52"/>
      <c r="HD385" s="52"/>
      <c r="HE385" s="52"/>
      <c r="HF385" s="52"/>
      <c r="HG385" s="52"/>
      <c r="HH385" s="52"/>
      <c r="HI385" s="52"/>
      <c r="HJ385" s="52"/>
      <c r="HK385" s="52"/>
      <c r="HL385" s="52"/>
      <c r="HM385" s="52"/>
      <c r="HN385" s="52"/>
      <c r="HO385" s="52"/>
      <c r="HP385" s="52"/>
      <c r="HQ385" s="52"/>
      <c r="HR385" s="52"/>
      <c r="HS385" s="52"/>
      <c r="HT385" s="52"/>
      <c r="HU385" s="52"/>
      <c r="HV385" s="52"/>
      <c r="HW385" s="52"/>
      <c r="HX385" s="52"/>
      <c r="HY385" s="52"/>
      <c r="HZ385" s="52"/>
      <c r="IA385" s="52"/>
      <c r="IB385" s="52"/>
      <c r="IC385" s="52"/>
      <c r="ID385" s="52"/>
      <c r="IE385" s="52"/>
    </row>
    <row r="386" s="53" customFormat="true" ht="60" hidden="false" customHeight="true" outlineLevel="0" collapsed="false">
      <c r="A386" s="36"/>
      <c r="B386" s="36" t="s">
        <v>62</v>
      </c>
      <c r="C386" s="36" t="s">
        <v>63</v>
      </c>
      <c r="D386" s="37" t="s">
        <v>64</v>
      </c>
      <c r="E386" s="37" t="s">
        <v>1610</v>
      </c>
      <c r="F386" s="38" t="s">
        <v>1611</v>
      </c>
      <c r="G386" s="38" t="s">
        <v>1827</v>
      </c>
      <c r="H386" s="37" t="s">
        <v>1828</v>
      </c>
      <c r="I386" s="39" t="s">
        <v>1802</v>
      </c>
      <c r="J386" s="38" t="s">
        <v>1803</v>
      </c>
      <c r="K386" s="40" t="s">
        <v>1804</v>
      </c>
      <c r="L386" s="40" t="s">
        <v>1805</v>
      </c>
      <c r="M386" s="40" t="s">
        <v>1829</v>
      </c>
      <c r="N386" s="40" t="n">
        <v>6825</v>
      </c>
      <c r="O386" s="36" t="s">
        <v>1807</v>
      </c>
      <c r="P386" s="36" t="s">
        <v>1710</v>
      </c>
      <c r="Q386" s="41" t="s">
        <v>239</v>
      </c>
      <c r="R386" s="74" t="n">
        <v>44317</v>
      </c>
      <c r="S386" s="39" t="n">
        <v>10</v>
      </c>
      <c r="T386" s="43" t="n">
        <f aca="false">R386+S386*365.2</f>
        <v>47969</v>
      </c>
      <c r="U386" s="37" t="s">
        <v>1830</v>
      </c>
      <c r="V386" s="51" t="str">
        <f aca="false">IF(Y386="","",Y386)</f>
        <v/>
      </c>
      <c r="W386" s="51" t="s">
        <v>1809</v>
      </c>
      <c r="X386" s="39" t="n">
        <v>260</v>
      </c>
      <c r="Y386" s="39"/>
      <c r="Z386" s="51" t="s">
        <v>1809</v>
      </c>
      <c r="AA386" s="37" t="s">
        <v>1330</v>
      </c>
      <c r="AB386" s="39"/>
      <c r="AC386" s="41" t="s">
        <v>111</v>
      </c>
      <c r="AD386" s="40" t="n">
        <v>60</v>
      </c>
      <c r="AE386" s="44" t="n">
        <v>44322</v>
      </c>
      <c r="AF386" s="45" t="n">
        <f aca="false">IF(AD386=0,0,IF(AE386="","",EDATE(AE386,AD386)-DAY(1)))</f>
        <v>46117</v>
      </c>
      <c r="AG386" s="45" t="s">
        <v>81</v>
      </c>
      <c r="AH386" s="45" t="s">
        <v>82</v>
      </c>
      <c r="AI386" s="41" t="s">
        <v>1831</v>
      </c>
      <c r="AJ386" s="38" t="s">
        <v>1811</v>
      </c>
      <c r="AK386" s="45" t="str">
        <f aca="true">IF(AE386=0,"нет данных",IF(TODAY()&lt;AF386-30,"поверен",IF(TODAY()&gt;AF386,"ЗАМЕНИТЬ","ПРОСРОЧЕН")))</f>
        <v>поверен</v>
      </c>
      <c r="AL386" s="41"/>
      <c r="AM386" s="41" t="s">
        <v>85</v>
      </c>
      <c r="AN386" s="41" t="s">
        <v>86</v>
      </c>
      <c r="AO386" s="41" t="s">
        <v>87</v>
      </c>
      <c r="AP386" s="39" t="s">
        <v>1812</v>
      </c>
      <c r="AQ386" s="46" t="s">
        <v>1652</v>
      </c>
      <c r="AR386" s="45"/>
      <c r="AS386" s="41" t="s">
        <v>90</v>
      </c>
      <c r="AT386" s="36" t="s">
        <v>91</v>
      </c>
      <c r="AU386" s="36"/>
      <c r="AV386" s="38" t="n">
        <v>45296</v>
      </c>
      <c r="AW386" s="38"/>
      <c r="AX386" s="36"/>
      <c r="AY386" s="36"/>
      <c r="AZ386" s="36"/>
      <c r="BA386" s="38"/>
      <c r="BB386" s="38" t="s">
        <v>793</v>
      </c>
      <c r="BC386" s="38" t="s">
        <v>387</v>
      </c>
      <c r="BD386" s="41" t="s">
        <v>1813</v>
      </c>
      <c r="BE386" s="38"/>
      <c r="BF386" s="47"/>
      <c r="BG386" s="48"/>
      <c r="BH386" s="49"/>
      <c r="BI386" s="51" t="s">
        <v>1814</v>
      </c>
      <c r="BJ386" s="50" t="s">
        <v>1815</v>
      </c>
      <c r="BK386" s="51" t="s">
        <v>1816</v>
      </c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  <c r="CP386" s="52"/>
      <c r="CQ386" s="52"/>
      <c r="CR386" s="52"/>
      <c r="CS386" s="52"/>
      <c r="CT386" s="52"/>
      <c r="CU386" s="52"/>
      <c r="CV386" s="52"/>
      <c r="CW386" s="52"/>
      <c r="CX386" s="52"/>
      <c r="CY386" s="52"/>
      <c r="CZ386" s="52"/>
      <c r="DA386" s="52"/>
      <c r="DB386" s="52"/>
      <c r="DC386" s="52"/>
      <c r="DD386" s="52"/>
      <c r="DE386" s="52"/>
      <c r="DF386" s="52"/>
      <c r="DG386" s="52"/>
      <c r="DH386" s="52"/>
      <c r="DI386" s="52"/>
      <c r="DJ386" s="52"/>
      <c r="DK386" s="52"/>
      <c r="DL386" s="52"/>
      <c r="DM386" s="52"/>
      <c r="DN386" s="52"/>
      <c r="DO386" s="52"/>
      <c r="DP386" s="52"/>
      <c r="DQ386" s="52"/>
      <c r="DR386" s="52"/>
      <c r="DS386" s="52"/>
      <c r="DT386" s="52"/>
      <c r="DU386" s="52"/>
      <c r="DV386" s="52"/>
      <c r="DW386" s="52"/>
      <c r="DX386" s="52"/>
      <c r="DY386" s="52"/>
      <c r="DZ386" s="52"/>
      <c r="EA386" s="52"/>
      <c r="EB386" s="52"/>
      <c r="EC386" s="52"/>
      <c r="ED386" s="52"/>
      <c r="EE386" s="52"/>
      <c r="EF386" s="52"/>
      <c r="EG386" s="52"/>
      <c r="EH386" s="52"/>
      <c r="EI386" s="52"/>
      <c r="EJ386" s="52"/>
      <c r="EK386" s="52"/>
      <c r="EL386" s="52"/>
      <c r="EM386" s="52"/>
      <c r="EN386" s="52"/>
      <c r="EO386" s="52"/>
      <c r="EP386" s="52"/>
      <c r="EQ386" s="52"/>
      <c r="ER386" s="52"/>
      <c r="ES386" s="52"/>
      <c r="ET386" s="52"/>
      <c r="EU386" s="52"/>
      <c r="EV386" s="52"/>
      <c r="EW386" s="52"/>
      <c r="EX386" s="52"/>
      <c r="EY386" s="52"/>
      <c r="EZ386" s="52"/>
      <c r="FA386" s="52"/>
      <c r="FB386" s="52"/>
      <c r="FC386" s="52"/>
      <c r="FD386" s="52"/>
      <c r="FE386" s="52"/>
      <c r="FF386" s="52"/>
      <c r="FG386" s="52"/>
      <c r="FH386" s="52"/>
      <c r="FI386" s="52"/>
      <c r="FJ386" s="52"/>
      <c r="FK386" s="52"/>
      <c r="FL386" s="52"/>
      <c r="FM386" s="52"/>
      <c r="FN386" s="52"/>
      <c r="FO386" s="52"/>
      <c r="FP386" s="52"/>
      <c r="FQ386" s="52"/>
      <c r="FR386" s="52"/>
      <c r="FS386" s="52"/>
      <c r="FT386" s="52"/>
      <c r="FU386" s="52"/>
      <c r="FV386" s="52"/>
      <c r="FW386" s="52"/>
      <c r="FX386" s="52"/>
      <c r="FY386" s="52"/>
      <c r="FZ386" s="52"/>
      <c r="GA386" s="52"/>
      <c r="GB386" s="52"/>
      <c r="GC386" s="52"/>
      <c r="GD386" s="52"/>
      <c r="GE386" s="52"/>
      <c r="GF386" s="52"/>
      <c r="GG386" s="52"/>
      <c r="GH386" s="52"/>
      <c r="GI386" s="52"/>
      <c r="GJ386" s="52"/>
      <c r="GK386" s="52"/>
      <c r="GL386" s="52"/>
      <c r="GM386" s="52"/>
      <c r="GN386" s="52"/>
      <c r="GO386" s="52"/>
      <c r="GP386" s="52"/>
      <c r="GQ386" s="52"/>
      <c r="GR386" s="52"/>
      <c r="GS386" s="52"/>
      <c r="GT386" s="52"/>
      <c r="GU386" s="52"/>
      <c r="GV386" s="52"/>
      <c r="GW386" s="52"/>
      <c r="GX386" s="52"/>
      <c r="GY386" s="52"/>
      <c r="GZ386" s="52"/>
      <c r="HA386" s="52"/>
      <c r="HB386" s="52"/>
      <c r="HC386" s="52"/>
      <c r="HD386" s="52"/>
      <c r="HE386" s="52"/>
      <c r="HF386" s="52"/>
      <c r="HG386" s="52"/>
      <c r="HH386" s="52"/>
      <c r="HI386" s="52"/>
      <c r="HJ386" s="52"/>
      <c r="HK386" s="52"/>
      <c r="HL386" s="52"/>
      <c r="HM386" s="52"/>
      <c r="HN386" s="52"/>
      <c r="HO386" s="52"/>
      <c r="HP386" s="52"/>
      <c r="HQ386" s="52"/>
      <c r="HR386" s="52"/>
      <c r="HS386" s="52"/>
      <c r="HT386" s="52"/>
      <c r="HU386" s="52"/>
      <c r="HV386" s="52"/>
      <c r="HW386" s="52"/>
      <c r="HX386" s="52"/>
      <c r="HY386" s="52"/>
      <c r="HZ386" s="52"/>
      <c r="IA386" s="52"/>
      <c r="IB386" s="52"/>
      <c r="IC386" s="52"/>
      <c r="ID386" s="52"/>
      <c r="IE386" s="52"/>
    </row>
    <row r="387" customFormat="false" ht="60" hidden="false" customHeight="true" outlineLevel="0" collapsed="false">
      <c r="A387" s="54"/>
      <c r="B387" s="54" t="s">
        <v>62</v>
      </c>
      <c r="C387" s="54" t="s">
        <v>63</v>
      </c>
      <c r="D387" s="55" t="s">
        <v>64</v>
      </c>
      <c r="E387" s="55" t="s">
        <v>1832</v>
      </c>
      <c r="F387" s="56" t="s">
        <v>1291</v>
      </c>
      <c r="G387" s="56" t="s">
        <v>1833</v>
      </c>
      <c r="H387" s="55"/>
      <c r="I387" s="57" t="s">
        <v>1834</v>
      </c>
      <c r="J387" s="56" t="s">
        <v>1835</v>
      </c>
      <c r="K387" s="58" t="s">
        <v>1836</v>
      </c>
      <c r="L387" s="58" t="s">
        <v>1837</v>
      </c>
      <c r="M387" s="58" t="s">
        <v>1838</v>
      </c>
      <c r="N387" s="55" t="s">
        <v>1839</v>
      </c>
      <c r="O387" s="54" t="s">
        <v>1840</v>
      </c>
      <c r="P387" s="54" t="s">
        <v>76</v>
      </c>
      <c r="Q387" s="54" t="n">
        <v>34</v>
      </c>
      <c r="R387" s="65" t="s">
        <v>1841</v>
      </c>
      <c r="S387" s="54"/>
      <c r="T387" s="61" t="e">
        <f aca="false">R387+S387*365.2</f>
        <v>#VALUE!</v>
      </c>
      <c r="U387" s="54" t="n">
        <v>4</v>
      </c>
      <c r="V387" s="54" t="s">
        <v>242</v>
      </c>
      <c r="W387" s="54" t="s">
        <v>1255</v>
      </c>
      <c r="X387" s="54" t="n">
        <v>20</v>
      </c>
      <c r="Y387" s="54" t="s">
        <v>242</v>
      </c>
      <c r="Z387" s="54" t="s">
        <v>1255</v>
      </c>
      <c r="AA387" s="54" t="s">
        <v>1352</v>
      </c>
      <c r="AB387" s="246"/>
      <c r="AC387" s="54" t="s">
        <v>111</v>
      </c>
      <c r="AD387" s="58" t="n">
        <v>24</v>
      </c>
      <c r="AE387" s="63" t="n">
        <v>45769</v>
      </c>
      <c r="AF387" s="64" t="n">
        <f aca="false">IF(AD387=0,0,IF(AE387="","",EDATE(AE387,AD387)-DAY(1)))</f>
        <v>46468</v>
      </c>
      <c r="AG387" s="56" t="s">
        <v>81</v>
      </c>
      <c r="AH387" s="56" t="s">
        <v>82</v>
      </c>
      <c r="AI387" s="59" t="s">
        <v>1842</v>
      </c>
      <c r="AJ387" s="54" t="s">
        <v>351</v>
      </c>
      <c r="AK387" s="64" t="str">
        <f aca="true">IF(AE387=0,"нет данных",IF(TODAY()&lt;AF387-30,"поверен",IF(TODAY()&gt;AF387,"ЗАМЕНИТЬ","ПРОСРОЧЕН")))</f>
        <v>поверен</v>
      </c>
      <c r="AL387" s="59"/>
      <c r="AM387" s="59" t="s">
        <v>85</v>
      </c>
      <c r="AN387" s="59" t="s">
        <v>86</v>
      </c>
      <c r="AO387" s="59"/>
      <c r="AP387" s="57" t="s">
        <v>1843</v>
      </c>
      <c r="AQ387" s="59" t="s">
        <v>1577</v>
      </c>
      <c r="AR387" s="59"/>
      <c r="AS387" s="59"/>
      <c r="AT387" s="54"/>
      <c r="AU387" s="54"/>
      <c r="AV387" s="59"/>
      <c r="AW387" s="54" t="s">
        <v>1844</v>
      </c>
      <c r="AX387" s="54"/>
      <c r="AY387" s="56"/>
      <c r="AZ387" s="56"/>
      <c r="BA387" s="56"/>
      <c r="BB387" s="54" t="s">
        <v>1845</v>
      </c>
      <c r="BC387" s="54" t="s">
        <v>1259</v>
      </c>
      <c r="BD387" s="54" t="n">
        <v>3160</v>
      </c>
      <c r="BE387" s="246"/>
      <c r="BF387" s="249" t="s">
        <v>1846</v>
      </c>
      <c r="BG387" s="54"/>
      <c r="BH387" s="246"/>
      <c r="BI387" s="107" t="s">
        <v>1847</v>
      </c>
      <c r="BJ387" s="107" t="s">
        <v>1848</v>
      </c>
      <c r="BK387" s="107" t="s">
        <v>1849</v>
      </c>
    </row>
    <row r="388" customFormat="false" ht="60" hidden="false" customHeight="true" outlineLevel="0" collapsed="false">
      <c r="A388" s="54"/>
      <c r="B388" s="54" t="s">
        <v>62</v>
      </c>
      <c r="C388" s="54" t="s">
        <v>63</v>
      </c>
      <c r="D388" s="55" t="s">
        <v>64</v>
      </c>
      <c r="E388" s="55" t="s">
        <v>1832</v>
      </c>
      <c r="F388" s="56" t="s">
        <v>1291</v>
      </c>
      <c r="G388" s="56" t="s">
        <v>1833</v>
      </c>
      <c r="H388" s="55"/>
      <c r="I388" s="57" t="s">
        <v>1834</v>
      </c>
      <c r="J388" s="56" t="s">
        <v>1835</v>
      </c>
      <c r="K388" s="58" t="s">
        <v>1836</v>
      </c>
      <c r="L388" s="58" t="s">
        <v>1837</v>
      </c>
      <c r="M388" s="58" t="s">
        <v>1838</v>
      </c>
      <c r="N388" s="55" t="s">
        <v>1850</v>
      </c>
      <c r="O388" s="54" t="s">
        <v>1840</v>
      </c>
      <c r="P388" s="54" t="s">
        <v>76</v>
      </c>
      <c r="Q388" s="54" t="n">
        <v>34</v>
      </c>
      <c r="R388" s="65" t="s">
        <v>1841</v>
      </c>
      <c r="S388" s="54"/>
      <c r="T388" s="61" t="e">
        <f aca="false">R388+S388*365.2</f>
        <v>#VALUE!</v>
      </c>
      <c r="U388" s="54" t="n">
        <v>4</v>
      </c>
      <c r="V388" s="54" t="s">
        <v>242</v>
      </c>
      <c r="W388" s="54" t="s">
        <v>1255</v>
      </c>
      <c r="X388" s="54" t="n">
        <v>20</v>
      </c>
      <c r="Y388" s="54" t="s">
        <v>242</v>
      </c>
      <c r="Z388" s="54" t="s">
        <v>1255</v>
      </c>
      <c r="AA388" s="54" t="s">
        <v>1352</v>
      </c>
      <c r="AB388" s="246"/>
      <c r="AC388" s="54" t="s">
        <v>111</v>
      </c>
      <c r="AD388" s="58" t="n">
        <v>24</v>
      </c>
      <c r="AE388" s="63" t="n">
        <v>45769</v>
      </c>
      <c r="AF388" s="64" t="n">
        <f aca="false">IF(AD388=0,0,IF(AE388="","",EDATE(AE388,AD388)-DAY(1)))</f>
        <v>46468</v>
      </c>
      <c r="AG388" s="56" t="s">
        <v>81</v>
      </c>
      <c r="AH388" s="56" t="s">
        <v>82</v>
      </c>
      <c r="AI388" s="59" t="s">
        <v>1851</v>
      </c>
      <c r="AJ388" s="54" t="s">
        <v>351</v>
      </c>
      <c r="AK388" s="64" t="str">
        <f aca="true">IF(AE388=0,"нет данных",IF(TODAY()&lt;AF388-30,"поверен",IF(TODAY()&gt;AF388,"ЗАМЕНИТЬ","ПРОСРОЧЕН")))</f>
        <v>поверен</v>
      </c>
      <c r="AL388" s="59"/>
      <c r="AM388" s="59" t="s">
        <v>85</v>
      </c>
      <c r="AN388" s="59" t="s">
        <v>86</v>
      </c>
      <c r="AO388" s="59"/>
      <c r="AP388" s="57" t="s">
        <v>1843</v>
      </c>
      <c r="AQ388" s="59" t="s">
        <v>1577</v>
      </c>
      <c r="AR388" s="59"/>
      <c r="AS388" s="59"/>
      <c r="AT388" s="54"/>
      <c r="AU388" s="54"/>
      <c r="AV388" s="59"/>
      <c r="AW388" s="54" t="s">
        <v>1844</v>
      </c>
      <c r="AX388" s="54"/>
      <c r="AY388" s="56"/>
      <c r="AZ388" s="56"/>
      <c r="BA388" s="56"/>
      <c r="BB388" s="54" t="s">
        <v>1845</v>
      </c>
      <c r="BC388" s="54" t="s">
        <v>1259</v>
      </c>
      <c r="BD388" s="54" t="n">
        <v>3160</v>
      </c>
      <c r="BE388" s="246"/>
      <c r="BF388" s="249" t="s">
        <v>1846</v>
      </c>
      <c r="BG388" s="54"/>
      <c r="BH388" s="246"/>
      <c r="BI388" s="107" t="s">
        <v>1847</v>
      </c>
      <c r="BJ388" s="107" t="s">
        <v>1848</v>
      </c>
      <c r="BK388" s="107" t="s">
        <v>1849</v>
      </c>
    </row>
    <row r="389" customFormat="false" ht="60" hidden="false" customHeight="true" outlineLevel="0" collapsed="false">
      <c r="A389" s="54"/>
      <c r="B389" s="54" t="s">
        <v>62</v>
      </c>
      <c r="C389" s="54" t="s">
        <v>63</v>
      </c>
      <c r="D389" s="55" t="s">
        <v>64</v>
      </c>
      <c r="E389" s="55" t="s">
        <v>1832</v>
      </c>
      <c r="F389" s="56" t="s">
        <v>1291</v>
      </c>
      <c r="G389" s="56" t="s">
        <v>1833</v>
      </c>
      <c r="H389" s="55"/>
      <c r="I389" s="57" t="s">
        <v>1834</v>
      </c>
      <c r="J389" s="56" t="s">
        <v>1835</v>
      </c>
      <c r="K389" s="58" t="s">
        <v>1836</v>
      </c>
      <c r="L389" s="58" t="s">
        <v>1837</v>
      </c>
      <c r="M389" s="58" t="s">
        <v>1838</v>
      </c>
      <c r="N389" s="55" t="s">
        <v>1852</v>
      </c>
      <c r="O389" s="54" t="s">
        <v>1840</v>
      </c>
      <c r="P389" s="54" t="s">
        <v>76</v>
      </c>
      <c r="Q389" s="54" t="n">
        <v>34</v>
      </c>
      <c r="R389" s="65" t="s">
        <v>1841</v>
      </c>
      <c r="S389" s="54"/>
      <c r="T389" s="61" t="e">
        <f aca="false">R389+S389*365.2</f>
        <v>#VALUE!</v>
      </c>
      <c r="U389" s="54" t="n">
        <v>4</v>
      </c>
      <c r="V389" s="54" t="s">
        <v>242</v>
      </c>
      <c r="W389" s="54" t="s">
        <v>1255</v>
      </c>
      <c r="X389" s="54" t="n">
        <v>20</v>
      </c>
      <c r="Y389" s="54" t="s">
        <v>242</v>
      </c>
      <c r="Z389" s="54" t="s">
        <v>1255</v>
      </c>
      <c r="AA389" s="54" t="s">
        <v>1352</v>
      </c>
      <c r="AB389" s="246"/>
      <c r="AC389" s="54" t="s">
        <v>111</v>
      </c>
      <c r="AD389" s="58" t="n">
        <v>24</v>
      </c>
      <c r="AE389" s="63" t="n">
        <v>45769</v>
      </c>
      <c r="AF389" s="64" t="n">
        <f aca="false">IF(AD389=0,0,IF(AE389="","",EDATE(AE389,AD389)-DAY(1)))</f>
        <v>46468</v>
      </c>
      <c r="AG389" s="56" t="s">
        <v>81</v>
      </c>
      <c r="AH389" s="56" t="s">
        <v>82</v>
      </c>
      <c r="AI389" s="59" t="s">
        <v>1853</v>
      </c>
      <c r="AJ389" s="54" t="s">
        <v>351</v>
      </c>
      <c r="AK389" s="64" t="str">
        <f aca="true">IF(AE389=0,"нет данных",IF(TODAY()&lt;AF389-30,"поверен",IF(TODAY()&gt;AF389,"ЗАМЕНИТЬ","ПРОСРОЧЕН")))</f>
        <v>поверен</v>
      </c>
      <c r="AL389" s="59"/>
      <c r="AM389" s="59" t="s">
        <v>85</v>
      </c>
      <c r="AN389" s="59" t="s">
        <v>86</v>
      </c>
      <c r="AO389" s="59"/>
      <c r="AP389" s="57" t="s">
        <v>1843</v>
      </c>
      <c r="AQ389" s="59" t="s">
        <v>1577</v>
      </c>
      <c r="AR389" s="59"/>
      <c r="AS389" s="59"/>
      <c r="AT389" s="54"/>
      <c r="AU389" s="54"/>
      <c r="AV389" s="59"/>
      <c r="AW389" s="54" t="s">
        <v>1844</v>
      </c>
      <c r="AX389" s="54"/>
      <c r="AY389" s="56"/>
      <c r="AZ389" s="56"/>
      <c r="BA389" s="56"/>
      <c r="BB389" s="54" t="s">
        <v>1845</v>
      </c>
      <c r="BC389" s="54" t="s">
        <v>1259</v>
      </c>
      <c r="BD389" s="59" t="n">
        <v>3160</v>
      </c>
      <c r="BE389" s="246"/>
      <c r="BF389" s="249" t="s">
        <v>1846</v>
      </c>
      <c r="BG389" s="54"/>
      <c r="BH389" s="246"/>
      <c r="BI389" s="107" t="s">
        <v>1847</v>
      </c>
      <c r="BJ389" s="107" t="s">
        <v>1848</v>
      </c>
      <c r="BK389" s="107" t="s">
        <v>1849</v>
      </c>
    </row>
    <row r="390" customFormat="false" ht="60" hidden="false" customHeight="true" outlineLevel="0" collapsed="false">
      <c r="A390" s="54"/>
      <c r="B390" s="54" t="s">
        <v>62</v>
      </c>
      <c r="C390" s="54" t="s">
        <v>63</v>
      </c>
      <c r="D390" s="55" t="s">
        <v>64</v>
      </c>
      <c r="E390" s="55" t="s">
        <v>1832</v>
      </c>
      <c r="F390" s="56" t="s">
        <v>1291</v>
      </c>
      <c r="G390" s="56" t="s">
        <v>1833</v>
      </c>
      <c r="H390" s="55"/>
      <c r="I390" s="57" t="s">
        <v>1834</v>
      </c>
      <c r="J390" s="56" t="s">
        <v>1835</v>
      </c>
      <c r="K390" s="58" t="s">
        <v>1836</v>
      </c>
      <c r="L390" s="58" t="s">
        <v>1837</v>
      </c>
      <c r="M390" s="58" t="s">
        <v>1838</v>
      </c>
      <c r="N390" s="55" t="s">
        <v>1854</v>
      </c>
      <c r="O390" s="54" t="s">
        <v>1840</v>
      </c>
      <c r="P390" s="54" t="s">
        <v>76</v>
      </c>
      <c r="Q390" s="59" t="s">
        <v>1855</v>
      </c>
      <c r="R390" s="65" t="s">
        <v>1841</v>
      </c>
      <c r="S390" s="54"/>
      <c r="T390" s="61" t="e">
        <f aca="false">R390+S390*365.2</f>
        <v>#VALUE!</v>
      </c>
      <c r="U390" s="54" t="n">
        <v>4</v>
      </c>
      <c r="V390" s="54" t="s">
        <v>242</v>
      </c>
      <c r="W390" s="54" t="s">
        <v>1255</v>
      </c>
      <c r="X390" s="54" t="n">
        <v>20</v>
      </c>
      <c r="Y390" s="54" t="s">
        <v>242</v>
      </c>
      <c r="Z390" s="54" t="s">
        <v>1255</v>
      </c>
      <c r="AA390" s="54" t="s">
        <v>1352</v>
      </c>
      <c r="AB390" s="246"/>
      <c r="AC390" s="54" t="s">
        <v>111</v>
      </c>
      <c r="AD390" s="58" t="n">
        <v>24</v>
      </c>
      <c r="AE390" s="63" t="n">
        <v>45769</v>
      </c>
      <c r="AF390" s="64" t="n">
        <f aca="false">IF(AD390=0,0,IF(AE390="","",EDATE(AE390,AD390)-DAY(1)))</f>
        <v>46468</v>
      </c>
      <c r="AG390" s="56" t="s">
        <v>81</v>
      </c>
      <c r="AH390" s="56" t="s">
        <v>82</v>
      </c>
      <c r="AI390" s="59" t="s">
        <v>1856</v>
      </c>
      <c r="AJ390" s="54" t="s">
        <v>351</v>
      </c>
      <c r="AK390" s="64" t="str">
        <f aca="true">IF(AE390=0,"нет данных",IF(TODAY()&lt;AF390-30,"поверен",IF(TODAY()&gt;AF390,"ЗАМЕНИТЬ","ПРОСРОЧЕН")))</f>
        <v>поверен</v>
      </c>
      <c r="AL390" s="59"/>
      <c r="AM390" s="59" t="s">
        <v>85</v>
      </c>
      <c r="AN390" s="59" t="s">
        <v>86</v>
      </c>
      <c r="AO390" s="57"/>
      <c r="AP390" s="57" t="s">
        <v>1843</v>
      </c>
      <c r="AQ390" s="59" t="s">
        <v>1577</v>
      </c>
      <c r="AR390" s="59"/>
      <c r="AS390" s="54"/>
      <c r="AT390" s="54"/>
      <c r="AU390" s="56"/>
      <c r="AV390" s="56"/>
      <c r="AW390" s="54" t="s">
        <v>1844</v>
      </c>
      <c r="AX390" s="54"/>
      <c r="AY390" s="54"/>
      <c r="AZ390" s="56"/>
      <c r="BA390" s="56"/>
      <c r="BB390" s="54" t="s">
        <v>1845</v>
      </c>
      <c r="BC390" s="54" t="s">
        <v>1259</v>
      </c>
      <c r="BD390" s="59" t="n">
        <v>3160</v>
      </c>
      <c r="BE390" s="56"/>
      <c r="BF390" s="249" t="s">
        <v>1846</v>
      </c>
      <c r="BG390" s="54"/>
      <c r="BH390" s="246"/>
      <c r="BI390" s="107" t="s">
        <v>1847</v>
      </c>
      <c r="BJ390" s="107" t="s">
        <v>1848</v>
      </c>
      <c r="BK390" s="107" t="s">
        <v>1849</v>
      </c>
    </row>
    <row r="391" s="52" customFormat="true" ht="60" hidden="false" customHeight="true" outlineLevel="0" collapsed="false">
      <c r="A391" s="54"/>
      <c r="B391" s="54" t="s">
        <v>62</v>
      </c>
      <c r="C391" s="54" t="s">
        <v>63</v>
      </c>
      <c r="D391" s="55" t="s">
        <v>64</v>
      </c>
      <c r="E391" s="55" t="n">
        <v>267</v>
      </c>
      <c r="F391" s="56" t="s">
        <v>1857</v>
      </c>
      <c r="G391" s="56" t="s">
        <v>1858</v>
      </c>
      <c r="H391" s="55" t="s">
        <v>1859</v>
      </c>
      <c r="I391" s="57" t="s">
        <v>101</v>
      </c>
      <c r="J391" s="56" t="s">
        <v>102</v>
      </c>
      <c r="K391" s="58" t="s">
        <v>103</v>
      </c>
      <c r="L391" s="58" t="s">
        <v>104</v>
      </c>
      <c r="M391" s="56" t="s">
        <v>1860</v>
      </c>
      <c r="N391" s="58" t="s">
        <v>1861</v>
      </c>
      <c r="O391" s="54" t="s">
        <v>107</v>
      </c>
      <c r="P391" s="54" t="s">
        <v>76</v>
      </c>
      <c r="Q391" s="59" t="s">
        <v>108</v>
      </c>
      <c r="R391" s="60" t="n">
        <v>41913</v>
      </c>
      <c r="S391" s="57" t="n">
        <v>8</v>
      </c>
      <c r="T391" s="61" t="n">
        <f aca="false">R391+S391*365.2</f>
        <v>44834.6</v>
      </c>
      <c r="U391" s="55" t="n">
        <v>-50</v>
      </c>
      <c r="V391" s="62" t="str">
        <f aca="false">IF(Y391="","",Y391)</f>
        <v/>
      </c>
      <c r="W391" s="62" t="str">
        <f aca="false">IF(Z391="","",Z391)</f>
        <v>°С</v>
      </c>
      <c r="X391" s="57" t="n">
        <v>100</v>
      </c>
      <c r="Y391" s="57"/>
      <c r="Z391" s="59" t="s">
        <v>109</v>
      </c>
      <c r="AA391" s="55" t="s">
        <v>542</v>
      </c>
      <c r="AB391" s="57"/>
      <c r="AC391" s="59" t="s">
        <v>111</v>
      </c>
      <c r="AD391" s="58" t="n">
        <v>48</v>
      </c>
      <c r="AE391" s="63" t="n">
        <v>45241</v>
      </c>
      <c r="AF391" s="64" t="n">
        <f aca="false">IF(AD391=0,0,IF(AE391="","",EDATE(AE391,AD391)-DAY(1)))</f>
        <v>46671</v>
      </c>
      <c r="AG391" s="56" t="s">
        <v>81</v>
      </c>
      <c r="AH391" s="56" t="s">
        <v>82</v>
      </c>
      <c r="AI391" s="59" t="s">
        <v>1862</v>
      </c>
      <c r="AJ391" s="54" t="s">
        <v>316</v>
      </c>
      <c r="AK391" s="64" t="str">
        <f aca="true">IF(AE391=0,"нет данных",IF(TODAY()&lt;AF391-30,"поверен",IF(TODAY()&gt;AF391,"ЗАМЕНИТЬ","ПРОСРОЧЕН")))</f>
        <v>поверен</v>
      </c>
      <c r="AL391" s="59"/>
      <c r="AM391" s="59" t="s">
        <v>85</v>
      </c>
      <c r="AN391" s="59" t="s">
        <v>86</v>
      </c>
      <c r="AO391" s="59" t="s">
        <v>87</v>
      </c>
      <c r="AP391" s="57"/>
      <c r="AQ391" s="65"/>
      <c r="AR391" s="64"/>
      <c r="AS391" s="59" t="s">
        <v>90</v>
      </c>
      <c r="AT391" s="54" t="s">
        <v>91</v>
      </c>
      <c r="AU391" s="54"/>
      <c r="AV391" s="56"/>
      <c r="AW391" s="56"/>
      <c r="AX391" s="54"/>
      <c r="AY391" s="54"/>
      <c r="AZ391" s="54"/>
      <c r="BA391" s="56"/>
      <c r="BB391" s="56" t="s">
        <v>116</v>
      </c>
      <c r="BC391" s="56" t="s">
        <v>117</v>
      </c>
      <c r="BD391" s="59" t="n">
        <v>3201</v>
      </c>
      <c r="BE391" s="56"/>
      <c r="BF391" s="66"/>
      <c r="BG391" s="67"/>
      <c r="BH391" s="68"/>
      <c r="BI391" s="62"/>
      <c r="BJ391" s="62"/>
      <c r="BK391" s="62"/>
    </row>
    <row r="392" s="141" customFormat="true" ht="60" hidden="false" customHeight="true" outlineLevel="0" collapsed="false">
      <c r="A392" s="36"/>
      <c r="B392" s="36" t="s">
        <v>62</v>
      </c>
      <c r="C392" s="36" t="s">
        <v>63</v>
      </c>
      <c r="D392" s="36" t="s">
        <v>64</v>
      </c>
      <c r="E392" s="37" t="n">
        <v>267</v>
      </c>
      <c r="F392" s="38" t="s">
        <v>1857</v>
      </c>
      <c r="G392" s="38" t="s">
        <v>1863</v>
      </c>
      <c r="H392" s="37"/>
      <c r="I392" s="39" t="s">
        <v>1864</v>
      </c>
      <c r="J392" s="38" t="s">
        <v>1865</v>
      </c>
      <c r="K392" s="40" t="s">
        <v>1866</v>
      </c>
      <c r="L392" s="40" t="s">
        <v>1867</v>
      </c>
      <c r="M392" s="38" t="s">
        <v>1868</v>
      </c>
      <c r="N392" s="40" t="s">
        <v>1869</v>
      </c>
      <c r="O392" s="36" t="s">
        <v>1870</v>
      </c>
      <c r="P392" s="36" t="s">
        <v>134</v>
      </c>
      <c r="Q392" s="41" t="s">
        <v>1855</v>
      </c>
      <c r="R392" s="74"/>
      <c r="S392" s="39"/>
      <c r="T392" s="43"/>
      <c r="U392" s="37"/>
      <c r="V392" s="51" t="str">
        <f aca="false">IF(Y392="","",Y392)</f>
        <v/>
      </c>
      <c r="W392" s="51" t="str">
        <f aca="false">IF(Z392="","",Z392)</f>
        <v/>
      </c>
      <c r="X392" s="39"/>
      <c r="Y392" s="39"/>
      <c r="Z392" s="41"/>
      <c r="AA392" s="37"/>
      <c r="AB392" s="39"/>
      <c r="AC392" s="41"/>
      <c r="AD392" s="40" t="n">
        <v>60</v>
      </c>
      <c r="AE392" s="44" t="n">
        <v>44778</v>
      </c>
      <c r="AF392" s="45" t="n">
        <f aca="false">IF(AD392=0,0,IF(AE392="","",EDATE(AE392,AD392)-DAY(1)))</f>
        <v>46573</v>
      </c>
      <c r="AG392" s="45" t="s">
        <v>81</v>
      </c>
      <c r="AH392" s="45" t="s">
        <v>82</v>
      </c>
      <c r="AI392" s="41" t="s">
        <v>1871</v>
      </c>
      <c r="AJ392" s="38" t="s">
        <v>1872</v>
      </c>
      <c r="AK392" s="45" t="str">
        <f aca="true">IF(AE392=0,"нет данных",IF(TODAY()&lt;AF392-30,"поверен",IF(TODAY()&gt;AF392,"ЗАМЕНИТЬ","ПРОСРОЧЕН")))</f>
        <v>поверен</v>
      </c>
      <c r="AL392" s="41"/>
      <c r="AM392" s="41" t="s">
        <v>85</v>
      </c>
      <c r="AN392" s="41" t="s">
        <v>86</v>
      </c>
      <c r="AO392" s="41" t="s">
        <v>87</v>
      </c>
      <c r="AP392" s="39"/>
      <c r="AQ392" s="46"/>
      <c r="AR392" s="45"/>
      <c r="AS392" s="41" t="s">
        <v>90</v>
      </c>
      <c r="AT392" s="36" t="s">
        <v>1873</v>
      </c>
      <c r="AU392" s="36"/>
      <c r="AV392" s="38"/>
      <c r="AW392" s="38"/>
      <c r="AX392" s="36"/>
      <c r="AY392" s="36"/>
      <c r="AZ392" s="36"/>
      <c r="BA392" s="38"/>
      <c r="BB392" s="38" t="s">
        <v>1874</v>
      </c>
      <c r="BC392" s="38"/>
      <c r="BD392" s="41"/>
      <c r="BE392" s="38"/>
      <c r="BF392" s="47"/>
      <c r="BG392" s="51"/>
      <c r="BH392" s="51"/>
      <c r="BI392" s="51"/>
      <c r="BJ392" s="51"/>
      <c r="BK392" s="51"/>
      <c r="BL392" s="120"/>
      <c r="BM392" s="120"/>
      <c r="BN392" s="120"/>
      <c r="BO392" s="120"/>
      <c r="BP392" s="120"/>
      <c r="BQ392" s="120"/>
      <c r="BR392" s="120"/>
      <c r="BS392" s="120"/>
      <c r="BT392" s="120"/>
      <c r="BU392" s="120"/>
      <c r="BV392" s="120"/>
      <c r="BW392" s="120"/>
      <c r="BX392" s="120"/>
      <c r="BY392" s="120"/>
      <c r="BZ392" s="120"/>
      <c r="CA392" s="120"/>
      <c r="CB392" s="120"/>
      <c r="CC392" s="120"/>
      <c r="CD392" s="120"/>
      <c r="CE392" s="120"/>
      <c r="CF392" s="120"/>
      <c r="CG392" s="120"/>
      <c r="CH392" s="120"/>
      <c r="CI392" s="120"/>
      <c r="CJ392" s="120"/>
      <c r="CK392" s="120"/>
      <c r="CL392" s="120"/>
      <c r="CM392" s="120"/>
      <c r="CN392" s="120"/>
      <c r="CO392" s="120"/>
      <c r="CP392" s="120"/>
      <c r="CQ392" s="120"/>
      <c r="CR392" s="120"/>
      <c r="CS392" s="120"/>
      <c r="CT392" s="120"/>
      <c r="CU392" s="120"/>
      <c r="CV392" s="120"/>
      <c r="CW392" s="120"/>
      <c r="CX392" s="120"/>
      <c r="CY392" s="120"/>
      <c r="CZ392" s="120"/>
      <c r="DA392" s="120"/>
      <c r="DB392" s="120"/>
      <c r="DC392" s="120"/>
      <c r="DD392" s="120"/>
      <c r="DE392" s="120"/>
      <c r="DF392" s="120"/>
      <c r="DG392" s="120"/>
      <c r="DH392" s="120"/>
      <c r="DI392" s="120"/>
      <c r="DJ392" s="120"/>
      <c r="DK392" s="120"/>
      <c r="DL392" s="120"/>
      <c r="DM392" s="120"/>
      <c r="DN392" s="120"/>
      <c r="DO392" s="120"/>
      <c r="DP392" s="120"/>
      <c r="DQ392" s="120"/>
      <c r="DR392" s="120"/>
      <c r="DS392" s="120"/>
      <c r="DT392" s="120"/>
      <c r="DU392" s="120"/>
      <c r="DV392" s="120"/>
      <c r="DW392" s="120"/>
      <c r="DX392" s="120"/>
      <c r="DY392" s="120"/>
      <c r="DZ392" s="120"/>
      <c r="EA392" s="120"/>
      <c r="EB392" s="120"/>
      <c r="EC392" s="120"/>
      <c r="ED392" s="120"/>
      <c r="EE392" s="120"/>
      <c r="EF392" s="120"/>
      <c r="EG392" s="120"/>
      <c r="EH392" s="120"/>
      <c r="EI392" s="120"/>
      <c r="EJ392" s="120"/>
      <c r="EK392" s="120"/>
      <c r="EL392" s="120"/>
      <c r="EM392" s="120"/>
      <c r="EN392" s="120"/>
      <c r="EO392" s="120"/>
      <c r="EP392" s="120"/>
      <c r="EQ392" s="120"/>
      <c r="ER392" s="120"/>
      <c r="ES392" s="120"/>
      <c r="ET392" s="120"/>
      <c r="EU392" s="120"/>
      <c r="EV392" s="120"/>
      <c r="EW392" s="120"/>
      <c r="EX392" s="120"/>
      <c r="EY392" s="120"/>
      <c r="EZ392" s="120"/>
      <c r="FA392" s="120"/>
      <c r="FB392" s="120"/>
      <c r="FC392" s="120"/>
      <c r="FD392" s="120"/>
      <c r="FE392" s="120"/>
      <c r="FF392" s="120"/>
      <c r="FG392" s="120"/>
      <c r="FH392" s="120"/>
      <c r="FI392" s="120"/>
      <c r="FJ392" s="120"/>
      <c r="FK392" s="120"/>
      <c r="FL392" s="120"/>
      <c r="FM392" s="120"/>
      <c r="FN392" s="120"/>
      <c r="FO392" s="120"/>
      <c r="FP392" s="120"/>
      <c r="FQ392" s="120"/>
      <c r="FR392" s="120"/>
      <c r="FS392" s="120"/>
      <c r="FT392" s="120"/>
      <c r="FU392" s="120"/>
      <c r="FV392" s="120"/>
      <c r="FW392" s="120"/>
      <c r="FX392" s="120"/>
      <c r="FY392" s="120"/>
      <c r="FZ392" s="120"/>
      <c r="GA392" s="120"/>
      <c r="GB392" s="120"/>
      <c r="GC392" s="120"/>
      <c r="GD392" s="120"/>
      <c r="GE392" s="120"/>
      <c r="GF392" s="120"/>
      <c r="GG392" s="120"/>
      <c r="GH392" s="120"/>
      <c r="GI392" s="120"/>
      <c r="GJ392" s="120"/>
      <c r="GK392" s="120"/>
      <c r="GL392" s="120"/>
      <c r="GM392" s="120"/>
      <c r="GN392" s="120"/>
      <c r="GO392" s="120"/>
      <c r="GP392" s="120"/>
      <c r="GQ392" s="120"/>
      <c r="GR392" s="120"/>
      <c r="GS392" s="120"/>
      <c r="GT392" s="120"/>
      <c r="GU392" s="120"/>
      <c r="GV392" s="120"/>
      <c r="GW392" s="120"/>
      <c r="GX392" s="120"/>
      <c r="GY392" s="120"/>
      <c r="GZ392" s="120"/>
      <c r="HA392" s="120"/>
      <c r="HB392" s="120"/>
      <c r="HC392" s="120"/>
      <c r="HD392" s="120"/>
      <c r="HE392" s="120"/>
      <c r="HF392" s="120"/>
      <c r="HG392" s="120"/>
      <c r="HH392" s="120"/>
      <c r="HI392" s="120"/>
      <c r="HJ392" s="120"/>
      <c r="HK392" s="120"/>
      <c r="HL392" s="120"/>
      <c r="HM392" s="120"/>
      <c r="HN392" s="120"/>
      <c r="HO392" s="120"/>
      <c r="HP392" s="120"/>
      <c r="HQ392" s="120"/>
      <c r="HR392" s="120"/>
      <c r="HS392" s="120"/>
      <c r="HT392" s="120"/>
      <c r="HU392" s="120"/>
      <c r="HV392" s="120"/>
      <c r="HW392" s="120"/>
      <c r="HX392" s="120"/>
      <c r="HY392" s="120"/>
      <c r="HZ392" s="120"/>
      <c r="IA392" s="120"/>
      <c r="IB392" s="120"/>
      <c r="IC392" s="120"/>
      <c r="ID392" s="120"/>
      <c r="IE392" s="120"/>
    </row>
    <row r="393" s="141" customFormat="true" ht="60" hidden="false" customHeight="true" outlineLevel="0" collapsed="false">
      <c r="A393" s="36"/>
      <c r="B393" s="36" t="s">
        <v>62</v>
      </c>
      <c r="C393" s="36" t="s">
        <v>63</v>
      </c>
      <c r="D393" s="36" t="s">
        <v>64</v>
      </c>
      <c r="E393" s="37" t="n">
        <v>267</v>
      </c>
      <c r="F393" s="38" t="s">
        <v>1857</v>
      </c>
      <c r="G393" s="38" t="s">
        <v>1863</v>
      </c>
      <c r="H393" s="37"/>
      <c r="I393" s="39" t="s">
        <v>1864</v>
      </c>
      <c r="J393" s="38" t="s">
        <v>1865</v>
      </c>
      <c r="K393" s="40" t="s">
        <v>1866</v>
      </c>
      <c r="L393" s="40" t="s">
        <v>1867</v>
      </c>
      <c r="M393" s="38" t="s">
        <v>1868</v>
      </c>
      <c r="N393" s="40" t="s">
        <v>1875</v>
      </c>
      <c r="O393" s="36" t="s">
        <v>1870</v>
      </c>
      <c r="P393" s="36" t="s">
        <v>134</v>
      </c>
      <c r="Q393" s="41" t="s">
        <v>1855</v>
      </c>
      <c r="R393" s="74"/>
      <c r="S393" s="39"/>
      <c r="T393" s="43"/>
      <c r="U393" s="37"/>
      <c r="V393" s="51" t="str">
        <f aca="false">IF(Y393="","",Y393)</f>
        <v/>
      </c>
      <c r="W393" s="51" t="str">
        <f aca="false">IF(Z393="","",Z393)</f>
        <v/>
      </c>
      <c r="X393" s="39"/>
      <c r="Y393" s="39"/>
      <c r="Z393" s="41"/>
      <c r="AA393" s="37"/>
      <c r="AB393" s="39"/>
      <c r="AC393" s="41"/>
      <c r="AD393" s="40" t="n">
        <v>60</v>
      </c>
      <c r="AE393" s="44" t="n">
        <v>44778</v>
      </c>
      <c r="AF393" s="45" t="n">
        <f aca="false">IF(AD393=0,0,IF(AE393="","",EDATE(AE393,AD393)-DAY(1)))</f>
        <v>46573</v>
      </c>
      <c r="AG393" s="45" t="s">
        <v>81</v>
      </c>
      <c r="AH393" s="45" t="s">
        <v>82</v>
      </c>
      <c r="AI393" s="41" t="s">
        <v>1876</v>
      </c>
      <c r="AJ393" s="38" t="s">
        <v>1872</v>
      </c>
      <c r="AK393" s="45" t="str">
        <f aca="true">IF(AE393=0,"нет данных",IF(TODAY()&lt;AF393-30,"поверен",IF(TODAY()&gt;AF393,"ЗАМЕНИТЬ","ПРОСРОЧЕН")))</f>
        <v>поверен</v>
      </c>
      <c r="AL393" s="41"/>
      <c r="AM393" s="41" t="s">
        <v>85</v>
      </c>
      <c r="AN393" s="41" t="s">
        <v>86</v>
      </c>
      <c r="AO393" s="41" t="s">
        <v>87</v>
      </c>
      <c r="AP393" s="39"/>
      <c r="AQ393" s="46"/>
      <c r="AR393" s="45"/>
      <c r="AS393" s="41" t="s">
        <v>90</v>
      </c>
      <c r="AT393" s="36" t="s">
        <v>1873</v>
      </c>
      <c r="AU393" s="36"/>
      <c r="AV393" s="38"/>
      <c r="AW393" s="38"/>
      <c r="AX393" s="36"/>
      <c r="AY393" s="36"/>
      <c r="AZ393" s="36"/>
      <c r="BA393" s="38"/>
      <c r="BB393" s="38" t="s">
        <v>1874</v>
      </c>
      <c r="BC393" s="38"/>
      <c r="BD393" s="41"/>
      <c r="BE393" s="38"/>
      <c r="BF393" s="47"/>
      <c r="BG393" s="51"/>
      <c r="BH393" s="51"/>
      <c r="BI393" s="51"/>
      <c r="BJ393" s="51"/>
      <c r="BK393" s="51"/>
      <c r="BL393" s="120"/>
      <c r="BM393" s="120"/>
      <c r="BN393" s="120"/>
      <c r="BO393" s="120"/>
      <c r="BP393" s="120"/>
      <c r="BQ393" s="120"/>
      <c r="BR393" s="120"/>
      <c r="BS393" s="120"/>
      <c r="BT393" s="120"/>
      <c r="BU393" s="120"/>
      <c r="BV393" s="120"/>
      <c r="BW393" s="120"/>
      <c r="BX393" s="120"/>
      <c r="BY393" s="120"/>
      <c r="BZ393" s="120"/>
      <c r="CA393" s="120"/>
      <c r="CB393" s="120"/>
      <c r="CC393" s="120"/>
      <c r="CD393" s="120"/>
      <c r="CE393" s="120"/>
      <c r="CF393" s="120"/>
      <c r="CG393" s="120"/>
      <c r="CH393" s="120"/>
      <c r="CI393" s="120"/>
      <c r="CJ393" s="120"/>
      <c r="CK393" s="120"/>
      <c r="CL393" s="120"/>
      <c r="CM393" s="120"/>
      <c r="CN393" s="120"/>
      <c r="CO393" s="120"/>
      <c r="CP393" s="120"/>
      <c r="CQ393" s="120"/>
      <c r="CR393" s="120"/>
      <c r="CS393" s="120"/>
      <c r="CT393" s="120"/>
      <c r="CU393" s="120"/>
      <c r="CV393" s="120"/>
      <c r="CW393" s="120"/>
      <c r="CX393" s="120"/>
      <c r="CY393" s="120"/>
      <c r="CZ393" s="120"/>
      <c r="DA393" s="120"/>
      <c r="DB393" s="120"/>
      <c r="DC393" s="120"/>
      <c r="DD393" s="120"/>
      <c r="DE393" s="120"/>
      <c r="DF393" s="120"/>
      <c r="DG393" s="120"/>
      <c r="DH393" s="120"/>
      <c r="DI393" s="120"/>
      <c r="DJ393" s="120"/>
      <c r="DK393" s="120"/>
      <c r="DL393" s="120"/>
      <c r="DM393" s="120"/>
      <c r="DN393" s="120"/>
      <c r="DO393" s="120"/>
      <c r="DP393" s="120"/>
      <c r="DQ393" s="120"/>
      <c r="DR393" s="120"/>
      <c r="DS393" s="120"/>
      <c r="DT393" s="120"/>
      <c r="DU393" s="120"/>
      <c r="DV393" s="120"/>
      <c r="DW393" s="120"/>
      <c r="DX393" s="120"/>
      <c r="DY393" s="120"/>
      <c r="DZ393" s="120"/>
      <c r="EA393" s="120"/>
      <c r="EB393" s="120"/>
      <c r="EC393" s="120"/>
      <c r="ED393" s="120"/>
      <c r="EE393" s="120"/>
      <c r="EF393" s="120"/>
      <c r="EG393" s="120"/>
      <c r="EH393" s="120"/>
      <c r="EI393" s="120"/>
      <c r="EJ393" s="120"/>
      <c r="EK393" s="120"/>
      <c r="EL393" s="120"/>
      <c r="EM393" s="120"/>
      <c r="EN393" s="120"/>
      <c r="EO393" s="120"/>
      <c r="EP393" s="120"/>
      <c r="EQ393" s="120"/>
      <c r="ER393" s="120"/>
      <c r="ES393" s="120"/>
      <c r="ET393" s="120"/>
      <c r="EU393" s="120"/>
      <c r="EV393" s="120"/>
      <c r="EW393" s="120"/>
      <c r="EX393" s="120"/>
      <c r="EY393" s="120"/>
      <c r="EZ393" s="120"/>
      <c r="FA393" s="120"/>
      <c r="FB393" s="120"/>
      <c r="FC393" s="120"/>
      <c r="FD393" s="120"/>
      <c r="FE393" s="120"/>
      <c r="FF393" s="120"/>
      <c r="FG393" s="120"/>
      <c r="FH393" s="120"/>
      <c r="FI393" s="120"/>
      <c r="FJ393" s="120"/>
      <c r="FK393" s="120"/>
      <c r="FL393" s="120"/>
      <c r="FM393" s="120"/>
      <c r="FN393" s="120"/>
      <c r="FO393" s="120"/>
      <c r="FP393" s="120"/>
      <c r="FQ393" s="120"/>
      <c r="FR393" s="120"/>
      <c r="FS393" s="120"/>
      <c r="FT393" s="120"/>
      <c r="FU393" s="120"/>
      <c r="FV393" s="120"/>
      <c r="FW393" s="120"/>
      <c r="FX393" s="120"/>
      <c r="FY393" s="120"/>
      <c r="FZ393" s="120"/>
      <c r="GA393" s="120"/>
      <c r="GB393" s="120"/>
      <c r="GC393" s="120"/>
      <c r="GD393" s="120"/>
      <c r="GE393" s="120"/>
      <c r="GF393" s="120"/>
      <c r="GG393" s="120"/>
      <c r="GH393" s="120"/>
      <c r="GI393" s="120"/>
      <c r="GJ393" s="120"/>
      <c r="GK393" s="120"/>
      <c r="GL393" s="120"/>
      <c r="GM393" s="120"/>
      <c r="GN393" s="120"/>
      <c r="GO393" s="120"/>
      <c r="GP393" s="120"/>
      <c r="GQ393" s="120"/>
      <c r="GR393" s="120"/>
      <c r="GS393" s="120"/>
      <c r="GT393" s="120"/>
      <c r="GU393" s="120"/>
      <c r="GV393" s="120"/>
      <c r="GW393" s="120"/>
      <c r="GX393" s="120"/>
      <c r="GY393" s="120"/>
      <c r="GZ393" s="120"/>
      <c r="HA393" s="120"/>
      <c r="HB393" s="120"/>
      <c r="HC393" s="120"/>
      <c r="HD393" s="120"/>
      <c r="HE393" s="120"/>
      <c r="HF393" s="120"/>
      <c r="HG393" s="120"/>
      <c r="HH393" s="120"/>
      <c r="HI393" s="120"/>
      <c r="HJ393" s="120"/>
      <c r="HK393" s="120"/>
      <c r="HL393" s="120"/>
      <c r="HM393" s="120"/>
      <c r="HN393" s="120"/>
      <c r="HO393" s="120"/>
      <c r="HP393" s="120"/>
      <c r="HQ393" s="120"/>
      <c r="HR393" s="120"/>
      <c r="HS393" s="120"/>
      <c r="HT393" s="120"/>
      <c r="HU393" s="120"/>
      <c r="HV393" s="120"/>
      <c r="HW393" s="120"/>
      <c r="HX393" s="120"/>
      <c r="HY393" s="120"/>
      <c r="HZ393" s="120"/>
      <c r="IA393" s="120"/>
      <c r="IB393" s="120"/>
      <c r="IC393" s="120"/>
      <c r="ID393" s="120"/>
      <c r="IE393" s="120"/>
    </row>
    <row r="394" s="141" customFormat="true" ht="60" hidden="false" customHeight="true" outlineLevel="0" collapsed="false">
      <c r="A394" s="36"/>
      <c r="B394" s="36" t="s">
        <v>62</v>
      </c>
      <c r="C394" s="36" t="s">
        <v>63</v>
      </c>
      <c r="D394" s="36" t="s">
        <v>64</v>
      </c>
      <c r="E394" s="37" t="n">
        <v>267</v>
      </c>
      <c r="F394" s="38" t="s">
        <v>1857</v>
      </c>
      <c r="G394" s="38" t="s">
        <v>1877</v>
      </c>
      <c r="H394" s="37"/>
      <c r="I394" s="39" t="s">
        <v>1864</v>
      </c>
      <c r="J394" s="38" t="s">
        <v>1865</v>
      </c>
      <c r="K394" s="40" t="s">
        <v>1866</v>
      </c>
      <c r="L394" s="40" t="s">
        <v>1867</v>
      </c>
      <c r="M394" s="38" t="s">
        <v>1868</v>
      </c>
      <c r="N394" s="40" t="s">
        <v>1878</v>
      </c>
      <c r="O394" s="36" t="s">
        <v>1870</v>
      </c>
      <c r="P394" s="36" t="s">
        <v>134</v>
      </c>
      <c r="Q394" s="41" t="s">
        <v>1855</v>
      </c>
      <c r="R394" s="74"/>
      <c r="S394" s="39"/>
      <c r="T394" s="43"/>
      <c r="U394" s="37"/>
      <c r="V394" s="51" t="str">
        <f aca="false">IF(Y394="","",Y394)</f>
        <v/>
      </c>
      <c r="W394" s="51" t="str">
        <f aca="false">IF(Z394="","",Z394)</f>
        <v/>
      </c>
      <c r="X394" s="39"/>
      <c r="Y394" s="39"/>
      <c r="Z394" s="41"/>
      <c r="AA394" s="37"/>
      <c r="AB394" s="39"/>
      <c r="AC394" s="41"/>
      <c r="AD394" s="40" t="n">
        <v>60</v>
      </c>
      <c r="AE394" s="44" t="n">
        <v>44778</v>
      </c>
      <c r="AF394" s="45" t="n">
        <f aca="false">IF(AD394=0,0,IF(AE394="","",EDATE(AE394,AD394)-DAY(1)))</f>
        <v>46573</v>
      </c>
      <c r="AG394" s="45" t="s">
        <v>81</v>
      </c>
      <c r="AH394" s="45" t="s">
        <v>82</v>
      </c>
      <c r="AI394" s="41" t="s">
        <v>1879</v>
      </c>
      <c r="AJ394" s="38" t="s">
        <v>1872</v>
      </c>
      <c r="AK394" s="45" t="str">
        <f aca="true">IF(AE394=0,"нет данных",IF(TODAY()&lt;AF394-30,"поверен",IF(TODAY()&gt;AF394,"ЗАМЕНИТЬ","ПРОСРОЧЕН")))</f>
        <v>поверен</v>
      </c>
      <c r="AL394" s="41"/>
      <c r="AM394" s="41" t="s">
        <v>85</v>
      </c>
      <c r="AN394" s="41" t="s">
        <v>86</v>
      </c>
      <c r="AO394" s="41" t="s">
        <v>87</v>
      </c>
      <c r="AP394" s="39"/>
      <c r="AQ394" s="46"/>
      <c r="AR394" s="45"/>
      <c r="AS394" s="41" t="s">
        <v>90</v>
      </c>
      <c r="AT394" s="36" t="s">
        <v>1873</v>
      </c>
      <c r="AU394" s="36"/>
      <c r="AV394" s="38"/>
      <c r="AW394" s="38"/>
      <c r="AX394" s="36"/>
      <c r="AY394" s="36"/>
      <c r="AZ394" s="36"/>
      <c r="BA394" s="38"/>
      <c r="BB394" s="38" t="s">
        <v>1874</v>
      </c>
      <c r="BC394" s="38"/>
      <c r="BD394" s="41"/>
      <c r="BE394" s="38"/>
      <c r="BF394" s="47"/>
      <c r="BG394" s="51"/>
      <c r="BH394" s="51"/>
      <c r="BI394" s="51"/>
      <c r="BJ394" s="51"/>
      <c r="BK394" s="51"/>
      <c r="BL394" s="120"/>
      <c r="BM394" s="120"/>
      <c r="BN394" s="120"/>
      <c r="BO394" s="120"/>
      <c r="BP394" s="120"/>
      <c r="BQ394" s="120"/>
      <c r="BR394" s="120"/>
      <c r="BS394" s="120"/>
      <c r="BT394" s="120"/>
      <c r="BU394" s="120"/>
      <c r="BV394" s="120"/>
      <c r="BW394" s="120"/>
      <c r="BX394" s="120"/>
      <c r="BY394" s="120"/>
      <c r="BZ394" s="120"/>
      <c r="CA394" s="120"/>
      <c r="CB394" s="120"/>
      <c r="CC394" s="120"/>
      <c r="CD394" s="120"/>
      <c r="CE394" s="120"/>
      <c r="CF394" s="120"/>
      <c r="CG394" s="120"/>
      <c r="CH394" s="120"/>
      <c r="CI394" s="120"/>
      <c r="CJ394" s="120"/>
      <c r="CK394" s="120"/>
      <c r="CL394" s="120"/>
      <c r="CM394" s="120"/>
      <c r="CN394" s="120"/>
      <c r="CO394" s="120"/>
      <c r="CP394" s="120"/>
      <c r="CQ394" s="120"/>
      <c r="CR394" s="120"/>
      <c r="CS394" s="120"/>
      <c r="CT394" s="120"/>
      <c r="CU394" s="120"/>
      <c r="CV394" s="120"/>
      <c r="CW394" s="120"/>
      <c r="CX394" s="120"/>
      <c r="CY394" s="120"/>
      <c r="CZ394" s="120"/>
      <c r="DA394" s="120"/>
      <c r="DB394" s="120"/>
      <c r="DC394" s="120"/>
      <c r="DD394" s="120"/>
      <c r="DE394" s="120"/>
      <c r="DF394" s="120"/>
      <c r="DG394" s="120"/>
      <c r="DH394" s="120"/>
      <c r="DI394" s="120"/>
      <c r="DJ394" s="120"/>
      <c r="DK394" s="120"/>
      <c r="DL394" s="120"/>
      <c r="DM394" s="120"/>
      <c r="DN394" s="120"/>
      <c r="DO394" s="120"/>
      <c r="DP394" s="120"/>
      <c r="DQ394" s="120"/>
      <c r="DR394" s="120"/>
      <c r="DS394" s="120"/>
      <c r="DT394" s="120"/>
      <c r="DU394" s="120"/>
      <c r="DV394" s="120"/>
      <c r="DW394" s="120"/>
      <c r="DX394" s="120"/>
      <c r="DY394" s="120"/>
      <c r="DZ394" s="120"/>
      <c r="EA394" s="120"/>
      <c r="EB394" s="120"/>
      <c r="EC394" s="120"/>
      <c r="ED394" s="120"/>
      <c r="EE394" s="120"/>
      <c r="EF394" s="120"/>
      <c r="EG394" s="120"/>
      <c r="EH394" s="120"/>
      <c r="EI394" s="120"/>
      <c r="EJ394" s="120"/>
      <c r="EK394" s="120"/>
      <c r="EL394" s="120"/>
      <c r="EM394" s="120"/>
      <c r="EN394" s="120"/>
      <c r="EO394" s="120"/>
      <c r="EP394" s="120"/>
      <c r="EQ394" s="120"/>
      <c r="ER394" s="120"/>
      <c r="ES394" s="120"/>
      <c r="ET394" s="120"/>
      <c r="EU394" s="120"/>
      <c r="EV394" s="120"/>
      <c r="EW394" s="120"/>
      <c r="EX394" s="120"/>
      <c r="EY394" s="120"/>
      <c r="EZ394" s="120"/>
      <c r="FA394" s="120"/>
      <c r="FB394" s="120"/>
      <c r="FC394" s="120"/>
      <c r="FD394" s="120"/>
      <c r="FE394" s="120"/>
      <c r="FF394" s="120"/>
      <c r="FG394" s="120"/>
      <c r="FH394" s="120"/>
      <c r="FI394" s="120"/>
      <c r="FJ394" s="120"/>
      <c r="FK394" s="120"/>
      <c r="FL394" s="120"/>
      <c r="FM394" s="120"/>
      <c r="FN394" s="120"/>
      <c r="FO394" s="120"/>
      <c r="FP394" s="120"/>
      <c r="FQ394" s="120"/>
      <c r="FR394" s="120"/>
      <c r="FS394" s="120"/>
      <c r="FT394" s="120"/>
      <c r="FU394" s="120"/>
      <c r="FV394" s="120"/>
      <c r="FW394" s="120"/>
      <c r="FX394" s="120"/>
      <c r="FY394" s="120"/>
      <c r="FZ394" s="120"/>
      <c r="GA394" s="120"/>
      <c r="GB394" s="120"/>
      <c r="GC394" s="120"/>
      <c r="GD394" s="120"/>
      <c r="GE394" s="120"/>
      <c r="GF394" s="120"/>
      <c r="GG394" s="120"/>
      <c r="GH394" s="120"/>
      <c r="GI394" s="120"/>
      <c r="GJ394" s="120"/>
      <c r="GK394" s="120"/>
      <c r="GL394" s="120"/>
      <c r="GM394" s="120"/>
      <c r="GN394" s="120"/>
      <c r="GO394" s="120"/>
      <c r="GP394" s="120"/>
      <c r="GQ394" s="120"/>
      <c r="GR394" s="120"/>
      <c r="GS394" s="120"/>
      <c r="GT394" s="120"/>
      <c r="GU394" s="120"/>
      <c r="GV394" s="120"/>
      <c r="GW394" s="120"/>
      <c r="GX394" s="120"/>
      <c r="GY394" s="120"/>
      <c r="GZ394" s="120"/>
      <c r="HA394" s="120"/>
      <c r="HB394" s="120"/>
      <c r="HC394" s="120"/>
      <c r="HD394" s="120"/>
      <c r="HE394" s="120"/>
      <c r="HF394" s="120"/>
      <c r="HG394" s="120"/>
      <c r="HH394" s="120"/>
      <c r="HI394" s="120"/>
      <c r="HJ394" s="120"/>
      <c r="HK394" s="120"/>
      <c r="HL394" s="120"/>
      <c r="HM394" s="120"/>
      <c r="HN394" s="120"/>
      <c r="HO394" s="120"/>
      <c r="HP394" s="120"/>
      <c r="HQ394" s="120"/>
      <c r="HR394" s="120"/>
      <c r="HS394" s="120"/>
      <c r="HT394" s="120"/>
      <c r="HU394" s="120"/>
      <c r="HV394" s="120"/>
      <c r="HW394" s="120"/>
      <c r="HX394" s="120"/>
      <c r="HY394" s="120"/>
      <c r="HZ394" s="120"/>
      <c r="IA394" s="120"/>
      <c r="IB394" s="120"/>
      <c r="IC394" s="120"/>
      <c r="ID394" s="120"/>
      <c r="IE394" s="120"/>
    </row>
    <row r="395" s="141" customFormat="true" ht="60" hidden="false" customHeight="true" outlineLevel="0" collapsed="false">
      <c r="A395" s="36"/>
      <c r="B395" s="36" t="s">
        <v>62</v>
      </c>
      <c r="C395" s="36" t="s">
        <v>63</v>
      </c>
      <c r="D395" s="36" t="s">
        <v>64</v>
      </c>
      <c r="E395" s="37" t="n">
        <v>267</v>
      </c>
      <c r="F395" s="38" t="s">
        <v>1857</v>
      </c>
      <c r="G395" s="38" t="s">
        <v>1877</v>
      </c>
      <c r="H395" s="37"/>
      <c r="I395" s="39" t="s">
        <v>1864</v>
      </c>
      <c r="J395" s="38" t="s">
        <v>1865</v>
      </c>
      <c r="K395" s="40" t="s">
        <v>1866</v>
      </c>
      <c r="L395" s="40" t="s">
        <v>1867</v>
      </c>
      <c r="M395" s="38" t="s">
        <v>1868</v>
      </c>
      <c r="N395" s="40" t="s">
        <v>1880</v>
      </c>
      <c r="O395" s="36" t="s">
        <v>1870</v>
      </c>
      <c r="P395" s="36" t="s">
        <v>134</v>
      </c>
      <c r="Q395" s="41" t="s">
        <v>1855</v>
      </c>
      <c r="R395" s="74"/>
      <c r="S395" s="39"/>
      <c r="T395" s="43"/>
      <c r="U395" s="37"/>
      <c r="V395" s="51" t="str">
        <f aca="false">IF(Y395="","",Y395)</f>
        <v/>
      </c>
      <c r="W395" s="51" t="str">
        <f aca="false">IF(Z395="","",Z395)</f>
        <v/>
      </c>
      <c r="X395" s="39"/>
      <c r="Y395" s="39"/>
      <c r="Z395" s="41"/>
      <c r="AA395" s="37"/>
      <c r="AB395" s="39"/>
      <c r="AC395" s="41"/>
      <c r="AD395" s="40" t="n">
        <v>60</v>
      </c>
      <c r="AE395" s="44" t="n">
        <v>44778</v>
      </c>
      <c r="AF395" s="45" t="n">
        <f aca="false">IF(AD395=0,0,IF(AE395="","",EDATE(AE395,AD395)-DAY(1)))</f>
        <v>46573</v>
      </c>
      <c r="AG395" s="45" t="s">
        <v>81</v>
      </c>
      <c r="AH395" s="45" t="s">
        <v>82</v>
      </c>
      <c r="AI395" s="41" t="s">
        <v>1881</v>
      </c>
      <c r="AJ395" s="38" t="s">
        <v>1872</v>
      </c>
      <c r="AK395" s="45" t="str">
        <f aca="true">IF(AE395=0,"нет данных",IF(TODAY()&lt;AF395-30,"поверен",IF(TODAY()&gt;AF395,"ЗАМЕНИТЬ","ПРОСРОЧЕН")))</f>
        <v>поверен</v>
      </c>
      <c r="AL395" s="41"/>
      <c r="AM395" s="41" t="s">
        <v>85</v>
      </c>
      <c r="AN395" s="41" t="s">
        <v>86</v>
      </c>
      <c r="AO395" s="41" t="s">
        <v>87</v>
      </c>
      <c r="AP395" s="39"/>
      <c r="AQ395" s="46"/>
      <c r="AR395" s="45"/>
      <c r="AS395" s="41" t="s">
        <v>90</v>
      </c>
      <c r="AT395" s="36" t="s">
        <v>1873</v>
      </c>
      <c r="AU395" s="36"/>
      <c r="AV395" s="38"/>
      <c r="AW395" s="38"/>
      <c r="AX395" s="36"/>
      <c r="AY395" s="36"/>
      <c r="AZ395" s="36"/>
      <c r="BA395" s="38"/>
      <c r="BB395" s="38" t="s">
        <v>1874</v>
      </c>
      <c r="BC395" s="38"/>
      <c r="BD395" s="41"/>
      <c r="BE395" s="38"/>
      <c r="BF395" s="47"/>
      <c r="BG395" s="51"/>
      <c r="BH395" s="51"/>
      <c r="BI395" s="51"/>
      <c r="BJ395" s="51"/>
      <c r="BK395" s="51"/>
      <c r="BL395" s="120"/>
      <c r="BM395" s="120"/>
      <c r="BN395" s="120"/>
      <c r="BO395" s="120"/>
      <c r="BP395" s="120"/>
      <c r="BQ395" s="120"/>
      <c r="BR395" s="120"/>
      <c r="BS395" s="120"/>
      <c r="BT395" s="120"/>
      <c r="BU395" s="120"/>
      <c r="BV395" s="120"/>
      <c r="BW395" s="120"/>
      <c r="BX395" s="120"/>
      <c r="BY395" s="120"/>
      <c r="BZ395" s="120"/>
      <c r="CA395" s="120"/>
      <c r="CB395" s="120"/>
      <c r="CC395" s="120"/>
      <c r="CD395" s="120"/>
      <c r="CE395" s="120"/>
      <c r="CF395" s="120"/>
      <c r="CG395" s="120"/>
      <c r="CH395" s="120"/>
      <c r="CI395" s="120"/>
      <c r="CJ395" s="120"/>
      <c r="CK395" s="120"/>
      <c r="CL395" s="120"/>
      <c r="CM395" s="120"/>
      <c r="CN395" s="120"/>
      <c r="CO395" s="120"/>
      <c r="CP395" s="120"/>
      <c r="CQ395" s="120"/>
      <c r="CR395" s="120"/>
      <c r="CS395" s="120"/>
      <c r="CT395" s="120"/>
      <c r="CU395" s="120"/>
      <c r="CV395" s="120"/>
      <c r="CW395" s="120"/>
      <c r="CX395" s="120"/>
      <c r="CY395" s="120"/>
      <c r="CZ395" s="120"/>
      <c r="DA395" s="120"/>
      <c r="DB395" s="120"/>
      <c r="DC395" s="120"/>
      <c r="DD395" s="120"/>
      <c r="DE395" s="120"/>
      <c r="DF395" s="120"/>
      <c r="DG395" s="120"/>
      <c r="DH395" s="120"/>
      <c r="DI395" s="120"/>
      <c r="DJ395" s="120"/>
      <c r="DK395" s="120"/>
      <c r="DL395" s="120"/>
      <c r="DM395" s="120"/>
      <c r="DN395" s="120"/>
      <c r="DO395" s="120"/>
      <c r="DP395" s="120"/>
      <c r="DQ395" s="120"/>
      <c r="DR395" s="120"/>
      <c r="DS395" s="120"/>
      <c r="DT395" s="120"/>
      <c r="DU395" s="120"/>
      <c r="DV395" s="120"/>
      <c r="DW395" s="120"/>
      <c r="DX395" s="120"/>
      <c r="DY395" s="120"/>
      <c r="DZ395" s="120"/>
      <c r="EA395" s="120"/>
      <c r="EB395" s="120"/>
      <c r="EC395" s="120"/>
      <c r="ED395" s="120"/>
      <c r="EE395" s="120"/>
      <c r="EF395" s="120"/>
      <c r="EG395" s="120"/>
      <c r="EH395" s="120"/>
      <c r="EI395" s="120"/>
      <c r="EJ395" s="120"/>
      <c r="EK395" s="120"/>
      <c r="EL395" s="120"/>
      <c r="EM395" s="120"/>
      <c r="EN395" s="120"/>
      <c r="EO395" s="120"/>
      <c r="EP395" s="120"/>
      <c r="EQ395" s="120"/>
      <c r="ER395" s="120"/>
      <c r="ES395" s="120"/>
      <c r="ET395" s="120"/>
      <c r="EU395" s="120"/>
      <c r="EV395" s="120"/>
      <c r="EW395" s="120"/>
      <c r="EX395" s="120"/>
      <c r="EY395" s="120"/>
      <c r="EZ395" s="120"/>
      <c r="FA395" s="120"/>
      <c r="FB395" s="120"/>
      <c r="FC395" s="120"/>
      <c r="FD395" s="120"/>
      <c r="FE395" s="120"/>
      <c r="FF395" s="120"/>
      <c r="FG395" s="120"/>
      <c r="FH395" s="120"/>
      <c r="FI395" s="120"/>
      <c r="FJ395" s="120"/>
      <c r="FK395" s="120"/>
      <c r="FL395" s="120"/>
      <c r="FM395" s="120"/>
      <c r="FN395" s="120"/>
      <c r="FO395" s="120"/>
      <c r="FP395" s="120"/>
      <c r="FQ395" s="120"/>
      <c r="FR395" s="120"/>
      <c r="FS395" s="120"/>
      <c r="FT395" s="120"/>
      <c r="FU395" s="120"/>
      <c r="FV395" s="120"/>
      <c r="FW395" s="120"/>
      <c r="FX395" s="120"/>
      <c r="FY395" s="120"/>
      <c r="FZ395" s="120"/>
      <c r="GA395" s="120"/>
      <c r="GB395" s="120"/>
      <c r="GC395" s="120"/>
      <c r="GD395" s="120"/>
      <c r="GE395" s="120"/>
      <c r="GF395" s="120"/>
      <c r="GG395" s="120"/>
      <c r="GH395" s="120"/>
      <c r="GI395" s="120"/>
      <c r="GJ395" s="120"/>
      <c r="GK395" s="120"/>
      <c r="GL395" s="120"/>
      <c r="GM395" s="120"/>
      <c r="GN395" s="120"/>
      <c r="GO395" s="120"/>
      <c r="GP395" s="120"/>
      <c r="GQ395" s="120"/>
      <c r="GR395" s="120"/>
      <c r="GS395" s="120"/>
      <c r="GT395" s="120"/>
      <c r="GU395" s="120"/>
      <c r="GV395" s="120"/>
      <c r="GW395" s="120"/>
      <c r="GX395" s="120"/>
      <c r="GY395" s="120"/>
      <c r="GZ395" s="120"/>
      <c r="HA395" s="120"/>
      <c r="HB395" s="120"/>
      <c r="HC395" s="120"/>
      <c r="HD395" s="120"/>
      <c r="HE395" s="120"/>
      <c r="HF395" s="120"/>
      <c r="HG395" s="120"/>
      <c r="HH395" s="120"/>
      <c r="HI395" s="120"/>
      <c r="HJ395" s="120"/>
      <c r="HK395" s="120"/>
      <c r="HL395" s="120"/>
      <c r="HM395" s="120"/>
      <c r="HN395" s="120"/>
      <c r="HO395" s="120"/>
      <c r="HP395" s="120"/>
      <c r="HQ395" s="120"/>
      <c r="HR395" s="120"/>
      <c r="HS395" s="120"/>
      <c r="HT395" s="120"/>
      <c r="HU395" s="120"/>
      <c r="HV395" s="120"/>
      <c r="HW395" s="120"/>
      <c r="HX395" s="120"/>
      <c r="HY395" s="120"/>
      <c r="HZ395" s="120"/>
      <c r="IA395" s="120"/>
      <c r="IB395" s="120"/>
      <c r="IC395" s="120"/>
      <c r="ID395" s="120"/>
      <c r="IE395" s="120"/>
    </row>
    <row r="396" s="3" customFormat="true" ht="60" hidden="false" customHeight="true" outlineLevel="0" collapsed="false">
      <c r="A396" s="54"/>
      <c r="B396" s="54" t="s">
        <v>62</v>
      </c>
      <c r="C396" s="54" t="s">
        <v>63</v>
      </c>
      <c r="D396" s="55" t="s">
        <v>64</v>
      </c>
      <c r="E396" s="54" t="n">
        <v>267</v>
      </c>
      <c r="F396" s="54" t="s">
        <v>1857</v>
      </c>
      <c r="G396" s="54" t="s">
        <v>1882</v>
      </c>
      <c r="H396" s="54" t="s">
        <v>1883</v>
      </c>
      <c r="I396" s="54" t="s">
        <v>1884</v>
      </c>
      <c r="J396" s="54" t="s">
        <v>1885</v>
      </c>
      <c r="K396" s="54" t="s">
        <v>1886</v>
      </c>
      <c r="L396" s="54" t="s">
        <v>1887</v>
      </c>
      <c r="M396" s="250" t="s">
        <v>1888</v>
      </c>
      <c r="N396" s="54" t="n">
        <v>112160058</v>
      </c>
      <c r="O396" s="54" t="s">
        <v>1889</v>
      </c>
      <c r="P396" s="54" t="s">
        <v>76</v>
      </c>
      <c r="Q396" s="59" t="s">
        <v>77</v>
      </c>
      <c r="R396" s="65" t="n">
        <v>2015</v>
      </c>
      <c r="S396" s="65"/>
      <c r="T396" s="251" t="n">
        <f aca="false">R396+S396*365.2</f>
        <v>2015</v>
      </c>
      <c r="U396" s="54" t="n">
        <v>4</v>
      </c>
      <c r="V396" s="54" t="s">
        <v>242</v>
      </c>
      <c r="W396" s="54" t="s">
        <v>1255</v>
      </c>
      <c r="X396" s="54" t="n">
        <v>20</v>
      </c>
      <c r="Y396" s="54" t="s">
        <v>242</v>
      </c>
      <c r="Z396" s="54" t="s">
        <v>1255</v>
      </c>
      <c r="AA396" s="54" t="s">
        <v>1737</v>
      </c>
      <c r="AB396" s="54"/>
      <c r="AC396" s="54" t="s">
        <v>111</v>
      </c>
      <c r="AD396" s="54" t="n">
        <v>12</v>
      </c>
      <c r="AE396" s="69" t="n">
        <v>45769</v>
      </c>
      <c r="AF396" s="64" t="n">
        <f aca="false">IF(AD396=0,0,IF(AE396="","",EDATE(AE396,AD396)-DAY(1)))</f>
        <v>46103</v>
      </c>
      <c r="AG396" s="56" t="s">
        <v>81</v>
      </c>
      <c r="AH396" s="56" t="s">
        <v>82</v>
      </c>
      <c r="AI396" s="54" t="s">
        <v>1890</v>
      </c>
      <c r="AJ396" s="54" t="s">
        <v>351</v>
      </c>
      <c r="AK396" s="64" t="str">
        <f aca="true">IF(AE396=0,"нет данных",IF(TODAY()&lt;AF396-30,"поверен",IF(TODAY()&gt;AF396,"ЗАМЕНИТЬ","ПРОСРОЧЕН")))</f>
        <v>поверен</v>
      </c>
      <c r="AL396" s="59" t="s">
        <v>85</v>
      </c>
      <c r="AM396" s="59" t="s">
        <v>85</v>
      </c>
      <c r="AN396" s="59" t="s">
        <v>86</v>
      </c>
      <c r="AO396" s="54" t="s">
        <v>87</v>
      </c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6" t="s">
        <v>93</v>
      </c>
      <c r="BC396" s="56" t="s">
        <v>94</v>
      </c>
      <c r="BD396" s="59" t="n">
        <v>3160</v>
      </c>
      <c r="BE396" s="54"/>
      <c r="BF396" s="252" t="s">
        <v>1891</v>
      </c>
      <c r="BG396" s="54" t="s">
        <v>124</v>
      </c>
      <c r="BH396" s="54"/>
      <c r="BI396" s="54"/>
      <c r="BJ396" s="54"/>
      <c r="BK396" s="54"/>
    </row>
    <row r="397" s="3" customFormat="true" ht="60" hidden="false" customHeight="true" outlineLevel="0" collapsed="false">
      <c r="A397" s="54"/>
      <c r="B397" s="54" t="s">
        <v>62</v>
      </c>
      <c r="C397" s="54" t="s">
        <v>63</v>
      </c>
      <c r="D397" s="55" t="s">
        <v>64</v>
      </c>
      <c r="E397" s="54" t="n">
        <v>267</v>
      </c>
      <c r="F397" s="54" t="s">
        <v>1857</v>
      </c>
      <c r="G397" s="54" t="s">
        <v>1882</v>
      </c>
      <c r="H397" s="54" t="s">
        <v>1892</v>
      </c>
      <c r="I397" s="54" t="s">
        <v>1884</v>
      </c>
      <c r="J397" s="54" t="s">
        <v>1885</v>
      </c>
      <c r="K397" s="54" t="s">
        <v>1886</v>
      </c>
      <c r="L397" s="54" t="s">
        <v>1887</v>
      </c>
      <c r="M397" s="250" t="s">
        <v>1888</v>
      </c>
      <c r="N397" s="54" t="n">
        <v>112150524</v>
      </c>
      <c r="O397" s="54" t="s">
        <v>1889</v>
      </c>
      <c r="P397" s="54" t="s">
        <v>76</v>
      </c>
      <c r="Q397" s="59" t="s">
        <v>77</v>
      </c>
      <c r="R397" s="65" t="n">
        <v>2015</v>
      </c>
      <c r="S397" s="65"/>
      <c r="T397" s="251" t="n">
        <f aca="false">R397+S397*365.2</f>
        <v>2015</v>
      </c>
      <c r="U397" s="54" t="n">
        <v>4</v>
      </c>
      <c r="V397" s="54" t="s">
        <v>242</v>
      </c>
      <c r="W397" s="54" t="s">
        <v>1255</v>
      </c>
      <c r="X397" s="54" t="n">
        <v>20</v>
      </c>
      <c r="Y397" s="54" t="s">
        <v>242</v>
      </c>
      <c r="Z397" s="54" t="s">
        <v>1255</v>
      </c>
      <c r="AA397" s="54" t="s">
        <v>1737</v>
      </c>
      <c r="AB397" s="54"/>
      <c r="AC397" s="54" t="s">
        <v>111</v>
      </c>
      <c r="AD397" s="54" t="n">
        <v>12</v>
      </c>
      <c r="AE397" s="69" t="n">
        <v>45769</v>
      </c>
      <c r="AF397" s="64" t="n">
        <f aca="false">IF(AD397=0,0,IF(AE397="","",EDATE(AE397,AD397)-DAY(1)))</f>
        <v>46103</v>
      </c>
      <c r="AG397" s="56" t="s">
        <v>81</v>
      </c>
      <c r="AH397" s="56" t="s">
        <v>82</v>
      </c>
      <c r="AI397" s="54" t="s">
        <v>1893</v>
      </c>
      <c r="AJ397" s="54" t="s">
        <v>351</v>
      </c>
      <c r="AK397" s="64" t="str">
        <f aca="true">IF(AE397=0,"нет данных",IF(TODAY()&lt;AF397-30,"поверен",IF(TODAY()&gt;AF397,"ЗАМЕНИТЬ","ПРОСРОЧЕН")))</f>
        <v>поверен</v>
      </c>
      <c r="AL397" s="59" t="s">
        <v>85</v>
      </c>
      <c r="AM397" s="59" t="s">
        <v>85</v>
      </c>
      <c r="AN397" s="59" t="s">
        <v>86</v>
      </c>
      <c r="AO397" s="54" t="s">
        <v>87</v>
      </c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6" t="s">
        <v>93</v>
      </c>
      <c r="BC397" s="56" t="s">
        <v>94</v>
      </c>
      <c r="BD397" s="59" t="n">
        <v>3160</v>
      </c>
      <c r="BE397" s="54"/>
      <c r="BF397" s="252" t="s">
        <v>1891</v>
      </c>
      <c r="BG397" s="54" t="s">
        <v>124</v>
      </c>
      <c r="BH397" s="54"/>
      <c r="BI397" s="54"/>
      <c r="BJ397" s="54"/>
      <c r="BK397" s="54"/>
    </row>
    <row r="398" customFormat="false" ht="60" hidden="false" customHeight="true" outlineLevel="0" collapsed="false">
      <c r="A398" s="54"/>
      <c r="B398" s="54" t="s">
        <v>62</v>
      </c>
      <c r="C398" s="54" t="s">
        <v>63</v>
      </c>
      <c r="D398" s="55" t="s">
        <v>64</v>
      </c>
      <c r="E398" s="54" t="n">
        <v>267</v>
      </c>
      <c r="F398" s="54" t="s">
        <v>1857</v>
      </c>
      <c r="G398" s="54" t="s">
        <v>1882</v>
      </c>
      <c r="H398" s="54" t="s">
        <v>1894</v>
      </c>
      <c r="I398" s="54" t="s">
        <v>1884</v>
      </c>
      <c r="J398" s="54" t="s">
        <v>1885</v>
      </c>
      <c r="K398" s="54" t="s">
        <v>1886</v>
      </c>
      <c r="L398" s="54" t="s">
        <v>1887</v>
      </c>
      <c r="M398" s="250" t="s">
        <v>1888</v>
      </c>
      <c r="N398" s="54" t="n">
        <v>112160294</v>
      </c>
      <c r="O398" s="54" t="s">
        <v>1889</v>
      </c>
      <c r="P398" s="54" t="s">
        <v>76</v>
      </c>
      <c r="Q398" s="59" t="s">
        <v>77</v>
      </c>
      <c r="R398" s="65" t="n">
        <v>2015</v>
      </c>
      <c r="S398" s="253"/>
      <c r="T398" s="251" t="n">
        <f aca="false">R398+S398*365.2</f>
        <v>2015</v>
      </c>
      <c r="U398" s="54" t="n">
        <v>4</v>
      </c>
      <c r="V398" s="54" t="s">
        <v>242</v>
      </c>
      <c r="W398" s="54" t="s">
        <v>1255</v>
      </c>
      <c r="X398" s="54" t="n">
        <v>20</v>
      </c>
      <c r="Y398" s="54" t="s">
        <v>242</v>
      </c>
      <c r="Z398" s="54" t="s">
        <v>1255</v>
      </c>
      <c r="AA398" s="54" t="s">
        <v>1737</v>
      </c>
      <c r="AB398" s="246"/>
      <c r="AC398" s="54" t="s">
        <v>111</v>
      </c>
      <c r="AD398" s="54" t="n">
        <v>12</v>
      </c>
      <c r="AE398" s="69" t="n">
        <v>45769</v>
      </c>
      <c r="AF398" s="64" t="n">
        <f aca="false">IF(AD398=0,0,IF(AE398="","",EDATE(AE398,AD398)-DAY(1)))</f>
        <v>46103</v>
      </c>
      <c r="AG398" s="56" t="s">
        <v>81</v>
      </c>
      <c r="AH398" s="56" t="s">
        <v>82</v>
      </c>
      <c r="AI398" s="54" t="s">
        <v>1895</v>
      </c>
      <c r="AJ398" s="54" t="s">
        <v>351</v>
      </c>
      <c r="AK398" s="64" t="str">
        <f aca="true">IF(AE398=0,"нет данных",IF(TODAY()&lt;AF398-30,"поверен",IF(TODAY()&gt;AF398,"ЗАМЕНИТЬ","ПРОСРОЧЕН")))</f>
        <v>поверен</v>
      </c>
      <c r="AL398" s="59" t="s">
        <v>85</v>
      </c>
      <c r="AM398" s="59" t="s">
        <v>85</v>
      </c>
      <c r="AN398" s="59" t="s">
        <v>86</v>
      </c>
      <c r="AO398" s="54" t="s">
        <v>87</v>
      </c>
      <c r="AP398" s="246"/>
      <c r="AQ398" s="246"/>
      <c r="AR398" s="246"/>
      <c r="AS398" s="246"/>
      <c r="AT398" s="246"/>
      <c r="AU398" s="246"/>
      <c r="AV398" s="246"/>
      <c r="AW398" s="246"/>
      <c r="AX398" s="246"/>
      <c r="AY398" s="246"/>
      <c r="AZ398" s="246"/>
      <c r="BA398" s="246"/>
      <c r="BB398" s="56" t="s">
        <v>93</v>
      </c>
      <c r="BC398" s="56" t="s">
        <v>94</v>
      </c>
      <c r="BD398" s="59" t="n">
        <v>3160</v>
      </c>
      <c r="BE398" s="246"/>
      <c r="BF398" s="249" t="s">
        <v>1891</v>
      </c>
      <c r="BG398" s="54" t="s">
        <v>124</v>
      </c>
      <c r="BH398" s="246"/>
      <c r="BI398" s="54"/>
      <c r="BJ398" s="54"/>
      <c r="BK398" s="54"/>
    </row>
    <row r="399" customFormat="false" ht="60" hidden="false" customHeight="true" outlineLevel="0" collapsed="false">
      <c r="A399" s="54"/>
      <c r="B399" s="54" t="s">
        <v>62</v>
      </c>
      <c r="C399" s="54" t="s">
        <v>63</v>
      </c>
      <c r="D399" s="55" t="s">
        <v>64</v>
      </c>
      <c r="E399" s="54" t="n">
        <v>267</v>
      </c>
      <c r="F399" s="54" t="s">
        <v>1857</v>
      </c>
      <c r="G399" s="54" t="s">
        <v>1882</v>
      </c>
      <c r="H399" s="54" t="s">
        <v>1896</v>
      </c>
      <c r="I399" s="54" t="s">
        <v>1884</v>
      </c>
      <c r="J399" s="54" t="s">
        <v>1885</v>
      </c>
      <c r="K399" s="54" t="s">
        <v>1886</v>
      </c>
      <c r="L399" s="54" t="s">
        <v>1887</v>
      </c>
      <c r="M399" s="250" t="s">
        <v>1888</v>
      </c>
      <c r="N399" s="54" t="n">
        <v>112160030</v>
      </c>
      <c r="O399" s="54" t="s">
        <v>1889</v>
      </c>
      <c r="P399" s="54" t="s">
        <v>76</v>
      </c>
      <c r="Q399" s="59" t="s">
        <v>77</v>
      </c>
      <c r="R399" s="65" t="n">
        <v>2015</v>
      </c>
      <c r="S399" s="253"/>
      <c r="T399" s="251" t="n">
        <f aca="false">R399+S399*365.2</f>
        <v>2015</v>
      </c>
      <c r="U399" s="54" t="n">
        <v>4</v>
      </c>
      <c r="V399" s="54" t="s">
        <v>242</v>
      </c>
      <c r="W399" s="54" t="s">
        <v>1255</v>
      </c>
      <c r="X399" s="54" t="n">
        <v>20</v>
      </c>
      <c r="Y399" s="54" t="s">
        <v>242</v>
      </c>
      <c r="Z399" s="54" t="s">
        <v>1255</v>
      </c>
      <c r="AA399" s="54" t="s">
        <v>1737</v>
      </c>
      <c r="AB399" s="246"/>
      <c r="AC399" s="54" t="s">
        <v>111</v>
      </c>
      <c r="AD399" s="54" t="n">
        <v>12</v>
      </c>
      <c r="AE399" s="69" t="n">
        <v>45769</v>
      </c>
      <c r="AF399" s="64" t="n">
        <f aca="false">IF(AD399=0,0,IF(AE399="","",EDATE(AE399,AD399)-DAY(1)))</f>
        <v>46103</v>
      </c>
      <c r="AG399" s="56" t="s">
        <v>81</v>
      </c>
      <c r="AH399" s="56" t="s">
        <v>82</v>
      </c>
      <c r="AI399" s="54" t="s">
        <v>1897</v>
      </c>
      <c r="AJ399" s="54" t="s">
        <v>351</v>
      </c>
      <c r="AK399" s="64" t="str">
        <f aca="true">IF(AE399=0,"нет данных",IF(TODAY()&lt;AF399-30,"поверен",IF(TODAY()&gt;AF399,"ЗАМЕНИТЬ","ПРОСРОЧЕН")))</f>
        <v>поверен</v>
      </c>
      <c r="AL399" s="59" t="s">
        <v>85</v>
      </c>
      <c r="AM399" s="59" t="s">
        <v>85</v>
      </c>
      <c r="AN399" s="59" t="s">
        <v>86</v>
      </c>
      <c r="AO399" s="54" t="s">
        <v>87</v>
      </c>
      <c r="AP399" s="246"/>
      <c r="AQ399" s="246"/>
      <c r="AR399" s="246"/>
      <c r="AS399" s="246"/>
      <c r="AT399" s="246"/>
      <c r="AU399" s="246"/>
      <c r="AV399" s="246"/>
      <c r="AW399" s="246"/>
      <c r="AX399" s="246"/>
      <c r="AY399" s="246"/>
      <c r="AZ399" s="246"/>
      <c r="BA399" s="246"/>
      <c r="BB399" s="56" t="s">
        <v>93</v>
      </c>
      <c r="BC399" s="56" t="s">
        <v>94</v>
      </c>
      <c r="BD399" s="59" t="n">
        <v>3160</v>
      </c>
      <c r="BE399" s="246"/>
      <c r="BF399" s="249" t="s">
        <v>1891</v>
      </c>
      <c r="BG399" s="54" t="s">
        <v>124</v>
      </c>
      <c r="BH399" s="246"/>
      <c r="BI399" s="54"/>
      <c r="BJ399" s="54"/>
      <c r="BK399" s="54"/>
    </row>
    <row r="400" customFormat="false" ht="60" hidden="false" customHeight="true" outlineLevel="0" collapsed="false">
      <c r="A400" s="54"/>
      <c r="B400" s="54" t="s">
        <v>62</v>
      </c>
      <c r="C400" s="54" t="s">
        <v>63</v>
      </c>
      <c r="D400" s="55" t="s">
        <v>64</v>
      </c>
      <c r="E400" s="54" t="n">
        <v>267</v>
      </c>
      <c r="F400" s="54" t="s">
        <v>1857</v>
      </c>
      <c r="G400" s="54" t="s">
        <v>1882</v>
      </c>
      <c r="H400" s="54" t="s">
        <v>1898</v>
      </c>
      <c r="I400" s="54" t="s">
        <v>1884</v>
      </c>
      <c r="J400" s="54" t="s">
        <v>1885</v>
      </c>
      <c r="K400" s="54" t="s">
        <v>1886</v>
      </c>
      <c r="L400" s="54" t="s">
        <v>1887</v>
      </c>
      <c r="M400" s="250" t="s">
        <v>1888</v>
      </c>
      <c r="N400" s="54" t="n">
        <v>112150199</v>
      </c>
      <c r="O400" s="54" t="s">
        <v>1889</v>
      </c>
      <c r="P400" s="54" t="s">
        <v>76</v>
      </c>
      <c r="Q400" s="59" t="s">
        <v>77</v>
      </c>
      <c r="R400" s="65" t="n">
        <v>2015</v>
      </c>
      <c r="S400" s="253"/>
      <c r="T400" s="251" t="n">
        <f aca="false">R400+S400*365.2</f>
        <v>2015</v>
      </c>
      <c r="U400" s="54" t="n">
        <v>4</v>
      </c>
      <c r="V400" s="54" t="s">
        <v>242</v>
      </c>
      <c r="W400" s="54" t="s">
        <v>1255</v>
      </c>
      <c r="X400" s="54" t="n">
        <v>20</v>
      </c>
      <c r="Y400" s="54" t="s">
        <v>242</v>
      </c>
      <c r="Z400" s="54" t="s">
        <v>1255</v>
      </c>
      <c r="AA400" s="54" t="s">
        <v>1737</v>
      </c>
      <c r="AB400" s="246"/>
      <c r="AC400" s="54" t="s">
        <v>111</v>
      </c>
      <c r="AD400" s="54" t="n">
        <v>12</v>
      </c>
      <c r="AE400" s="69" t="n">
        <v>45769</v>
      </c>
      <c r="AF400" s="64" t="n">
        <f aca="false">IF(AD400=0,0,IF(AE400="","",EDATE(AE400,AD400)-DAY(1)))</f>
        <v>46103</v>
      </c>
      <c r="AG400" s="56" t="s">
        <v>81</v>
      </c>
      <c r="AH400" s="56" t="s">
        <v>82</v>
      </c>
      <c r="AI400" s="54" t="s">
        <v>1899</v>
      </c>
      <c r="AJ400" s="54" t="s">
        <v>351</v>
      </c>
      <c r="AK400" s="64" t="str">
        <f aca="true">IF(AE400=0,"нет данных",IF(TODAY()&lt;AF400-30,"поверен",IF(TODAY()&gt;AF400,"ЗАМЕНИТЬ","ПРОСРОЧЕН")))</f>
        <v>поверен</v>
      </c>
      <c r="AL400" s="59" t="s">
        <v>85</v>
      </c>
      <c r="AM400" s="59" t="s">
        <v>85</v>
      </c>
      <c r="AN400" s="59" t="s">
        <v>86</v>
      </c>
      <c r="AO400" s="54" t="s">
        <v>87</v>
      </c>
      <c r="AP400" s="246"/>
      <c r="AQ400" s="246"/>
      <c r="AR400" s="246"/>
      <c r="AS400" s="246"/>
      <c r="AT400" s="246"/>
      <c r="AU400" s="246"/>
      <c r="AV400" s="246"/>
      <c r="AW400" s="246"/>
      <c r="AX400" s="246"/>
      <c r="AY400" s="246"/>
      <c r="AZ400" s="246"/>
      <c r="BA400" s="246"/>
      <c r="BB400" s="56" t="s">
        <v>93</v>
      </c>
      <c r="BC400" s="56" t="s">
        <v>94</v>
      </c>
      <c r="BD400" s="59" t="n">
        <v>3160</v>
      </c>
      <c r="BE400" s="246"/>
      <c r="BF400" s="249" t="s">
        <v>1891</v>
      </c>
      <c r="BG400" s="54" t="s">
        <v>124</v>
      </c>
      <c r="BH400" s="246"/>
      <c r="BI400" s="54"/>
      <c r="BJ400" s="54"/>
      <c r="BK400" s="54"/>
    </row>
    <row r="401" customFormat="false" ht="60" hidden="false" customHeight="true" outlineLevel="0" collapsed="false">
      <c r="A401" s="54"/>
      <c r="B401" s="54" t="s">
        <v>62</v>
      </c>
      <c r="C401" s="54" t="s">
        <v>63</v>
      </c>
      <c r="D401" s="55" t="s">
        <v>64</v>
      </c>
      <c r="E401" s="54" t="n">
        <v>267</v>
      </c>
      <c r="F401" s="54" t="s">
        <v>1857</v>
      </c>
      <c r="G401" s="54" t="s">
        <v>1882</v>
      </c>
      <c r="H401" s="54" t="s">
        <v>1900</v>
      </c>
      <c r="I401" s="54" t="s">
        <v>1884</v>
      </c>
      <c r="J401" s="54" t="s">
        <v>1885</v>
      </c>
      <c r="K401" s="54" t="s">
        <v>1886</v>
      </c>
      <c r="L401" s="54" t="s">
        <v>1887</v>
      </c>
      <c r="M401" s="250" t="s">
        <v>1888</v>
      </c>
      <c r="N401" s="54" t="n">
        <v>112160068</v>
      </c>
      <c r="O401" s="54" t="s">
        <v>1889</v>
      </c>
      <c r="P401" s="54" t="s">
        <v>76</v>
      </c>
      <c r="Q401" s="59" t="s">
        <v>77</v>
      </c>
      <c r="R401" s="65" t="n">
        <v>2015</v>
      </c>
      <c r="S401" s="253"/>
      <c r="T401" s="251" t="n">
        <f aca="false">R401+S401*365.2</f>
        <v>2015</v>
      </c>
      <c r="U401" s="54" t="n">
        <v>4</v>
      </c>
      <c r="V401" s="54" t="s">
        <v>242</v>
      </c>
      <c r="W401" s="54" t="s">
        <v>1255</v>
      </c>
      <c r="X401" s="54" t="n">
        <v>20</v>
      </c>
      <c r="Y401" s="54" t="s">
        <v>242</v>
      </c>
      <c r="Z401" s="54" t="s">
        <v>1255</v>
      </c>
      <c r="AA401" s="54" t="s">
        <v>1737</v>
      </c>
      <c r="AB401" s="246"/>
      <c r="AC401" s="54" t="s">
        <v>111</v>
      </c>
      <c r="AD401" s="54" t="n">
        <v>12</v>
      </c>
      <c r="AE401" s="69" t="n">
        <v>45769</v>
      </c>
      <c r="AF401" s="64" t="n">
        <f aca="false">IF(AD401=0,0,IF(AE401="","",EDATE(AE401,AD401)-DAY(1)))</f>
        <v>46103</v>
      </c>
      <c r="AG401" s="56" t="s">
        <v>81</v>
      </c>
      <c r="AH401" s="56" t="s">
        <v>82</v>
      </c>
      <c r="AI401" s="54" t="s">
        <v>1901</v>
      </c>
      <c r="AJ401" s="54" t="s">
        <v>351</v>
      </c>
      <c r="AK401" s="64" t="str">
        <f aca="true">IF(AE401=0,"нет данных",IF(TODAY()&lt;AF401-30,"поверен",IF(TODAY()&gt;AF401,"ЗАМЕНИТЬ","ПРОСРОЧЕН")))</f>
        <v>поверен</v>
      </c>
      <c r="AL401" s="59" t="s">
        <v>85</v>
      </c>
      <c r="AM401" s="59" t="s">
        <v>85</v>
      </c>
      <c r="AN401" s="59" t="s">
        <v>86</v>
      </c>
      <c r="AO401" s="54" t="s">
        <v>87</v>
      </c>
      <c r="AP401" s="246"/>
      <c r="AQ401" s="246"/>
      <c r="AR401" s="246"/>
      <c r="AS401" s="246"/>
      <c r="AT401" s="246"/>
      <c r="AU401" s="246"/>
      <c r="AV401" s="246"/>
      <c r="AW401" s="246"/>
      <c r="AX401" s="246"/>
      <c r="AY401" s="246"/>
      <c r="AZ401" s="246"/>
      <c r="BA401" s="246"/>
      <c r="BB401" s="56" t="s">
        <v>93</v>
      </c>
      <c r="BC401" s="56" t="s">
        <v>94</v>
      </c>
      <c r="BD401" s="59" t="n">
        <v>3160</v>
      </c>
      <c r="BE401" s="246"/>
      <c r="BF401" s="249" t="s">
        <v>1891</v>
      </c>
      <c r="BG401" s="54" t="s">
        <v>124</v>
      </c>
      <c r="BH401" s="246"/>
      <c r="BI401" s="54"/>
      <c r="BJ401" s="54"/>
      <c r="BK401" s="54"/>
    </row>
    <row r="402" customFormat="false" ht="60" hidden="true" customHeight="true" outlineLevel="0" collapsed="false">
      <c r="A402" s="54"/>
      <c r="B402" s="54" t="s">
        <v>62</v>
      </c>
      <c r="C402" s="54" t="s">
        <v>63</v>
      </c>
      <c r="D402" s="55" t="s">
        <v>64</v>
      </c>
      <c r="E402" s="54" t="n">
        <v>267</v>
      </c>
      <c r="F402" s="54" t="s">
        <v>1857</v>
      </c>
      <c r="G402" s="54" t="s">
        <v>1882</v>
      </c>
      <c r="H402" s="54" t="s">
        <v>1902</v>
      </c>
      <c r="I402" s="54" t="s">
        <v>1884</v>
      </c>
      <c r="J402" s="54" t="s">
        <v>1885</v>
      </c>
      <c r="K402" s="54" t="s">
        <v>1886</v>
      </c>
      <c r="L402" s="54" t="s">
        <v>1887</v>
      </c>
      <c r="M402" s="250" t="s">
        <v>1888</v>
      </c>
      <c r="N402" s="54" t="n">
        <v>112160297</v>
      </c>
      <c r="O402" s="54" t="s">
        <v>1889</v>
      </c>
      <c r="P402" s="54" t="s">
        <v>76</v>
      </c>
      <c r="Q402" s="59" t="s">
        <v>77</v>
      </c>
      <c r="R402" s="65" t="n">
        <v>2015</v>
      </c>
      <c r="S402" s="253"/>
      <c r="T402" s="251" t="n">
        <f aca="false">R402+S402*365.2</f>
        <v>2015</v>
      </c>
      <c r="U402" s="54" t="n">
        <v>4</v>
      </c>
      <c r="V402" s="54" t="s">
        <v>242</v>
      </c>
      <c r="W402" s="54" t="s">
        <v>1255</v>
      </c>
      <c r="X402" s="54" t="n">
        <v>20</v>
      </c>
      <c r="Y402" s="54" t="s">
        <v>242</v>
      </c>
      <c r="Z402" s="54" t="s">
        <v>1255</v>
      </c>
      <c r="AA402" s="54" t="s">
        <v>1737</v>
      </c>
      <c r="AB402" s="246"/>
      <c r="AC402" s="54" t="s">
        <v>111</v>
      </c>
      <c r="AD402" s="54" t="n">
        <v>12</v>
      </c>
      <c r="AE402" s="69" t="n">
        <v>45769</v>
      </c>
      <c r="AF402" s="64" t="n">
        <f aca="false">IF(AD402=0,0,IF(AE402="","",EDATE(AE402,AD402)-DAY(1)))</f>
        <v>46103</v>
      </c>
      <c r="AG402" s="56" t="s">
        <v>81</v>
      </c>
      <c r="AH402" s="56" t="s">
        <v>82</v>
      </c>
      <c r="AI402" s="54" t="s">
        <v>1903</v>
      </c>
      <c r="AJ402" s="54" t="s">
        <v>351</v>
      </c>
      <c r="AK402" s="64" t="str">
        <f aca="true">IF(AE402=0,"нет данных",IF(TODAY()&lt;AF402-30,"поверен",IF(TODAY()&gt;AF402,"ЗАМЕНИТЬ","ПРОСРОЧЕН")))</f>
        <v>поверен</v>
      </c>
      <c r="AL402" s="59" t="s">
        <v>85</v>
      </c>
      <c r="AM402" s="59" t="s">
        <v>85</v>
      </c>
      <c r="AN402" s="59" t="s">
        <v>86</v>
      </c>
      <c r="AO402" s="54" t="s">
        <v>87</v>
      </c>
      <c r="AP402" s="246"/>
      <c r="AQ402" s="246"/>
      <c r="AR402" s="246"/>
      <c r="AS402" s="246"/>
      <c r="AT402" s="246"/>
      <c r="AU402" s="246"/>
      <c r="AV402" s="246"/>
      <c r="AW402" s="246"/>
      <c r="AX402" s="246"/>
      <c r="AY402" s="246"/>
      <c r="AZ402" s="246"/>
      <c r="BA402" s="246"/>
      <c r="BB402" s="56" t="s">
        <v>93</v>
      </c>
      <c r="BC402" s="56" t="s">
        <v>94</v>
      </c>
      <c r="BD402" s="59" t="n">
        <v>3160</v>
      </c>
      <c r="BE402" s="246"/>
      <c r="BF402" s="249" t="s">
        <v>1891</v>
      </c>
      <c r="BG402" s="54" t="s">
        <v>124</v>
      </c>
      <c r="BH402" s="246"/>
      <c r="BI402" s="54"/>
      <c r="BJ402" s="54"/>
      <c r="BK402" s="54"/>
    </row>
    <row r="403" customFormat="false" ht="60" hidden="true" customHeight="true" outlineLevel="0" collapsed="false">
      <c r="A403" s="54"/>
      <c r="B403" s="54" t="s">
        <v>62</v>
      </c>
      <c r="C403" s="54" t="s">
        <v>63</v>
      </c>
      <c r="D403" s="55" t="s">
        <v>64</v>
      </c>
      <c r="E403" s="54" t="n">
        <v>267</v>
      </c>
      <c r="F403" s="54" t="s">
        <v>1857</v>
      </c>
      <c r="G403" s="54" t="s">
        <v>1882</v>
      </c>
      <c r="H403" s="54" t="s">
        <v>1904</v>
      </c>
      <c r="I403" s="54" t="s">
        <v>1884</v>
      </c>
      <c r="J403" s="54" t="s">
        <v>1885</v>
      </c>
      <c r="K403" s="54" t="s">
        <v>1886</v>
      </c>
      <c r="L403" s="54" t="s">
        <v>1887</v>
      </c>
      <c r="M403" s="250" t="s">
        <v>1888</v>
      </c>
      <c r="N403" s="54" t="n">
        <v>112150596</v>
      </c>
      <c r="O403" s="54" t="s">
        <v>1889</v>
      </c>
      <c r="P403" s="54" t="s">
        <v>76</v>
      </c>
      <c r="Q403" s="59" t="s">
        <v>77</v>
      </c>
      <c r="R403" s="65" t="n">
        <v>2015</v>
      </c>
      <c r="S403" s="253"/>
      <c r="T403" s="251" t="n">
        <f aca="false">R403+S403*365.2</f>
        <v>2015</v>
      </c>
      <c r="U403" s="54" t="n">
        <v>4</v>
      </c>
      <c r="V403" s="54" t="s">
        <v>242</v>
      </c>
      <c r="W403" s="54" t="s">
        <v>1255</v>
      </c>
      <c r="X403" s="54" t="n">
        <v>20</v>
      </c>
      <c r="Y403" s="54" t="s">
        <v>242</v>
      </c>
      <c r="Z403" s="54" t="s">
        <v>1255</v>
      </c>
      <c r="AA403" s="54" t="s">
        <v>1737</v>
      </c>
      <c r="AB403" s="246"/>
      <c r="AC403" s="54" t="s">
        <v>111</v>
      </c>
      <c r="AD403" s="54" t="n">
        <v>12</v>
      </c>
      <c r="AE403" s="69" t="n">
        <v>45769</v>
      </c>
      <c r="AF403" s="64" t="n">
        <f aca="false">IF(AD403=0,0,IF(AE403="","",EDATE(AE403,AD403)-DAY(1)))</f>
        <v>46103</v>
      </c>
      <c r="AG403" s="56" t="s">
        <v>81</v>
      </c>
      <c r="AH403" s="56" t="s">
        <v>82</v>
      </c>
      <c r="AI403" s="54" t="s">
        <v>1905</v>
      </c>
      <c r="AJ403" s="54" t="s">
        <v>351</v>
      </c>
      <c r="AK403" s="64" t="str">
        <f aca="true">IF(AE403=0,"нет данных",IF(TODAY()&lt;AF403-30,"поверен",IF(TODAY()&gt;AF403,"ЗАМЕНИТЬ","ПРОСРОЧЕН")))</f>
        <v>поверен</v>
      </c>
      <c r="AL403" s="59" t="s">
        <v>85</v>
      </c>
      <c r="AM403" s="59" t="s">
        <v>85</v>
      </c>
      <c r="AN403" s="59" t="s">
        <v>86</v>
      </c>
      <c r="AO403" s="54" t="s">
        <v>87</v>
      </c>
      <c r="AP403" s="246"/>
      <c r="AQ403" s="246"/>
      <c r="AR403" s="246"/>
      <c r="AS403" s="246"/>
      <c r="AT403" s="246"/>
      <c r="AU403" s="246"/>
      <c r="AV403" s="246"/>
      <c r="AW403" s="246"/>
      <c r="AX403" s="246"/>
      <c r="AY403" s="246"/>
      <c r="AZ403" s="246"/>
      <c r="BA403" s="246"/>
      <c r="BB403" s="56" t="s">
        <v>93</v>
      </c>
      <c r="BC403" s="56" t="s">
        <v>94</v>
      </c>
      <c r="BD403" s="59" t="n">
        <v>3160</v>
      </c>
      <c r="BE403" s="246"/>
      <c r="BF403" s="249" t="s">
        <v>1891</v>
      </c>
      <c r="BG403" s="54" t="s">
        <v>124</v>
      </c>
      <c r="BH403" s="246"/>
      <c r="BI403" s="54"/>
      <c r="BJ403" s="54"/>
      <c r="BK403" s="54"/>
    </row>
    <row r="404" customFormat="false" ht="60" hidden="true" customHeight="true" outlineLevel="0" collapsed="false">
      <c r="A404" s="54"/>
      <c r="B404" s="54" t="s">
        <v>62</v>
      </c>
      <c r="C404" s="54" t="s">
        <v>63</v>
      </c>
      <c r="D404" s="55" t="s">
        <v>64</v>
      </c>
      <c r="E404" s="54" t="n">
        <v>267</v>
      </c>
      <c r="F404" s="54" t="s">
        <v>1857</v>
      </c>
      <c r="G404" s="54" t="s">
        <v>1882</v>
      </c>
      <c r="H404" s="54" t="s">
        <v>1906</v>
      </c>
      <c r="I404" s="54" t="s">
        <v>1884</v>
      </c>
      <c r="J404" s="54" t="s">
        <v>1885</v>
      </c>
      <c r="K404" s="54" t="s">
        <v>1886</v>
      </c>
      <c r="L404" s="54" t="s">
        <v>1887</v>
      </c>
      <c r="M404" s="250" t="s">
        <v>1888</v>
      </c>
      <c r="N404" s="54" t="n">
        <v>112150883</v>
      </c>
      <c r="O404" s="54" t="s">
        <v>1889</v>
      </c>
      <c r="P404" s="54" t="s">
        <v>76</v>
      </c>
      <c r="Q404" s="59" t="s">
        <v>77</v>
      </c>
      <c r="R404" s="65" t="n">
        <v>2015</v>
      </c>
      <c r="S404" s="253"/>
      <c r="T404" s="251" t="n">
        <f aca="false">R404+S404*365.2</f>
        <v>2015</v>
      </c>
      <c r="U404" s="54" t="n">
        <v>4</v>
      </c>
      <c r="V404" s="54" t="s">
        <v>242</v>
      </c>
      <c r="W404" s="54" t="s">
        <v>1255</v>
      </c>
      <c r="X404" s="54" t="n">
        <v>20</v>
      </c>
      <c r="Y404" s="54" t="s">
        <v>242</v>
      </c>
      <c r="Z404" s="54" t="s">
        <v>1255</v>
      </c>
      <c r="AA404" s="54" t="s">
        <v>1737</v>
      </c>
      <c r="AB404" s="246"/>
      <c r="AC404" s="54" t="s">
        <v>111</v>
      </c>
      <c r="AD404" s="54" t="n">
        <v>12</v>
      </c>
      <c r="AE404" s="69" t="n">
        <v>45769</v>
      </c>
      <c r="AF404" s="64" t="n">
        <f aca="false">IF(AD404=0,0,IF(AE404="","",EDATE(AE404,AD404)-DAY(1)))</f>
        <v>46103</v>
      </c>
      <c r="AG404" s="56" t="s">
        <v>81</v>
      </c>
      <c r="AH404" s="56" t="s">
        <v>82</v>
      </c>
      <c r="AI404" s="54" t="s">
        <v>1907</v>
      </c>
      <c r="AJ404" s="54" t="s">
        <v>351</v>
      </c>
      <c r="AK404" s="64" t="str">
        <f aca="true">IF(AE404=0,"нет данных",IF(TODAY()&lt;AF404-30,"поверен",IF(TODAY()&gt;AF404,"ЗАМЕНИТЬ","ПРОСРОЧЕН")))</f>
        <v>поверен</v>
      </c>
      <c r="AL404" s="59" t="s">
        <v>85</v>
      </c>
      <c r="AM404" s="59" t="s">
        <v>85</v>
      </c>
      <c r="AN404" s="59" t="s">
        <v>86</v>
      </c>
      <c r="AO404" s="54" t="s">
        <v>87</v>
      </c>
      <c r="AP404" s="246"/>
      <c r="AQ404" s="246"/>
      <c r="AR404" s="246"/>
      <c r="AS404" s="246"/>
      <c r="AT404" s="246"/>
      <c r="AU404" s="246"/>
      <c r="AV404" s="246"/>
      <c r="AW404" s="246"/>
      <c r="AX404" s="246"/>
      <c r="AY404" s="246"/>
      <c r="AZ404" s="246"/>
      <c r="BA404" s="246"/>
      <c r="BB404" s="56" t="s">
        <v>93</v>
      </c>
      <c r="BC404" s="56" t="s">
        <v>94</v>
      </c>
      <c r="BD404" s="59" t="n">
        <v>3160</v>
      </c>
      <c r="BE404" s="246"/>
      <c r="BF404" s="249" t="s">
        <v>1891</v>
      </c>
      <c r="BG404" s="54" t="s">
        <v>124</v>
      </c>
      <c r="BH404" s="246"/>
      <c r="BI404" s="54"/>
      <c r="BJ404" s="54"/>
      <c r="BK404" s="54"/>
    </row>
    <row r="405" customFormat="false" ht="60" hidden="true" customHeight="true" outlineLevel="0" collapsed="false">
      <c r="A405" s="54"/>
      <c r="B405" s="54" t="s">
        <v>62</v>
      </c>
      <c r="C405" s="54" t="s">
        <v>63</v>
      </c>
      <c r="D405" s="55" t="s">
        <v>64</v>
      </c>
      <c r="E405" s="54" t="n">
        <v>267</v>
      </c>
      <c r="F405" s="54" t="s">
        <v>1857</v>
      </c>
      <c r="G405" s="54" t="s">
        <v>1882</v>
      </c>
      <c r="H405" s="54" t="s">
        <v>1908</v>
      </c>
      <c r="I405" s="54" t="s">
        <v>1884</v>
      </c>
      <c r="J405" s="54" t="s">
        <v>1885</v>
      </c>
      <c r="K405" s="54" t="s">
        <v>1886</v>
      </c>
      <c r="L405" s="54" t="s">
        <v>1887</v>
      </c>
      <c r="M405" s="250" t="s">
        <v>1888</v>
      </c>
      <c r="N405" s="54" t="n">
        <v>112160073</v>
      </c>
      <c r="O405" s="54" t="s">
        <v>1889</v>
      </c>
      <c r="P405" s="54" t="s">
        <v>76</v>
      </c>
      <c r="Q405" s="59" t="s">
        <v>77</v>
      </c>
      <c r="R405" s="65" t="n">
        <v>2015</v>
      </c>
      <c r="S405" s="253"/>
      <c r="T405" s="251" t="n">
        <f aca="false">R405+S405*365.2</f>
        <v>2015</v>
      </c>
      <c r="U405" s="54" t="n">
        <v>4</v>
      </c>
      <c r="V405" s="54" t="s">
        <v>242</v>
      </c>
      <c r="W405" s="54" t="s">
        <v>1255</v>
      </c>
      <c r="X405" s="54" t="n">
        <v>20</v>
      </c>
      <c r="Y405" s="54" t="s">
        <v>242</v>
      </c>
      <c r="Z405" s="54" t="s">
        <v>1255</v>
      </c>
      <c r="AA405" s="58" t="s">
        <v>1737</v>
      </c>
      <c r="AB405" s="246"/>
      <c r="AC405" s="54" t="s">
        <v>111</v>
      </c>
      <c r="AD405" s="54" t="n">
        <v>12</v>
      </c>
      <c r="AE405" s="69" t="n">
        <v>45769</v>
      </c>
      <c r="AF405" s="64" t="n">
        <f aca="false">IF(AD405=0,0,IF(AE405="","",EDATE(AE405,AD405)-DAY(1)))</f>
        <v>46103</v>
      </c>
      <c r="AG405" s="56" t="s">
        <v>81</v>
      </c>
      <c r="AH405" s="56" t="s">
        <v>82</v>
      </c>
      <c r="AI405" s="54" t="s">
        <v>1909</v>
      </c>
      <c r="AJ405" s="54" t="s">
        <v>351</v>
      </c>
      <c r="AK405" s="64" t="str">
        <f aca="true">IF(AE405=0,"нет данных",IF(TODAY()&lt;AF405-30,"поверен",IF(TODAY()&gt;AF405,"ЗАМЕНИТЬ","ПРОСРОЧЕН")))</f>
        <v>поверен</v>
      </c>
      <c r="AL405" s="59" t="s">
        <v>85</v>
      </c>
      <c r="AM405" s="59" t="s">
        <v>85</v>
      </c>
      <c r="AN405" s="59" t="s">
        <v>86</v>
      </c>
      <c r="AO405" s="54" t="s">
        <v>87</v>
      </c>
      <c r="AP405" s="246"/>
      <c r="AQ405" s="246"/>
      <c r="AR405" s="246"/>
      <c r="AS405" s="246"/>
      <c r="AT405" s="246"/>
      <c r="AU405" s="246"/>
      <c r="AV405" s="246"/>
      <c r="AW405" s="246"/>
      <c r="AX405" s="246"/>
      <c r="AY405" s="246"/>
      <c r="AZ405" s="246"/>
      <c r="BA405" s="246"/>
      <c r="BB405" s="56" t="s">
        <v>93</v>
      </c>
      <c r="BC405" s="56" t="s">
        <v>94</v>
      </c>
      <c r="BD405" s="59" t="n">
        <v>3160</v>
      </c>
      <c r="BE405" s="246"/>
      <c r="BF405" s="249" t="s">
        <v>1891</v>
      </c>
      <c r="BG405" s="54" t="s">
        <v>124</v>
      </c>
      <c r="BH405" s="246"/>
      <c r="BI405" s="54"/>
      <c r="BJ405" s="54"/>
      <c r="BK405" s="54"/>
    </row>
    <row r="406" customFormat="false" ht="60" hidden="true" customHeight="true" outlineLevel="0" collapsed="false">
      <c r="A406" s="54"/>
      <c r="B406" s="54" t="s">
        <v>62</v>
      </c>
      <c r="C406" s="54" t="s">
        <v>63</v>
      </c>
      <c r="D406" s="55" t="s">
        <v>64</v>
      </c>
      <c r="E406" s="54" t="n">
        <v>267</v>
      </c>
      <c r="F406" s="54" t="s">
        <v>1857</v>
      </c>
      <c r="G406" s="54" t="s">
        <v>1882</v>
      </c>
      <c r="H406" s="54" t="s">
        <v>1910</v>
      </c>
      <c r="I406" s="54" t="s">
        <v>1884</v>
      </c>
      <c r="J406" s="54" t="s">
        <v>1885</v>
      </c>
      <c r="K406" s="54" t="s">
        <v>1886</v>
      </c>
      <c r="L406" s="54" t="s">
        <v>1887</v>
      </c>
      <c r="M406" s="250" t="s">
        <v>1888</v>
      </c>
      <c r="N406" s="54" t="n">
        <v>112160021</v>
      </c>
      <c r="O406" s="54" t="s">
        <v>1889</v>
      </c>
      <c r="P406" s="54" t="s">
        <v>76</v>
      </c>
      <c r="Q406" s="59" t="s">
        <v>77</v>
      </c>
      <c r="R406" s="65" t="n">
        <v>2015</v>
      </c>
      <c r="S406" s="253"/>
      <c r="T406" s="251" t="n">
        <f aca="false">R406+S406*365.2</f>
        <v>2015</v>
      </c>
      <c r="U406" s="54" t="n">
        <v>4</v>
      </c>
      <c r="V406" s="54" t="s">
        <v>242</v>
      </c>
      <c r="W406" s="54" t="s">
        <v>1255</v>
      </c>
      <c r="X406" s="54" t="n">
        <v>20</v>
      </c>
      <c r="Y406" s="54" t="s">
        <v>242</v>
      </c>
      <c r="Z406" s="54" t="s">
        <v>1255</v>
      </c>
      <c r="AA406" s="58" t="s">
        <v>1737</v>
      </c>
      <c r="AB406" s="246"/>
      <c r="AC406" s="54" t="s">
        <v>111</v>
      </c>
      <c r="AD406" s="54" t="n">
        <v>12</v>
      </c>
      <c r="AE406" s="69" t="n">
        <v>45769</v>
      </c>
      <c r="AF406" s="64" t="n">
        <f aca="false">IF(AD406=0,0,IF(AE406="","",EDATE(AE406,AD406)-DAY(1)))</f>
        <v>46103</v>
      </c>
      <c r="AG406" s="56" t="s">
        <v>81</v>
      </c>
      <c r="AH406" s="56" t="s">
        <v>82</v>
      </c>
      <c r="AI406" s="54" t="s">
        <v>1911</v>
      </c>
      <c r="AJ406" s="54" t="s">
        <v>351</v>
      </c>
      <c r="AK406" s="64" t="str">
        <f aca="true">IF(AE406=0,"нет данных",IF(TODAY()&lt;AF406-30,"поверен",IF(TODAY()&gt;AF406,"ЗАМЕНИТЬ","ПРОСРОЧЕН")))</f>
        <v>поверен</v>
      </c>
      <c r="AL406" s="59" t="s">
        <v>85</v>
      </c>
      <c r="AM406" s="59" t="s">
        <v>85</v>
      </c>
      <c r="AN406" s="59" t="s">
        <v>86</v>
      </c>
      <c r="AO406" s="54" t="s">
        <v>87</v>
      </c>
      <c r="AP406" s="246"/>
      <c r="AQ406" s="246"/>
      <c r="AR406" s="246"/>
      <c r="AS406" s="246"/>
      <c r="AT406" s="246"/>
      <c r="AU406" s="246"/>
      <c r="AV406" s="246"/>
      <c r="AW406" s="246"/>
      <c r="AX406" s="246"/>
      <c r="AY406" s="246"/>
      <c r="AZ406" s="246"/>
      <c r="BA406" s="246"/>
      <c r="BB406" s="56" t="s">
        <v>93</v>
      </c>
      <c r="BC406" s="56" t="s">
        <v>94</v>
      </c>
      <c r="BD406" s="59" t="n">
        <v>3160</v>
      </c>
      <c r="BE406" s="246"/>
      <c r="BF406" s="249" t="s">
        <v>1891</v>
      </c>
      <c r="BG406" s="54" t="s">
        <v>124</v>
      </c>
      <c r="BH406" s="246"/>
      <c r="BI406" s="54"/>
      <c r="BJ406" s="54"/>
      <c r="BK406" s="54"/>
    </row>
    <row r="407" customFormat="false" ht="60" hidden="true" customHeight="true" outlineLevel="0" collapsed="false">
      <c r="A407" s="223"/>
      <c r="B407" s="54" t="s">
        <v>62</v>
      </c>
      <c r="C407" s="54" t="s">
        <v>63</v>
      </c>
      <c r="D407" s="55" t="s">
        <v>64</v>
      </c>
      <c r="E407" s="54" t="n">
        <v>267</v>
      </c>
      <c r="F407" s="54" t="s">
        <v>1857</v>
      </c>
      <c r="G407" s="54" t="s">
        <v>1882</v>
      </c>
      <c r="H407" s="54" t="s">
        <v>1912</v>
      </c>
      <c r="I407" s="54" t="s">
        <v>1884</v>
      </c>
      <c r="J407" s="54" t="s">
        <v>1885</v>
      </c>
      <c r="K407" s="54" t="s">
        <v>1886</v>
      </c>
      <c r="L407" s="54" t="s">
        <v>1887</v>
      </c>
      <c r="M407" s="250" t="s">
        <v>1888</v>
      </c>
      <c r="N407" s="54" t="n">
        <v>112160120</v>
      </c>
      <c r="O407" s="54" t="s">
        <v>1889</v>
      </c>
      <c r="P407" s="54" t="s">
        <v>76</v>
      </c>
      <c r="Q407" s="59" t="s">
        <v>77</v>
      </c>
      <c r="R407" s="65" t="n">
        <v>2015</v>
      </c>
      <c r="S407" s="253"/>
      <c r="T407" s="251" t="n">
        <f aca="false">R407+S407*365.2</f>
        <v>2015</v>
      </c>
      <c r="U407" s="54" t="n">
        <v>4</v>
      </c>
      <c r="V407" s="54" t="s">
        <v>242</v>
      </c>
      <c r="W407" s="54" t="s">
        <v>1255</v>
      </c>
      <c r="X407" s="54" t="n">
        <v>20</v>
      </c>
      <c r="Y407" s="54" t="s">
        <v>242</v>
      </c>
      <c r="Z407" s="54" t="s">
        <v>1255</v>
      </c>
      <c r="AA407" s="58" t="s">
        <v>1737</v>
      </c>
      <c r="AB407" s="246"/>
      <c r="AC407" s="54" t="s">
        <v>111</v>
      </c>
      <c r="AD407" s="54" t="n">
        <v>12</v>
      </c>
      <c r="AE407" s="69" t="n">
        <v>45769</v>
      </c>
      <c r="AF407" s="64" t="n">
        <f aca="false">IF(AD407=0,0,IF(AE407="","",EDATE(AE407,AD407)-DAY(1)))</f>
        <v>46103</v>
      </c>
      <c r="AG407" s="56" t="s">
        <v>81</v>
      </c>
      <c r="AH407" s="56" t="s">
        <v>82</v>
      </c>
      <c r="AI407" s="54" t="s">
        <v>1913</v>
      </c>
      <c r="AJ407" s="54" t="s">
        <v>351</v>
      </c>
      <c r="AK407" s="64" t="str">
        <f aca="true">IF(AE407=0,"нет данных",IF(TODAY()&lt;AF407-30,"поверен",IF(TODAY()&gt;AF407,"ЗАМЕНИТЬ","ПРОСРОЧЕН")))</f>
        <v>поверен</v>
      </c>
      <c r="AL407" s="59" t="s">
        <v>85</v>
      </c>
      <c r="AM407" s="59" t="s">
        <v>85</v>
      </c>
      <c r="AN407" s="59" t="s">
        <v>86</v>
      </c>
      <c r="AO407" s="54" t="s">
        <v>87</v>
      </c>
      <c r="AP407" s="246"/>
      <c r="AQ407" s="246"/>
      <c r="AR407" s="246"/>
      <c r="AS407" s="246"/>
      <c r="AT407" s="246"/>
      <c r="AU407" s="246"/>
      <c r="AV407" s="246"/>
      <c r="AW407" s="246"/>
      <c r="AX407" s="246"/>
      <c r="AY407" s="246"/>
      <c r="AZ407" s="246"/>
      <c r="BA407" s="246"/>
      <c r="BB407" s="56" t="s">
        <v>93</v>
      </c>
      <c r="BC407" s="56" t="s">
        <v>94</v>
      </c>
      <c r="BD407" s="59" t="n">
        <v>3160</v>
      </c>
      <c r="BE407" s="246"/>
      <c r="BF407" s="249" t="s">
        <v>1891</v>
      </c>
      <c r="BG407" s="54" t="s">
        <v>124</v>
      </c>
      <c r="BH407" s="246"/>
      <c r="BI407" s="54"/>
      <c r="BJ407" s="54"/>
      <c r="BK407" s="54"/>
    </row>
    <row r="408" customFormat="false" ht="60" hidden="true" customHeight="true" outlineLevel="0" collapsed="false">
      <c r="A408" s="223"/>
      <c r="B408" s="54" t="s">
        <v>62</v>
      </c>
      <c r="C408" s="54" t="s">
        <v>63</v>
      </c>
      <c r="D408" s="55" t="s">
        <v>64</v>
      </c>
      <c r="E408" s="54" t="n">
        <v>267</v>
      </c>
      <c r="F408" s="54" t="s">
        <v>1857</v>
      </c>
      <c r="G408" s="54" t="s">
        <v>1882</v>
      </c>
      <c r="H408" s="54" t="s">
        <v>1914</v>
      </c>
      <c r="I408" s="54" t="s">
        <v>1884</v>
      </c>
      <c r="J408" s="54" t="s">
        <v>1885</v>
      </c>
      <c r="K408" s="54" t="s">
        <v>1886</v>
      </c>
      <c r="L408" s="54" t="s">
        <v>1887</v>
      </c>
      <c r="M408" s="250" t="s">
        <v>1888</v>
      </c>
      <c r="N408" s="54" t="n">
        <v>112160146</v>
      </c>
      <c r="O408" s="54" t="s">
        <v>1889</v>
      </c>
      <c r="P408" s="54" t="s">
        <v>76</v>
      </c>
      <c r="Q408" s="59" t="s">
        <v>77</v>
      </c>
      <c r="R408" s="65" t="n">
        <v>2015</v>
      </c>
      <c r="S408" s="253"/>
      <c r="T408" s="251" t="n">
        <f aca="false">R408+S408*365.2</f>
        <v>2015</v>
      </c>
      <c r="U408" s="54" t="n">
        <v>4</v>
      </c>
      <c r="V408" s="54" t="s">
        <v>242</v>
      </c>
      <c r="W408" s="54" t="s">
        <v>1255</v>
      </c>
      <c r="X408" s="54" t="n">
        <v>20</v>
      </c>
      <c r="Y408" s="54" t="s">
        <v>242</v>
      </c>
      <c r="Z408" s="54" t="s">
        <v>1255</v>
      </c>
      <c r="AA408" s="58" t="s">
        <v>1737</v>
      </c>
      <c r="AB408" s="246"/>
      <c r="AC408" s="54" t="s">
        <v>111</v>
      </c>
      <c r="AD408" s="54" t="n">
        <v>12</v>
      </c>
      <c r="AE408" s="69" t="n">
        <v>45769</v>
      </c>
      <c r="AF408" s="64" t="n">
        <f aca="false">IF(AD408=0,0,IF(AE408="","",EDATE(AE408,AD408)-DAY(1)))</f>
        <v>46103</v>
      </c>
      <c r="AG408" s="56" t="s">
        <v>81</v>
      </c>
      <c r="AH408" s="56" t="s">
        <v>82</v>
      </c>
      <c r="AI408" s="54" t="s">
        <v>1915</v>
      </c>
      <c r="AJ408" s="54" t="s">
        <v>351</v>
      </c>
      <c r="AK408" s="64" t="str">
        <f aca="true">IF(AE408=0,"нет данных",IF(TODAY()&lt;AF408-30,"поверен",IF(TODAY()&gt;AF408,"ЗАМЕНИТЬ","ПРОСРОЧЕН")))</f>
        <v>поверен</v>
      </c>
      <c r="AL408" s="59" t="s">
        <v>85</v>
      </c>
      <c r="AM408" s="59" t="s">
        <v>85</v>
      </c>
      <c r="AN408" s="59" t="s">
        <v>86</v>
      </c>
      <c r="AO408" s="54" t="s">
        <v>87</v>
      </c>
      <c r="AP408" s="246"/>
      <c r="AQ408" s="246"/>
      <c r="AR408" s="246"/>
      <c r="AS408" s="246"/>
      <c r="AT408" s="246"/>
      <c r="AU408" s="246"/>
      <c r="AV408" s="246"/>
      <c r="AW408" s="246"/>
      <c r="AX408" s="246"/>
      <c r="AY408" s="246"/>
      <c r="AZ408" s="246"/>
      <c r="BA408" s="246"/>
      <c r="BB408" s="56" t="s">
        <v>93</v>
      </c>
      <c r="BC408" s="56" t="s">
        <v>94</v>
      </c>
      <c r="BD408" s="59" t="n">
        <v>3160</v>
      </c>
      <c r="BE408" s="246"/>
      <c r="BF408" s="249" t="s">
        <v>1891</v>
      </c>
      <c r="BG408" s="54" t="s">
        <v>124</v>
      </c>
      <c r="BH408" s="246"/>
      <c r="BI408" s="54"/>
      <c r="BJ408" s="54"/>
      <c r="BK408" s="54"/>
    </row>
    <row r="409" customFormat="false" ht="60" hidden="true" customHeight="true" outlineLevel="0" collapsed="false">
      <c r="A409" s="223"/>
      <c r="B409" s="54" t="s">
        <v>62</v>
      </c>
      <c r="C409" s="54" t="s">
        <v>63</v>
      </c>
      <c r="D409" s="55" t="s">
        <v>64</v>
      </c>
      <c r="E409" s="54" t="n">
        <v>267</v>
      </c>
      <c r="F409" s="54" t="s">
        <v>1857</v>
      </c>
      <c r="G409" s="54" t="s">
        <v>1882</v>
      </c>
      <c r="H409" s="54" t="s">
        <v>1916</v>
      </c>
      <c r="I409" s="54" t="s">
        <v>1884</v>
      </c>
      <c r="J409" s="54" t="s">
        <v>1885</v>
      </c>
      <c r="K409" s="54" t="s">
        <v>1886</v>
      </c>
      <c r="L409" s="54" t="s">
        <v>1887</v>
      </c>
      <c r="M409" s="250" t="s">
        <v>1888</v>
      </c>
      <c r="N409" s="54" t="n">
        <v>112160154</v>
      </c>
      <c r="O409" s="54" t="s">
        <v>1889</v>
      </c>
      <c r="P409" s="54" t="s">
        <v>76</v>
      </c>
      <c r="Q409" s="59" t="s">
        <v>77</v>
      </c>
      <c r="R409" s="65" t="n">
        <v>2015</v>
      </c>
      <c r="S409" s="253"/>
      <c r="T409" s="251" t="n">
        <f aca="false">R409+S409*365.2</f>
        <v>2015</v>
      </c>
      <c r="U409" s="54" t="n">
        <v>4</v>
      </c>
      <c r="V409" s="54" t="s">
        <v>242</v>
      </c>
      <c r="W409" s="54" t="s">
        <v>1255</v>
      </c>
      <c r="X409" s="54" t="n">
        <v>20</v>
      </c>
      <c r="Y409" s="54" t="s">
        <v>242</v>
      </c>
      <c r="Z409" s="54" t="s">
        <v>1255</v>
      </c>
      <c r="AA409" s="58" t="s">
        <v>1737</v>
      </c>
      <c r="AB409" s="246"/>
      <c r="AC409" s="54" t="s">
        <v>111</v>
      </c>
      <c r="AD409" s="54" t="n">
        <v>12</v>
      </c>
      <c r="AE409" s="254" t="n">
        <v>45769</v>
      </c>
      <c r="AF409" s="255" t="n">
        <f aca="false">IF(AD409=0,0,IF(AE409="","",EDATE(AE409,AD409)-DAY(1)))</f>
        <v>46103</v>
      </c>
      <c r="AG409" s="56" t="s">
        <v>81</v>
      </c>
      <c r="AH409" s="56" t="s">
        <v>82</v>
      </c>
      <c r="AI409" s="54" t="s">
        <v>1917</v>
      </c>
      <c r="AJ409" s="56" t="s">
        <v>351</v>
      </c>
      <c r="AK409" s="64" t="str">
        <f aca="true">IF(AE409=0,"нет данных",IF(TODAY()&lt;AF409-30,"поверен",IF(TODAY()&gt;AF409,"ЗАМЕНИТЬ","ПРОСРОЧЕН")))</f>
        <v>поверен</v>
      </c>
      <c r="AL409" s="59" t="s">
        <v>85</v>
      </c>
      <c r="AM409" s="59" t="s">
        <v>85</v>
      </c>
      <c r="AN409" s="59" t="s">
        <v>86</v>
      </c>
      <c r="AO409" s="54" t="s">
        <v>87</v>
      </c>
      <c r="AP409" s="246"/>
      <c r="AQ409" s="246"/>
      <c r="AR409" s="246"/>
      <c r="AS409" s="246"/>
      <c r="AT409" s="246"/>
      <c r="AU409" s="246"/>
      <c r="AV409" s="246"/>
      <c r="AW409" s="246"/>
      <c r="AX409" s="246"/>
      <c r="AY409" s="246"/>
      <c r="AZ409" s="246"/>
      <c r="BA409" s="246"/>
      <c r="BB409" s="56" t="s">
        <v>93</v>
      </c>
      <c r="BC409" s="56" t="s">
        <v>94</v>
      </c>
      <c r="BD409" s="59" t="n">
        <v>3160</v>
      </c>
      <c r="BE409" s="246"/>
      <c r="BF409" s="249" t="s">
        <v>1891</v>
      </c>
      <c r="BG409" s="54" t="s">
        <v>124</v>
      </c>
      <c r="BH409" s="246"/>
      <c r="BI409" s="54"/>
      <c r="BJ409" s="54"/>
      <c r="BK409" s="54"/>
    </row>
    <row r="410" customFormat="false" ht="60" hidden="true" customHeight="true" outlineLevel="0" collapsed="false">
      <c r="A410" s="223"/>
      <c r="B410" s="54" t="s">
        <v>62</v>
      </c>
      <c r="C410" s="54" t="s">
        <v>63</v>
      </c>
      <c r="D410" s="55" t="s">
        <v>64</v>
      </c>
      <c r="E410" s="54" t="n">
        <v>267</v>
      </c>
      <c r="F410" s="54" t="s">
        <v>1857</v>
      </c>
      <c r="G410" s="54" t="s">
        <v>1882</v>
      </c>
      <c r="H410" s="54" t="s">
        <v>1918</v>
      </c>
      <c r="I410" s="54" t="s">
        <v>1884</v>
      </c>
      <c r="J410" s="54" t="s">
        <v>1885</v>
      </c>
      <c r="K410" s="54" t="s">
        <v>1886</v>
      </c>
      <c r="L410" s="54" t="s">
        <v>1887</v>
      </c>
      <c r="M410" s="250" t="s">
        <v>1888</v>
      </c>
      <c r="N410" s="54" t="n">
        <v>112160170</v>
      </c>
      <c r="O410" s="54" t="s">
        <v>1889</v>
      </c>
      <c r="P410" s="54" t="s">
        <v>76</v>
      </c>
      <c r="Q410" s="59" t="s">
        <v>77</v>
      </c>
      <c r="R410" s="65" t="n">
        <v>2015</v>
      </c>
      <c r="S410" s="253"/>
      <c r="T410" s="251" t="n">
        <f aca="false">R410+S410*365.2</f>
        <v>2015</v>
      </c>
      <c r="U410" s="54" t="n">
        <v>4</v>
      </c>
      <c r="V410" s="54" t="s">
        <v>242</v>
      </c>
      <c r="W410" s="54" t="s">
        <v>1255</v>
      </c>
      <c r="X410" s="54" t="n">
        <v>20</v>
      </c>
      <c r="Y410" s="54" t="s">
        <v>242</v>
      </c>
      <c r="Z410" s="54" t="s">
        <v>1255</v>
      </c>
      <c r="AA410" s="58" t="s">
        <v>1737</v>
      </c>
      <c r="AB410" s="246"/>
      <c r="AC410" s="54" t="s">
        <v>111</v>
      </c>
      <c r="AD410" s="54" t="n">
        <v>12</v>
      </c>
      <c r="AE410" s="69" t="n">
        <v>45769</v>
      </c>
      <c r="AF410" s="64" t="n">
        <f aca="false">IF(AD410=0,0,IF(AE410="","",EDATE(AE410,AD410)-DAY(1)))</f>
        <v>46103</v>
      </c>
      <c r="AG410" s="56" t="s">
        <v>81</v>
      </c>
      <c r="AH410" s="56" t="s">
        <v>82</v>
      </c>
      <c r="AI410" s="54" t="s">
        <v>1919</v>
      </c>
      <c r="AJ410" s="54" t="s">
        <v>351</v>
      </c>
      <c r="AK410" s="64" t="str">
        <f aca="true">IF(AE410=0,"нет данных",IF(TODAY()&lt;AF410-30,"поверен",IF(TODAY()&gt;AF410,"ЗАМЕНИТЬ","ПРОСРОЧЕН")))</f>
        <v>поверен</v>
      </c>
      <c r="AL410" s="59" t="s">
        <v>85</v>
      </c>
      <c r="AM410" s="59" t="s">
        <v>85</v>
      </c>
      <c r="AN410" s="59" t="s">
        <v>86</v>
      </c>
      <c r="AO410" s="54" t="s">
        <v>87</v>
      </c>
      <c r="AP410" s="246"/>
      <c r="AQ410" s="246"/>
      <c r="AR410" s="246"/>
      <c r="AS410" s="246"/>
      <c r="AT410" s="246"/>
      <c r="AU410" s="246"/>
      <c r="AV410" s="246"/>
      <c r="AW410" s="246"/>
      <c r="AX410" s="246"/>
      <c r="AY410" s="246"/>
      <c r="AZ410" s="246"/>
      <c r="BA410" s="246"/>
      <c r="BB410" s="56" t="s">
        <v>93</v>
      </c>
      <c r="BC410" s="56" t="s">
        <v>94</v>
      </c>
      <c r="BD410" s="59" t="n">
        <v>3160</v>
      </c>
      <c r="BE410" s="246"/>
      <c r="BF410" s="249" t="s">
        <v>1891</v>
      </c>
      <c r="BG410" s="54" t="s">
        <v>124</v>
      </c>
      <c r="BH410" s="246"/>
      <c r="BI410" s="54"/>
      <c r="BJ410" s="54"/>
      <c r="BK410" s="54"/>
    </row>
    <row r="411" customFormat="false" ht="60" hidden="true" customHeight="true" outlineLevel="0" collapsed="false">
      <c r="A411" s="54"/>
      <c r="B411" s="54" t="s">
        <v>62</v>
      </c>
      <c r="C411" s="54" t="s">
        <v>63</v>
      </c>
      <c r="D411" s="55" t="s">
        <v>64</v>
      </c>
      <c r="E411" s="54" t="n">
        <v>267</v>
      </c>
      <c r="F411" s="54" t="s">
        <v>1857</v>
      </c>
      <c r="G411" s="54" t="s">
        <v>1882</v>
      </c>
      <c r="H411" s="54" t="s">
        <v>1920</v>
      </c>
      <c r="I411" s="54" t="s">
        <v>1884</v>
      </c>
      <c r="J411" s="54" t="s">
        <v>1885</v>
      </c>
      <c r="K411" s="54" t="s">
        <v>1886</v>
      </c>
      <c r="L411" s="54" t="s">
        <v>1887</v>
      </c>
      <c r="M411" s="250" t="s">
        <v>1888</v>
      </c>
      <c r="N411" s="54" t="n">
        <v>112160259</v>
      </c>
      <c r="O411" s="54" t="s">
        <v>1889</v>
      </c>
      <c r="P411" s="54" t="s">
        <v>76</v>
      </c>
      <c r="Q411" s="59" t="s">
        <v>77</v>
      </c>
      <c r="R411" s="65" t="n">
        <v>2015</v>
      </c>
      <c r="S411" s="253"/>
      <c r="T411" s="251" t="n">
        <f aca="false">R411+S411*365.2</f>
        <v>2015</v>
      </c>
      <c r="U411" s="54" t="n">
        <v>4</v>
      </c>
      <c r="V411" s="54" t="s">
        <v>242</v>
      </c>
      <c r="W411" s="54" t="s">
        <v>1255</v>
      </c>
      <c r="X411" s="54" t="n">
        <v>20</v>
      </c>
      <c r="Y411" s="54" t="s">
        <v>242</v>
      </c>
      <c r="Z411" s="54" t="s">
        <v>1255</v>
      </c>
      <c r="AA411" s="58" t="s">
        <v>1737</v>
      </c>
      <c r="AB411" s="246"/>
      <c r="AC411" s="54" t="s">
        <v>111</v>
      </c>
      <c r="AD411" s="54" t="n">
        <v>12</v>
      </c>
      <c r="AE411" s="69" t="n">
        <v>45769</v>
      </c>
      <c r="AF411" s="64" t="n">
        <f aca="false">IF(AD411=0,0,IF(AE411="","",EDATE(AE411,AD411)-DAY(1)))</f>
        <v>46103</v>
      </c>
      <c r="AG411" s="56" t="s">
        <v>81</v>
      </c>
      <c r="AH411" s="56" t="s">
        <v>82</v>
      </c>
      <c r="AI411" s="54" t="s">
        <v>1921</v>
      </c>
      <c r="AJ411" s="54" t="s">
        <v>351</v>
      </c>
      <c r="AK411" s="64" t="str">
        <f aca="true">IF(AE411=0,"нет данных",IF(TODAY()&lt;AF411-30,"поверен",IF(TODAY()&gt;AF411,"ЗАМЕНИТЬ","ПРОСРОЧЕН")))</f>
        <v>поверен</v>
      </c>
      <c r="AL411" s="59" t="s">
        <v>85</v>
      </c>
      <c r="AM411" s="59" t="s">
        <v>85</v>
      </c>
      <c r="AN411" s="59" t="s">
        <v>86</v>
      </c>
      <c r="AO411" s="54" t="s">
        <v>87</v>
      </c>
      <c r="AP411" s="246"/>
      <c r="AQ411" s="246"/>
      <c r="AR411" s="246"/>
      <c r="AS411" s="246"/>
      <c r="AT411" s="246"/>
      <c r="AU411" s="246"/>
      <c r="AV411" s="246"/>
      <c r="AW411" s="246"/>
      <c r="AX411" s="246"/>
      <c r="AY411" s="246"/>
      <c r="AZ411" s="246"/>
      <c r="BA411" s="246"/>
      <c r="BB411" s="56" t="s">
        <v>93</v>
      </c>
      <c r="BC411" s="56" t="s">
        <v>94</v>
      </c>
      <c r="BD411" s="59" t="n">
        <v>3160</v>
      </c>
      <c r="BE411" s="246"/>
      <c r="BF411" s="249" t="s">
        <v>1891</v>
      </c>
      <c r="BG411" s="54" t="s">
        <v>124</v>
      </c>
      <c r="BH411" s="246"/>
      <c r="BI411" s="54"/>
      <c r="BJ411" s="54"/>
      <c r="BK411" s="54"/>
    </row>
    <row r="412" customFormat="false" ht="60" hidden="true" customHeight="true" outlineLevel="0" collapsed="false">
      <c r="A412" s="54"/>
      <c r="B412" s="54" t="s">
        <v>62</v>
      </c>
      <c r="C412" s="54" t="s">
        <v>63</v>
      </c>
      <c r="D412" s="55" t="s">
        <v>64</v>
      </c>
      <c r="E412" s="54" t="n">
        <v>267</v>
      </c>
      <c r="F412" s="54" t="s">
        <v>1857</v>
      </c>
      <c r="G412" s="54" t="s">
        <v>1882</v>
      </c>
      <c r="H412" s="54" t="s">
        <v>1922</v>
      </c>
      <c r="I412" s="54" t="s">
        <v>1884</v>
      </c>
      <c r="J412" s="54" t="s">
        <v>1885</v>
      </c>
      <c r="K412" s="54" t="s">
        <v>1886</v>
      </c>
      <c r="L412" s="54" t="s">
        <v>1887</v>
      </c>
      <c r="M412" s="250" t="s">
        <v>1888</v>
      </c>
      <c r="N412" s="54" t="n">
        <v>112160245</v>
      </c>
      <c r="O412" s="54" t="s">
        <v>1889</v>
      </c>
      <c r="P412" s="54" t="s">
        <v>76</v>
      </c>
      <c r="Q412" s="59" t="s">
        <v>77</v>
      </c>
      <c r="R412" s="65" t="n">
        <v>2015</v>
      </c>
      <c r="S412" s="253"/>
      <c r="T412" s="251" t="n">
        <f aca="false">R412+S412*365.2</f>
        <v>2015</v>
      </c>
      <c r="U412" s="54" t="n">
        <v>4</v>
      </c>
      <c r="V412" s="54" t="s">
        <v>242</v>
      </c>
      <c r="W412" s="54" t="s">
        <v>1255</v>
      </c>
      <c r="X412" s="54" t="n">
        <v>20</v>
      </c>
      <c r="Y412" s="54" t="s">
        <v>242</v>
      </c>
      <c r="Z412" s="54" t="s">
        <v>1255</v>
      </c>
      <c r="AA412" s="58" t="s">
        <v>1737</v>
      </c>
      <c r="AB412" s="246"/>
      <c r="AC412" s="54" t="s">
        <v>111</v>
      </c>
      <c r="AD412" s="54" t="n">
        <v>12</v>
      </c>
      <c r="AE412" s="69" t="n">
        <v>45769</v>
      </c>
      <c r="AF412" s="64" t="n">
        <f aca="false">IF(AD412=0,0,IF(AE412="","",EDATE(AE412,AD412)-DAY(1)))</f>
        <v>46103</v>
      </c>
      <c r="AG412" s="56" t="s">
        <v>81</v>
      </c>
      <c r="AH412" s="56" t="s">
        <v>82</v>
      </c>
      <c r="AI412" s="54" t="s">
        <v>1923</v>
      </c>
      <c r="AJ412" s="54" t="s">
        <v>351</v>
      </c>
      <c r="AK412" s="64" t="str">
        <f aca="true">IF(AE412=0,"нет данных",IF(TODAY()&lt;AF412-30,"поверен",IF(TODAY()&gt;AF412,"ЗАМЕНИТЬ","ПРОСРОЧЕН")))</f>
        <v>поверен</v>
      </c>
      <c r="AL412" s="59" t="s">
        <v>85</v>
      </c>
      <c r="AM412" s="59" t="s">
        <v>85</v>
      </c>
      <c r="AN412" s="59" t="s">
        <v>86</v>
      </c>
      <c r="AO412" s="54" t="s">
        <v>87</v>
      </c>
      <c r="AP412" s="246"/>
      <c r="AQ412" s="246"/>
      <c r="AR412" s="246"/>
      <c r="AS412" s="246"/>
      <c r="AT412" s="246"/>
      <c r="AU412" s="246"/>
      <c r="AV412" s="246"/>
      <c r="AW412" s="246"/>
      <c r="AX412" s="246"/>
      <c r="AY412" s="246"/>
      <c r="AZ412" s="246"/>
      <c r="BA412" s="246"/>
      <c r="BB412" s="56" t="s">
        <v>93</v>
      </c>
      <c r="BC412" s="56" t="s">
        <v>94</v>
      </c>
      <c r="BD412" s="59" t="n">
        <v>3160</v>
      </c>
      <c r="BE412" s="246"/>
      <c r="BF412" s="249" t="s">
        <v>1891</v>
      </c>
      <c r="BG412" s="54" t="s">
        <v>124</v>
      </c>
      <c r="BH412" s="246"/>
      <c r="BI412" s="54"/>
      <c r="BJ412" s="54"/>
      <c r="BK412" s="54"/>
    </row>
    <row r="413" customFormat="false" ht="60" hidden="true" customHeight="true" outlineLevel="0" collapsed="false">
      <c r="A413" s="54"/>
      <c r="B413" s="54" t="s">
        <v>62</v>
      </c>
      <c r="C413" s="54" t="s">
        <v>63</v>
      </c>
      <c r="D413" s="55" t="s">
        <v>64</v>
      </c>
      <c r="E413" s="54" t="n">
        <v>267</v>
      </c>
      <c r="F413" s="54" t="s">
        <v>1857</v>
      </c>
      <c r="G413" s="54" t="s">
        <v>1882</v>
      </c>
      <c r="H413" s="54" t="s">
        <v>1924</v>
      </c>
      <c r="I413" s="54" t="s">
        <v>1884</v>
      </c>
      <c r="J413" s="54" t="s">
        <v>1885</v>
      </c>
      <c r="K413" s="54" t="s">
        <v>1886</v>
      </c>
      <c r="L413" s="54" t="s">
        <v>1887</v>
      </c>
      <c r="M413" s="250" t="s">
        <v>1888</v>
      </c>
      <c r="N413" s="54" t="n">
        <v>112160280</v>
      </c>
      <c r="O413" s="54" t="s">
        <v>1889</v>
      </c>
      <c r="P413" s="54" t="s">
        <v>76</v>
      </c>
      <c r="Q413" s="59" t="s">
        <v>77</v>
      </c>
      <c r="R413" s="65" t="n">
        <v>2015</v>
      </c>
      <c r="S413" s="253"/>
      <c r="T413" s="251" t="n">
        <f aca="false">R413+S413*365.2</f>
        <v>2015</v>
      </c>
      <c r="U413" s="54" t="n">
        <v>4</v>
      </c>
      <c r="V413" s="54" t="s">
        <v>242</v>
      </c>
      <c r="W413" s="54" t="s">
        <v>1255</v>
      </c>
      <c r="X413" s="54" t="n">
        <v>20</v>
      </c>
      <c r="Y413" s="54" t="s">
        <v>242</v>
      </c>
      <c r="Z413" s="54" t="s">
        <v>1255</v>
      </c>
      <c r="AA413" s="58" t="s">
        <v>1737</v>
      </c>
      <c r="AB413" s="246"/>
      <c r="AC413" s="54" t="s">
        <v>111</v>
      </c>
      <c r="AD413" s="54" t="n">
        <v>12</v>
      </c>
      <c r="AE413" s="69" t="n">
        <v>45769</v>
      </c>
      <c r="AF413" s="64" t="n">
        <f aca="false">IF(AD413=0,0,IF(AE413="","",EDATE(AE413,AD413)-DAY(1)))</f>
        <v>46103</v>
      </c>
      <c r="AG413" s="56" t="s">
        <v>81</v>
      </c>
      <c r="AH413" s="56" t="s">
        <v>82</v>
      </c>
      <c r="AI413" s="54" t="s">
        <v>1925</v>
      </c>
      <c r="AJ413" s="54" t="s">
        <v>351</v>
      </c>
      <c r="AK413" s="64" t="str">
        <f aca="true">IF(AE413=0,"нет данных",IF(TODAY()&lt;AF413-30,"поверен",IF(TODAY()&gt;AF413,"ЗАМЕНИТЬ","ПРОСРОЧЕН")))</f>
        <v>поверен</v>
      </c>
      <c r="AL413" s="59" t="s">
        <v>85</v>
      </c>
      <c r="AM413" s="59" t="s">
        <v>85</v>
      </c>
      <c r="AN413" s="59" t="s">
        <v>86</v>
      </c>
      <c r="AO413" s="54" t="s">
        <v>87</v>
      </c>
      <c r="AP413" s="246"/>
      <c r="AQ413" s="246"/>
      <c r="AR413" s="246"/>
      <c r="AS413" s="246"/>
      <c r="AT413" s="246"/>
      <c r="AU413" s="246"/>
      <c r="AV413" s="246"/>
      <c r="AW413" s="246"/>
      <c r="AX413" s="246"/>
      <c r="AY413" s="246"/>
      <c r="AZ413" s="246"/>
      <c r="BA413" s="246"/>
      <c r="BB413" s="56" t="s">
        <v>93</v>
      </c>
      <c r="BC413" s="56" t="s">
        <v>94</v>
      </c>
      <c r="BD413" s="59" t="n">
        <v>3160</v>
      </c>
      <c r="BE413" s="246"/>
      <c r="BF413" s="249" t="s">
        <v>1891</v>
      </c>
      <c r="BG413" s="54" t="s">
        <v>124</v>
      </c>
      <c r="BH413" s="246"/>
      <c r="BI413" s="54"/>
      <c r="BJ413" s="54"/>
      <c r="BK413" s="54"/>
    </row>
    <row r="414" customFormat="false" ht="60" hidden="true" customHeight="true" outlineLevel="0" collapsed="false">
      <c r="A414" s="223"/>
      <c r="B414" s="54" t="s">
        <v>62</v>
      </c>
      <c r="C414" s="54" t="s">
        <v>63</v>
      </c>
      <c r="D414" s="55" t="s">
        <v>64</v>
      </c>
      <c r="E414" s="54" t="n">
        <v>267</v>
      </c>
      <c r="F414" s="54" t="s">
        <v>1857</v>
      </c>
      <c r="G414" s="54" t="s">
        <v>1882</v>
      </c>
      <c r="H414" s="54" t="s">
        <v>1926</v>
      </c>
      <c r="I414" s="54" t="s">
        <v>1884</v>
      </c>
      <c r="J414" s="54" t="s">
        <v>1885</v>
      </c>
      <c r="K414" s="54" t="s">
        <v>1886</v>
      </c>
      <c r="L414" s="54" t="s">
        <v>1887</v>
      </c>
      <c r="M414" s="250" t="s">
        <v>1888</v>
      </c>
      <c r="N414" s="54" t="n">
        <v>112160122</v>
      </c>
      <c r="O414" s="54" t="s">
        <v>1889</v>
      </c>
      <c r="P414" s="54" t="s">
        <v>76</v>
      </c>
      <c r="Q414" s="59" t="s">
        <v>77</v>
      </c>
      <c r="R414" s="65" t="n">
        <v>2015</v>
      </c>
      <c r="S414" s="253"/>
      <c r="T414" s="251" t="n">
        <f aca="false">R414+S414*365.2</f>
        <v>2015</v>
      </c>
      <c r="U414" s="54" t="n">
        <v>4</v>
      </c>
      <c r="V414" s="54" t="s">
        <v>242</v>
      </c>
      <c r="W414" s="54" t="s">
        <v>1255</v>
      </c>
      <c r="X414" s="54" t="n">
        <v>20</v>
      </c>
      <c r="Y414" s="54" t="s">
        <v>242</v>
      </c>
      <c r="Z414" s="54" t="s">
        <v>1255</v>
      </c>
      <c r="AA414" s="58" t="s">
        <v>1737</v>
      </c>
      <c r="AB414" s="246"/>
      <c r="AC414" s="54" t="s">
        <v>111</v>
      </c>
      <c r="AD414" s="54" t="n">
        <v>12</v>
      </c>
      <c r="AE414" s="69" t="n">
        <v>45769</v>
      </c>
      <c r="AF414" s="64" t="n">
        <f aca="false">IF(AD414=0,0,IF(AE414="","",EDATE(AE414,AD414)-DAY(1)))</f>
        <v>46103</v>
      </c>
      <c r="AG414" s="56" t="s">
        <v>81</v>
      </c>
      <c r="AH414" s="56" t="s">
        <v>82</v>
      </c>
      <c r="AI414" s="54" t="s">
        <v>1927</v>
      </c>
      <c r="AJ414" s="54" t="s">
        <v>351</v>
      </c>
      <c r="AK414" s="64" t="str">
        <f aca="true">IF(AE414=0,"нет данных",IF(TODAY()&lt;AF414-30,"поверен",IF(TODAY()&gt;AF414,"ЗАМЕНИТЬ","ПРОСРОЧЕН")))</f>
        <v>поверен</v>
      </c>
      <c r="AL414" s="59" t="s">
        <v>85</v>
      </c>
      <c r="AM414" s="59" t="s">
        <v>85</v>
      </c>
      <c r="AN414" s="59" t="s">
        <v>86</v>
      </c>
      <c r="AO414" s="54" t="s">
        <v>87</v>
      </c>
      <c r="AP414" s="246"/>
      <c r="AQ414" s="246"/>
      <c r="AR414" s="246"/>
      <c r="AS414" s="246"/>
      <c r="AT414" s="246"/>
      <c r="AU414" s="246"/>
      <c r="AV414" s="246"/>
      <c r="AW414" s="246"/>
      <c r="AX414" s="246"/>
      <c r="AY414" s="246"/>
      <c r="AZ414" s="246"/>
      <c r="BA414" s="246"/>
      <c r="BB414" s="56" t="s">
        <v>93</v>
      </c>
      <c r="BC414" s="56" t="s">
        <v>94</v>
      </c>
      <c r="BD414" s="59" t="n">
        <v>3160</v>
      </c>
      <c r="BE414" s="246"/>
      <c r="BF414" s="249" t="s">
        <v>1891</v>
      </c>
      <c r="BG414" s="54" t="s">
        <v>124</v>
      </c>
      <c r="BH414" s="246"/>
      <c r="BI414" s="54"/>
      <c r="BJ414" s="54"/>
      <c r="BK414" s="54"/>
    </row>
    <row r="415" customFormat="false" ht="60" hidden="true" customHeight="true" outlineLevel="0" collapsed="false">
      <c r="A415" s="54"/>
      <c r="B415" s="54" t="s">
        <v>62</v>
      </c>
      <c r="C415" s="54" t="s">
        <v>63</v>
      </c>
      <c r="D415" s="55" t="s">
        <v>64</v>
      </c>
      <c r="E415" s="54" t="n">
        <v>267</v>
      </c>
      <c r="F415" s="54" t="s">
        <v>1857</v>
      </c>
      <c r="G415" s="54" t="s">
        <v>1882</v>
      </c>
      <c r="H415" s="54" t="s">
        <v>1928</v>
      </c>
      <c r="I415" s="54" t="s">
        <v>1884</v>
      </c>
      <c r="J415" s="54" t="s">
        <v>1885</v>
      </c>
      <c r="K415" s="54" t="s">
        <v>1886</v>
      </c>
      <c r="L415" s="54" t="s">
        <v>1887</v>
      </c>
      <c r="M415" s="250" t="s">
        <v>1888</v>
      </c>
      <c r="N415" s="54" t="n">
        <v>112160074</v>
      </c>
      <c r="O415" s="54" t="s">
        <v>1889</v>
      </c>
      <c r="P415" s="54" t="s">
        <v>76</v>
      </c>
      <c r="Q415" s="59" t="s">
        <v>77</v>
      </c>
      <c r="R415" s="65" t="n">
        <v>2015</v>
      </c>
      <c r="S415" s="253"/>
      <c r="T415" s="251" t="n">
        <f aca="false">R415+S415*365.2</f>
        <v>2015</v>
      </c>
      <c r="U415" s="54" t="n">
        <v>4</v>
      </c>
      <c r="V415" s="54" t="s">
        <v>242</v>
      </c>
      <c r="W415" s="54" t="s">
        <v>1255</v>
      </c>
      <c r="X415" s="54" t="n">
        <v>20</v>
      </c>
      <c r="Y415" s="54" t="s">
        <v>242</v>
      </c>
      <c r="Z415" s="54" t="s">
        <v>1255</v>
      </c>
      <c r="AA415" s="58" t="s">
        <v>1737</v>
      </c>
      <c r="AB415" s="246"/>
      <c r="AC415" s="54" t="s">
        <v>111</v>
      </c>
      <c r="AD415" s="54" t="n">
        <v>12</v>
      </c>
      <c r="AE415" s="69" t="n">
        <v>45769</v>
      </c>
      <c r="AF415" s="64" t="n">
        <f aca="false">IF(AD415=0,0,IF(AE415="","",EDATE(AE415,AD415)-DAY(1)))</f>
        <v>46103</v>
      </c>
      <c r="AG415" s="56" t="s">
        <v>81</v>
      </c>
      <c r="AH415" s="56" t="s">
        <v>82</v>
      </c>
      <c r="AI415" s="54" t="s">
        <v>1929</v>
      </c>
      <c r="AJ415" s="54" t="s">
        <v>351</v>
      </c>
      <c r="AK415" s="64" t="str">
        <f aca="true">IF(AE415=0,"нет данных",IF(TODAY()&lt;AF415-30,"поверен",IF(TODAY()&gt;AF415,"ЗАМЕНИТЬ","ПРОСРОЧЕН")))</f>
        <v>поверен</v>
      </c>
      <c r="AL415" s="59" t="s">
        <v>85</v>
      </c>
      <c r="AM415" s="59" t="s">
        <v>85</v>
      </c>
      <c r="AN415" s="59" t="s">
        <v>86</v>
      </c>
      <c r="AO415" s="54" t="s">
        <v>87</v>
      </c>
      <c r="AP415" s="246"/>
      <c r="AQ415" s="246"/>
      <c r="AR415" s="246"/>
      <c r="AS415" s="246"/>
      <c r="AT415" s="246"/>
      <c r="AU415" s="246"/>
      <c r="AV415" s="246"/>
      <c r="AW415" s="246"/>
      <c r="AX415" s="246"/>
      <c r="AY415" s="246"/>
      <c r="AZ415" s="246"/>
      <c r="BA415" s="246"/>
      <c r="BB415" s="56" t="s">
        <v>93</v>
      </c>
      <c r="BC415" s="56" t="s">
        <v>94</v>
      </c>
      <c r="BD415" s="59" t="n">
        <v>3160</v>
      </c>
      <c r="BE415" s="246"/>
      <c r="BF415" s="249" t="s">
        <v>1891</v>
      </c>
      <c r="BG415" s="54" t="s">
        <v>124</v>
      </c>
      <c r="BH415" s="246"/>
      <c r="BI415" s="54"/>
      <c r="BJ415" s="54"/>
      <c r="BK415" s="54"/>
    </row>
    <row r="416" customFormat="false" ht="60" hidden="true" customHeight="true" outlineLevel="0" collapsed="false">
      <c r="A416" s="54"/>
      <c r="B416" s="54" t="s">
        <v>62</v>
      </c>
      <c r="C416" s="54" t="s">
        <v>63</v>
      </c>
      <c r="D416" s="55" t="s">
        <v>64</v>
      </c>
      <c r="E416" s="54" t="n">
        <v>267</v>
      </c>
      <c r="F416" s="54" t="s">
        <v>1857</v>
      </c>
      <c r="G416" s="54" t="s">
        <v>1882</v>
      </c>
      <c r="H416" s="54" t="s">
        <v>1930</v>
      </c>
      <c r="I416" s="54" t="s">
        <v>1884</v>
      </c>
      <c r="J416" s="54" t="s">
        <v>1885</v>
      </c>
      <c r="K416" s="54" t="s">
        <v>1886</v>
      </c>
      <c r="L416" s="54" t="s">
        <v>1887</v>
      </c>
      <c r="M416" s="250" t="s">
        <v>1888</v>
      </c>
      <c r="N416" s="54" t="n">
        <v>112160239</v>
      </c>
      <c r="O416" s="54" t="s">
        <v>1889</v>
      </c>
      <c r="P416" s="54" t="s">
        <v>76</v>
      </c>
      <c r="Q416" s="59" t="s">
        <v>77</v>
      </c>
      <c r="R416" s="65" t="n">
        <v>2015</v>
      </c>
      <c r="S416" s="253"/>
      <c r="T416" s="251" t="n">
        <f aca="false">R416+S416*365.2</f>
        <v>2015</v>
      </c>
      <c r="U416" s="54" t="n">
        <v>4</v>
      </c>
      <c r="V416" s="54" t="s">
        <v>242</v>
      </c>
      <c r="W416" s="54" t="s">
        <v>1255</v>
      </c>
      <c r="X416" s="54" t="n">
        <v>20</v>
      </c>
      <c r="Y416" s="54" t="s">
        <v>242</v>
      </c>
      <c r="Z416" s="54" t="s">
        <v>1255</v>
      </c>
      <c r="AA416" s="58" t="s">
        <v>1737</v>
      </c>
      <c r="AB416" s="246"/>
      <c r="AC416" s="54" t="s">
        <v>111</v>
      </c>
      <c r="AD416" s="54" t="n">
        <v>12</v>
      </c>
      <c r="AE416" s="69" t="n">
        <v>45769</v>
      </c>
      <c r="AF416" s="64" t="n">
        <f aca="false">IF(AD416=0,0,IF(AE416="","",EDATE(AE416,AD416)-DAY(1)))</f>
        <v>46103</v>
      </c>
      <c r="AG416" s="56" t="s">
        <v>81</v>
      </c>
      <c r="AH416" s="56" t="s">
        <v>82</v>
      </c>
      <c r="AI416" s="54" t="s">
        <v>1931</v>
      </c>
      <c r="AJ416" s="54" t="s">
        <v>351</v>
      </c>
      <c r="AK416" s="64" t="str">
        <f aca="true">IF(AE416=0,"нет данных",IF(TODAY()&lt;AF416-30,"поверен",IF(TODAY()&gt;AF416,"ЗАМЕНИТЬ","ПРОСРОЧЕН")))</f>
        <v>поверен</v>
      </c>
      <c r="AL416" s="59" t="s">
        <v>85</v>
      </c>
      <c r="AM416" s="59" t="s">
        <v>85</v>
      </c>
      <c r="AN416" s="59" t="s">
        <v>86</v>
      </c>
      <c r="AO416" s="54" t="s">
        <v>87</v>
      </c>
      <c r="AP416" s="246"/>
      <c r="AQ416" s="246"/>
      <c r="AR416" s="246"/>
      <c r="AS416" s="246"/>
      <c r="AT416" s="246"/>
      <c r="AU416" s="246"/>
      <c r="AV416" s="246"/>
      <c r="AW416" s="246"/>
      <c r="AX416" s="246"/>
      <c r="AY416" s="246"/>
      <c r="AZ416" s="246"/>
      <c r="BA416" s="246"/>
      <c r="BB416" s="56" t="s">
        <v>93</v>
      </c>
      <c r="BC416" s="56" t="s">
        <v>94</v>
      </c>
      <c r="BD416" s="59" t="n">
        <v>3160</v>
      </c>
      <c r="BE416" s="246"/>
      <c r="BF416" s="249" t="s">
        <v>1891</v>
      </c>
      <c r="BG416" s="54" t="s">
        <v>124</v>
      </c>
      <c r="BH416" s="246"/>
      <c r="BI416" s="54"/>
      <c r="BJ416" s="54"/>
      <c r="BK416" s="54"/>
    </row>
    <row r="417" customFormat="false" ht="60" hidden="true" customHeight="true" outlineLevel="0" collapsed="false">
      <c r="A417" s="54"/>
      <c r="B417" s="54" t="s">
        <v>62</v>
      </c>
      <c r="C417" s="54" t="s">
        <v>63</v>
      </c>
      <c r="D417" s="55" t="s">
        <v>64</v>
      </c>
      <c r="E417" s="54" t="n">
        <v>267</v>
      </c>
      <c r="F417" s="54" t="s">
        <v>1857</v>
      </c>
      <c r="G417" s="54" t="s">
        <v>1882</v>
      </c>
      <c r="H417" s="54" t="s">
        <v>1932</v>
      </c>
      <c r="I417" s="54" t="s">
        <v>1884</v>
      </c>
      <c r="J417" s="54" t="s">
        <v>1885</v>
      </c>
      <c r="K417" s="54" t="s">
        <v>1886</v>
      </c>
      <c r="L417" s="54" t="s">
        <v>1887</v>
      </c>
      <c r="M417" s="250" t="s">
        <v>1888</v>
      </c>
      <c r="N417" s="54" t="n">
        <v>112160231</v>
      </c>
      <c r="O417" s="54" t="s">
        <v>1889</v>
      </c>
      <c r="P417" s="54" t="s">
        <v>76</v>
      </c>
      <c r="Q417" s="59" t="s">
        <v>77</v>
      </c>
      <c r="R417" s="65" t="n">
        <v>2015</v>
      </c>
      <c r="S417" s="253"/>
      <c r="T417" s="251" t="n">
        <f aca="false">R417+S417*365.2</f>
        <v>2015</v>
      </c>
      <c r="U417" s="54" t="n">
        <v>4</v>
      </c>
      <c r="V417" s="54" t="s">
        <v>242</v>
      </c>
      <c r="W417" s="54" t="s">
        <v>1255</v>
      </c>
      <c r="X417" s="54" t="n">
        <v>20</v>
      </c>
      <c r="Y417" s="54" t="s">
        <v>242</v>
      </c>
      <c r="Z417" s="54" t="s">
        <v>1255</v>
      </c>
      <c r="AA417" s="58" t="s">
        <v>1737</v>
      </c>
      <c r="AB417" s="246"/>
      <c r="AC417" s="54" t="s">
        <v>111</v>
      </c>
      <c r="AD417" s="54" t="n">
        <v>12</v>
      </c>
      <c r="AE417" s="69" t="n">
        <v>45769</v>
      </c>
      <c r="AF417" s="64" t="n">
        <f aca="false">IF(AD417=0,0,IF(AE417="","",EDATE(AE417,AD417)-DAY(1)))</f>
        <v>46103</v>
      </c>
      <c r="AG417" s="56" t="s">
        <v>81</v>
      </c>
      <c r="AH417" s="56" t="s">
        <v>82</v>
      </c>
      <c r="AI417" s="54" t="s">
        <v>1933</v>
      </c>
      <c r="AJ417" s="54" t="s">
        <v>351</v>
      </c>
      <c r="AK417" s="64" t="str">
        <f aca="true">IF(AE417=0,"нет данных",IF(TODAY()&lt;AF417-30,"поверен",IF(TODAY()&gt;AF417,"ЗАМЕНИТЬ","ПРОСРОЧЕН")))</f>
        <v>поверен</v>
      </c>
      <c r="AL417" s="59" t="s">
        <v>85</v>
      </c>
      <c r="AM417" s="59" t="s">
        <v>85</v>
      </c>
      <c r="AN417" s="59" t="s">
        <v>86</v>
      </c>
      <c r="AO417" s="54" t="s">
        <v>87</v>
      </c>
      <c r="AP417" s="246"/>
      <c r="AQ417" s="246"/>
      <c r="AR417" s="246"/>
      <c r="AS417" s="246"/>
      <c r="AT417" s="246"/>
      <c r="AU417" s="246"/>
      <c r="AV417" s="246"/>
      <c r="AW417" s="246"/>
      <c r="AX417" s="246"/>
      <c r="AY417" s="246"/>
      <c r="AZ417" s="246"/>
      <c r="BA417" s="246"/>
      <c r="BB417" s="56" t="s">
        <v>93</v>
      </c>
      <c r="BC417" s="56" t="s">
        <v>94</v>
      </c>
      <c r="BD417" s="59" t="n">
        <v>3160</v>
      </c>
      <c r="BE417" s="246"/>
      <c r="BF417" s="249" t="s">
        <v>1891</v>
      </c>
      <c r="BG417" s="54" t="s">
        <v>124</v>
      </c>
      <c r="BH417" s="246"/>
      <c r="BI417" s="54"/>
      <c r="BJ417" s="54"/>
      <c r="BK417" s="54"/>
    </row>
    <row r="418" customFormat="false" ht="60" hidden="true" customHeight="true" outlineLevel="0" collapsed="false">
      <c r="A418" s="54"/>
      <c r="B418" s="54" t="s">
        <v>62</v>
      </c>
      <c r="C418" s="54" t="s">
        <v>63</v>
      </c>
      <c r="D418" s="55" t="s">
        <v>64</v>
      </c>
      <c r="E418" s="54" t="n">
        <v>267</v>
      </c>
      <c r="F418" s="54" t="s">
        <v>1857</v>
      </c>
      <c r="G418" s="54" t="s">
        <v>1882</v>
      </c>
      <c r="H418" s="54" t="s">
        <v>1934</v>
      </c>
      <c r="I418" s="54" t="s">
        <v>1884</v>
      </c>
      <c r="J418" s="54" t="s">
        <v>1885</v>
      </c>
      <c r="K418" s="54" t="s">
        <v>1886</v>
      </c>
      <c r="L418" s="54" t="s">
        <v>1887</v>
      </c>
      <c r="M418" s="250" t="s">
        <v>1888</v>
      </c>
      <c r="N418" s="54" t="n">
        <v>112160071</v>
      </c>
      <c r="O418" s="54" t="s">
        <v>1889</v>
      </c>
      <c r="P418" s="54" t="s">
        <v>76</v>
      </c>
      <c r="Q418" s="59" t="s">
        <v>77</v>
      </c>
      <c r="R418" s="65" t="n">
        <v>2015</v>
      </c>
      <c r="S418" s="253"/>
      <c r="T418" s="251" t="n">
        <f aca="false">R418+S418*365.2</f>
        <v>2015</v>
      </c>
      <c r="U418" s="54" t="n">
        <v>4</v>
      </c>
      <c r="V418" s="54" t="s">
        <v>242</v>
      </c>
      <c r="W418" s="54" t="s">
        <v>1255</v>
      </c>
      <c r="X418" s="54" t="n">
        <v>20</v>
      </c>
      <c r="Y418" s="54" t="s">
        <v>242</v>
      </c>
      <c r="Z418" s="54" t="s">
        <v>1255</v>
      </c>
      <c r="AA418" s="58" t="s">
        <v>1737</v>
      </c>
      <c r="AB418" s="246"/>
      <c r="AC418" s="54" t="s">
        <v>111</v>
      </c>
      <c r="AD418" s="54" t="n">
        <v>12</v>
      </c>
      <c r="AE418" s="69" t="n">
        <v>45769</v>
      </c>
      <c r="AF418" s="64" t="n">
        <f aca="false">IF(AD418=0,0,IF(AE418="","",EDATE(AE418,AD418)-DAY(1)))</f>
        <v>46103</v>
      </c>
      <c r="AG418" s="56" t="s">
        <v>81</v>
      </c>
      <c r="AH418" s="56" t="s">
        <v>82</v>
      </c>
      <c r="AI418" s="54" t="s">
        <v>1935</v>
      </c>
      <c r="AJ418" s="54" t="s">
        <v>351</v>
      </c>
      <c r="AK418" s="64" t="str">
        <f aca="true">IF(AE418=0,"нет данных",IF(TODAY()&lt;AF418-30,"поверен",IF(TODAY()&gt;AF418,"ЗАМЕНИТЬ","ПРОСРОЧЕН")))</f>
        <v>поверен</v>
      </c>
      <c r="AL418" s="59" t="s">
        <v>85</v>
      </c>
      <c r="AM418" s="59" t="s">
        <v>85</v>
      </c>
      <c r="AN418" s="59" t="s">
        <v>86</v>
      </c>
      <c r="AO418" s="54" t="s">
        <v>87</v>
      </c>
      <c r="AP418" s="246"/>
      <c r="AQ418" s="246"/>
      <c r="AR418" s="246"/>
      <c r="AS418" s="246"/>
      <c r="AT418" s="246"/>
      <c r="AU418" s="246"/>
      <c r="AV418" s="246"/>
      <c r="AW418" s="246"/>
      <c r="AX418" s="246"/>
      <c r="AY418" s="246"/>
      <c r="AZ418" s="246"/>
      <c r="BA418" s="246"/>
      <c r="BB418" s="56" t="s">
        <v>93</v>
      </c>
      <c r="BC418" s="56" t="s">
        <v>94</v>
      </c>
      <c r="BD418" s="59" t="n">
        <v>3160</v>
      </c>
      <c r="BE418" s="246"/>
      <c r="BF418" s="249" t="s">
        <v>1891</v>
      </c>
      <c r="BG418" s="54" t="s">
        <v>124</v>
      </c>
      <c r="BH418" s="246"/>
      <c r="BI418" s="54"/>
      <c r="BJ418" s="54"/>
      <c r="BK418" s="54"/>
    </row>
    <row r="419" customFormat="false" ht="60" hidden="true" customHeight="true" outlineLevel="0" collapsed="false">
      <c r="A419" s="54"/>
      <c r="B419" s="54" t="s">
        <v>62</v>
      </c>
      <c r="C419" s="54" t="s">
        <v>63</v>
      </c>
      <c r="D419" s="55" t="s">
        <v>64</v>
      </c>
      <c r="E419" s="54" t="n">
        <v>267</v>
      </c>
      <c r="F419" s="54" t="s">
        <v>1857</v>
      </c>
      <c r="G419" s="54" t="s">
        <v>1882</v>
      </c>
      <c r="H419" s="54" t="s">
        <v>1936</v>
      </c>
      <c r="I419" s="54" t="s">
        <v>1884</v>
      </c>
      <c r="J419" s="54" t="s">
        <v>1885</v>
      </c>
      <c r="K419" s="54" t="s">
        <v>1886</v>
      </c>
      <c r="L419" s="54" t="s">
        <v>1887</v>
      </c>
      <c r="M419" s="250" t="s">
        <v>1888</v>
      </c>
      <c r="N419" s="54" t="n">
        <v>112160078</v>
      </c>
      <c r="O419" s="54" t="s">
        <v>1889</v>
      </c>
      <c r="P419" s="54" t="s">
        <v>76</v>
      </c>
      <c r="Q419" s="59" t="s">
        <v>77</v>
      </c>
      <c r="R419" s="65" t="n">
        <v>2015</v>
      </c>
      <c r="S419" s="253"/>
      <c r="T419" s="251" t="n">
        <f aca="false">R419+S419*365.2</f>
        <v>2015</v>
      </c>
      <c r="U419" s="54" t="n">
        <v>4</v>
      </c>
      <c r="V419" s="54" t="s">
        <v>242</v>
      </c>
      <c r="W419" s="54" t="s">
        <v>1255</v>
      </c>
      <c r="X419" s="54" t="n">
        <v>20</v>
      </c>
      <c r="Y419" s="54" t="s">
        <v>242</v>
      </c>
      <c r="Z419" s="54" t="s">
        <v>1255</v>
      </c>
      <c r="AA419" s="58" t="s">
        <v>1737</v>
      </c>
      <c r="AB419" s="246"/>
      <c r="AC419" s="54" t="s">
        <v>111</v>
      </c>
      <c r="AD419" s="54" t="n">
        <v>12</v>
      </c>
      <c r="AE419" s="69" t="n">
        <v>45769</v>
      </c>
      <c r="AF419" s="64" t="n">
        <f aca="false">IF(AD419=0,0,IF(AE419="","",EDATE(AE419,AD419)-DAY(1)))</f>
        <v>46103</v>
      </c>
      <c r="AG419" s="56" t="s">
        <v>81</v>
      </c>
      <c r="AH419" s="56" t="s">
        <v>82</v>
      </c>
      <c r="AI419" s="54" t="s">
        <v>1937</v>
      </c>
      <c r="AJ419" s="54" t="s">
        <v>351</v>
      </c>
      <c r="AK419" s="64" t="str">
        <f aca="true">IF(AE419=0,"нет данных",IF(TODAY()&lt;AF419-30,"поверен",IF(TODAY()&gt;AF419,"ЗАМЕНИТЬ","ПРОСРОЧЕН")))</f>
        <v>поверен</v>
      </c>
      <c r="AL419" s="59" t="s">
        <v>85</v>
      </c>
      <c r="AM419" s="59" t="s">
        <v>85</v>
      </c>
      <c r="AN419" s="59" t="s">
        <v>86</v>
      </c>
      <c r="AO419" s="54" t="s">
        <v>87</v>
      </c>
      <c r="AP419" s="246"/>
      <c r="AQ419" s="246"/>
      <c r="AR419" s="246"/>
      <c r="AS419" s="246"/>
      <c r="AT419" s="246"/>
      <c r="AU419" s="246"/>
      <c r="AV419" s="246"/>
      <c r="AW419" s="246"/>
      <c r="AX419" s="246"/>
      <c r="AY419" s="246"/>
      <c r="AZ419" s="246"/>
      <c r="BA419" s="246"/>
      <c r="BB419" s="56" t="s">
        <v>93</v>
      </c>
      <c r="BC419" s="56" t="s">
        <v>94</v>
      </c>
      <c r="BD419" s="59" t="n">
        <v>3160</v>
      </c>
      <c r="BE419" s="246"/>
      <c r="BF419" s="249" t="s">
        <v>1891</v>
      </c>
      <c r="BG419" s="54" t="s">
        <v>124</v>
      </c>
      <c r="BH419" s="246"/>
      <c r="BI419" s="54"/>
      <c r="BJ419" s="54"/>
      <c r="BK419" s="54"/>
    </row>
    <row r="420" customFormat="false" ht="60" hidden="true" customHeight="true" outlineLevel="0" collapsed="false">
      <c r="A420" s="54"/>
      <c r="B420" s="54" t="s">
        <v>62</v>
      </c>
      <c r="C420" s="54" t="s">
        <v>63</v>
      </c>
      <c r="D420" s="55" t="s">
        <v>64</v>
      </c>
      <c r="E420" s="54" t="n">
        <v>267</v>
      </c>
      <c r="F420" s="54" t="s">
        <v>1857</v>
      </c>
      <c r="G420" s="54" t="s">
        <v>1882</v>
      </c>
      <c r="H420" s="54" t="s">
        <v>1938</v>
      </c>
      <c r="I420" s="54" t="s">
        <v>1884</v>
      </c>
      <c r="J420" s="54" t="s">
        <v>1885</v>
      </c>
      <c r="K420" s="54" t="s">
        <v>1886</v>
      </c>
      <c r="L420" s="54" t="s">
        <v>1887</v>
      </c>
      <c r="M420" s="250" t="s">
        <v>1888</v>
      </c>
      <c r="N420" s="54" t="n">
        <v>112160092</v>
      </c>
      <c r="O420" s="54" t="s">
        <v>1889</v>
      </c>
      <c r="P420" s="54" t="s">
        <v>76</v>
      </c>
      <c r="Q420" s="59" t="s">
        <v>77</v>
      </c>
      <c r="R420" s="65" t="n">
        <v>2015</v>
      </c>
      <c r="S420" s="253"/>
      <c r="T420" s="251" t="n">
        <f aca="false">R420+S420*365.2</f>
        <v>2015</v>
      </c>
      <c r="U420" s="54" t="n">
        <v>4</v>
      </c>
      <c r="V420" s="54" t="s">
        <v>242</v>
      </c>
      <c r="W420" s="54" t="s">
        <v>1255</v>
      </c>
      <c r="X420" s="54" t="n">
        <v>20</v>
      </c>
      <c r="Y420" s="54" t="s">
        <v>242</v>
      </c>
      <c r="Z420" s="54" t="s">
        <v>1255</v>
      </c>
      <c r="AA420" s="58" t="s">
        <v>1737</v>
      </c>
      <c r="AB420" s="246"/>
      <c r="AC420" s="54" t="s">
        <v>111</v>
      </c>
      <c r="AD420" s="54" t="n">
        <v>12</v>
      </c>
      <c r="AE420" s="69" t="n">
        <v>45769</v>
      </c>
      <c r="AF420" s="64" t="n">
        <f aca="false">IF(AD420=0,0,IF(AE420="","",EDATE(AE420,AD420)-DAY(1)))</f>
        <v>46103</v>
      </c>
      <c r="AG420" s="56" t="s">
        <v>81</v>
      </c>
      <c r="AH420" s="56" t="s">
        <v>82</v>
      </c>
      <c r="AI420" s="54" t="s">
        <v>1939</v>
      </c>
      <c r="AJ420" s="54" t="s">
        <v>351</v>
      </c>
      <c r="AK420" s="64" t="str">
        <f aca="true">IF(AE420=0,"нет данных",IF(TODAY()&lt;AF420-30,"поверен",IF(TODAY()&gt;AF420,"ЗАМЕНИТЬ","ПРОСРОЧЕН")))</f>
        <v>поверен</v>
      </c>
      <c r="AL420" s="59" t="s">
        <v>85</v>
      </c>
      <c r="AM420" s="59" t="s">
        <v>85</v>
      </c>
      <c r="AN420" s="59" t="s">
        <v>86</v>
      </c>
      <c r="AO420" s="54" t="s">
        <v>87</v>
      </c>
      <c r="AP420" s="246"/>
      <c r="AQ420" s="246"/>
      <c r="AR420" s="246"/>
      <c r="AS420" s="246"/>
      <c r="AT420" s="246"/>
      <c r="AU420" s="246"/>
      <c r="AV420" s="246"/>
      <c r="AW420" s="246"/>
      <c r="AX420" s="246"/>
      <c r="AY420" s="246"/>
      <c r="AZ420" s="246"/>
      <c r="BA420" s="246"/>
      <c r="BB420" s="56" t="s">
        <v>93</v>
      </c>
      <c r="BC420" s="56" t="s">
        <v>94</v>
      </c>
      <c r="BD420" s="59" t="n">
        <v>3160</v>
      </c>
      <c r="BE420" s="246"/>
      <c r="BF420" s="249" t="s">
        <v>1891</v>
      </c>
      <c r="BG420" s="54" t="s">
        <v>124</v>
      </c>
      <c r="BH420" s="246"/>
      <c r="BI420" s="54"/>
      <c r="BJ420" s="54"/>
      <c r="BK420" s="54"/>
    </row>
    <row r="421" customFormat="false" ht="60" hidden="true" customHeight="true" outlineLevel="0" collapsed="false">
      <c r="A421" s="54"/>
      <c r="B421" s="54" t="s">
        <v>62</v>
      </c>
      <c r="C421" s="54" t="s">
        <v>63</v>
      </c>
      <c r="D421" s="55" t="s">
        <v>64</v>
      </c>
      <c r="E421" s="54" t="n">
        <v>267</v>
      </c>
      <c r="F421" s="54" t="s">
        <v>1857</v>
      </c>
      <c r="G421" s="54" t="s">
        <v>1882</v>
      </c>
      <c r="H421" s="54" t="s">
        <v>1940</v>
      </c>
      <c r="I421" s="54" t="s">
        <v>1884</v>
      </c>
      <c r="J421" s="54" t="s">
        <v>1885</v>
      </c>
      <c r="K421" s="54" t="s">
        <v>1886</v>
      </c>
      <c r="L421" s="54" t="s">
        <v>1887</v>
      </c>
      <c r="M421" s="250" t="s">
        <v>1888</v>
      </c>
      <c r="N421" s="54" t="n">
        <v>112160090</v>
      </c>
      <c r="O421" s="54" t="s">
        <v>1889</v>
      </c>
      <c r="P421" s="54" t="s">
        <v>76</v>
      </c>
      <c r="Q421" s="59" t="s">
        <v>77</v>
      </c>
      <c r="R421" s="65" t="n">
        <v>2015</v>
      </c>
      <c r="S421" s="253"/>
      <c r="T421" s="251" t="n">
        <f aca="false">R421+S421*365.2</f>
        <v>2015</v>
      </c>
      <c r="U421" s="54" t="n">
        <v>4</v>
      </c>
      <c r="V421" s="54" t="s">
        <v>242</v>
      </c>
      <c r="W421" s="54" t="s">
        <v>1255</v>
      </c>
      <c r="X421" s="54" t="n">
        <v>20</v>
      </c>
      <c r="Y421" s="54" t="s">
        <v>242</v>
      </c>
      <c r="Z421" s="54" t="s">
        <v>1255</v>
      </c>
      <c r="AA421" s="58" t="s">
        <v>1737</v>
      </c>
      <c r="AB421" s="246"/>
      <c r="AC421" s="54" t="s">
        <v>111</v>
      </c>
      <c r="AD421" s="54" t="n">
        <v>12</v>
      </c>
      <c r="AE421" s="69" t="n">
        <v>45769</v>
      </c>
      <c r="AF421" s="64" t="n">
        <f aca="false">IF(AD421=0,0,IF(AE421="","",EDATE(AE421,AD421)-DAY(1)))</f>
        <v>46103</v>
      </c>
      <c r="AG421" s="56" t="s">
        <v>81</v>
      </c>
      <c r="AH421" s="56" t="s">
        <v>82</v>
      </c>
      <c r="AI421" s="54" t="s">
        <v>1941</v>
      </c>
      <c r="AJ421" s="54" t="s">
        <v>351</v>
      </c>
      <c r="AK421" s="64" t="str">
        <f aca="true">IF(AE421=0,"нет данных",IF(TODAY()&lt;AF421-30,"поверен",IF(TODAY()&gt;AF421,"ЗАМЕНИТЬ","ПРОСРОЧЕН")))</f>
        <v>поверен</v>
      </c>
      <c r="AL421" s="59" t="s">
        <v>85</v>
      </c>
      <c r="AM421" s="59" t="s">
        <v>85</v>
      </c>
      <c r="AN421" s="59" t="s">
        <v>86</v>
      </c>
      <c r="AO421" s="54" t="s">
        <v>87</v>
      </c>
      <c r="AP421" s="246"/>
      <c r="AQ421" s="246"/>
      <c r="AR421" s="246"/>
      <c r="AS421" s="246"/>
      <c r="AT421" s="246"/>
      <c r="AU421" s="246"/>
      <c r="AV421" s="246"/>
      <c r="AW421" s="246"/>
      <c r="AX421" s="246"/>
      <c r="AY421" s="246"/>
      <c r="AZ421" s="246"/>
      <c r="BA421" s="246"/>
      <c r="BB421" s="56" t="s">
        <v>93</v>
      </c>
      <c r="BC421" s="56" t="s">
        <v>94</v>
      </c>
      <c r="BD421" s="59" t="n">
        <v>3160</v>
      </c>
      <c r="BE421" s="246"/>
      <c r="BF421" s="249" t="s">
        <v>1891</v>
      </c>
      <c r="BG421" s="54" t="s">
        <v>124</v>
      </c>
      <c r="BH421" s="246"/>
      <c r="BI421" s="54"/>
      <c r="BJ421" s="54"/>
      <c r="BK421" s="54"/>
    </row>
    <row r="422" customFormat="false" ht="60" hidden="true" customHeight="true" outlineLevel="0" collapsed="false">
      <c r="A422" s="54"/>
      <c r="B422" s="54" t="s">
        <v>62</v>
      </c>
      <c r="C422" s="54" t="s">
        <v>63</v>
      </c>
      <c r="D422" s="55" t="s">
        <v>64</v>
      </c>
      <c r="E422" s="54" t="n">
        <v>267</v>
      </c>
      <c r="F422" s="54" t="s">
        <v>1857</v>
      </c>
      <c r="G422" s="54" t="s">
        <v>1882</v>
      </c>
      <c r="H422" s="54" t="s">
        <v>1942</v>
      </c>
      <c r="I422" s="54" t="s">
        <v>1884</v>
      </c>
      <c r="J422" s="54" t="s">
        <v>1885</v>
      </c>
      <c r="K422" s="54" t="s">
        <v>1886</v>
      </c>
      <c r="L422" s="54" t="s">
        <v>1887</v>
      </c>
      <c r="M422" s="250" t="s">
        <v>1888</v>
      </c>
      <c r="N422" s="54" t="n">
        <v>112160062</v>
      </c>
      <c r="O422" s="54" t="s">
        <v>1889</v>
      </c>
      <c r="P422" s="54" t="s">
        <v>76</v>
      </c>
      <c r="Q422" s="59" t="s">
        <v>77</v>
      </c>
      <c r="R422" s="65" t="n">
        <v>2015</v>
      </c>
      <c r="S422" s="253"/>
      <c r="T422" s="251" t="n">
        <f aca="false">R422+S422*365.2</f>
        <v>2015</v>
      </c>
      <c r="U422" s="54" t="n">
        <v>4</v>
      </c>
      <c r="V422" s="54" t="s">
        <v>242</v>
      </c>
      <c r="W422" s="54" t="s">
        <v>1255</v>
      </c>
      <c r="X422" s="54" t="n">
        <v>20</v>
      </c>
      <c r="Y422" s="54" t="s">
        <v>242</v>
      </c>
      <c r="Z422" s="54" t="s">
        <v>1255</v>
      </c>
      <c r="AA422" s="58" t="s">
        <v>1737</v>
      </c>
      <c r="AB422" s="246"/>
      <c r="AC422" s="54" t="s">
        <v>111</v>
      </c>
      <c r="AD422" s="54" t="n">
        <v>12</v>
      </c>
      <c r="AE422" s="69" t="n">
        <v>45769</v>
      </c>
      <c r="AF422" s="64" t="n">
        <f aca="false">IF(AD422=0,0,IF(AE422="","",EDATE(AE422,AD422)-DAY(1)))</f>
        <v>46103</v>
      </c>
      <c r="AG422" s="56" t="s">
        <v>81</v>
      </c>
      <c r="AH422" s="56" t="s">
        <v>82</v>
      </c>
      <c r="AI422" s="54" t="s">
        <v>1943</v>
      </c>
      <c r="AJ422" s="54" t="s">
        <v>351</v>
      </c>
      <c r="AK422" s="64" t="str">
        <f aca="true">IF(AE422=0,"нет данных",IF(TODAY()&lt;AF422-30,"поверен",IF(TODAY()&gt;AF422,"ЗАМЕНИТЬ","ПРОСРОЧЕН")))</f>
        <v>поверен</v>
      </c>
      <c r="AL422" s="59" t="s">
        <v>85</v>
      </c>
      <c r="AM422" s="59" t="s">
        <v>85</v>
      </c>
      <c r="AN422" s="59" t="s">
        <v>86</v>
      </c>
      <c r="AO422" s="54" t="s">
        <v>87</v>
      </c>
      <c r="AP422" s="246"/>
      <c r="AQ422" s="246"/>
      <c r="AR422" s="246"/>
      <c r="AS422" s="246"/>
      <c r="AT422" s="246"/>
      <c r="AU422" s="246"/>
      <c r="AV422" s="246"/>
      <c r="AW422" s="246"/>
      <c r="AX422" s="246"/>
      <c r="AY422" s="246"/>
      <c r="AZ422" s="246"/>
      <c r="BA422" s="246"/>
      <c r="BB422" s="56" t="s">
        <v>93</v>
      </c>
      <c r="BC422" s="56" t="s">
        <v>94</v>
      </c>
      <c r="BD422" s="59" t="n">
        <v>3160</v>
      </c>
      <c r="BE422" s="246"/>
      <c r="BF422" s="249" t="s">
        <v>1891</v>
      </c>
      <c r="BG422" s="54" t="s">
        <v>124</v>
      </c>
      <c r="BH422" s="246"/>
      <c r="BI422" s="54"/>
      <c r="BJ422" s="54"/>
      <c r="BK422" s="54"/>
    </row>
    <row r="423" customFormat="false" ht="60" hidden="true" customHeight="true" outlineLevel="0" collapsed="false">
      <c r="A423" s="54"/>
      <c r="B423" s="54" t="s">
        <v>62</v>
      </c>
      <c r="C423" s="54" t="s">
        <v>63</v>
      </c>
      <c r="D423" s="55" t="s">
        <v>64</v>
      </c>
      <c r="E423" s="54" t="n">
        <v>267</v>
      </c>
      <c r="F423" s="54" t="s">
        <v>1857</v>
      </c>
      <c r="G423" s="54" t="s">
        <v>1882</v>
      </c>
      <c r="H423" s="54" t="s">
        <v>1944</v>
      </c>
      <c r="I423" s="54" t="s">
        <v>1884</v>
      </c>
      <c r="J423" s="54" t="s">
        <v>1885</v>
      </c>
      <c r="K423" s="54" t="s">
        <v>1886</v>
      </c>
      <c r="L423" s="54" t="s">
        <v>1887</v>
      </c>
      <c r="M423" s="250" t="s">
        <v>1888</v>
      </c>
      <c r="N423" s="54" t="n">
        <v>112160049</v>
      </c>
      <c r="O423" s="54" t="s">
        <v>1889</v>
      </c>
      <c r="P423" s="54" t="s">
        <v>76</v>
      </c>
      <c r="Q423" s="59" t="s">
        <v>77</v>
      </c>
      <c r="R423" s="65" t="n">
        <v>2015</v>
      </c>
      <c r="S423" s="253"/>
      <c r="T423" s="251" t="n">
        <f aca="false">R423+S423*365.2</f>
        <v>2015</v>
      </c>
      <c r="U423" s="54" t="n">
        <v>4</v>
      </c>
      <c r="V423" s="54" t="s">
        <v>242</v>
      </c>
      <c r="W423" s="54" t="s">
        <v>1255</v>
      </c>
      <c r="X423" s="54" t="n">
        <v>20</v>
      </c>
      <c r="Y423" s="54" t="s">
        <v>242</v>
      </c>
      <c r="Z423" s="54" t="s">
        <v>1255</v>
      </c>
      <c r="AA423" s="58" t="s">
        <v>1737</v>
      </c>
      <c r="AB423" s="246"/>
      <c r="AC423" s="54" t="s">
        <v>111</v>
      </c>
      <c r="AD423" s="54" t="n">
        <v>12</v>
      </c>
      <c r="AE423" s="69" t="n">
        <v>45769</v>
      </c>
      <c r="AF423" s="64" t="n">
        <f aca="false">IF(AD423=0,0,IF(AE423="","",EDATE(AE423,AD423)-DAY(1)))</f>
        <v>46103</v>
      </c>
      <c r="AG423" s="56" t="s">
        <v>81</v>
      </c>
      <c r="AH423" s="56" t="s">
        <v>82</v>
      </c>
      <c r="AI423" s="54" t="s">
        <v>1945</v>
      </c>
      <c r="AJ423" s="54" t="s">
        <v>351</v>
      </c>
      <c r="AK423" s="64" t="str">
        <f aca="true">IF(AE423=0,"нет данных",IF(TODAY()&lt;AF423-30,"поверен",IF(TODAY()&gt;AF423,"ЗАМЕНИТЬ","ПРОСРОЧЕН")))</f>
        <v>поверен</v>
      </c>
      <c r="AL423" s="59" t="s">
        <v>85</v>
      </c>
      <c r="AM423" s="59" t="s">
        <v>85</v>
      </c>
      <c r="AN423" s="59" t="s">
        <v>86</v>
      </c>
      <c r="AO423" s="54" t="s">
        <v>87</v>
      </c>
      <c r="AP423" s="246"/>
      <c r="AQ423" s="246"/>
      <c r="AR423" s="246"/>
      <c r="AS423" s="246"/>
      <c r="AT423" s="246"/>
      <c r="AU423" s="246"/>
      <c r="AV423" s="246"/>
      <c r="AW423" s="246"/>
      <c r="AX423" s="246"/>
      <c r="AY423" s="246"/>
      <c r="AZ423" s="246"/>
      <c r="BA423" s="246"/>
      <c r="BB423" s="56" t="s">
        <v>93</v>
      </c>
      <c r="BC423" s="56" t="s">
        <v>94</v>
      </c>
      <c r="BD423" s="59" t="n">
        <v>3160</v>
      </c>
      <c r="BE423" s="246"/>
      <c r="BF423" s="249" t="s">
        <v>1891</v>
      </c>
      <c r="BG423" s="54" t="s">
        <v>124</v>
      </c>
      <c r="BH423" s="246"/>
      <c r="BI423" s="54"/>
      <c r="BJ423" s="54"/>
      <c r="BK423" s="54"/>
    </row>
    <row r="424" customFormat="false" ht="60" hidden="true" customHeight="true" outlineLevel="0" collapsed="false">
      <c r="A424" s="54"/>
      <c r="B424" s="54" t="s">
        <v>62</v>
      </c>
      <c r="C424" s="54" t="s">
        <v>63</v>
      </c>
      <c r="D424" s="55" t="s">
        <v>64</v>
      </c>
      <c r="E424" s="54" t="n">
        <v>267</v>
      </c>
      <c r="F424" s="54" t="s">
        <v>1857</v>
      </c>
      <c r="G424" s="54" t="s">
        <v>1882</v>
      </c>
      <c r="H424" s="54" t="s">
        <v>1946</v>
      </c>
      <c r="I424" s="54" t="s">
        <v>1884</v>
      </c>
      <c r="J424" s="54" t="s">
        <v>1885</v>
      </c>
      <c r="K424" s="54" t="s">
        <v>1886</v>
      </c>
      <c r="L424" s="54" t="s">
        <v>1887</v>
      </c>
      <c r="M424" s="250" t="s">
        <v>1888</v>
      </c>
      <c r="N424" s="54" t="n">
        <v>112150665</v>
      </c>
      <c r="O424" s="54" t="s">
        <v>1889</v>
      </c>
      <c r="P424" s="54" t="s">
        <v>76</v>
      </c>
      <c r="Q424" s="59" t="s">
        <v>77</v>
      </c>
      <c r="R424" s="65" t="n">
        <v>2015</v>
      </c>
      <c r="S424" s="253"/>
      <c r="T424" s="251" t="n">
        <f aca="false">R424+S424*365.2</f>
        <v>2015</v>
      </c>
      <c r="U424" s="54" t="n">
        <v>4</v>
      </c>
      <c r="V424" s="54" t="s">
        <v>242</v>
      </c>
      <c r="W424" s="54" t="s">
        <v>1255</v>
      </c>
      <c r="X424" s="54" t="n">
        <v>20</v>
      </c>
      <c r="Y424" s="54" t="s">
        <v>242</v>
      </c>
      <c r="Z424" s="54" t="s">
        <v>1255</v>
      </c>
      <c r="AA424" s="58" t="s">
        <v>1737</v>
      </c>
      <c r="AB424" s="246"/>
      <c r="AC424" s="54" t="s">
        <v>111</v>
      </c>
      <c r="AD424" s="54" t="n">
        <v>12</v>
      </c>
      <c r="AE424" s="69" t="n">
        <v>45769</v>
      </c>
      <c r="AF424" s="64" t="n">
        <f aca="false">IF(AD424=0,0,IF(AE424="","",EDATE(AE424,AD424)-DAY(1)))</f>
        <v>46103</v>
      </c>
      <c r="AG424" s="56" t="s">
        <v>81</v>
      </c>
      <c r="AH424" s="56" t="s">
        <v>82</v>
      </c>
      <c r="AI424" s="54" t="s">
        <v>1947</v>
      </c>
      <c r="AJ424" s="54" t="s">
        <v>351</v>
      </c>
      <c r="AK424" s="64" t="str">
        <f aca="true">IF(AE424=0,"нет данных",IF(TODAY()&lt;AF424-30,"поверен",IF(TODAY()&gt;AF424,"ЗАМЕНИТЬ","ПРОСРОЧЕН")))</f>
        <v>поверен</v>
      </c>
      <c r="AL424" s="59" t="s">
        <v>85</v>
      </c>
      <c r="AM424" s="59" t="s">
        <v>85</v>
      </c>
      <c r="AN424" s="59" t="s">
        <v>86</v>
      </c>
      <c r="AO424" s="54" t="s">
        <v>87</v>
      </c>
      <c r="AP424" s="246"/>
      <c r="AQ424" s="246"/>
      <c r="AR424" s="246"/>
      <c r="AS424" s="246"/>
      <c r="AT424" s="246"/>
      <c r="AU424" s="246"/>
      <c r="AV424" s="246"/>
      <c r="AW424" s="246"/>
      <c r="AX424" s="246"/>
      <c r="AY424" s="246"/>
      <c r="AZ424" s="246"/>
      <c r="BA424" s="246"/>
      <c r="BB424" s="56" t="s">
        <v>93</v>
      </c>
      <c r="BC424" s="56" t="s">
        <v>94</v>
      </c>
      <c r="BD424" s="59" t="n">
        <v>3160</v>
      </c>
      <c r="BE424" s="246"/>
      <c r="BF424" s="249" t="s">
        <v>1891</v>
      </c>
      <c r="BG424" s="54" t="s">
        <v>124</v>
      </c>
      <c r="BH424" s="246"/>
      <c r="BI424" s="54"/>
      <c r="BJ424" s="54"/>
      <c r="BK424" s="54"/>
    </row>
    <row r="425" customFormat="false" ht="60" hidden="true" customHeight="true" outlineLevel="0" collapsed="false">
      <c r="A425" s="54"/>
      <c r="B425" s="54" t="s">
        <v>62</v>
      </c>
      <c r="C425" s="54" t="s">
        <v>63</v>
      </c>
      <c r="D425" s="55" t="s">
        <v>64</v>
      </c>
      <c r="E425" s="54" t="n">
        <v>267</v>
      </c>
      <c r="F425" s="54" t="s">
        <v>1857</v>
      </c>
      <c r="G425" s="54" t="s">
        <v>1882</v>
      </c>
      <c r="H425" s="54" t="s">
        <v>1948</v>
      </c>
      <c r="I425" s="54" t="s">
        <v>1884</v>
      </c>
      <c r="J425" s="54" t="s">
        <v>1885</v>
      </c>
      <c r="K425" s="54" t="s">
        <v>1886</v>
      </c>
      <c r="L425" s="54" t="s">
        <v>1887</v>
      </c>
      <c r="M425" s="250" t="s">
        <v>1888</v>
      </c>
      <c r="N425" s="54" t="n">
        <v>112160288</v>
      </c>
      <c r="O425" s="54" t="s">
        <v>1889</v>
      </c>
      <c r="P425" s="54" t="s">
        <v>76</v>
      </c>
      <c r="Q425" s="59" t="s">
        <v>77</v>
      </c>
      <c r="R425" s="65" t="n">
        <v>2015</v>
      </c>
      <c r="S425" s="253"/>
      <c r="T425" s="251" t="n">
        <f aca="false">R425+S425*365.2</f>
        <v>2015</v>
      </c>
      <c r="U425" s="54" t="n">
        <v>4</v>
      </c>
      <c r="V425" s="54" t="s">
        <v>242</v>
      </c>
      <c r="W425" s="54" t="s">
        <v>1255</v>
      </c>
      <c r="X425" s="54" t="n">
        <v>20</v>
      </c>
      <c r="Y425" s="54" t="s">
        <v>242</v>
      </c>
      <c r="Z425" s="54" t="s">
        <v>1255</v>
      </c>
      <c r="AA425" s="58" t="s">
        <v>1737</v>
      </c>
      <c r="AB425" s="246"/>
      <c r="AC425" s="54" t="s">
        <v>111</v>
      </c>
      <c r="AD425" s="54" t="n">
        <v>12</v>
      </c>
      <c r="AE425" s="69" t="n">
        <v>45769</v>
      </c>
      <c r="AF425" s="64" t="n">
        <f aca="false">IF(AD425=0,0,IF(AE425="","",EDATE(AE425,AD425)-DAY(1)))</f>
        <v>46103</v>
      </c>
      <c r="AG425" s="56" t="s">
        <v>81</v>
      </c>
      <c r="AH425" s="56" t="s">
        <v>82</v>
      </c>
      <c r="AI425" s="54" t="s">
        <v>1949</v>
      </c>
      <c r="AJ425" s="54" t="s">
        <v>351</v>
      </c>
      <c r="AK425" s="64" t="str">
        <f aca="true">IF(AE425=0,"нет данных",IF(TODAY()&lt;AF425-30,"поверен",IF(TODAY()&gt;AF425,"ЗАМЕНИТЬ","ПРОСРОЧЕН")))</f>
        <v>поверен</v>
      </c>
      <c r="AL425" s="59" t="s">
        <v>85</v>
      </c>
      <c r="AM425" s="59" t="s">
        <v>85</v>
      </c>
      <c r="AN425" s="59" t="s">
        <v>86</v>
      </c>
      <c r="AO425" s="54" t="s">
        <v>87</v>
      </c>
      <c r="AP425" s="246"/>
      <c r="AQ425" s="246"/>
      <c r="AR425" s="246"/>
      <c r="AS425" s="246"/>
      <c r="AT425" s="246"/>
      <c r="AU425" s="246"/>
      <c r="AV425" s="246"/>
      <c r="AW425" s="246"/>
      <c r="AX425" s="246"/>
      <c r="AY425" s="246"/>
      <c r="AZ425" s="246"/>
      <c r="BA425" s="246"/>
      <c r="BB425" s="56" t="s">
        <v>93</v>
      </c>
      <c r="BC425" s="56" t="s">
        <v>94</v>
      </c>
      <c r="BD425" s="59" t="n">
        <v>3160</v>
      </c>
      <c r="BE425" s="246"/>
      <c r="BF425" s="249" t="s">
        <v>1891</v>
      </c>
      <c r="BG425" s="54" t="s">
        <v>124</v>
      </c>
      <c r="BH425" s="246"/>
      <c r="BI425" s="54"/>
      <c r="BJ425" s="54"/>
      <c r="BK425" s="54"/>
    </row>
    <row r="426" customFormat="false" ht="60" hidden="true" customHeight="true" outlineLevel="0" collapsed="false">
      <c r="A426" s="54"/>
      <c r="B426" s="54" t="s">
        <v>62</v>
      </c>
      <c r="C426" s="54" t="s">
        <v>63</v>
      </c>
      <c r="D426" s="55" t="s">
        <v>64</v>
      </c>
      <c r="E426" s="54" t="n">
        <v>267</v>
      </c>
      <c r="F426" s="54" t="s">
        <v>1857</v>
      </c>
      <c r="G426" s="54" t="s">
        <v>1882</v>
      </c>
      <c r="H426" s="54" t="s">
        <v>1950</v>
      </c>
      <c r="I426" s="54" t="s">
        <v>1884</v>
      </c>
      <c r="J426" s="54" t="s">
        <v>1885</v>
      </c>
      <c r="K426" s="54" t="s">
        <v>1886</v>
      </c>
      <c r="L426" s="54" t="s">
        <v>1887</v>
      </c>
      <c r="M426" s="250" t="s">
        <v>1888</v>
      </c>
      <c r="N426" s="54" t="n">
        <v>112160279</v>
      </c>
      <c r="O426" s="54" t="s">
        <v>1889</v>
      </c>
      <c r="P426" s="54" t="s">
        <v>76</v>
      </c>
      <c r="Q426" s="59" t="s">
        <v>77</v>
      </c>
      <c r="R426" s="65" t="n">
        <v>2015</v>
      </c>
      <c r="S426" s="253"/>
      <c r="T426" s="251" t="n">
        <f aca="false">R426+S426*365.2</f>
        <v>2015</v>
      </c>
      <c r="U426" s="54" t="n">
        <v>4</v>
      </c>
      <c r="V426" s="54" t="s">
        <v>242</v>
      </c>
      <c r="W426" s="54" t="s">
        <v>1255</v>
      </c>
      <c r="X426" s="54" t="n">
        <v>20</v>
      </c>
      <c r="Y426" s="54" t="s">
        <v>242</v>
      </c>
      <c r="Z426" s="54" t="s">
        <v>1255</v>
      </c>
      <c r="AA426" s="58" t="s">
        <v>1737</v>
      </c>
      <c r="AB426" s="246"/>
      <c r="AC426" s="54" t="s">
        <v>111</v>
      </c>
      <c r="AD426" s="54" t="n">
        <v>12</v>
      </c>
      <c r="AE426" s="69" t="n">
        <v>45769</v>
      </c>
      <c r="AF426" s="64" t="n">
        <f aca="false">IF(AD426=0,0,IF(AE426="","",EDATE(AE426,AD426)-DAY(1)))</f>
        <v>46103</v>
      </c>
      <c r="AG426" s="56" t="s">
        <v>81</v>
      </c>
      <c r="AH426" s="56" t="s">
        <v>82</v>
      </c>
      <c r="AI426" s="54" t="s">
        <v>1951</v>
      </c>
      <c r="AJ426" s="54" t="s">
        <v>351</v>
      </c>
      <c r="AK426" s="64" t="str">
        <f aca="true">IF(AE426=0,"нет данных",IF(TODAY()&lt;AF426-30,"поверен",IF(TODAY()&gt;AF426,"ЗАМЕНИТЬ","ПРОСРОЧЕН")))</f>
        <v>поверен</v>
      </c>
      <c r="AL426" s="59" t="s">
        <v>85</v>
      </c>
      <c r="AM426" s="59" t="s">
        <v>85</v>
      </c>
      <c r="AN426" s="59" t="s">
        <v>86</v>
      </c>
      <c r="AO426" s="54" t="s">
        <v>87</v>
      </c>
      <c r="AP426" s="246"/>
      <c r="AQ426" s="246"/>
      <c r="AR426" s="246"/>
      <c r="AS426" s="246"/>
      <c r="AT426" s="246"/>
      <c r="AU426" s="246"/>
      <c r="AV426" s="246"/>
      <c r="AW426" s="246"/>
      <c r="AX426" s="246"/>
      <c r="AY426" s="246"/>
      <c r="AZ426" s="246"/>
      <c r="BA426" s="246"/>
      <c r="BB426" s="56" t="s">
        <v>93</v>
      </c>
      <c r="BC426" s="56" t="s">
        <v>94</v>
      </c>
      <c r="BD426" s="59" t="n">
        <v>3160</v>
      </c>
      <c r="BE426" s="246"/>
      <c r="BF426" s="249" t="s">
        <v>1891</v>
      </c>
      <c r="BG426" s="54" t="s">
        <v>124</v>
      </c>
      <c r="BH426" s="246"/>
      <c r="BI426" s="54"/>
      <c r="BJ426" s="54"/>
      <c r="BK426" s="54"/>
    </row>
    <row r="427" customFormat="false" ht="60" hidden="true" customHeight="true" outlineLevel="0" collapsed="false">
      <c r="A427" s="223"/>
      <c r="B427" s="54" t="s">
        <v>62</v>
      </c>
      <c r="C427" s="54" t="s">
        <v>63</v>
      </c>
      <c r="D427" s="55" t="s">
        <v>64</v>
      </c>
      <c r="E427" s="54" t="n">
        <v>267</v>
      </c>
      <c r="F427" s="54" t="s">
        <v>1857</v>
      </c>
      <c r="G427" s="54" t="s">
        <v>1882</v>
      </c>
      <c r="H427" s="54" t="s">
        <v>1952</v>
      </c>
      <c r="I427" s="54" t="s">
        <v>1884</v>
      </c>
      <c r="J427" s="54" t="s">
        <v>1885</v>
      </c>
      <c r="K427" s="54" t="s">
        <v>1886</v>
      </c>
      <c r="L427" s="54" t="s">
        <v>1887</v>
      </c>
      <c r="M427" s="250" t="s">
        <v>1888</v>
      </c>
      <c r="N427" s="54" t="n">
        <v>112160185</v>
      </c>
      <c r="O427" s="54" t="s">
        <v>1889</v>
      </c>
      <c r="P427" s="54" t="s">
        <v>76</v>
      </c>
      <c r="Q427" s="59" t="s">
        <v>77</v>
      </c>
      <c r="R427" s="65" t="n">
        <v>2015</v>
      </c>
      <c r="S427" s="253"/>
      <c r="T427" s="251" t="n">
        <f aca="false">R427+S427*365.2</f>
        <v>2015</v>
      </c>
      <c r="U427" s="54" t="n">
        <v>4</v>
      </c>
      <c r="V427" s="54" t="s">
        <v>242</v>
      </c>
      <c r="W427" s="54" t="s">
        <v>1255</v>
      </c>
      <c r="X427" s="54" t="n">
        <v>20</v>
      </c>
      <c r="Y427" s="54" t="s">
        <v>242</v>
      </c>
      <c r="Z427" s="54" t="s">
        <v>1255</v>
      </c>
      <c r="AA427" s="58" t="s">
        <v>1737</v>
      </c>
      <c r="AB427" s="246"/>
      <c r="AC427" s="54" t="s">
        <v>111</v>
      </c>
      <c r="AD427" s="54" t="n">
        <v>12</v>
      </c>
      <c r="AE427" s="69" t="n">
        <v>45769</v>
      </c>
      <c r="AF427" s="64" t="n">
        <f aca="false">IF(AD427=0,0,IF(AE427="","",EDATE(AE427,AD427)-DAY(1)))</f>
        <v>46103</v>
      </c>
      <c r="AG427" s="56" t="s">
        <v>81</v>
      </c>
      <c r="AH427" s="56" t="s">
        <v>82</v>
      </c>
      <c r="AI427" s="54" t="s">
        <v>1953</v>
      </c>
      <c r="AJ427" s="54" t="s">
        <v>351</v>
      </c>
      <c r="AK427" s="64" t="str">
        <f aca="true">IF(AE427=0,"нет данных",IF(TODAY()&lt;AF427-30,"поверен",IF(TODAY()&gt;AF427,"ЗАМЕНИТЬ","ПРОСРОЧЕН")))</f>
        <v>поверен</v>
      </c>
      <c r="AL427" s="59" t="s">
        <v>85</v>
      </c>
      <c r="AM427" s="59" t="s">
        <v>85</v>
      </c>
      <c r="AN427" s="59" t="s">
        <v>86</v>
      </c>
      <c r="AO427" s="54" t="s">
        <v>87</v>
      </c>
      <c r="AP427" s="246"/>
      <c r="AQ427" s="246"/>
      <c r="AR427" s="246"/>
      <c r="AS427" s="246"/>
      <c r="AT427" s="246"/>
      <c r="AU427" s="246"/>
      <c r="AV427" s="246"/>
      <c r="AW427" s="246"/>
      <c r="AX427" s="246"/>
      <c r="AY427" s="246"/>
      <c r="AZ427" s="246"/>
      <c r="BA427" s="246"/>
      <c r="BB427" s="56" t="s">
        <v>93</v>
      </c>
      <c r="BC427" s="56" t="s">
        <v>94</v>
      </c>
      <c r="BD427" s="59" t="n">
        <v>3160</v>
      </c>
      <c r="BE427" s="246"/>
      <c r="BF427" s="249" t="s">
        <v>1891</v>
      </c>
      <c r="BG427" s="54" t="s">
        <v>124</v>
      </c>
      <c r="BH427" s="246"/>
      <c r="BI427" s="54"/>
      <c r="BJ427" s="54"/>
      <c r="BK427" s="54"/>
    </row>
    <row r="428" customFormat="false" ht="60" hidden="true" customHeight="true" outlineLevel="0" collapsed="false">
      <c r="A428" s="223"/>
      <c r="B428" s="54" t="s">
        <v>62</v>
      </c>
      <c r="C428" s="54" t="s">
        <v>63</v>
      </c>
      <c r="D428" s="55" t="s">
        <v>64</v>
      </c>
      <c r="E428" s="54" t="n">
        <v>267</v>
      </c>
      <c r="F428" s="54" t="s">
        <v>1857</v>
      </c>
      <c r="G428" s="54" t="s">
        <v>1882</v>
      </c>
      <c r="H428" s="54" t="s">
        <v>1954</v>
      </c>
      <c r="I428" s="54" t="s">
        <v>1884</v>
      </c>
      <c r="J428" s="54" t="s">
        <v>1885</v>
      </c>
      <c r="K428" s="54" t="s">
        <v>1886</v>
      </c>
      <c r="L428" s="54" t="s">
        <v>1887</v>
      </c>
      <c r="M428" s="250" t="s">
        <v>1888</v>
      </c>
      <c r="N428" s="54" t="n">
        <v>112160129</v>
      </c>
      <c r="O428" s="54" t="s">
        <v>1889</v>
      </c>
      <c r="P428" s="54" t="s">
        <v>76</v>
      </c>
      <c r="Q428" s="59" t="s">
        <v>77</v>
      </c>
      <c r="R428" s="65" t="n">
        <v>2015</v>
      </c>
      <c r="S428" s="253"/>
      <c r="T428" s="251" t="n">
        <f aca="false">R428+S428*365.2</f>
        <v>2015</v>
      </c>
      <c r="U428" s="54" t="n">
        <v>4</v>
      </c>
      <c r="V428" s="54" t="s">
        <v>242</v>
      </c>
      <c r="W428" s="54" t="s">
        <v>1255</v>
      </c>
      <c r="X428" s="54" t="n">
        <v>20</v>
      </c>
      <c r="Y428" s="54" t="s">
        <v>242</v>
      </c>
      <c r="Z428" s="54" t="s">
        <v>1255</v>
      </c>
      <c r="AA428" s="58" t="s">
        <v>1737</v>
      </c>
      <c r="AB428" s="246"/>
      <c r="AC428" s="54" t="s">
        <v>111</v>
      </c>
      <c r="AD428" s="54" t="n">
        <v>12</v>
      </c>
      <c r="AE428" s="69" t="n">
        <v>45769</v>
      </c>
      <c r="AF428" s="64" t="n">
        <f aca="false">IF(AD428=0,0,IF(AE428="","",EDATE(AE428,AD428)-DAY(1)))</f>
        <v>46103</v>
      </c>
      <c r="AG428" s="56" t="s">
        <v>81</v>
      </c>
      <c r="AH428" s="56" t="s">
        <v>82</v>
      </c>
      <c r="AI428" s="54" t="s">
        <v>1955</v>
      </c>
      <c r="AJ428" s="54" t="s">
        <v>351</v>
      </c>
      <c r="AK428" s="64" t="str">
        <f aca="true">IF(AE428=0,"нет данных",IF(TODAY()&lt;AF428-30,"поверен",IF(TODAY()&gt;AF428,"ЗАМЕНИТЬ","ПРОСРОЧЕН")))</f>
        <v>поверен</v>
      </c>
      <c r="AL428" s="59" t="s">
        <v>85</v>
      </c>
      <c r="AM428" s="59" t="s">
        <v>85</v>
      </c>
      <c r="AN428" s="59" t="s">
        <v>86</v>
      </c>
      <c r="AO428" s="54" t="s">
        <v>87</v>
      </c>
      <c r="AP428" s="246"/>
      <c r="AQ428" s="246"/>
      <c r="AR428" s="246"/>
      <c r="AS428" s="246"/>
      <c r="AT428" s="246"/>
      <c r="AU428" s="246"/>
      <c r="AV428" s="246"/>
      <c r="AW428" s="246"/>
      <c r="AX428" s="246"/>
      <c r="AY428" s="246"/>
      <c r="AZ428" s="246"/>
      <c r="BA428" s="246"/>
      <c r="BB428" s="56" t="s">
        <v>93</v>
      </c>
      <c r="BC428" s="56" t="s">
        <v>94</v>
      </c>
      <c r="BD428" s="59" t="n">
        <v>3160</v>
      </c>
      <c r="BE428" s="246"/>
      <c r="BF428" s="249" t="s">
        <v>1891</v>
      </c>
      <c r="BG428" s="54" t="s">
        <v>124</v>
      </c>
      <c r="BH428" s="246"/>
      <c r="BI428" s="54"/>
      <c r="BJ428" s="54"/>
      <c r="BK428" s="54"/>
    </row>
    <row r="429" customFormat="false" ht="60" hidden="true" customHeight="true" outlineLevel="0" collapsed="false">
      <c r="A429" s="223"/>
      <c r="B429" s="54" t="s">
        <v>62</v>
      </c>
      <c r="C429" s="54" t="s">
        <v>63</v>
      </c>
      <c r="D429" s="55" t="s">
        <v>64</v>
      </c>
      <c r="E429" s="54" t="n">
        <v>267</v>
      </c>
      <c r="F429" s="54" t="s">
        <v>1857</v>
      </c>
      <c r="G429" s="54" t="s">
        <v>1882</v>
      </c>
      <c r="H429" s="54" t="s">
        <v>1956</v>
      </c>
      <c r="I429" s="54" t="s">
        <v>1884</v>
      </c>
      <c r="J429" s="54" t="s">
        <v>1885</v>
      </c>
      <c r="K429" s="54" t="s">
        <v>1886</v>
      </c>
      <c r="L429" s="54" t="s">
        <v>1887</v>
      </c>
      <c r="M429" s="250" t="s">
        <v>1888</v>
      </c>
      <c r="N429" s="54" t="n">
        <v>112160134</v>
      </c>
      <c r="O429" s="54" t="s">
        <v>1889</v>
      </c>
      <c r="P429" s="54" t="s">
        <v>76</v>
      </c>
      <c r="Q429" s="59" t="s">
        <v>77</v>
      </c>
      <c r="R429" s="65" t="n">
        <v>2015</v>
      </c>
      <c r="S429" s="253"/>
      <c r="T429" s="251" t="n">
        <f aca="false">R429+S429*365.2</f>
        <v>2015</v>
      </c>
      <c r="U429" s="54" t="n">
        <v>4</v>
      </c>
      <c r="V429" s="54" t="s">
        <v>242</v>
      </c>
      <c r="W429" s="54" t="s">
        <v>1255</v>
      </c>
      <c r="X429" s="54" t="n">
        <v>20</v>
      </c>
      <c r="Y429" s="54" t="s">
        <v>242</v>
      </c>
      <c r="Z429" s="54" t="s">
        <v>1255</v>
      </c>
      <c r="AA429" s="58" t="s">
        <v>1737</v>
      </c>
      <c r="AB429" s="246"/>
      <c r="AC429" s="54" t="s">
        <v>111</v>
      </c>
      <c r="AD429" s="54" t="n">
        <v>12</v>
      </c>
      <c r="AE429" s="69" t="n">
        <v>45769</v>
      </c>
      <c r="AF429" s="64" t="n">
        <f aca="false">IF(AD429=0,0,IF(AE429="","",EDATE(AE429,AD429)-DAY(1)))</f>
        <v>46103</v>
      </c>
      <c r="AG429" s="56" t="s">
        <v>81</v>
      </c>
      <c r="AH429" s="56" t="s">
        <v>82</v>
      </c>
      <c r="AI429" s="54" t="s">
        <v>1957</v>
      </c>
      <c r="AJ429" s="54" t="s">
        <v>351</v>
      </c>
      <c r="AK429" s="64" t="str">
        <f aca="true">IF(AE429=0,"нет данных",IF(TODAY()&lt;AF429-30,"поверен",IF(TODAY()&gt;AF429,"ЗАМЕНИТЬ","ПРОСРОЧЕН")))</f>
        <v>поверен</v>
      </c>
      <c r="AL429" s="59" t="s">
        <v>85</v>
      </c>
      <c r="AM429" s="59" t="s">
        <v>85</v>
      </c>
      <c r="AN429" s="59" t="s">
        <v>86</v>
      </c>
      <c r="AO429" s="54" t="s">
        <v>87</v>
      </c>
      <c r="AP429" s="246"/>
      <c r="AQ429" s="246"/>
      <c r="AR429" s="246"/>
      <c r="AS429" s="246"/>
      <c r="AT429" s="246"/>
      <c r="AU429" s="246"/>
      <c r="AV429" s="246"/>
      <c r="AW429" s="246"/>
      <c r="AX429" s="246"/>
      <c r="AY429" s="246"/>
      <c r="AZ429" s="246"/>
      <c r="BA429" s="246"/>
      <c r="BB429" s="56" t="s">
        <v>93</v>
      </c>
      <c r="BC429" s="56" t="s">
        <v>94</v>
      </c>
      <c r="BD429" s="59" t="n">
        <v>3160</v>
      </c>
      <c r="BE429" s="246"/>
      <c r="BF429" s="249" t="s">
        <v>1891</v>
      </c>
      <c r="BG429" s="54" t="s">
        <v>124</v>
      </c>
      <c r="BH429" s="246"/>
      <c r="BI429" s="54"/>
      <c r="BJ429" s="54"/>
      <c r="BK429" s="54"/>
    </row>
    <row r="430" customFormat="false" ht="60" hidden="true" customHeight="true" outlineLevel="0" collapsed="false">
      <c r="A430" s="36"/>
      <c r="B430" s="36" t="s">
        <v>62</v>
      </c>
      <c r="C430" s="36" t="s">
        <v>63</v>
      </c>
      <c r="D430" s="37" t="s">
        <v>64</v>
      </c>
      <c r="E430" s="36" t="n">
        <v>267</v>
      </c>
      <c r="F430" s="36" t="s">
        <v>1857</v>
      </c>
      <c r="G430" s="36" t="s">
        <v>1882</v>
      </c>
      <c r="H430" s="36" t="s">
        <v>1958</v>
      </c>
      <c r="I430" s="36" t="s">
        <v>1884</v>
      </c>
      <c r="J430" s="36" t="s">
        <v>1885</v>
      </c>
      <c r="K430" s="36" t="s">
        <v>1886</v>
      </c>
      <c r="L430" s="36" t="s">
        <v>1887</v>
      </c>
      <c r="M430" s="256" t="s">
        <v>1888</v>
      </c>
      <c r="N430" s="36" t="n">
        <v>112150642</v>
      </c>
      <c r="O430" s="36" t="s">
        <v>1889</v>
      </c>
      <c r="P430" s="36" t="s">
        <v>76</v>
      </c>
      <c r="Q430" s="41" t="s">
        <v>77</v>
      </c>
      <c r="R430" s="46" t="n">
        <v>2015</v>
      </c>
      <c r="S430" s="257"/>
      <c r="T430" s="192" t="n">
        <f aca="false">R430+S430*365.2</f>
        <v>2015</v>
      </c>
      <c r="U430" s="36" t="n">
        <v>4</v>
      </c>
      <c r="V430" s="36" t="s">
        <v>242</v>
      </c>
      <c r="W430" s="36" t="s">
        <v>1255</v>
      </c>
      <c r="X430" s="36" t="n">
        <v>20</v>
      </c>
      <c r="Y430" s="36" t="s">
        <v>242</v>
      </c>
      <c r="Z430" s="36" t="s">
        <v>1255</v>
      </c>
      <c r="AA430" s="40" t="s">
        <v>1737</v>
      </c>
      <c r="AB430" s="202"/>
      <c r="AC430" s="36" t="s">
        <v>111</v>
      </c>
      <c r="AD430" s="36" t="n">
        <v>12</v>
      </c>
      <c r="AE430" s="42"/>
      <c r="AF430" s="45" t="str">
        <f aca="false">IF(AD430=0,0,IF(AE430="","",EDATE(AE430,AD430)-DAY(1)))</f>
        <v/>
      </c>
      <c r="AG430" s="38" t="s">
        <v>81</v>
      </c>
      <c r="AH430" s="38" t="s">
        <v>82</v>
      </c>
      <c r="AI430" s="36"/>
      <c r="AJ430" s="36" t="s">
        <v>113</v>
      </c>
      <c r="AK430" s="45" t="str">
        <f aca="true">IF(AE430=0,"нет данных",IF(TODAY()&lt;AF430-30,"поверен",IF(TODAY()&gt;AF430,"ЗАМЕНИТЬ","ПРОСРОЧЕН")))</f>
        <v>нет данных</v>
      </c>
      <c r="AL430" s="41" t="s">
        <v>85</v>
      </c>
      <c r="AM430" s="41" t="s">
        <v>85</v>
      </c>
      <c r="AN430" s="41" t="s">
        <v>86</v>
      </c>
      <c r="AO430" s="36" t="s">
        <v>87</v>
      </c>
      <c r="AP430" s="202"/>
      <c r="AQ430" s="42" t="n">
        <v>45490</v>
      </c>
      <c r="AR430" s="202"/>
      <c r="AS430" s="202"/>
      <c r="AT430" s="36" t="s">
        <v>1873</v>
      </c>
      <c r="AU430" s="202"/>
      <c r="AV430" s="202"/>
      <c r="AW430" s="202"/>
      <c r="AX430" s="202"/>
      <c r="AY430" s="202"/>
      <c r="AZ430" s="202"/>
      <c r="BA430" s="202"/>
      <c r="BB430" s="38" t="s">
        <v>93</v>
      </c>
      <c r="BC430" s="38" t="s">
        <v>94</v>
      </c>
      <c r="BD430" s="41" t="n">
        <v>3160</v>
      </c>
      <c r="BE430" s="202"/>
      <c r="BF430" s="220"/>
      <c r="BG430" s="36"/>
      <c r="BH430" s="202"/>
      <c r="BI430" s="36"/>
      <c r="BJ430" s="36"/>
      <c r="BK430" s="36"/>
    </row>
    <row r="431" customFormat="false" ht="60" hidden="true" customHeight="true" outlineLevel="0" collapsed="false">
      <c r="A431" s="54"/>
      <c r="B431" s="54" t="s">
        <v>62</v>
      </c>
      <c r="C431" s="54" t="s">
        <v>63</v>
      </c>
      <c r="D431" s="55" t="s">
        <v>64</v>
      </c>
      <c r="E431" s="54" t="n">
        <v>267</v>
      </c>
      <c r="F431" s="54" t="s">
        <v>1857</v>
      </c>
      <c r="G431" s="54" t="s">
        <v>1882</v>
      </c>
      <c r="H431" s="54" t="s">
        <v>1959</v>
      </c>
      <c r="I431" s="54" t="s">
        <v>1884</v>
      </c>
      <c r="J431" s="54" t="s">
        <v>1885</v>
      </c>
      <c r="K431" s="54" t="s">
        <v>1886</v>
      </c>
      <c r="L431" s="54" t="s">
        <v>1887</v>
      </c>
      <c r="M431" s="250" t="s">
        <v>1888</v>
      </c>
      <c r="N431" s="54" t="n">
        <v>112160075</v>
      </c>
      <c r="O431" s="54" t="s">
        <v>1889</v>
      </c>
      <c r="P431" s="54" t="s">
        <v>76</v>
      </c>
      <c r="Q431" s="59" t="s">
        <v>77</v>
      </c>
      <c r="R431" s="65" t="n">
        <v>2015</v>
      </c>
      <c r="S431" s="253"/>
      <c r="T431" s="251" t="n">
        <f aca="false">R431+S431*365.2</f>
        <v>2015</v>
      </c>
      <c r="U431" s="54" t="n">
        <v>4</v>
      </c>
      <c r="V431" s="54" t="s">
        <v>242</v>
      </c>
      <c r="W431" s="54" t="s">
        <v>1255</v>
      </c>
      <c r="X431" s="54" t="n">
        <v>20</v>
      </c>
      <c r="Y431" s="54" t="s">
        <v>242</v>
      </c>
      <c r="Z431" s="54" t="s">
        <v>1255</v>
      </c>
      <c r="AA431" s="58" t="s">
        <v>1737</v>
      </c>
      <c r="AB431" s="246"/>
      <c r="AC431" s="54" t="s">
        <v>111</v>
      </c>
      <c r="AD431" s="54" t="n">
        <v>12</v>
      </c>
      <c r="AE431" s="69" t="n">
        <v>45769</v>
      </c>
      <c r="AF431" s="64" t="n">
        <f aca="false">IF(AD431=0,0,IF(AE431="","",EDATE(AE431,AD431)-DAY(1)))</f>
        <v>46103</v>
      </c>
      <c r="AG431" s="56" t="s">
        <v>81</v>
      </c>
      <c r="AH431" s="56" t="s">
        <v>82</v>
      </c>
      <c r="AI431" s="54" t="s">
        <v>1960</v>
      </c>
      <c r="AJ431" s="54" t="s">
        <v>351</v>
      </c>
      <c r="AK431" s="64" t="str">
        <f aca="true">IF(AE431=0,"нет данных",IF(TODAY()&lt;AF431-30,"поверен",IF(TODAY()&gt;AF431,"ЗАМЕНИТЬ","ПРОСРОЧЕН")))</f>
        <v>поверен</v>
      </c>
      <c r="AL431" s="59" t="s">
        <v>85</v>
      </c>
      <c r="AM431" s="59" t="s">
        <v>85</v>
      </c>
      <c r="AN431" s="59" t="s">
        <v>86</v>
      </c>
      <c r="AO431" s="54" t="s">
        <v>87</v>
      </c>
      <c r="AP431" s="246"/>
      <c r="AQ431" s="246"/>
      <c r="AR431" s="246"/>
      <c r="AS431" s="246"/>
      <c r="AT431" s="246"/>
      <c r="AU431" s="246"/>
      <c r="AV431" s="246"/>
      <c r="AW431" s="246"/>
      <c r="AX431" s="246"/>
      <c r="AY431" s="246"/>
      <c r="AZ431" s="246"/>
      <c r="BA431" s="246"/>
      <c r="BB431" s="56" t="s">
        <v>93</v>
      </c>
      <c r="BC431" s="56" t="s">
        <v>94</v>
      </c>
      <c r="BD431" s="59" t="n">
        <v>3160</v>
      </c>
      <c r="BE431" s="246"/>
      <c r="BF431" s="249" t="s">
        <v>1891</v>
      </c>
      <c r="BG431" s="54" t="s">
        <v>124</v>
      </c>
      <c r="BH431" s="246"/>
      <c r="BI431" s="54"/>
      <c r="BJ431" s="54"/>
      <c r="BK431" s="54"/>
    </row>
    <row r="432" customFormat="false" ht="60" hidden="true" customHeight="true" outlineLevel="0" collapsed="false">
      <c r="A432" s="223"/>
      <c r="B432" s="54" t="s">
        <v>62</v>
      </c>
      <c r="C432" s="54" t="s">
        <v>63</v>
      </c>
      <c r="D432" s="55" t="s">
        <v>64</v>
      </c>
      <c r="E432" s="54" t="n">
        <v>267</v>
      </c>
      <c r="F432" s="54" t="s">
        <v>1857</v>
      </c>
      <c r="G432" s="54" t="s">
        <v>1882</v>
      </c>
      <c r="H432" s="54" t="s">
        <v>1961</v>
      </c>
      <c r="I432" s="54" t="s">
        <v>1884</v>
      </c>
      <c r="J432" s="54" t="s">
        <v>1885</v>
      </c>
      <c r="K432" s="54" t="s">
        <v>1886</v>
      </c>
      <c r="L432" s="54" t="s">
        <v>1887</v>
      </c>
      <c r="M432" s="250" t="s">
        <v>1888</v>
      </c>
      <c r="N432" s="54" t="n">
        <v>112160095</v>
      </c>
      <c r="O432" s="54" t="s">
        <v>1889</v>
      </c>
      <c r="P432" s="54" t="s">
        <v>76</v>
      </c>
      <c r="Q432" s="59" t="s">
        <v>77</v>
      </c>
      <c r="R432" s="65" t="n">
        <v>2015</v>
      </c>
      <c r="S432" s="253"/>
      <c r="T432" s="251" t="n">
        <f aca="false">R432+S432*365.2</f>
        <v>2015</v>
      </c>
      <c r="U432" s="54" t="n">
        <v>4</v>
      </c>
      <c r="V432" s="54" t="s">
        <v>242</v>
      </c>
      <c r="W432" s="54" t="s">
        <v>1255</v>
      </c>
      <c r="X432" s="54" t="n">
        <v>20</v>
      </c>
      <c r="Y432" s="54" t="s">
        <v>242</v>
      </c>
      <c r="Z432" s="54" t="s">
        <v>1255</v>
      </c>
      <c r="AA432" s="58" t="s">
        <v>1737</v>
      </c>
      <c r="AB432" s="246"/>
      <c r="AC432" s="54" t="s">
        <v>111</v>
      </c>
      <c r="AD432" s="54" t="n">
        <v>12</v>
      </c>
      <c r="AE432" s="69" t="n">
        <v>45769</v>
      </c>
      <c r="AF432" s="64" t="n">
        <f aca="false">IF(AD432=0,0,IF(AE432="","",EDATE(AE432,AD432)-DAY(1)))</f>
        <v>46103</v>
      </c>
      <c r="AG432" s="56" t="s">
        <v>81</v>
      </c>
      <c r="AH432" s="56" t="s">
        <v>82</v>
      </c>
      <c r="AI432" s="54" t="s">
        <v>1962</v>
      </c>
      <c r="AJ432" s="54" t="s">
        <v>351</v>
      </c>
      <c r="AK432" s="64" t="str">
        <f aca="true">IF(AE432=0,"нет данных",IF(TODAY()&lt;AF432-30,"поверен",IF(TODAY()&gt;AF432,"ЗАМЕНИТЬ","ПРОСРОЧЕН")))</f>
        <v>поверен</v>
      </c>
      <c r="AL432" s="59" t="s">
        <v>85</v>
      </c>
      <c r="AM432" s="59" t="s">
        <v>85</v>
      </c>
      <c r="AN432" s="59" t="s">
        <v>86</v>
      </c>
      <c r="AO432" s="54" t="s">
        <v>87</v>
      </c>
      <c r="AP432" s="246"/>
      <c r="AQ432" s="246"/>
      <c r="AR432" s="246"/>
      <c r="AS432" s="246"/>
      <c r="AT432" s="246"/>
      <c r="AU432" s="246"/>
      <c r="AV432" s="246"/>
      <c r="AW432" s="246"/>
      <c r="AX432" s="246"/>
      <c r="AY432" s="246"/>
      <c r="AZ432" s="246"/>
      <c r="BA432" s="246"/>
      <c r="BB432" s="56" t="s">
        <v>93</v>
      </c>
      <c r="BC432" s="56" t="s">
        <v>94</v>
      </c>
      <c r="BD432" s="59" t="n">
        <v>3160</v>
      </c>
      <c r="BE432" s="246"/>
      <c r="BF432" s="249" t="s">
        <v>1891</v>
      </c>
      <c r="BG432" s="54" t="s">
        <v>124</v>
      </c>
      <c r="BH432" s="246"/>
      <c r="BI432" s="54"/>
      <c r="BJ432" s="54"/>
      <c r="BK432" s="54"/>
    </row>
    <row r="433" customFormat="false" ht="60" hidden="true" customHeight="true" outlineLevel="0" collapsed="false">
      <c r="A433" s="54"/>
      <c r="B433" s="54" t="s">
        <v>62</v>
      </c>
      <c r="C433" s="54" t="s">
        <v>63</v>
      </c>
      <c r="D433" s="55" t="s">
        <v>64</v>
      </c>
      <c r="E433" s="54" t="n">
        <v>267</v>
      </c>
      <c r="F433" s="54" t="s">
        <v>1857</v>
      </c>
      <c r="G433" s="54" t="s">
        <v>1882</v>
      </c>
      <c r="H433" s="54" t="s">
        <v>1963</v>
      </c>
      <c r="I433" s="54" t="s">
        <v>1884</v>
      </c>
      <c r="J433" s="54" t="s">
        <v>1885</v>
      </c>
      <c r="K433" s="54" t="s">
        <v>1886</v>
      </c>
      <c r="L433" s="54" t="s">
        <v>1887</v>
      </c>
      <c r="M433" s="250" t="s">
        <v>1888</v>
      </c>
      <c r="N433" s="54" t="n">
        <v>112160226</v>
      </c>
      <c r="O433" s="54" t="s">
        <v>1889</v>
      </c>
      <c r="P433" s="54" t="s">
        <v>76</v>
      </c>
      <c r="Q433" s="59" t="s">
        <v>77</v>
      </c>
      <c r="R433" s="65" t="n">
        <v>2015</v>
      </c>
      <c r="S433" s="253"/>
      <c r="T433" s="251" t="n">
        <f aca="false">R433+S433*365.2</f>
        <v>2015</v>
      </c>
      <c r="U433" s="54" t="n">
        <v>4</v>
      </c>
      <c r="V433" s="54" t="s">
        <v>242</v>
      </c>
      <c r="W433" s="54" t="s">
        <v>1255</v>
      </c>
      <c r="X433" s="54" t="n">
        <v>20</v>
      </c>
      <c r="Y433" s="54" t="s">
        <v>242</v>
      </c>
      <c r="Z433" s="54" t="s">
        <v>1255</v>
      </c>
      <c r="AA433" s="58" t="s">
        <v>1737</v>
      </c>
      <c r="AB433" s="246"/>
      <c r="AC433" s="54" t="s">
        <v>111</v>
      </c>
      <c r="AD433" s="54" t="n">
        <v>12</v>
      </c>
      <c r="AE433" s="69" t="n">
        <v>45769</v>
      </c>
      <c r="AF433" s="64" t="n">
        <f aca="false">IF(AD433=0,0,IF(AE433="","",EDATE(AE433,AD433)-DAY(1)))</f>
        <v>46103</v>
      </c>
      <c r="AG433" s="56" t="s">
        <v>81</v>
      </c>
      <c r="AH433" s="56" t="s">
        <v>82</v>
      </c>
      <c r="AI433" s="54" t="s">
        <v>1964</v>
      </c>
      <c r="AJ433" s="54" t="s">
        <v>351</v>
      </c>
      <c r="AK433" s="64" t="str">
        <f aca="true">IF(AE433=0,"нет данных",IF(TODAY()&lt;AF433-30,"поверен",IF(TODAY()&gt;AF433,"ЗАМЕНИТЬ","ПРОСРОЧЕН")))</f>
        <v>поверен</v>
      </c>
      <c r="AL433" s="59" t="s">
        <v>85</v>
      </c>
      <c r="AM433" s="59" t="s">
        <v>85</v>
      </c>
      <c r="AN433" s="59" t="s">
        <v>86</v>
      </c>
      <c r="AO433" s="54" t="s">
        <v>87</v>
      </c>
      <c r="AP433" s="246"/>
      <c r="AQ433" s="246"/>
      <c r="AR433" s="246"/>
      <c r="AS433" s="246"/>
      <c r="AT433" s="246"/>
      <c r="AU433" s="246"/>
      <c r="AV433" s="246"/>
      <c r="AW433" s="246"/>
      <c r="AX433" s="246"/>
      <c r="AY433" s="246"/>
      <c r="AZ433" s="246"/>
      <c r="BA433" s="246"/>
      <c r="BB433" s="56" t="s">
        <v>93</v>
      </c>
      <c r="BC433" s="56" t="s">
        <v>94</v>
      </c>
      <c r="BD433" s="59" t="n">
        <v>3160</v>
      </c>
      <c r="BE433" s="246"/>
      <c r="BF433" s="249" t="s">
        <v>1891</v>
      </c>
      <c r="BG433" s="54" t="s">
        <v>124</v>
      </c>
      <c r="BH433" s="246"/>
      <c r="BI433" s="54"/>
      <c r="BJ433" s="54"/>
      <c r="BK433" s="54"/>
    </row>
    <row r="434" customFormat="false" ht="60" hidden="true" customHeight="true" outlineLevel="0" collapsed="false">
      <c r="A434" s="223"/>
      <c r="B434" s="54" t="s">
        <v>62</v>
      </c>
      <c r="C434" s="54" t="s">
        <v>63</v>
      </c>
      <c r="D434" s="55" t="s">
        <v>64</v>
      </c>
      <c r="E434" s="54" t="n">
        <v>267</v>
      </c>
      <c r="F434" s="54" t="s">
        <v>1857</v>
      </c>
      <c r="G434" s="54" t="s">
        <v>1882</v>
      </c>
      <c r="H434" s="54" t="s">
        <v>1965</v>
      </c>
      <c r="I434" s="54" t="s">
        <v>1884</v>
      </c>
      <c r="J434" s="54" t="s">
        <v>1885</v>
      </c>
      <c r="K434" s="54" t="s">
        <v>1886</v>
      </c>
      <c r="L434" s="54" t="s">
        <v>1887</v>
      </c>
      <c r="M434" s="250" t="s">
        <v>1888</v>
      </c>
      <c r="N434" s="54" t="n">
        <v>112160127</v>
      </c>
      <c r="O434" s="54" t="s">
        <v>1889</v>
      </c>
      <c r="P434" s="54" t="s">
        <v>76</v>
      </c>
      <c r="Q434" s="59" t="s">
        <v>77</v>
      </c>
      <c r="R434" s="65" t="n">
        <v>2015</v>
      </c>
      <c r="S434" s="253"/>
      <c r="T434" s="251" t="n">
        <f aca="false">R434+S434*365.2</f>
        <v>2015</v>
      </c>
      <c r="U434" s="54" t="n">
        <v>4</v>
      </c>
      <c r="V434" s="54" t="s">
        <v>242</v>
      </c>
      <c r="W434" s="54" t="s">
        <v>1255</v>
      </c>
      <c r="X434" s="54" t="n">
        <v>20</v>
      </c>
      <c r="Y434" s="54" t="s">
        <v>242</v>
      </c>
      <c r="Z434" s="54" t="s">
        <v>1255</v>
      </c>
      <c r="AA434" s="58" t="s">
        <v>1737</v>
      </c>
      <c r="AB434" s="246"/>
      <c r="AC434" s="54" t="s">
        <v>111</v>
      </c>
      <c r="AD434" s="54" t="n">
        <v>12</v>
      </c>
      <c r="AE434" s="69" t="n">
        <v>45769</v>
      </c>
      <c r="AF434" s="64" t="n">
        <f aca="false">IF(AD434=0,0,IF(AE434="","",EDATE(AE434,AD434)-DAY(1)))</f>
        <v>46103</v>
      </c>
      <c r="AG434" s="56" t="s">
        <v>81</v>
      </c>
      <c r="AH434" s="56" t="s">
        <v>82</v>
      </c>
      <c r="AI434" s="54" t="s">
        <v>1966</v>
      </c>
      <c r="AJ434" s="54" t="s">
        <v>351</v>
      </c>
      <c r="AK434" s="64" t="str">
        <f aca="true">IF(AE434=0,"нет данных",IF(TODAY()&lt;AF434-30,"поверен",IF(TODAY()&gt;AF434,"ЗАМЕНИТЬ","ПРОСРОЧЕН")))</f>
        <v>поверен</v>
      </c>
      <c r="AL434" s="59" t="s">
        <v>85</v>
      </c>
      <c r="AM434" s="59" t="s">
        <v>85</v>
      </c>
      <c r="AN434" s="59" t="s">
        <v>86</v>
      </c>
      <c r="AO434" s="54" t="s">
        <v>87</v>
      </c>
      <c r="AP434" s="246"/>
      <c r="AQ434" s="246"/>
      <c r="AR434" s="246"/>
      <c r="AS434" s="246"/>
      <c r="AT434" s="246"/>
      <c r="AU434" s="246"/>
      <c r="AV434" s="246"/>
      <c r="AW434" s="246"/>
      <c r="AX434" s="246"/>
      <c r="AY434" s="246"/>
      <c r="AZ434" s="246"/>
      <c r="BA434" s="246"/>
      <c r="BB434" s="56" t="s">
        <v>93</v>
      </c>
      <c r="BC434" s="56" t="s">
        <v>94</v>
      </c>
      <c r="BD434" s="59" t="n">
        <v>3160</v>
      </c>
      <c r="BE434" s="246"/>
      <c r="BF434" s="249" t="s">
        <v>1891</v>
      </c>
      <c r="BG434" s="54" t="s">
        <v>124</v>
      </c>
      <c r="BH434" s="246"/>
      <c r="BI434" s="54"/>
      <c r="BJ434" s="54"/>
      <c r="BK434" s="54"/>
    </row>
    <row r="435" customFormat="false" ht="60" hidden="true" customHeight="true" outlineLevel="0" collapsed="false">
      <c r="A435" s="54"/>
      <c r="B435" s="54" t="s">
        <v>62</v>
      </c>
      <c r="C435" s="54" t="s">
        <v>63</v>
      </c>
      <c r="D435" s="55" t="s">
        <v>64</v>
      </c>
      <c r="E435" s="54" t="n">
        <v>267</v>
      </c>
      <c r="F435" s="54" t="s">
        <v>1857</v>
      </c>
      <c r="G435" s="54" t="s">
        <v>1882</v>
      </c>
      <c r="H435" s="54" t="s">
        <v>1967</v>
      </c>
      <c r="I435" s="54" t="s">
        <v>1884</v>
      </c>
      <c r="J435" s="54" t="s">
        <v>1885</v>
      </c>
      <c r="K435" s="54" t="s">
        <v>1886</v>
      </c>
      <c r="L435" s="54" t="s">
        <v>1887</v>
      </c>
      <c r="M435" s="250" t="s">
        <v>1968</v>
      </c>
      <c r="N435" s="225" t="n">
        <v>112160017</v>
      </c>
      <c r="O435" s="54" t="s">
        <v>1889</v>
      </c>
      <c r="P435" s="54" t="s">
        <v>76</v>
      </c>
      <c r="Q435" s="59" t="s">
        <v>77</v>
      </c>
      <c r="R435" s="65" t="s">
        <v>366</v>
      </c>
      <c r="S435" s="253"/>
      <c r="T435" s="251"/>
      <c r="U435" s="225" t="n">
        <v>4</v>
      </c>
      <c r="V435" s="225" t="s">
        <v>242</v>
      </c>
      <c r="W435" s="225" t="s">
        <v>1255</v>
      </c>
      <c r="X435" s="225" t="n">
        <v>20</v>
      </c>
      <c r="Y435" s="225" t="s">
        <v>242</v>
      </c>
      <c r="Z435" s="225" t="s">
        <v>1255</v>
      </c>
      <c r="AA435" s="58" t="s">
        <v>1737</v>
      </c>
      <c r="AB435" s="258"/>
      <c r="AC435" s="54" t="s">
        <v>111</v>
      </c>
      <c r="AD435" s="54" t="n">
        <v>12</v>
      </c>
      <c r="AE435" s="69" t="n">
        <v>45769</v>
      </c>
      <c r="AF435" s="64" t="n">
        <f aca="false">IF(AD435=0,0,IF(AE435="","",EDATE(AE435,AD435)-DAY(1)))</f>
        <v>46103</v>
      </c>
      <c r="AG435" s="56" t="s">
        <v>81</v>
      </c>
      <c r="AH435" s="56" t="s">
        <v>82</v>
      </c>
      <c r="AI435" s="54" t="s">
        <v>1969</v>
      </c>
      <c r="AJ435" s="225" t="s">
        <v>351</v>
      </c>
      <c r="AK435" s="64" t="str">
        <f aca="true">IF(AE435=0,"нет данных",IF(TODAY()&lt;AF435-30,"поверен",IF(TODAY()&gt;AF435,"ЗАМЕНИТЬ","ПРОСРОЧЕН")))</f>
        <v>поверен</v>
      </c>
      <c r="AL435" s="59"/>
      <c r="AM435" s="59" t="s">
        <v>85</v>
      </c>
      <c r="AN435" s="59" t="s">
        <v>86</v>
      </c>
      <c r="AO435" s="54" t="s">
        <v>87</v>
      </c>
      <c r="AP435" s="258"/>
      <c r="AQ435" s="258"/>
      <c r="AR435" s="258"/>
      <c r="AS435" s="258"/>
      <c r="AT435" s="258"/>
      <c r="AU435" s="258"/>
      <c r="AV435" s="258"/>
      <c r="AW435" s="258"/>
      <c r="AX435" s="258"/>
      <c r="AY435" s="258"/>
      <c r="AZ435" s="258"/>
      <c r="BA435" s="258"/>
      <c r="BB435" s="56" t="s">
        <v>93</v>
      </c>
      <c r="BC435" s="56" t="s">
        <v>94</v>
      </c>
      <c r="BD435" s="59" t="n">
        <v>3160</v>
      </c>
      <c r="BE435" s="258"/>
      <c r="BF435" s="249" t="s">
        <v>1970</v>
      </c>
      <c r="BG435" s="54" t="s">
        <v>124</v>
      </c>
      <c r="BH435" s="246"/>
      <c r="BI435" s="54"/>
      <c r="BJ435" s="54"/>
      <c r="BK435" s="54"/>
    </row>
    <row r="436" customFormat="false" ht="60" hidden="true" customHeight="true" outlineLevel="0" collapsed="false">
      <c r="A436" s="223"/>
      <c r="B436" s="54" t="s">
        <v>62</v>
      </c>
      <c r="C436" s="54" t="s">
        <v>63</v>
      </c>
      <c r="D436" s="55" t="s">
        <v>64</v>
      </c>
      <c r="E436" s="54" t="n">
        <v>267</v>
      </c>
      <c r="F436" s="54" t="s">
        <v>1857</v>
      </c>
      <c r="G436" s="54" t="s">
        <v>1882</v>
      </c>
      <c r="H436" s="54" t="s">
        <v>1971</v>
      </c>
      <c r="I436" s="54" t="s">
        <v>1884</v>
      </c>
      <c r="J436" s="54" t="s">
        <v>1885</v>
      </c>
      <c r="K436" s="54" t="s">
        <v>1886</v>
      </c>
      <c r="L436" s="54" t="s">
        <v>1887</v>
      </c>
      <c r="M436" s="250" t="s">
        <v>1972</v>
      </c>
      <c r="N436" s="54" t="n">
        <v>112160156</v>
      </c>
      <c r="O436" s="54" t="s">
        <v>1889</v>
      </c>
      <c r="P436" s="54" t="s">
        <v>76</v>
      </c>
      <c r="Q436" s="59" t="s">
        <v>77</v>
      </c>
      <c r="R436" s="65" t="s">
        <v>366</v>
      </c>
      <c r="S436" s="253"/>
      <c r="T436" s="59"/>
      <c r="U436" s="54" t="n">
        <v>4</v>
      </c>
      <c r="V436" s="54" t="s">
        <v>242</v>
      </c>
      <c r="W436" s="54" t="s">
        <v>1255</v>
      </c>
      <c r="X436" s="54" t="n">
        <v>20</v>
      </c>
      <c r="Y436" s="54" t="s">
        <v>242</v>
      </c>
      <c r="Z436" s="54" t="s">
        <v>1255</v>
      </c>
      <c r="AA436" s="58" t="s">
        <v>1737</v>
      </c>
      <c r="AB436" s="246"/>
      <c r="AC436" s="54" t="s">
        <v>111</v>
      </c>
      <c r="AD436" s="54" t="n">
        <v>12</v>
      </c>
      <c r="AE436" s="69" t="n">
        <v>45769</v>
      </c>
      <c r="AF436" s="64" t="n">
        <f aca="false">IF(AD436=0,0,IF(AE436="","",EDATE(AE436,AD436)-DAY(1)))</f>
        <v>46103</v>
      </c>
      <c r="AG436" s="56" t="s">
        <v>81</v>
      </c>
      <c r="AH436" s="56" t="s">
        <v>82</v>
      </c>
      <c r="AI436" s="54" t="s">
        <v>1973</v>
      </c>
      <c r="AJ436" s="54" t="s">
        <v>351</v>
      </c>
      <c r="AK436" s="64" t="str">
        <f aca="true">IF(AE436=0,"нет данных",IF(TODAY()&lt;AF436-30,"поверен",IF(TODAY()&gt;AF436,"ЗАМЕНИТЬ","ПРОСРОЧЕН")))</f>
        <v>поверен</v>
      </c>
      <c r="AL436" s="59"/>
      <c r="AM436" s="59" t="s">
        <v>85</v>
      </c>
      <c r="AN436" s="59" t="s">
        <v>86</v>
      </c>
      <c r="AO436" s="54" t="s">
        <v>87</v>
      </c>
      <c r="AP436" s="246"/>
      <c r="AQ436" s="246"/>
      <c r="AR436" s="246"/>
      <c r="AS436" s="246"/>
      <c r="AT436" s="246"/>
      <c r="AU436" s="246"/>
      <c r="AV436" s="246"/>
      <c r="AW436" s="246"/>
      <c r="AX436" s="246"/>
      <c r="AY436" s="246"/>
      <c r="AZ436" s="246"/>
      <c r="BA436" s="246"/>
      <c r="BB436" s="56" t="s">
        <v>93</v>
      </c>
      <c r="BC436" s="56" t="s">
        <v>94</v>
      </c>
      <c r="BD436" s="59" t="n">
        <v>3160</v>
      </c>
      <c r="BE436" s="246"/>
      <c r="BF436" s="246" t="s">
        <v>1970</v>
      </c>
      <c r="BG436" s="54" t="s">
        <v>124</v>
      </c>
      <c r="BH436" s="246"/>
      <c r="BI436" s="54"/>
      <c r="BJ436" s="54"/>
      <c r="BK436" s="54"/>
    </row>
    <row r="437" s="1" customFormat="true" ht="60" hidden="true" customHeight="true" outlineLevel="0" collapsed="false">
      <c r="A437" s="54"/>
      <c r="B437" s="54" t="s">
        <v>62</v>
      </c>
      <c r="C437" s="54" t="s">
        <v>63</v>
      </c>
      <c r="D437" s="55" t="s">
        <v>64</v>
      </c>
      <c r="E437" s="55" t="s">
        <v>1974</v>
      </c>
      <c r="F437" s="56" t="s">
        <v>1975</v>
      </c>
      <c r="G437" s="56" t="s">
        <v>1976</v>
      </c>
      <c r="H437" s="55" t="s">
        <v>1977</v>
      </c>
      <c r="I437" s="57" t="s">
        <v>344</v>
      </c>
      <c r="J437" s="56" t="s">
        <v>1614</v>
      </c>
      <c r="K437" s="58" t="s">
        <v>346</v>
      </c>
      <c r="L437" s="58" t="s">
        <v>347</v>
      </c>
      <c r="M437" s="58" t="s">
        <v>348</v>
      </c>
      <c r="N437" s="58" t="s">
        <v>1978</v>
      </c>
      <c r="O437" s="54" t="s">
        <v>75</v>
      </c>
      <c r="P437" s="54" t="s">
        <v>76</v>
      </c>
      <c r="Q437" s="59" t="s">
        <v>77</v>
      </c>
      <c r="R437" s="60" t="n">
        <v>43891</v>
      </c>
      <c r="S437" s="57" t="n">
        <v>12</v>
      </c>
      <c r="T437" s="61" t="n">
        <f aca="false">R437+S437*365.2</f>
        <v>48273.4</v>
      </c>
      <c r="U437" s="55" t="s">
        <v>78</v>
      </c>
      <c r="V437" s="62"/>
      <c r="W437" s="62" t="s">
        <v>79</v>
      </c>
      <c r="X437" s="57" t="n">
        <v>100</v>
      </c>
      <c r="Y437" s="57"/>
      <c r="Z437" s="59" t="s">
        <v>79</v>
      </c>
      <c r="AA437" s="55" t="s">
        <v>80</v>
      </c>
      <c r="AB437" s="57"/>
      <c r="AC437" s="59" t="s">
        <v>79</v>
      </c>
      <c r="AD437" s="58" t="n">
        <v>36</v>
      </c>
      <c r="AE437" s="63" t="n">
        <v>45241</v>
      </c>
      <c r="AF437" s="64" t="n">
        <f aca="false">IF(AD437=0,0,IF(AE437="","",EDATE(AE437,AD437)-DAY(1)))</f>
        <v>46306</v>
      </c>
      <c r="AG437" s="56" t="s">
        <v>81</v>
      </c>
      <c r="AH437" s="56" t="s">
        <v>82</v>
      </c>
      <c r="AI437" s="59" t="s">
        <v>1979</v>
      </c>
      <c r="AJ437" s="56" t="s">
        <v>113</v>
      </c>
      <c r="AK437" s="64" t="str">
        <f aca="true">IF(AE437=0,"нет данных",IF(TODAY()&lt;AF437-30,"поверен",IF(TODAY()&gt;AF437,"ЗАМЕНИТЬ","ПРОСРОЧЕН")))</f>
        <v>поверен</v>
      </c>
      <c r="AM437" s="59" t="s">
        <v>85</v>
      </c>
      <c r="AN437" s="59" t="s">
        <v>86</v>
      </c>
      <c r="AO437" s="59" t="s">
        <v>87</v>
      </c>
      <c r="AP437" s="57" t="s">
        <v>352</v>
      </c>
      <c r="AQ437" s="56" t="n">
        <v>44197</v>
      </c>
      <c r="AR437" s="64"/>
      <c r="AS437" s="59" t="s">
        <v>90</v>
      </c>
      <c r="AT437" s="54" t="s">
        <v>91</v>
      </c>
      <c r="AU437" s="54"/>
      <c r="AV437" s="56" t="n">
        <v>44652</v>
      </c>
      <c r="AW437" s="56" t="s">
        <v>1980</v>
      </c>
      <c r="AX437" s="54"/>
      <c r="AY437" s="54"/>
      <c r="AZ437" s="54"/>
      <c r="BA437" s="56" t="s">
        <v>92</v>
      </c>
      <c r="BB437" s="56" t="s">
        <v>93</v>
      </c>
      <c r="BC437" s="56" t="s">
        <v>94</v>
      </c>
      <c r="BD437" s="56"/>
      <c r="BE437" s="56"/>
      <c r="BF437" s="66"/>
      <c r="BG437" s="62"/>
      <c r="BH437" s="232"/>
      <c r="BI437" s="62" t="s">
        <v>95</v>
      </c>
      <c r="BJ437" s="107" t="s">
        <v>96</v>
      </c>
      <c r="BK437" s="62" t="s">
        <v>354</v>
      </c>
    </row>
    <row r="438" s="1" customFormat="true" ht="60" hidden="true" customHeight="true" outlineLevel="0" collapsed="false">
      <c r="A438" s="54"/>
      <c r="B438" s="54" t="s">
        <v>62</v>
      </c>
      <c r="C438" s="54" t="s">
        <v>63</v>
      </c>
      <c r="D438" s="55" t="s">
        <v>64</v>
      </c>
      <c r="E438" s="55" t="s">
        <v>1974</v>
      </c>
      <c r="F438" s="56" t="s">
        <v>1975</v>
      </c>
      <c r="G438" s="56" t="s">
        <v>1981</v>
      </c>
      <c r="H438" s="55" t="s">
        <v>1982</v>
      </c>
      <c r="I438" s="57" t="s">
        <v>374</v>
      </c>
      <c r="J438" s="56" t="s">
        <v>1983</v>
      </c>
      <c r="K438" s="58" t="s">
        <v>376</v>
      </c>
      <c r="L438" s="58" t="s">
        <v>377</v>
      </c>
      <c r="M438" s="58" t="s">
        <v>1984</v>
      </c>
      <c r="N438" s="58" t="n">
        <v>1497</v>
      </c>
      <c r="O438" s="54" t="s">
        <v>379</v>
      </c>
      <c r="P438" s="54" t="s">
        <v>76</v>
      </c>
      <c r="Q438" s="59" t="s">
        <v>239</v>
      </c>
      <c r="R438" s="69" t="n">
        <v>43831</v>
      </c>
      <c r="S438" s="57" t="n">
        <v>14</v>
      </c>
      <c r="T438" s="61" t="n">
        <f aca="false">R438+S438*365.2</f>
        <v>48943.8</v>
      </c>
      <c r="U438" s="55" t="s">
        <v>1277</v>
      </c>
      <c r="V438" s="54"/>
      <c r="W438" s="54" t="s">
        <v>1985</v>
      </c>
      <c r="X438" s="57" t="s">
        <v>1986</v>
      </c>
      <c r="Y438" s="57"/>
      <c r="Z438" s="54" t="s">
        <v>1985</v>
      </c>
      <c r="AA438" s="55" t="s">
        <v>383</v>
      </c>
      <c r="AB438" s="57" t="s">
        <v>242</v>
      </c>
      <c r="AC438" s="59" t="s">
        <v>242</v>
      </c>
      <c r="AD438" s="58" t="n">
        <v>24</v>
      </c>
      <c r="AE438" s="63" t="n">
        <v>45495</v>
      </c>
      <c r="AF438" s="64" t="n">
        <f aca="false">IF(AD438=0,0,IF(AE438="","",EDATE(AE438,AD438)-DAY(1)))</f>
        <v>46194</v>
      </c>
      <c r="AG438" s="56" t="s">
        <v>81</v>
      </c>
      <c r="AH438" s="56" t="s">
        <v>82</v>
      </c>
      <c r="AI438" s="59" t="s">
        <v>1987</v>
      </c>
      <c r="AJ438" s="56" t="s">
        <v>113</v>
      </c>
      <c r="AK438" s="64" t="str">
        <f aca="true">IF(AE438=0,"нет данных",IF(TODAY()&lt;AF438-30,"поверен",IF(TODAY()&gt;AF438,"ЗАМЕНИТЬ","ПРОСРОЧЕН")))</f>
        <v>поверен</v>
      </c>
      <c r="AM438" s="59" t="s">
        <v>85</v>
      </c>
      <c r="AN438" s="59" t="s">
        <v>86</v>
      </c>
      <c r="AO438" s="59" t="s">
        <v>87</v>
      </c>
      <c r="AP438" s="57" t="s">
        <v>1988</v>
      </c>
      <c r="AQ438" s="56" t="n">
        <v>44197</v>
      </c>
      <c r="AR438" s="64"/>
      <c r="AS438" s="59" t="s">
        <v>90</v>
      </c>
      <c r="AT438" s="54" t="s">
        <v>91</v>
      </c>
      <c r="AU438" s="54"/>
      <c r="AV438" s="56" t="n">
        <v>44652</v>
      </c>
      <c r="AW438" s="56" t="s">
        <v>1980</v>
      </c>
      <c r="AX438" s="54"/>
      <c r="AY438" s="54"/>
      <c r="AZ438" s="54"/>
      <c r="BA438" s="56" t="s">
        <v>92</v>
      </c>
      <c r="BB438" s="56" t="s">
        <v>386</v>
      </c>
      <c r="BC438" s="56" t="s">
        <v>387</v>
      </c>
      <c r="BD438" s="56"/>
      <c r="BE438" s="56"/>
      <c r="BF438" s="66"/>
      <c r="BG438" s="62" t="s">
        <v>1481</v>
      </c>
      <c r="BH438" s="232"/>
      <c r="BI438" s="65" t="s">
        <v>389</v>
      </c>
      <c r="BJ438" s="65" t="s">
        <v>390</v>
      </c>
      <c r="BK438" s="65" t="s">
        <v>391</v>
      </c>
    </row>
    <row r="439" s="219" customFormat="true" ht="60" hidden="true" customHeight="true" outlineLevel="0" collapsed="false">
      <c r="A439" s="36"/>
      <c r="B439" s="36" t="s">
        <v>62</v>
      </c>
      <c r="C439" s="36" t="s">
        <v>63</v>
      </c>
      <c r="D439" s="37" t="s">
        <v>64</v>
      </c>
      <c r="E439" s="37" t="s">
        <v>1974</v>
      </c>
      <c r="F439" s="38" t="s">
        <v>1975</v>
      </c>
      <c r="G439" s="38" t="s">
        <v>1989</v>
      </c>
      <c r="H439" s="37" t="s">
        <v>1990</v>
      </c>
      <c r="I439" s="39" t="s">
        <v>1642</v>
      </c>
      <c r="J439" s="38" t="s">
        <v>1643</v>
      </c>
      <c r="K439" s="40" t="s">
        <v>410</v>
      </c>
      <c r="L439" s="40" t="s">
        <v>1645</v>
      </c>
      <c r="M439" s="40" t="s">
        <v>1646</v>
      </c>
      <c r="N439" s="40" t="n">
        <v>12218030520</v>
      </c>
      <c r="O439" s="36" t="s">
        <v>1991</v>
      </c>
      <c r="P439" s="36" t="s">
        <v>76</v>
      </c>
      <c r="Q439" s="41" t="s">
        <v>135</v>
      </c>
      <c r="R439" s="74" t="n">
        <v>43578</v>
      </c>
      <c r="S439" s="39" t="n">
        <v>12</v>
      </c>
      <c r="T439" s="43" t="n">
        <f aca="false">R439+S439*365.2</f>
        <v>47960.4</v>
      </c>
      <c r="U439" s="37" t="s">
        <v>78</v>
      </c>
      <c r="V439" s="51" t="str">
        <f aca="false">IF(Y439="","",Y439)</f>
        <v>к</v>
      </c>
      <c r="W439" s="51" t="str">
        <f aca="false">IF(Z439="","",Z439)</f>
        <v>Па</v>
      </c>
      <c r="X439" s="39" t="n">
        <v>2068</v>
      </c>
      <c r="Y439" s="39" t="s">
        <v>416</v>
      </c>
      <c r="Z439" s="41" t="s">
        <v>138</v>
      </c>
      <c r="AA439" s="37" t="s">
        <v>1992</v>
      </c>
      <c r="AB439" s="39"/>
      <c r="AC439" s="41" t="s">
        <v>111</v>
      </c>
      <c r="AD439" s="40" t="n">
        <v>60</v>
      </c>
      <c r="AE439" s="74" t="n">
        <v>45576</v>
      </c>
      <c r="AF439" s="45" t="n">
        <f aca="false">IF(AD439=0,0,IF(AE439="","",EDATE(AE439,AD439)-DAY(1)))</f>
        <v>47371</v>
      </c>
      <c r="AG439" s="38" t="s">
        <v>81</v>
      </c>
      <c r="AH439" s="38" t="s">
        <v>82</v>
      </c>
      <c r="AI439" s="41" t="s">
        <v>1993</v>
      </c>
      <c r="AJ439" s="36" t="s">
        <v>113</v>
      </c>
      <c r="AK439" s="45" t="str">
        <f aca="true">IF(AE439=0,"нет данных",IF(TODAY()&lt;AF439-30,"поверен",IF(TODAY()&gt;AF439,"ЗАМЕНИТЬ","ПРОСРОЧЕН")))</f>
        <v>поверен</v>
      </c>
      <c r="AL439" s="201"/>
      <c r="AM439" s="41" t="s">
        <v>85</v>
      </c>
      <c r="AN439" s="41" t="s">
        <v>86</v>
      </c>
      <c r="AO439" s="41" t="s">
        <v>87</v>
      </c>
      <c r="AP439" s="39" t="s">
        <v>1994</v>
      </c>
      <c r="AQ439" s="38" t="n">
        <v>45546</v>
      </c>
      <c r="AR439" s="45"/>
      <c r="AS439" s="41" t="s">
        <v>90</v>
      </c>
      <c r="AT439" s="36" t="s">
        <v>91</v>
      </c>
      <c r="AU439" s="36"/>
      <c r="AV439" s="38" t="n">
        <v>45546</v>
      </c>
      <c r="AW439" s="38"/>
      <c r="AX439" s="36"/>
      <c r="AY439" s="36"/>
      <c r="AZ439" s="36"/>
      <c r="BA439" s="38" t="s">
        <v>92</v>
      </c>
      <c r="BB439" s="38" t="s">
        <v>141</v>
      </c>
      <c r="BC439" s="38" t="s">
        <v>142</v>
      </c>
      <c r="BD439" s="41" t="n">
        <v>3001</v>
      </c>
      <c r="BE439" s="38"/>
      <c r="BF439" s="47"/>
      <c r="BG439" s="51"/>
      <c r="BH439" s="201"/>
      <c r="BI439" s="51" t="s">
        <v>1653</v>
      </c>
      <c r="BJ439" s="50" t="s">
        <v>1654</v>
      </c>
      <c r="BK439" s="51" t="s">
        <v>354</v>
      </c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</row>
    <row r="440" s="219" customFormat="true" ht="60" hidden="true" customHeight="true" outlineLevel="0" collapsed="false">
      <c r="A440" s="36"/>
      <c r="B440" s="36" t="s">
        <v>62</v>
      </c>
      <c r="C440" s="36" t="s">
        <v>63</v>
      </c>
      <c r="D440" s="37" t="s">
        <v>64</v>
      </c>
      <c r="E440" s="37" t="s">
        <v>1995</v>
      </c>
      <c r="F440" s="38" t="s">
        <v>1975</v>
      </c>
      <c r="G440" s="38" t="s">
        <v>1976</v>
      </c>
      <c r="H440" s="37" t="s">
        <v>1996</v>
      </c>
      <c r="I440" s="39" t="s">
        <v>344</v>
      </c>
      <c r="J440" s="38" t="s">
        <v>1614</v>
      </c>
      <c r="K440" s="40" t="s">
        <v>346</v>
      </c>
      <c r="L440" s="40" t="s">
        <v>347</v>
      </c>
      <c r="M440" s="40" t="s">
        <v>348</v>
      </c>
      <c r="N440" s="40" t="s">
        <v>1997</v>
      </c>
      <c r="O440" s="36" t="s">
        <v>75</v>
      </c>
      <c r="P440" s="36" t="s">
        <v>76</v>
      </c>
      <c r="Q440" s="41" t="s">
        <v>77</v>
      </c>
      <c r="R440" s="44" t="n">
        <v>44168</v>
      </c>
      <c r="S440" s="39" t="n">
        <v>12</v>
      </c>
      <c r="T440" s="43" t="n">
        <f aca="false">R440+S440*365.2</f>
        <v>48550.4</v>
      </c>
      <c r="U440" s="37" t="s">
        <v>78</v>
      </c>
      <c r="V440" s="51"/>
      <c r="W440" s="51" t="s">
        <v>79</v>
      </c>
      <c r="X440" s="39" t="n">
        <v>100</v>
      </c>
      <c r="Y440" s="39"/>
      <c r="Z440" s="41" t="s">
        <v>79</v>
      </c>
      <c r="AA440" s="37" t="s">
        <v>80</v>
      </c>
      <c r="AB440" s="39"/>
      <c r="AC440" s="41" t="s">
        <v>79</v>
      </c>
      <c r="AD440" s="40" t="n">
        <v>36</v>
      </c>
      <c r="AE440" s="44" t="n">
        <v>45241</v>
      </c>
      <c r="AF440" s="45" t="n">
        <f aca="false">IF(AD440=0,0,IF(AE440="","",EDATE(AE440,AD440)-DAY(1)))</f>
        <v>46306</v>
      </c>
      <c r="AG440" s="38" t="s">
        <v>81</v>
      </c>
      <c r="AH440" s="38" t="s">
        <v>82</v>
      </c>
      <c r="AI440" s="41" t="s">
        <v>1998</v>
      </c>
      <c r="AJ440" s="56" t="s">
        <v>113</v>
      </c>
      <c r="AK440" s="45" t="str">
        <f aca="true">IF(AE440=0,"нет данных",IF(TODAY()&lt;AF440-30,"поверен",IF(TODAY()&gt;AF440,"ЗАМЕНИТЬ","ПРОСРОЧЕН")))</f>
        <v>поверен</v>
      </c>
      <c r="AM440" s="41" t="s">
        <v>85</v>
      </c>
      <c r="AN440" s="41" t="s">
        <v>86</v>
      </c>
      <c r="AO440" s="41" t="s">
        <v>87</v>
      </c>
      <c r="AP440" s="39" t="s">
        <v>352</v>
      </c>
      <c r="AQ440" s="38" t="n">
        <v>44197</v>
      </c>
      <c r="AR440" s="45"/>
      <c r="AS440" s="41" t="s">
        <v>90</v>
      </c>
      <c r="AT440" s="36" t="s">
        <v>91</v>
      </c>
      <c r="AU440" s="36"/>
      <c r="AV440" s="38" t="n">
        <v>44652</v>
      </c>
      <c r="AW440" s="38" t="s">
        <v>1980</v>
      </c>
      <c r="AX440" s="36"/>
      <c r="AY440" s="36"/>
      <c r="AZ440" s="36"/>
      <c r="BA440" s="38" t="s">
        <v>92</v>
      </c>
      <c r="BB440" s="38" t="s">
        <v>93</v>
      </c>
      <c r="BC440" s="38" t="s">
        <v>94</v>
      </c>
      <c r="BD440" s="38"/>
      <c r="BE440" s="38"/>
      <c r="BF440" s="47"/>
      <c r="BG440" s="51"/>
      <c r="BH440" s="201"/>
      <c r="BI440" s="51" t="s">
        <v>95</v>
      </c>
      <c r="BJ440" s="50" t="s">
        <v>96</v>
      </c>
      <c r="BK440" s="51" t="s">
        <v>354</v>
      </c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</row>
    <row r="441" s="1" customFormat="true" ht="60" hidden="true" customHeight="true" outlineLevel="0" collapsed="false">
      <c r="A441" s="54"/>
      <c r="B441" s="54" t="s">
        <v>62</v>
      </c>
      <c r="C441" s="54" t="s">
        <v>63</v>
      </c>
      <c r="D441" s="259" t="s">
        <v>64</v>
      </c>
      <c r="E441" s="259" t="s">
        <v>1995</v>
      </c>
      <c r="F441" s="226" t="s">
        <v>1975</v>
      </c>
      <c r="G441" s="226" t="s">
        <v>1981</v>
      </c>
      <c r="H441" s="259" t="s">
        <v>1999</v>
      </c>
      <c r="I441" s="57" t="s">
        <v>374</v>
      </c>
      <c r="J441" s="56" t="s">
        <v>1983</v>
      </c>
      <c r="K441" s="58" t="s">
        <v>376</v>
      </c>
      <c r="L441" s="58" t="s">
        <v>377</v>
      </c>
      <c r="M441" s="260" t="s">
        <v>1984</v>
      </c>
      <c r="N441" s="260" t="n">
        <v>1549</v>
      </c>
      <c r="O441" s="225" t="s">
        <v>379</v>
      </c>
      <c r="P441" s="225" t="s">
        <v>76</v>
      </c>
      <c r="Q441" s="227" t="s">
        <v>239</v>
      </c>
      <c r="R441" s="63" t="n">
        <v>44145</v>
      </c>
      <c r="S441" s="261" t="n">
        <v>14</v>
      </c>
      <c r="T441" s="262" t="n">
        <f aca="false">R441+S441*365.2</f>
        <v>49257.8</v>
      </c>
      <c r="U441" s="259" t="s">
        <v>1277</v>
      </c>
      <c r="V441" s="263"/>
      <c r="W441" s="263" t="s">
        <v>242</v>
      </c>
      <c r="X441" s="261" t="s">
        <v>1986</v>
      </c>
      <c r="Y441" s="261"/>
      <c r="Z441" s="227" t="s">
        <v>242</v>
      </c>
      <c r="AA441" s="259" t="s">
        <v>383</v>
      </c>
      <c r="AB441" s="261" t="s">
        <v>242</v>
      </c>
      <c r="AC441" s="227" t="s">
        <v>242</v>
      </c>
      <c r="AD441" s="260" t="n">
        <v>24</v>
      </c>
      <c r="AE441" s="63" t="n">
        <v>45576</v>
      </c>
      <c r="AF441" s="64" t="n">
        <f aca="false">IF(AD441=0,0,IF(AE441="","",EDATE(AE441,AD441)-DAY(1)))</f>
        <v>46275</v>
      </c>
      <c r="AG441" s="56" t="s">
        <v>81</v>
      </c>
      <c r="AH441" s="56" t="s">
        <v>82</v>
      </c>
      <c r="AI441" s="59" t="s">
        <v>2000</v>
      </c>
      <c r="AJ441" s="56" t="s">
        <v>113</v>
      </c>
      <c r="AK441" s="64" t="str">
        <f aca="true">IF(AE441=0,"нет данных",IF(TODAY()&lt;AF441-30,"поверен",IF(TODAY()&gt;AF441,"ЗАМЕНИТЬ","ПРОСРОЧЕН")))</f>
        <v>поверен</v>
      </c>
      <c r="AM441" s="227" t="s">
        <v>85</v>
      </c>
      <c r="AN441" s="227" t="s">
        <v>86</v>
      </c>
      <c r="AO441" s="227" t="s">
        <v>87</v>
      </c>
      <c r="AP441" s="261" t="s">
        <v>1988</v>
      </c>
      <c r="AQ441" s="226" t="n">
        <v>44197</v>
      </c>
      <c r="AR441" s="255"/>
      <c r="AS441" s="227" t="s">
        <v>90</v>
      </c>
      <c r="AT441" s="225" t="s">
        <v>91</v>
      </c>
      <c r="AU441" s="225"/>
      <c r="AV441" s="226" t="n">
        <v>44652</v>
      </c>
      <c r="AW441" s="56" t="s">
        <v>1980</v>
      </c>
      <c r="AX441" s="225"/>
      <c r="AY441" s="225"/>
      <c r="AZ441" s="225"/>
      <c r="BA441" s="226" t="s">
        <v>92</v>
      </c>
      <c r="BB441" s="226" t="s">
        <v>386</v>
      </c>
      <c r="BC441" s="226" t="s">
        <v>387</v>
      </c>
      <c r="BD441" s="226"/>
      <c r="BE441" s="226"/>
      <c r="BF441" s="228"/>
      <c r="BG441" s="67" t="s">
        <v>359</v>
      </c>
      <c r="BH441" s="232"/>
      <c r="BI441" s="65" t="s">
        <v>389</v>
      </c>
      <c r="BJ441" s="65" t="s">
        <v>390</v>
      </c>
      <c r="BK441" s="65" t="s">
        <v>391</v>
      </c>
    </row>
    <row r="442" s="1" customFormat="true" ht="60" hidden="true" customHeight="true" outlineLevel="0" collapsed="false">
      <c r="A442" s="54"/>
      <c r="B442" s="54" t="s">
        <v>62</v>
      </c>
      <c r="C442" s="54" t="s">
        <v>63</v>
      </c>
      <c r="D442" s="259" t="s">
        <v>64</v>
      </c>
      <c r="E442" s="62" t="n">
        <v>702</v>
      </c>
      <c r="F442" s="62" t="s">
        <v>2001</v>
      </c>
      <c r="G442" s="62" t="s">
        <v>342</v>
      </c>
      <c r="H442" s="62" t="s">
        <v>2002</v>
      </c>
      <c r="I442" s="62" t="s">
        <v>344</v>
      </c>
      <c r="J442" s="62" t="s">
        <v>2003</v>
      </c>
      <c r="K442" s="62" t="s">
        <v>346</v>
      </c>
      <c r="L442" s="62" t="s">
        <v>347</v>
      </c>
      <c r="M442" s="62" t="s">
        <v>2004</v>
      </c>
      <c r="N442" s="62" t="s">
        <v>2005</v>
      </c>
      <c r="O442" s="54" t="s">
        <v>75</v>
      </c>
      <c r="P442" s="54" t="s">
        <v>76</v>
      </c>
      <c r="Q442" s="59" t="s">
        <v>77</v>
      </c>
      <c r="R442" s="60" t="n">
        <v>43831</v>
      </c>
      <c r="S442" s="57" t="n">
        <v>12</v>
      </c>
      <c r="T442" s="61" t="n">
        <f aca="false">R442+S442*365.2</f>
        <v>48213.4</v>
      </c>
      <c r="U442" s="251" t="n">
        <v>0</v>
      </c>
      <c r="V442" s="62"/>
      <c r="W442" s="62" t="s">
        <v>79</v>
      </c>
      <c r="X442" s="57" t="n">
        <v>100</v>
      </c>
      <c r="Y442" s="57"/>
      <c r="Z442" s="59" t="s">
        <v>79</v>
      </c>
      <c r="AA442" s="54" t="s">
        <v>2006</v>
      </c>
      <c r="AB442" s="57"/>
      <c r="AC442" s="59" t="s">
        <v>79</v>
      </c>
      <c r="AD442" s="58" t="n">
        <v>36</v>
      </c>
      <c r="AE442" s="63" t="n">
        <v>45241</v>
      </c>
      <c r="AF442" s="64" t="n">
        <f aca="false">IF(AD442=0,0,IF(AE442="","",EDATE(AE442,AD442)-DAY(1)))</f>
        <v>46306</v>
      </c>
      <c r="AG442" s="56" t="s">
        <v>81</v>
      </c>
      <c r="AH442" s="56" t="s">
        <v>82</v>
      </c>
      <c r="AI442" s="59" t="s">
        <v>2007</v>
      </c>
      <c r="AJ442" s="56" t="s">
        <v>113</v>
      </c>
      <c r="AK442" s="64" t="str">
        <f aca="true">IF(AE442=0,"нет данных",IF(TODAY()&lt;AF442-30,"поверен",IF(TODAY()&gt;AF442,"ЗАМЕНИТЬ","ПРОСРОЧЕН")))</f>
        <v>поверен</v>
      </c>
      <c r="AL442" s="232"/>
      <c r="AM442" s="59" t="s">
        <v>85</v>
      </c>
      <c r="AN442" s="59" t="s">
        <v>86</v>
      </c>
      <c r="AO442" s="54" t="s">
        <v>87</v>
      </c>
      <c r="AP442" s="62" t="s">
        <v>352</v>
      </c>
      <c r="AQ442" s="264" t="n">
        <v>44593</v>
      </c>
      <c r="AR442" s="232"/>
      <c r="AS442" s="62" t="s">
        <v>90</v>
      </c>
      <c r="AT442" s="62" t="s">
        <v>91</v>
      </c>
      <c r="AU442" s="62"/>
      <c r="AV442" s="60" t="n">
        <v>44682</v>
      </c>
      <c r="AW442" s="62" t="s">
        <v>2008</v>
      </c>
      <c r="AX442" s="232"/>
      <c r="AY442" s="232"/>
      <c r="AZ442" s="232"/>
      <c r="BA442" s="232"/>
      <c r="BB442" s="62" t="s">
        <v>93</v>
      </c>
      <c r="BC442" s="62" t="s">
        <v>94</v>
      </c>
      <c r="BD442" s="246"/>
      <c r="BE442" s="232"/>
      <c r="BF442" s="247"/>
      <c r="BG442" s="62"/>
      <c r="BH442" s="232"/>
      <c r="BI442" s="62" t="s">
        <v>95</v>
      </c>
      <c r="BJ442" s="107" t="s">
        <v>96</v>
      </c>
      <c r="BK442" s="62" t="s">
        <v>354</v>
      </c>
    </row>
    <row r="443" s="1" customFormat="true" ht="60" hidden="true" customHeight="true" outlineLevel="0" collapsed="false">
      <c r="A443" s="54"/>
      <c r="B443" s="54" t="s">
        <v>62</v>
      </c>
      <c r="C443" s="54" t="s">
        <v>63</v>
      </c>
      <c r="D443" s="259" t="s">
        <v>64</v>
      </c>
      <c r="E443" s="62" t="n">
        <v>702</v>
      </c>
      <c r="F443" s="62" t="s">
        <v>2001</v>
      </c>
      <c r="G443" s="62" t="s">
        <v>342</v>
      </c>
      <c r="H443" s="62" t="s">
        <v>2009</v>
      </c>
      <c r="I443" s="62" t="s">
        <v>344</v>
      </c>
      <c r="J443" s="62" t="s">
        <v>2003</v>
      </c>
      <c r="K443" s="62" t="s">
        <v>346</v>
      </c>
      <c r="L443" s="62" t="s">
        <v>347</v>
      </c>
      <c r="M443" s="62" t="s">
        <v>2004</v>
      </c>
      <c r="N443" s="62" t="s">
        <v>2010</v>
      </c>
      <c r="O443" s="54" t="s">
        <v>75</v>
      </c>
      <c r="P443" s="54" t="s">
        <v>76</v>
      </c>
      <c r="Q443" s="59" t="s">
        <v>77</v>
      </c>
      <c r="R443" s="60" t="n">
        <v>43831</v>
      </c>
      <c r="S443" s="57" t="n">
        <v>12</v>
      </c>
      <c r="T443" s="61" t="n">
        <f aca="false">R443+S443*365.2</f>
        <v>48213.4</v>
      </c>
      <c r="U443" s="251" t="n">
        <v>0</v>
      </c>
      <c r="V443" s="62"/>
      <c r="W443" s="62" t="s">
        <v>79</v>
      </c>
      <c r="X443" s="57" t="n">
        <v>100</v>
      </c>
      <c r="Y443" s="57"/>
      <c r="Z443" s="59" t="s">
        <v>79</v>
      </c>
      <c r="AA443" s="54" t="s">
        <v>2006</v>
      </c>
      <c r="AB443" s="57"/>
      <c r="AC443" s="59" t="s">
        <v>79</v>
      </c>
      <c r="AD443" s="58" t="n">
        <v>36</v>
      </c>
      <c r="AE443" s="63" t="n">
        <v>45241</v>
      </c>
      <c r="AF443" s="64" t="n">
        <f aca="false">IF(AD443=0,0,IF(AE443="","",EDATE(AE443,AD443)-DAY(1)))</f>
        <v>46306</v>
      </c>
      <c r="AG443" s="56" t="s">
        <v>81</v>
      </c>
      <c r="AH443" s="56" t="s">
        <v>82</v>
      </c>
      <c r="AI443" s="59" t="s">
        <v>2011</v>
      </c>
      <c r="AJ443" s="56" t="s">
        <v>113</v>
      </c>
      <c r="AK443" s="64" t="str">
        <f aca="true">IF(AE443=0,"нет данных",IF(TODAY()&lt;AF443-30,"поверен",IF(TODAY()&gt;AF443,"ЗАМЕНИТЬ","ПРОСРОЧЕН")))</f>
        <v>поверен</v>
      </c>
      <c r="AL443" s="232"/>
      <c r="AM443" s="59" t="s">
        <v>85</v>
      </c>
      <c r="AN443" s="59" t="s">
        <v>86</v>
      </c>
      <c r="AO443" s="54" t="s">
        <v>87</v>
      </c>
      <c r="AP443" s="62" t="s">
        <v>352</v>
      </c>
      <c r="AQ443" s="264" t="n">
        <v>44593</v>
      </c>
      <c r="AR443" s="232"/>
      <c r="AS443" s="62" t="s">
        <v>90</v>
      </c>
      <c r="AT443" s="62" t="s">
        <v>91</v>
      </c>
      <c r="AU443" s="62"/>
      <c r="AV443" s="60" t="n">
        <v>44682</v>
      </c>
      <c r="AW443" s="62" t="s">
        <v>2008</v>
      </c>
      <c r="AX443" s="232"/>
      <c r="AY443" s="232"/>
      <c r="AZ443" s="232"/>
      <c r="BA443" s="232"/>
      <c r="BB443" s="62" t="s">
        <v>93</v>
      </c>
      <c r="BC443" s="62" t="s">
        <v>94</v>
      </c>
      <c r="BD443" s="246"/>
      <c r="BE443" s="232"/>
      <c r="BF443" s="247"/>
      <c r="BG443" s="62"/>
      <c r="BH443" s="232"/>
      <c r="BI443" s="62" t="s">
        <v>95</v>
      </c>
      <c r="BJ443" s="107" t="s">
        <v>96</v>
      </c>
      <c r="BK443" s="62" t="s">
        <v>354</v>
      </c>
    </row>
    <row r="444" s="1" customFormat="true" ht="60" hidden="true" customHeight="true" outlineLevel="0" collapsed="false">
      <c r="A444" s="54"/>
      <c r="B444" s="54" t="s">
        <v>62</v>
      </c>
      <c r="C444" s="54" t="s">
        <v>63</v>
      </c>
      <c r="D444" s="259" t="s">
        <v>64</v>
      </c>
      <c r="E444" s="62" t="n">
        <v>702</v>
      </c>
      <c r="F444" s="62" t="s">
        <v>2001</v>
      </c>
      <c r="G444" s="62" t="s">
        <v>342</v>
      </c>
      <c r="H444" s="62" t="s">
        <v>2012</v>
      </c>
      <c r="I444" s="62" t="s">
        <v>344</v>
      </c>
      <c r="J444" s="62" t="s">
        <v>2003</v>
      </c>
      <c r="K444" s="62" t="s">
        <v>346</v>
      </c>
      <c r="L444" s="62" t="s">
        <v>347</v>
      </c>
      <c r="M444" s="62" t="s">
        <v>2004</v>
      </c>
      <c r="N444" s="62" t="s">
        <v>2013</v>
      </c>
      <c r="O444" s="54" t="s">
        <v>75</v>
      </c>
      <c r="P444" s="54" t="s">
        <v>76</v>
      </c>
      <c r="Q444" s="59" t="s">
        <v>77</v>
      </c>
      <c r="R444" s="60" t="n">
        <v>43831</v>
      </c>
      <c r="S444" s="57" t="n">
        <v>12</v>
      </c>
      <c r="T444" s="61" t="n">
        <f aca="false">R444+S444*365.2</f>
        <v>48213.4</v>
      </c>
      <c r="U444" s="251" t="n">
        <v>0</v>
      </c>
      <c r="V444" s="62"/>
      <c r="W444" s="62" t="s">
        <v>79</v>
      </c>
      <c r="X444" s="57" t="n">
        <v>100</v>
      </c>
      <c r="Y444" s="57"/>
      <c r="Z444" s="59" t="s">
        <v>79</v>
      </c>
      <c r="AA444" s="54" t="s">
        <v>2006</v>
      </c>
      <c r="AB444" s="57"/>
      <c r="AC444" s="59" t="s">
        <v>79</v>
      </c>
      <c r="AD444" s="58" t="n">
        <v>36</v>
      </c>
      <c r="AE444" s="63" t="n">
        <v>45241</v>
      </c>
      <c r="AF444" s="64" t="n">
        <f aca="false">IF(AD444=0,0,IF(AE444="","",EDATE(AE444,AD444)-DAY(1)))</f>
        <v>46306</v>
      </c>
      <c r="AG444" s="56" t="s">
        <v>81</v>
      </c>
      <c r="AH444" s="56" t="s">
        <v>82</v>
      </c>
      <c r="AI444" s="59" t="s">
        <v>2014</v>
      </c>
      <c r="AJ444" s="56" t="s">
        <v>113</v>
      </c>
      <c r="AK444" s="64" t="str">
        <f aca="true">IF(AE444=0,"нет данных",IF(TODAY()&lt;AF444-30,"поверен",IF(TODAY()&gt;AF444,"ЗАМЕНИТЬ","ПРОСРОЧЕН")))</f>
        <v>поверен</v>
      </c>
      <c r="AL444" s="232"/>
      <c r="AM444" s="59" t="s">
        <v>85</v>
      </c>
      <c r="AN444" s="59" t="s">
        <v>86</v>
      </c>
      <c r="AO444" s="54" t="s">
        <v>87</v>
      </c>
      <c r="AP444" s="62" t="s">
        <v>352</v>
      </c>
      <c r="AQ444" s="264" t="n">
        <v>44593</v>
      </c>
      <c r="AR444" s="232"/>
      <c r="AS444" s="62" t="s">
        <v>90</v>
      </c>
      <c r="AT444" s="62" t="s">
        <v>91</v>
      </c>
      <c r="AU444" s="62"/>
      <c r="AV444" s="60" t="n">
        <v>44682</v>
      </c>
      <c r="AW444" s="62" t="s">
        <v>2008</v>
      </c>
      <c r="AX444" s="232"/>
      <c r="AY444" s="232"/>
      <c r="AZ444" s="232"/>
      <c r="BA444" s="232"/>
      <c r="BB444" s="62" t="s">
        <v>93</v>
      </c>
      <c r="BC444" s="62" t="s">
        <v>94</v>
      </c>
      <c r="BD444" s="246"/>
      <c r="BE444" s="232"/>
      <c r="BF444" s="247"/>
      <c r="BG444" s="62"/>
      <c r="BH444" s="232"/>
      <c r="BI444" s="62" t="s">
        <v>95</v>
      </c>
      <c r="BJ444" s="107" t="s">
        <v>96</v>
      </c>
      <c r="BK444" s="62" t="s">
        <v>354</v>
      </c>
    </row>
    <row r="445" s="1" customFormat="true" ht="60" hidden="true" customHeight="true" outlineLevel="0" collapsed="false">
      <c r="A445" s="54"/>
      <c r="B445" s="54" t="s">
        <v>62</v>
      </c>
      <c r="C445" s="54" t="s">
        <v>63</v>
      </c>
      <c r="D445" s="55" t="s">
        <v>64</v>
      </c>
      <c r="E445" s="62" t="n">
        <v>702</v>
      </c>
      <c r="F445" s="62" t="s">
        <v>2001</v>
      </c>
      <c r="G445" s="62" t="s">
        <v>2015</v>
      </c>
      <c r="H445" s="62" t="s">
        <v>2016</v>
      </c>
      <c r="I445" s="62" t="s">
        <v>2017</v>
      </c>
      <c r="J445" s="62" t="s">
        <v>2018</v>
      </c>
      <c r="K445" s="62" t="s">
        <v>129</v>
      </c>
      <c r="L445" s="62" t="s">
        <v>2019</v>
      </c>
      <c r="M445" s="62" t="s">
        <v>2020</v>
      </c>
      <c r="N445" s="107" t="s">
        <v>2021</v>
      </c>
      <c r="O445" s="54" t="s">
        <v>2022</v>
      </c>
      <c r="P445" s="54" t="s">
        <v>76</v>
      </c>
      <c r="Q445" s="59" t="s">
        <v>135</v>
      </c>
      <c r="R445" s="60" t="n">
        <v>43831</v>
      </c>
      <c r="S445" s="73"/>
      <c r="T445" s="56"/>
      <c r="U445" s="55" t="s">
        <v>78</v>
      </c>
      <c r="V445" s="62" t="s">
        <v>137</v>
      </c>
      <c r="W445" s="62" t="s">
        <v>138</v>
      </c>
      <c r="X445" s="57" t="n">
        <v>2.5</v>
      </c>
      <c r="Y445" s="57" t="s">
        <v>137</v>
      </c>
      <c r="Z445" s="59" t="s">
        <v>138</v>
      </c>
      <c r="AA445" s="54" t="s">
        <v>1648</v>
      </c>
      <c r="AB445" s="57"/>
      <c r="AC445" s="59" t="s">
        <v>111</v>
      </c>
      <c r="AD445" s="58" t="n">
        <v>60</v>
      </c>
      <c r="AE445" s="63" t="n">
        <v>44053</v>
      </c>
      <c r="AF445" s="64" t="n">
        <f aca="false">IF(AD445=0,0,IF(AE445="","",EDATE(AE445,AD445)-DAY(1)))</f>
        <v>45848</v>
      </c>
      <c r="AG445" s="56" t="s">
        <v>81</v>
      </c>
      <c r="AH445" s="56" t="s">
        <v>2023</v>
      </c>
      <c r="AI445" s="59" t="s">
        <v>2024</v>
      </c>
      <c r="AJ445" s="56" t="s">
        <v>2022</v>
      </c>
      <c r="AK445" s="64" t="str">
        <f aca="true">IF(AE445=0,"нет данных",IF(TODAY()&lt;AF445-30,"поверен",IF(TODAY()&gt;AF445,"ЗАМЕНИТЬ","ПРОСРОЧЕН")))</f>
        <v>ЗАМЕНИТЬ</v>
      </c>
      <c r="AL445" s="232"/>
      <c r="AM445" s="59" t="s">
        <v>85</v>
      </c>
      <c r="AN445" s="59" t="s">
        <v>86</v>
      </c>
      <c r="AO445" s="54" t="s">
        <v>87</v>
      </c>
      <c r="AP445" s="232"/>
      <c r="AQ445" s="232"/>
      <c r="AR445" s="232"/>
      <c r="AS445" s="232"/>
      <c r="AT445" s="232"/>
      <c r="AU445" s="232"/>
      <c r="AV445" s="232"/>
      <c r="AW445" s="232"/>
      <c r="AX445" s="232"/>
      <c r="AY445" s="232"/>
      <c r="AZ445" s="232"/>
      <c r="BA445" s="232"/>
      <c r="BB445" s="232"/>
      <c r="BC445" s="232"/>
      <c r="BD445" s="246"/>
      <c r="BE445" s="232"/>
      <c r="BF445" s="247"/>
      <c r="BG445" s="62"/>
      <c r="BH445" s="232"/>
      <c r="BI445" s="62"/>
      <c r="BJ445" s="62"/>
      <c r="BK445" s="62"/>
    </row>
    <row r="446" s="1" customFormat="true" ht="60" hidden="true" customHeight="true" outlineLevel="0" collapsed="false">
      <c r="A446" s="54"/>
      <c r="B446" s="54" t="s">
        <v>62</v>
      </c>
      <c r="C446" s="54" t="s">
        <v>63</v>
      </c>
      <c r="D446" s="55" t="s">
        <v>64</v>
      </c>
      <c r="E446" s="62" t="n">
        <v>702</v>
      </c>
      <c r="F446" s="62" t="s">
        <v>2001</v>
      </c>
      <c r="G446" s="62" t="s">
        <v>2025</v>
      </c>
      <c r="H446" s="62" t="s">
        <v>2026</v>
      </c>
      <c r="I446" s="62" t="s">
        <v>1731</v>
      </c>
      <c r="J446" s="62" t="s">
        <v>2027</v>
      </c>
      <c r="K446" s="62" t="s">
        <v>1733</v>
      </c>
      <c r="L446" s="62" t="s">
        <v>2028</v>
      </c>
      <c r="M446" s="62" t="s">
        <v>2029</v>
      </c>
      <c r="N446" s="62" t="n">
        <v>47</v>
      </c>
      <c r="O446" s="54" t="s">
        <v>1736</v>
      </c>
      <c r="P446" s="54" t="s">
        <v>76</v>
      </c>
      <c r="Q446" s="59" t="s">
        <v>108</v>
      </c>
      <c r="R446" s="107" t="n">
        <v>2020</v>
      </c>
      <c r="S446" s="73"/>
      <c r="T446" s="56"/>
      <c r="U446" s="55" t="s">
        <v>334</v>
      </c>
      <c r="V446" s="62"/>
      <c r="W446" s="62" t="s">
        <v>578</v>
      </c>
      <c r="X446" s="57" t="n">
        <v>200</v>
      </c>
      <c r="Y446" s="57"/>
      <c r="Z446" s="59" t="s">
        <v>578</v>
      </c>
      <c r="AA446" s="54" t="s">
        <v>1737</v>
      </c>
      <c r="AB446" s="57"/>
      <c r="AC446" s="59" t="s">
        <v>2030</v>
      </c>
      <c r="AD446" s="58" t="n">
        <v>60</v>
      </c>
      <c r="AE446" s="63" t="n">
        <v>45827</v>
      </c>
      <c r="AF446" s="64" t="n">
        <f aca="false">IF(AD446=0,0,IF(AE446="","",EDATE(AE446,AD446)-DAY(1)))</f>
        <v>47622</v>
      </c>
      <c r="AG446" s="56" t="s">
        <v>81</v>
      </c>
      <c r="AH446" s="64" t="s">
        <v>82</v>
      </c>
      <c r="AI446" s="59" t="s">
        <v>2031</v>
      </c>
      <c r="AJ446" s="56" t="s">
        <v>351</v>
      </c>
      <c r="AK446" s="64" t="str">
        <f aca="true">IF(AE446=0,"нет данных",IF(TODAY()&lt;AF446-30,"поверен",IF(TODAY()&gt;AF446,"ЗАМЕНИТЬ","ПРОСРОЧЕН")))</f>
        <v>поверен</v>
      </c>
      <c r="AL446" s="232"/>
      <c r="AM446" s="59" t="s">
        <v>85</v>
      </c>
      <c r="AN446" s="59" t="s">
        <v>86</v>
      </c>
      <c r="AO446" s="54" t="s">
        <v>87</v>
      </c>
      <c r="AP446" s="232"/>
      <c r="AQ446" s="232"/>
      <c r="AR446" s="232"/>
      <c r="AS446" s="232"/>
      <c r="AT446" s="232"/>
      <c r="AU446" s="232"/>
      <c r="AV446" s="232"/>
      <c r="AW446" s="232"/>
      <c r="AX446" s="232"/>
      <c r="AY446" s="232"/>
      <c r="AZ446" s="232"/>
      <c r="BA446" s="232"/>
      <c r="BB446" s="232"/>
      <c r="BC446" s="232"/>
      <c r="BD446" s="246"/>
      <c r="BE446" s="232"/>
      <c r="BF446" s="232"/>
      <c r="BG446" s="62"/>
      <c r="BH446" s="232"/>
      <c r="BI446" s="62"/>
      <c r="BJ446" s="62"/>
      <c r="BK446" s="62"/>
    </row>
    <row r="447" s="1" customFormat="true" ht="60" hidden="true" customHeight="true" outlineLevel="0" collapsed="false">
      <c r="A447" s="54"/>
      <c r="B447" s="54" t="s">
        <v>62</v>
      </c>
      <c r="C447" s="54" t="s">
        <v>63</v>
      </c>
      <c r="D447" s="259" t="s">
        <v>64</v>
      </c>
      <c r="E447" s="62" t="s">
        <v>2032</v>
      </c>
      <c r="F447" s="62" t="s">
        <v>2033</v>
      </c>
      <c r="G447" s="62" t="s">
        <v>214</v>
      </c>
      <c r="H447" s="62" t="s">
        <v>2034</v>
      </c>
      <c r="I447" s="57" t="s">
        <v>552</v>
      </c>
      <c r="J447" s="56" t="s">
        <v>553</v>
      </c>
      <c r="K447" s="58" t="s">
        <v>554</v>
      </c>
      <c r="L447" s="58" t="s">
        <v>2035</v>
      </c>
      <c r="M447" s="56" t="s">
        <v>2036</v>
      </c>
      <c r="N447" s="58" t="n">
        <v>2525393</v>
      </c>
      <c r="O447" s="54" t="s">
        <v>305</v>
      </c>
      <c r="P447" s="54" t="s">
        <v>76</v>
      </c>
      <c r="Q447" s="59"/>
      <c r="R447" s="60" t="n">
        <v>43862</v>
      </c>
      <c r="S447" s="57" t="n">
        <v>8</v>
      </c>
      <c r="T447" s="56" t="n">
        <v>46054</v>
      </c>
      <c r="U447" s="55" t="s">
        <v>334</v>
      </c>
      <c r="V447" s="62" t="str">
        <f aca="false">IF(Y447="","",Y447)</f>
        <v/>
      </c>
      <c r="W447" s="62" t="str">
        <f aca="false">IF(Z447="","",Z447)</f>
        <v>°С</v>
      </c>
      <c r="X447" s="57" t="n">
        <v>100</v>
      </c>
      <c r="Y447" s="57"/>
      <c r="Z447" s="59" t="s">
        <v>109</v>
      </c>
      <c r="AA447" s="55" t="s">
        <v>742</v>
      </c>
      <c r="AB447" s="57"/>
      <c r="AC447" s="59" t="s">
        <v>111</v>
      </c>
      <c r="AD447" s="58" t="n">
        <v>60</v>
      </c>
      <c r="AE447" s="63" t="n">
        <v>45724</v>
      </c>
      <c r="AF447" s="64" t="n">
        <f aca="false">IF(AD447=0,0,IF(AE447="","",EDATE(AE447,AD447)-DAY(1)))</f>
        <v>47519</v>
      </c>
      <c r="AG447" s="56" t="s">
        <v>81</v>
      </c>
      <c r="AH447" s="56" t="s">
        <v>82</v>
      </c>
      <c r="AI447" s="59" t="s">
        <v>2037</v>
      </c>
      <c r="AJ447" s="54" t="s">
        <v>2038</v>
      </c>
      <c r="AK447" s="64" t="str">
        <f aca="true">IF(AE447=0,"нет данных",IF(TODAY()&lt;AF447-30,"поверен",IF(TODAY()&gt;AF447,"ЗАМЕНИТЬ","ПРОСРОЧЕН")))</f>
        <v>поверен</v>
      </c>
      <c r="AL447" s="232"/>
      <c r="AM447" s="59" t="s">
        <v>85</v>
      </c>
      <c r="AN447" s="59" t="s">
        <v>86</v>
      </c>
      <c r="AO447" s="59" t="s">
        <v>87</v>
      </c>
      <c r="AP447" s="57" t="s">
        <v>2039</v>
      </c>
      <c r="AQ447" s="65" t="s">
        <v>282</v>
      </c>
      <c r="AR447" s="232"/>
      <c r="AS447" s="59" t="s">
        <v>90</v>
      </c>
      <c r="AT447" s="54" t="s">
        <v>91</v>
      </c>
      <c r="AU447" s="54"/>
      <c r="AV447" s="60" t="n">
        <v>44864</v>
      </c>
      <c r="AW447" s="56" t="s">
        <v>1454</v>
      </c>
      <c r="AX447" s="232"/>
      <c r="AY447" s="232"/>
      <c r="AZ447" s="232"/>
      <c r="BA447" s="232"/>
      <c r="BB447" s="232"/>
      <c r="BC447" s="232"/>
      <c r="BD447" s="246"/>
      <c r="BE447" s="232"/>
      <c r="BF447" s="247"/>
      <c r="BG447" s="62"/>
      <c r="BH447" s="232"/>
      <c r="BI447" s="62"/>
      <c r="BJ447" s="62"/>
      <c r="BK447" s="62"/>
    </row>
    <row r="448" s="1" customFormat="true" ht="60" hidden="true" customHeight="true" outlineLevel="0" collapsed="false">
      <c r="A448" s="54"/>
      <c r="B448" s="54" t="s">
        <v>62</v>
      </c>
      <c r="C448" s="54" t="s">
        <v>63</v>
      </c>
      <c r="D448" s="259" t="s">
        <v>64</v>
      </c>
      <c r="E448" s="62" t="s">
        <v>2032</v>
      </c>
      <c r="F448" s="62" t="s">
        <v>2033</v>
      </c>
      <c r="G448" s="62" t="s">
        <v>218</v>
      </c>
      <c r="H448" s="62" t="s">
        <v>2040</v>
      </c>
      <c r="I448" s="62" t="s">
        <v>2041</v>
      </c>
      <c r="J448" s="62" t="s">
        <v>2042</v>
      </c>
      <c r="K448" s="62" t="s">
        <v>410</v>
      </c>
      <c r="L448" s="62" t="s">
        <v>2043</v>
      </c>
      <c r="M448" s="56" t="s">
        <v>2044</v>
      </c>
      <c r="N448" s="58" t="n">
        <v>6144601</v>
      </c>
      <c r="O448" s="54" t="s">
        <v>305</v>
      </c>
      <c r="P448" s="54" t="s">
        <v>76</v>
      </c>
      <c r="Q448" s="59" t="s">
        <v>135</v>
      </c>
      <c r="R448" s="60" t="n">
        <v>43876</v>
      </c>
      <c r="S448" s="57" t="n">
        <v>20</v>
      </c>
      <c r="T448" s="56" t="n">
        <v>51180</v>
      </c>
      <c r="U448" s="55" t="s">
        <v>78</v>
      </c>
      <c r="V448" s="62" t="s">
        <v>137</v>
      </c>
      <c r="W448" s="62" t="s">
        <v>138</v>
      </c>
      <c r="X448" s="57" t="n">
        <v>1</v>
      </c>
      <c r="Y448" s="57" t="s">
        <v>137</v>
      </c>
      <c r="Z448" s="59" t="s">
        <v>138</v>
      </c>
      <c r="AA448" s="55" t="s">
        <v>2045</v>
      </c>
      <c r="AB448" s="57"/>
      <c r="AC448" s="59" t="s">
        <v>111</v>
      </c>
      <c r="AD448" s="58" t="n">
        <v>60</v>
      </c>
      <c r="AE448" s="63" t="n">
        <v>45723</v>
      </c>
      <c r="AF448" s="64" t="n">
        <f aca="false">IF(AD448=0,0,IF(AE448="","",EDATE(AE448,AD448)-DAY(1)))</f>
        <v>47518</v>
      </c>
      <c r="AG448" s="56" t="s">
        <v>81</v>
      </c>
      <c r="AH448" s="56" t="s">
        <v>82</v>
      </c>
      <c r="AI448" s="59" t="s">
        <v>2046</v>
      </c>
      <c r="AJ448" s="54" t="s">
        <v>2038</v>
      </c>
      <c r="AK448" s="64" t="str">
        <f aca="true">IF(AE448=0,"нет данных",IF(TODAY()&lt;AF448-30,"поверен",IF(TODAY()&gt;AF448,"ЗАМЕНИТЬ","ПРОСРОЧЕН")))</f>
        <v>поверен</v>
      </c>
      <c r="AL448" s="232"/>
      <c r="AM448" s="59" t="s">
        <v>85</v>
      </c>
      <c r="AN448" s="59" t="s">
        <v>86</v>
      </c>
      <c r="AO448" s="59" t="s">
        <v>87</v>
      </c>
      <c r="AP448" s="57" t="s">
        <v>2047</v>
      </c>
      <c r="AQ448" s="65" t="s">
        <v>282</v>
      </c>
      <c r="AR448" s="232"/>
      <c r="AS448" s="59" t="s">
        <v>90</v>
      </c>
      <c r="AT448" s="54" t="s">
        <v>91</v>
      </c>
      <c r="AU448" s="54"/>
      <c r="AV448" s="60" t="n">
        <v>44864</v>
      </c>
      <c r="AW448" s="56" t="s">
        <v>1454</v>
      </c>
      <c r="AX448" s="232"/>
      <c r="AY448" s="232"/>
      <c r="AZ448" s="232"/>
      <c r="BA448" s="232"/>
      <c r="BB448" s="232"/>
      <c r="BC448" s="232"/>
      <c r="BD448" s="246"/>
      <c r="BE448" s="232"/>
      <c r="BF448" s="247"/>
      <c r="BG448" s="62"/>
      <c r="BH448" s="232"/>
      <c r="BI448" s="62"/>
      <c r="BJ448" s="62"/>
      <c r="BK448" s="62"/>
    </row>
    <row r="449" s="1" customFormat="true" ht="60" hidden="true" customHeight="true" outlineLevel="0" collapsed="false">
      <c r="A449" s="54"/>
      <c r="B449" s="54" t="s">
        <v>62</v>
      </c>
      <c r="C449" s="54" t="s">
        <v>63</v>
      </c>
      <c r="D449" s="259" t="s">
        <v>64</v>
      </c>
      <c r="E449" s="62" t="s">
        <v>2032</v>
      </c>
      <c r="F449" s="62" t="s">
        <v>2033</v>
      </c>
      <c r="G449" s="62" t="s">
        <v>218</v>
      </c>
      <c r="H449" s="62" t="s">
        <v>2048</v>
      </c>
      <c r="I449" s="62" t="s">
        <v>2041</v>
      </c>
      <c r="J449" s="62" t="s">
        <v>2042</v>
      </c>
      <c r="K449" s="62" t="s">
        <v>410</v>
      </c>
      <c r="L449" s="62" t="s">
        <v>2043</v>
      </c>
      <c r="M449" s="56" t="s">
        <v>2044</v>
      </c>
      <c r="N449" s="58" t="n">
        <v>6144603</v>
      </c>
      <c r="O449" s="54" t="s">
        <v>305</v>
      </c>
      <c r="P449" s="54" t="s">
        <v>76</v>
      </c>
      <c r="Q449" s="59" t="s">
        <v>135</v>
      </c>
      <c r="R449" s="60" t="n">
        <v>43876</v>
      </c>
      <c r="S449" s="57" t="n">
        <v>20</v>
      </c>
      <c r="T449" s="56" t="n">
        <v>51180</v>
      </c>
      <c r="U449" s="55" t="s">
        <v>78</v>
      </c>
      <c r="V449" s="62" t="s">
        <v>137</v>
      </c>
      <c r="W449" s="62" t="s">
        <v>138</v>
      </c>
      <c r="X449" s="57" t="n">
        <v>1</v>
      </c>
      <c r="Y449" s="57" t="s">
        <v>137</v>
      </c>
      <c r="Z449" s="59" t="s">
        <v>138</v>
      </c>
      <c r="AA449" s="55" t="s">
        <v>2045</v>
      </c>
      <c r="AB449" s="57"/>
      <c r="AC449" s="59" t="s">
        <v>111</v>
      </c>
      <c r="AD449" s="58" t="n">
        <v>60</v>
      </c>
      <c r="AE449" s="63" t="n">
        <v>45723</v>
      </c>
      <c r="AF449" s="64" t="n">
        <f aca="false">IF(AD449=0,0,IF(AE449="","",EDATE(AE449,AD449)-DAY(1)))</f>
        <v>47518</v>
      </c>
      <c r="AG449" s="56" t="s">
        <v>81</v>
      </c>
      <c r="AH449" s="56" t="s">
        <v>82</v>
      </c>
      <c r="AI449" s="59" t="s">
        <v>2049</v>
      </c>
      <c r="AJ449" s="54" t="s">
        <v>2038</v>
      </c>
      <c r="AK449" s="64" t="str">
        <f aca="true">IF(AE449=0,"нет данных",IF(TODAY()&lt;AF449-30,"поверен",IF(TODAY()&gt;AF449,"ЗАМЕНИТЬ","ПРОСРОЧЕН")))</f>
        <v>поверен</v>
      </c>
      <c r="AL449" s="232"/>
      <c r="AM449" s="59" t="s">
        <v>85</v>
      </c>
      <c r="AN449" s="59" t="s">
        <v>86</v>
      </c>
      <c r="AO449" s="59" t="s">
        <v>87</v>
      </c>
      <c r="AP449" s="57" t="s">
        <v>2047</v>
      </c>
      <c r="AQ449" s="65" t="s">
        <v>282</v>
      </c>
      <c r="AR449" s="232"/>
      <c r="AS449" s="59" t="s">
        <v>90</v>
      </c>
      <c r="AT449" s="54" t="s">
        <v>91</v>
      </c>
      <c r="AU449" s="54"/>
      <c r="AV449" s="60" t="n">
        <v>44864</v>
      </c>
      <c r="AW449" s="56" t="s">
        <v>1454</v>
      </c>
      <c r="AX449" s="232"/>
      <c r="AY449" s="232"/>
      <c r="AZ449" s="232"/>
      <c r="BA449" s="232"/>
      <c r="BB449" s="232"/>
      <c r="BC449" s="232"/>
      <c r="BD449" s="246"/>
      <c r="BE449" s="232"/>
      <c r="BF449" s="247"/>
      <c r="BG449" s="62"/>
      <c r="BH449" s="232"/>
      <c r="BI449" s="62"/>
      <c r="BJ449" s="62"/>
      <c r="BK449" s="62"/>
    </row>
    <row r="450" s="1" customFormat="true" ht="60" hidden="true" customHeight="true" outlineLevel="0" collapsed="false">
      <c r="A450" s="54"/>
      <c r="B450" s="54" t="s">
        <v>62</v>
      </c>
      <c r="C450" s="54" t="s">
        <v>63</v>
      </c>
      <c r="D450" s="259" t="s">
        <v>64</v>
      </c>
      <c r="E450" s="62" t="s">
        <v>2032</v>
      </c>
      <c r="F450" s="62" t="s">
        <v>2033</v>
      </c>
      <c r="G450" s="62" t="s">
        <v>218</v>
      </c>
      <c r="H450" s="62" t="s">
        <v>2050</v>
      </c>
      <c r="I450" s="62" t="s">
        <v>2041</v>
      </c>
      <c r="J450" s="62" t="s">
        <v>2042</v>
      </c>
      <c r="K450" s="62" t="s">
        <v>410</v>
      </c>
      <c r="L450" s="62" t="s">
        <v>2043</v>
      </c>
      <c r="M450" s="56" t="s">
        <v>2051</v>
      </c>
      <c r="N450" s="58" t="n">
        <v>6144604</v>
      </c>
      <c r="O450" s="54" t="s">
        <v>305</v>
      </c>
      <c r="P450" s="54" t="s">
        <v>76</v>
      </c>
      <c r="Q450" s="59" t="s">
        <v>135</v>
      </c>
      <c r="R450" s="60" t="n">
        <v>43876</v>
      </c>
      <c r="S450" s="57" t="n">
        <v>20</v>
      </c>
      <c r="T450" s="56" t="n">
        <v>51180</v>
      </c>
      <c r="U450" s="55" t="s">
        <v>78</v>
      </c>
      <c r="V450" s="62" t="s">
        <v>137</v>
      </c>
      <c r="W450" s="62" t="s">
        <v>138</v>
      </c>
      <c r="X450" s="57" t="n">
        <v>1</v>
      </c>
      <c r="Y450" s="57" t="s">
        <v>137</v>
      </c>
      <c r="Z450" s="59" t="s">
        <v>138</v>
      </c>
      <c r="AA450" s="55" t="s">
        <v>2045</v>
      </c>
      <c r="AB450" s="57"/>
      <c r="AC450" s="59" t="s">
        <v>111</v>
      </c>
      <c r="AD450" s="58" t="n">
        <v>60</v>
      </c>
      <c r="AE450" s="63" t="n">
        <v>45723</v>
      </c>
      <c r="AF450" s="64" t="n">
        <f aca="false">IF(AD450=0,0,IF(AE450="","",EDATE(AE450,AD450)-DAY(1)))</f>
        <v>47518</v>
      </c>
      <c r="AG450" s="56" t="s">
        <v>81</v>
      </c>
      <c r="AH450" s="56" t="s">
        <v>82</v>
      </c>
      <c r="AI450" s="59" t="s">
        <v>2052</v>
      </c>
      <c r="AJ450" s="54" t="s">
        <v>2053</v>
      </c>
      <c r="AK450" s="64" t="str">
        <f aca="true">IF(AE450=0,"нет данных",IF(TODAY()&lt;AF450-30,"поверен",IF(TODAY()&gt;AF450,"ЗАМЕНИТЬ","ПРОСРОЧЕН")))</f>
        <v>поверен</v>
      </c>
      <c r="AL450" s="232"/>
      <c r="AM450" s="59" t="s">
        <v>85</v>
      </c>
      <c r="AN450" s="59" t="s">
        <v>86</v>
      </c>
      <c r="AO450" s="59" t="s">
        <v>87</v>
      </c>
      <c r="AP450" s="57" t="s">
        <v>2047</v>
      </c>
      <c r="AQ450" s="65" t="s">
        <v>282</v>
      </c>
      <c r="AR450" s="232"/>
      <c r="AS450" s="59" t="s">
        <v>90</v>
      </c>
      <c r="AT450" s="54" t="s">
        <v>91</v>
      </c>
      <c r="AU450" s="54"/>
      <c r="AV450" s="60" t="n">
        <v>44864</v>
      </c>
      <c r="AW450" s="56" t="s">
        <v>1454</v>
      </c>
      <c r="AX450" s="232"/>
      <c r="AY450" s="232"/>
      <c r="AZ450" s="232"/>
      <c r="BA450" s="232"/>
      <c r="BB450" s="232"/>
      <c r="BC450" s="232"/>
      <c r="BD450" s="246"/>
      <c r="BE450" s="232"/>
      <c r="BF450" s="247"/>
      <c r="BG450" s="62"/>
      <c r="BH450" s="232"/>
      <c r="BI450" s="62"/>
      <c r="BJ450" s="62"/>
      <c r="BK450" s="62"/>
    </row>
    <row r="451" s="1" customFormat="true" ht="60" hidden="true" customHeight="true" outlineLevel="0" collapsed="false">
      <c r="A451" s="54"/>
      <c r="B451" s="54" t="s">
        <v>62</v>
      </c>
      <c r="C451" s="54" t="s">
        <v>63</v>
      </c>
      <c r="D451" s="259" t="s">
        <v>64</v>
      </c>
      <c r="E451" s="62" t="s">
        <v>2032</v>
      </c>
      <c r="F451" s="62" t="s">
        <v>2033</v>
      </c>
      <c r="G451" s="62" t="s">
        <v>2054</v>
      </c>
      <c r="H451" s="62" t="s">
        <v>2055</v>
      </c>
      <c r="I451" s="62" t="s">
        <v>2056</v>
      </c>
      <c r="J451" s="62" t="s">
        <v>2057</v>
      </c>
      <c r="K451" s="58" t="s">
        <v>1804</v>
      </c>
      <c r="L451" s="58" t="s">
        <v>2058</v>
      </c>
      <c r="M451" s="58" t="s">
        <v>2059</v>
      </c>
      <c r="N451" s="58" t="s">
        <v>2060</v>
      </c>
      <c r="O451" s="54" t="s">
        <v>2061</v>
      </c>
      <c r="P451" s="54" t="s">
        <v>134</v>
      </c>
      <c r="Q451" s="59" t="s">
        <v>239</v>
      </c>
      <c r="R451" s="65" t="s">
        <v>2062</v>
      </c>
      <c r="S451" s="57" t="n">
        <v>10</v>
      </c>
      <c r="T451" s="61" t="e">
        <f aca="false">R451+S451*365.2</f>
        <v>#VALUE!</v>
      </c>
      <c r="U451" s="55" t="s">
        <v>78</v>
      </c>
      <c r="V451" s="62" t="str">
        <f aca="false">IF(Y451="","",Y451)</f>
        <v/>
      </c>
      <c r="W451" s="62" t="str">
        <f aca="false">IF(Z451="","",Z451)</f>
        <v>л/ч</v>
      </c>
      <c r="X451" s="57" t="n">
        <v>8000</v>
      </c>
      <c r="Y451" s="57"/>
      <c r="Z451" s="62" t="s">
        <v>2063</v>
      </c>
      <c r="AA451" s="55" t="s">
        <v>2064</v>
      </c>
      <c r="AB451" s="57"/>
      <c r="AC451" s="59" t="s">
        <v>111</v>
      </c>
      <c r="AD451" s="58" t="n">
        <v>48</v>
      </c>
      <c r="AE451" s="63" t="n">
        <v>45379</v>
      </c>
      <c r="AF451" s="64"/>
      <c r="AG451" s="56" t="s">
        <v>81</v>
      </c>
      <c r="AH451" s="56" t="s">
        <v>2065</v>
      </c>
      <c r="AI451" s="59" t="s">
        <v>2066</v>
      </c>
      <c r="AJ451" s="38" t="s">
        <v>712</v>
      </c>
      <c r="AK451" s="64" t="str">
        <f aca="true">IF(AE451=0,"нет данных",IF(TODAY()&lt;AF451-30,"поверен",IF(TODAY()&gt;AF451,"ЗАМЕНИТЬ","ПРОСРОЧЕН")))</f>
        <v>ЗАМЕНИТЬ</v>
      </c>
      <c r="AL451" s="232"/>
      <c r="AM451" s="59" t="s">
        <v>85</v>
      </c>
      <c r="AN451" s="59" t="s">
        <v>86</v>
      </c>
      <c r="AO451" s="59" t="s">
        <v>87</v>
      </c>
      <c r="AP451" s="57" t="s">
        <v>2067</v>
      </c>
      <c r="AQ451" s="65" t="s">
        <v>282</v>
      </c>
      <c r="AR451" s="232"/>
      <c r="AS451" s="59" t="s">
        <v>90</v>
      </c>
      <c r="AT451" s="54" t="s">
        <v>91</v>
      </c>
      <c r="AU451" s="54"/>
      <c r="AV451" s="60" t="n">
        <v>44864</v>
      </c>
      <c r="AW451" s="56" t="s">
        <v>1454</v>
      </c>
      <c r="AX451" s="232"/>
      <c r="AY451" s="232"/>
      <c r="AZ451" s="232"/>
      <c r="BA451" s="232"/>
      <c r="BB451" s="232"/>
      <c r="BC451" s="232"/>
      <c r="BD451" s="246"/>
      <c r="BE451" s="232"/>
      <c r="BF451" s="247"/>
      <c r="BG451" s="62" t="s">
        <v>2068</v>
      </c>
      <c r="BH451" s="232"/>
      <c r="BI451" s="65" t="s">
        <v>389</v>
      </c>
      <c r="BJ451" s="107" t="s">
        <v>2069</v>
      </c>
      <c r="BK451" s="65" t="s">
        <v>391</v>
      </c>
    </row>
    <row r="452" customFormat="false" ht="60" hidden="true" customHeight="true" outlineLevel="0" collapsed="false">
      <c r="A452" s="54"/>
      <c r="B452" s="54" t="s">
        <v>62</v>
      </c>
      <c r="C452" s="54" t="s">
        <v>63</v>
      </c>
      <c r="D452" s="259" t="s">
        <v>64</v>
      </c>
      <c r="E452" s="54" t="s">
        <v>2032</v>
      </c>
      <c r="F452" s="54" t="s">
        <v>2033</v>
      </c>
      <c r="G452" s="54" t="s">
        <v>2070</v>
      </c>
      <c r="H452" s="54" t="s">
        <v>2071</v>
      </c>
      <c r="I452" s="54" t="s">
        <v>2072</v>
      </c>
      <c r="J452" s="54" t="s">
        <v>2073</v>
      </c>
      <c r="K452" s="58" t="s">
        <v>346</v>
      </c>
      <c r="L452" s="58" t="s">
        <v>394</v>
      </c>
      <c r="M452" s="58" t="s">
        <v>2074</v>
      </c>
      <c r="N452" s="58" t="s">
        <v>2075</v>
      </c>
      <c r="O452" s="54" t="s">
        <v>75</v>
      </c>
      <c r="P452" s="54" t="s">
        <v>76</v>
      </c>
      <c r="Q452" s="59" t="s">
        <v>77</v>
      </c>
      <c r="R452" s="65" t="s">
        <v>2076</v>
      </c>
      <c r="S452" s="57" t="n">
        <v>12</v>
      </c>
      <c r="T452" s="56" t="n">
        <v>48427</v>
      </c>
      <c r="U452" s="265" t="s">
        <v>78</v>
      </c>
      <c r="V452" s="54"/>
      <c r="W452" s="59" t="s">
        <v>79</v>
      </c>
      <c r="X452" s="57" t="n">
        <v>100</v>
      </c>
      <c r="Y452" s="57"/>
      <c r="Z452" s="59" t="s">
        <v>79</v>
      </c>
      <c r="AA452" s="55" t="s">
        <v>80</v>
      </c>
      <c r="AB452" s="57"/>
      <c r="AC452" s="59" t="s">
        <v>79</v>
      </c>
      <c r="AD452" s="58" t="n">
        <v>36</v>
      </c>
      <c r="AE452" s="63" t="n">
        <v>45034</v>
      </c>
      <c r="AF452" s="64" t="n">
        <f aca="false">IF(AD452=0,0,IF(AE452="","",EDATE(AE452,AD452)-DAY(1)))</f>
        <v>46099</v>
      </c>
      <c r="AG452" s="56" t="s">
        <v>81</v>
      </c>
      <c r="AH452" s="56" t="s">
        <v>82</v>
      </c>
      <c r="AI452" s="59" t="s">
        <v>2077</v>
      </c>
      <c r="AJ452" s="56" t="s">
        <v>113</v>
      </c>
      <c r="AK452" s="64" t="str">
        <f aca="true">IF(AE452=0,"нет данных",IF(TODAY()&lt;AF452-30,"поверен",IF(TODAY()&gt;AF452,"ЗАМЕНИТЬ","ПРОСРОЧЕН")))</f>
        <v>поверен</v>
      </c>
      <c r="AL452" s="246"/>
      <c r="AM452" s="59" t="s">
        <v>85</v>
      </c>
      <c r="AN452" s="59" t="s">
        <v>86</v>
      </c>
      <c r="AO452" s="59" t="s">
        <v>87</v>
      </c>
      <c r="AP452" s="57" t="s">
        <v>352</v>
      </c>
      <c r="AQ452" s="65" t="s">
        <v>282</v>
      </c>
      <c r="AR452" s="246"/>
      <c r="AS452" s="59" t="s">
        <v>90</v>
      </c>
      <c r="AT452" s="54" t="s">
        <v>746</v>
      </c>
      <c r="AU452" s="54"/>
      <c r="AV452" s="69" t="n">
        <v>44864</v>
      </c>
      <c r="AW452" s="56" t="s">
        <v>1454</v>
      </c>
      <c r="AX452" s="246"/>
      <c r="AY452" s="246"/>
      <c r="AZ452" s="246"/>
      <c r="BA452" s="246"/>
      <c r="BB452" s="54" t="s">
        <v>93</v>
      </c>
      <c r="BC452" s="54" t="s">
        <v>94</v>
      </c>
      <c r="BD452" s="246"/>
      <c r="BE452" s="246"/>
      <c r="BF452" s="249"/>
      <c r="BG452" s="54" t="s">
        <v>124</v>
      </c>
      <c r="BH452" s="246"/>
      <c r="BI452" s="54"/>
      <c r="BJ452" s="54"/>
      <c r="BK452" s="54"/>
    </row>
    <row r="453" customFormat="false" ht="60" hidden="true" customHeight="true" outlineLevel="0" collapsed="false">
      <c r="A453" s="54"/>
      <c r="B453" s="54" t="s">
        <v>62</v>
      </c>
      <c r="C453" s="54" t="s">
        <v>63</v>
      </c>
      <c r="D453" s="259" t="s">
        <v>64</v>
      </c>
      <c r="E453" s="54" t="s">
        <v>2032</v>
      </c>
      <c r="F453" s="54" t="s">
        <v>2033</v>
      </c>
      <c r="G453" s="54" t="s">
        <v>2070</v>
      </c>
      <c r="H453" s="54" t="s">
        <v>2078</v>
      </c>
      <c r="I453" s="54" t="s">
        <v>2072</v>
      </c>
      <c r="J453" s="54" t="s">
        <v>2073</v>
      </c>
      <c r="K453" s="58" t="s">
        <v>346</v>
      </c>
      <c r="L453" s="58" t="s">
        <v>394</v>
      </c>
      <c r="M453" s="58" t="s">
        <v>2074</v>
      </c>
      <c r="N453" s="58" t="s">
        <v>2079</v>
      </c>
      <c r="O453" s="54" t="s">
        <v>75</v>
      </c>
      <c r="P453" s="54" t="s">
        <v>76</v>
      </c>
      <c r="Q453" s="59" t="s">
        <v>77</v>
      </c>
      <c r="R453" s="65" t="s">
        <v>2076</v>
      </c>
      <c r="S453" s="57" t="n">
        <v>12</v>
      </c>
      <c r="T453" s="56" t="n">
        <v>48427</v>
      </c>
      <c r="U453" s="265" t="s">
        <v>78</v>
      </c>
      <c r="V453" s="54"/>
      <c r="W453" s="59" t="s">
        <v>79</v>
      </c>
      <c r="X453" s="57" t="n">
        <v>100</v>
      </c>
      <c r="Y453" s="57"/>
      <c r="Z453" s="59" t="s">
        <v>79</v>
      </c>
      <c r="AA453" s="55" t="s">
        <v>80</v>
      </c>
      <c r="AB453" s="57"/>
      <c r="AC453" s="59" t="s">
        <v>79</v>
      </c>
      <c r="AD453" s="58" t="n">
        <v>36</v>
      </c>
      <c r="AE453" s="63" t="n">
        <v>45034</v>
      </c>
      <c r="AF453" s="64" t="n">
        <f aca="false">IF(AD453=0,0,IF(AE453="","",EDATE(AE453,AD453)-DAY(1)))</f>
        <v>46099</v>
      </c>
      <c r="AG453" s="56" t="s">
        <v>81</v>
      </c>
      <c r="AH453" s="56" t="s">
        <v>82</v>
      </c>
      <c r="AI453" s="59" t="s">
        <v>2080</v>
      </c>
      <c r="AJ453" s="56" t="s">
        <v>113</v>
      </c>
      <c r="AK453" s="64" t="str">
        <f aca="true">IF(AE453=0,"нет данных",IF(TODAY()&lt;AF453-30,"поверен",IF(TODAY()&gt;AF453,"ЗАМЕНИТЬ","ПРОСРОЧЕН")))</f>
        <v>поверен</v>
      </c>
      <c r="AL453" s="246"/>
      <c r="AM453" s="59" t="s">
        <v>85</v>
      </c>
      <c r="AN453" s="59" t="s">
        <v>86</v>
      </c>
      <c r="AO453" s="59" t="s">
        <v>87</v>
      </c>
      <c r="AP453" s="57" t="s">
        <v>352</v>
      </c>
      <c r="AQ453" s="65" t="s">
        <v>282</v>
      </c>
      <c r="AR453" s="246"/>
      <c r="AS453" s="59" t="s">
        <v>90</v>
      </c>
      <c r="AT453" s="54" t="s">
        <v>746</v>
      </c>
      <c r="AU453" s="54"/>
      <c r="AV453" s="69" t="n">
        <v>44864</v>
      </c>
      <c r="AW453" s="56" t="s">
        <v>1454</v>
      </c>
      <c r="AX453" s="246"/>
      <c r="AY453" s="246"/>
      <c r="AZ453" s="246"/>
      <c r="BA453" s="246"/>
      <c r="BB453" s="62" t="s">
        <v>93</v>
      </c>
      <c r="BC453" s="62" t="s">
        <v>94</v>
      </c>
      <c r="BD453" s="246"/>
      <c r="BE453" s="246"/>
      <c r="BF453" s="249"/>
      <c r="BG453" s="54" t="s">
        <v>124</v>
      </c>
      <c r="BH453" s="246"/>
      <c r="BI453" s="54"/>
      <c r="BJ453" s="54"/>
      <c r="BK453" s="54"/>
    </row>
    <row r="454" s="1" customFormat="true" ht="60" hidden="true" customHeight="true" outlineLevel="0" collapsed="false">
      <c r="A454" s="54"/>
      <c r="B454" s="54" t="s">
        <v>62</v>
      </c>
      <c r="C454" s="54" t="s">
        <v>63</v>
      </c>
      <c r="D454" s="259" t="s">
        <v>64</v>
      </c>
      <c r="E454" s="62" t="s">
        <v>2081</v>
      </c>
      <c r="F454" s="62" t="s">
        <v>2082</v>
      </c>
      <c r="G454" s="62" t="s">
        <v>214</v>
      </c>
      <c r="H454" s="62" t="s">
        <v>2083</v>
      </c>
      <c r="I454" s="57" t="s">
        <v>552</v>
      </c>
      <c r="J454" s="56" t="s">
        <v>553</v>
      </c>
      <c r="K454" s="58" t="s">
        <v>554</v>
      </c>
      <c r="L454" s="58" t="s">
        <v>2035</v>
      </c>
      <c r="M454" s="56" t="s">
        <v>2036</v>
      </c>
      <c r="N454" s="58" t="n">
        <v>2525392</v>
      </c>
      <c r="O454" s="54" t="s">
        <v>305</v>
      </c>
      <c r="P454" s="54" t="s">
        <v>76</v>
      </c>
      <c r="Q454" s="59"/>
      <c r="R454" s="60" t="n">
        <v>43862</v>
      </c>
      <c r="S454" s="57" t="n">
        <v>8</v>
      </c>
      <c r="T454" s="56" t="n">
        <v>46054</v>
      </c>
      <c r="U454" s="55" t="s">
        <v>334</v>
      </c>
      <c r="V454" s="62" t="str">
        <f aca="false">IF(Y454="","",Y454)</f>
        <v/>
      </c>
      <c r="W454" s="62" t="str">
        <f aca="false">IF(Z454="","",Z454)</f>
        <v>°С</v>
      </c>
      <c r="X454" s="57" t="n">
        <v>100</v>
      </c>
      <c r="Y454" s="57"/>
      <c r="Z454" s="59" t="s">
        <v>109</v>
      </c>
      <c r="AA454" s="55" t="s">
        <v>742</v>
      </c>
      <c r="AB454" s="57"/>
      <c r="AC454" s="59" t="s">
        <v>111</v>
      </c>
      <c r="AD454" s="58" t="n">
        <v>60</v>
      </c>
      <c r="AE454" s="63" t="n">
        <v>45723</v>
      </c>
      <c r="AF454" s="64" t="n">
        <f aca="false">IF(AD454=0,0,IF(AE454="","",EDATE(AE454,AD454)-DAY(1)))</f>
        <v>47518</v>
      </c>
      <c r="AG454" s="56" t="s">
        <v>81</v>
      </c>
      <c r="AH454" s="56" t="s">
        <v>82</v>
      </c>
      <c r="AI454" s="59" t="s">
        <v>2084</v>
      </c>
      <c r="AJ454" s="56" t="s">
        <v>2038</v>
      </c>
      <c r="AK454" s="64" t="str">
        <f aca="true">IF(AE454=0,"нет данных",IF(TODAY()&lt;AF454-30,"поверен",IF(TODAY()&gt;AF454,"ЗАМЕНИТЬ","ПРОСРОЧЕН")))</f>
        <v>поверен</v>
      </c>
      <c r="AL454" s="232"/>
      <c r="AM454" s="59" t="s">
        <v>85</v>
      </c>
      <c r="AN454" s="59" t="s">
        <v>86</v>
      </c>
      <c r="AO454" s="59" t="s">
        <v>87</v>
      </c>
      <c r="AP454" s="57" t="s">
        <v>2039</v>
      </c>
      <c r="AQ454" s="65" t="s">
        <v>282</v>
      </c>
      <c r="AR454" s="232"/>
      <c r="AS454" s="59" t="s">
        <v>90</v>
      </c>
      <c r="AT454" s="54" t="s">
        <v>91</v>
      </c>
      <c r="AU454" s="54"/>
      <c r="AV454" s="60" t="n">
        <v>44864</v>
      </c>
      <c r="AW454" s="56" t="s">
        <v>1454</v>
      </c>
      <c r="AX454" s="232"/>
      <c r="AY454" s="232"/>
      <c r="AZ454" s="232"/>
      <c r="BA454" s="232"/>
      <c r="BB454" s="232"/>
      <c r="BC454" s="232"/>
      <c r="BD454" s="246"/>
      <c r="BE454" s="232"/>
      <c r="BF454" s="247"/>
      <c r="BG454" s="62"/>
      <c r="BH454" s="232"/>
      <c r="BI454" s="62"/>
      <c r="BJ454" s="62"/>
      <c r="BK454" s="62"/>
    </row>
    <row r="455" s="1" customFormat="true" ht="60" hidden="true" customHeight="true" outlineLevel="0" collapsed="false">
      <c r="A455" s="54"/>
      <c r="B455" s="54" t="s">
        <v>62</v>
      </c>
      <c r="C455" s="54" t="s">
        <v>63</v>
      </c>
      <c r="D455" s="259" t="s">
        <v>64</v>
      </c>
      <c r="E455" s="62" t="s">
        <v>2081</v>
      </c>
      <c r="F455" s="62" t="s">
        <v>2082</v>
      </c>
      <c r="G455" s="62" t="s">
        <v>218</v>
      </c>
      <c r="H455" s="62" t="s">
        <v>2040</v>
      </c>
      <c r="I455" s="62" t="s">
        <v>2041</v>
      </c>
      <c r="J455" s="62" t="s">
        <v>2042</v>
      </c>
      <c r="K455" s="62" t="s">
        <v>410</v>
      </c>
      <c r="L455" s="62" t="s">
        <v>2043</v>
      </c>
      <c r="M455" s="56" t="s">
        <v>2044</v>
      </c>
      <c r="N455" s="58" t="n">
        <v>6144602</v>
      </c>
      <c r="O455" s="54" t="s">
        <v>305</v>
      </c>
      <c r="P455" s="54" t="s">
        <v>76</v>
      </c>
      <c r="Q455" s="59" t="s">
        <v>135</v>
      </c>
      <c r="R455" s="60" t="n">
        <v>43876</v>
      </c>
      <c r="S455" s="57" t="n">
        <v>20</v>
      </c>
      <c r="T455" s="56" t="n">
        <v>51180</v>
      </c>
      <c r="U455" s="55" t="s">
        <v>78</v>
      </c>
      <c r="V455" s="62" t="s">
        <v>137</v>
      </c>
      <c r="W455" s="62" t="s">
        <v>138</v>
      </c>
      <c r="X455" s="57" t="n">
        <v>1</v>
      </c>
      <c r="Y455" s="57" t="s">
        <v>137</v>
      </c>
      <c r="Z455" s="59" t="s">
        <v>138</v>
      </c>
      <c r="AA455" s="55" t="s">
        <v>2045</v>
      </c>
      <c r="AB455" s="57"/>
      <c r="AC455" s="59" t="s">
        <v>111</v>
      </c>
      <c r="AD455" s="58" t="n">
        <v>60</v>
      </c>
      <c r="AE455" s="63" t="n">
        <v>45723</v>
      </c>
      <c r="AF455" s="64" t="n">
        <f aca="false">IF(AD455=0,0,IF(AE455="","",EDATE(AE455,AD455)-DAY(1)))</f>
        <v>47518</v>
      </c>
      <c r="AG455" s="56" t="s">
        <v>81</v>
      </c>
      <c r="AH455" s="56" t="s">
        <v>82</v>
      </c>
      <c r="AI455" s="59" t="s">
        <v>2085</v>
      </c>
      <c r="AJ455" s="54" t="s">
        <v>2038</v>
      </c>
      <c r="AK455" s="64" t="str">
        <f aca="true">IF(AE455=0,"нет данных",IF(TODAY()&lt;AF455-30,"поверен",IF(TODAY()&gt;AF455,"ЗАМЕНИТЬ","ПРОСРОЧЕН")))</f>
        <v>поверен</v>
      </c>
      <c r="AL455" s="232"/>
      <c r="AM455" s="59" t="s">
        <v>85</v>
      </c>
      <c r="AN455" s="59" t="s">
        <v>86</v>
      </c>
      <c r="AO455" s="59" t="s">
        <v>87</v>
      </c>
      <c r="AP455" s="57" t="s">
        <v>2047</v>
      </c>
      <c r="AQ455" s="65" t="s">
        <v>282</v>
      </c>
      <c r="AR455" s="232"/>
      <c r="AS455" s="59" t="s">
        <v>90</v>
      </c>
      <c r="AT455" s="54" t="s">
        <v>91</v>
      </c>
      <c r="AU455" s="54"/>
      <c r="AV455" s="60" t="n">
        <v>44864</v>
      </c>
      <c r="AW455" s="56" t="s">
        <v>1454</v>
      </c>
      <c r="AX455" s="232"/>
      <c r="AY455" s="232"/>
      <c r="AZ455" s="232"/>
      <c r="BA455" s="232"/>
      <c r="BB455" s="232"/>
      <c r="BC455" s="232"/>
      <c r="BD455" s="246"/>
      <c r="BE455" s="232"/>
      <c r="BF455" s="247"/>
      <c r="BG455" s="62"/>
      <c r="BH455" s="232"/>
      <c r="BI455" s="62"/>
      <c r="BJ455" s="62"/>
      <c r="BK455" s="62"/>
    </row>
    <row r="456" s="1" customFormat="true" ht="60" hidden="true" customHeight="true" outlineLevel="0" collapsed="false">
      <c r="A456" s="54"/>
      <c r="B456" s="54" t="s">
        <v>62</v>
      </c>
      <c r="C456" s="54" t="s">
        <v>63</v>
      </c>
      <c r="D456" s="259" t="s">
        <v>64</v>
      </c>
      <c r="E456" s="62" t="s">
        <v>2081</v>
      </c>
      <c r="F456" s="62" t="s">
        <v>2082</v>
      </c>
      <c r="G456" s="62" t="s">
        <v>218</v>
      </c>
      <c r="H456" s="62" t="s">
        <v>2048</v>
      </c>
      <c r="I456" s="62" t="s">
        <v>2041</v>
      </c>
      <c r="J456" s="62" t="s">
        <v>2042</v>
      </c>
      <c r="K456" s="62" t="s">
        <v>410</v>
      </c>
      <c r="L456" s="62" t="s">
        <v>2043</v>
      </c>
      <c r="M456" s="56" t="s">
        <v>2044</v>
      </c>
      <c r="N456" s="58" t="n">
        <v>6144605</v>
      </c>
      <c r="O456" s="54" t="s">
        <v>305</v>
      </c>
      <c r="P456" s="54" t="s">
        <v>76</v>
      </c>
      <c r="Q456" s="59" t="s">
        <v>135</v>
      </c>
      <c r="R456" s="60" t="n">
        <v>43876</v>
      </c>
      <c r="S456" s="57" t="n">
        <v>20</v>
      </c>
      <c r="T456" s="56" t="n">
        <v>51180</v>
      </c>
      <c r="U456" s="55" t="s">
        <v>78</v>
      </c>
      <c r="V456" s="62" t="s">
        <v>137</v>
      </c>
      <c r="W456" s="62" t="s">
        <v>138</v>
      </c>
      <c r="X456" s="57" t="n">
        <v>1</v>
      </c>
      <c r="Y456" s="57" t="s">
        <v>137</v>
      </c>
      <c r="Z456" s="59" t="s">
        <v>138</v>
      </c>
      <c r="AA456" s="55" t="s">
        <v>2045</v>
      </c>
      <c r="AB456" s="57"/>
      <c r="AC456" s="59" t="s">
        <v>111</v>
      </c>
      <c r="AD456" s="58" t="n">
        <v>60</v>
      </c>
      <c r="AE456" s="63" t="n">
        <v>45723</v>
      </c>
      <c r="AF456" s="64" t="n">
        <f aca="false">IF(AD456=0,0,IF(AE456="","",EDATE(AE456,AD456)-DAY(1)))</f>
        <v>47518</v>
      </c>
      <c r="AG456" s="56" t="s">
        <v>81</v>
      </c>
      <c r="AH456" s="56" t="s">
        <v>82</v>
      </c>
      <c r="AI456" s="59" t="s">
        <v>2086</v>
      </c>
      <c r="AJ456" s="54" t="s">
        <v>2038</v>
      </c>
      <c r="AK456" s="64" t="str">
        <f aca="true">IF(AE456=0,"нет данных",IF(TODAY()&lt;AF456-30,"поверен",IF(TODAY()&gt;AF456,"ЗАМЕНИТЬ","ПРОСРОЧЕН")))</f>
        <v>поверен</v>
      </c>
      <c r="AL456" s="232"/>
      <c r="AM456" s="59" t="s">
        <v>85</v>
      </c>
      <c r="AN456" s="59" t="s">
        <v>86</v>
      </c>
      <c r="AO456" s="59" t="s">
        <v>87</v>
      </c>
      <c r="AP456" s="57" t="s">
        <v>2047</v>
      </c>
      <c r="AQ456" s="65" t="s">
        <v>282</v>
      </c>
      <c r="AR456" s="232"/>
      <c r="AS456" s="59" t="s">
        <v>90</v>
      </c>
      <c r="AT456" s="54" t="s">
        <v>91</v>
      </c>
      <c r="AU456" s="54"/>
      <c r="AV456" s="60" t="n">
        <v>44864</v>
      </c>
      <c r="AW456" s="56" t="s">
        <v>1454</v>
      </c>
      <c r="AX456" s="232"/>
      <c r="AY456" s="232"/>
      <c r="AZ456" s="232"/>
      <c r="BA456" s="232"/>
      <c r="BB456" s="232"/>
      <c r="BC456" s="232"/>
      <c r="BD456" s="246"/>
      <c r="BE456" s="232"/>
      <c r="BF456" s="247"/>
      <c r="BG456" s="62"/>
      <c r="BH456" s="232"/>
      <c r="BI456" s="62"/>
      <c r="BJ456" s="62"/>
      <c r="BK456" s="62"/>
    </row>
    <row r="457" s="1" customFormat="true" ht="60" hidden="true" customHeight="true" outlineLevel="0" collapsed="false">
      <c r="A457" s="54"/>
      <c r="B457" s="54" t="s">
        <v>62</v>
      </c>
      <c r="C457" s="54" t="s">
        <v>63</v>
      </c>
      <c r="D457" s="259" t="s">
        <v>64</v>
      </c>
      <c r="E457" s="62" t="s">
        <v>2081</v>
      </c>
      <c r="F457" s="62" t="s">
        <v>2082</v>
      </c>
      <c r="G457" s="62" t="s">
        <v>218</v>
      </c>
      <c r="H457" s="62" t="s">
        <v>2050</v>
      </c>
      <c r="I457" s="62" t="s">
        <v>2041</v>
      </c>
      <c r="J457" s="62" t="s">
        <v>2042</v>
      </c>
      <c r="K457" s="62" t="s">
        <v>410</v>
      </c>
      <c r="L457" s="62" t="s">
        <v>2043</v>
      </c>
      <c r="M457" s="56" t="s">
        <v>2044</v>
      </c>
      <c r="N457" s="58" t="n">
        <v>6144606</v>
      </c>
      <c r="O457" s="54" t="s">
        <v>305</v>
      </c>
      <c r="P457" s="54" t="s">
        <v>76</v>
      </c>
      <c r="Q457" s="59" t="s">
        <v>135</v>
      </c>
      <c r="R457" s="60" t="n">
        <v>43876</v>
      </c>
      <c r="S457" s="57" t="n">
        <v>20</v>
      </c>
      <c r="T457" s="56" t="n">
        <v>51180</v>
      </c>
      <c r="U457" s="55" t="s">
        <v>78</v>
      </c>
      <c r="V457" s="62" t="s">
        <v>137</v>
      </c>
      <c r="W457" s="62" t="s">
        <v>138</v>
      </c>
      <c r="X457" s="57" t="n">
        <v>1</v>
      </c>
      <c r="Y457" s="57" t="s">
        <v>137</v>
      </c>
      <c r="Z457" s="59" t="s">
        <v>138</v>
      </c>
      <c r="AA457" s="55" t="s">
        <v>2045</v>
      </c>
      <c r="AB457" s="57"/>
      <c r="AC457" s="59" t="s">
        <v>111</v>
      </c>
      <c r="AD457" s="58" t="n">
        <v>60</v>
      </c>
      <c r="AE457" s="63" t="n">
        <v>45723</v>
      </c>
      <c r="AF457" s="64" t="n">
        <f aca="false">IF(AD457=0,0,IF(AE457="","",EDATE(AE457,AD457)-DAY(1)))</f>
        <v>47518</v>
      </c>
      <c r="AG457" s="56" t="s">
        <v>81</v>
      </c>
      <c r="AH457" s="56" t="s">
        <v>82</v>
      </c>
      <c r="AI457" s="59" t="s">
        <v>2087</v>
      </c>
      <c r="AJ457" s="54" t="s">
        <v>2038</v>
      </c>
      <c r="AK457" s="64" t="str">
        <f aca="true">IF(AE457=0,"нет данных",IF(TODAY()&lt;AF457-30,"поверен",IF(TODAY()&gt;AF457,"ЗАМЕНИТЬ","ПРОСРОЧЕН")))</f>
        <v>поверен</v>
      </c>
      <c r="AL457" s="232"/>
      <c r="AM457" s="59" t="s">
        <v>85</v>
      </c>
      <c r="AN457" s="59" t="s">
        <v>86</v>
      </c>
      <c r="AO457" s="59" t="s">
        <v>87</v>
      </c>
      <c r="AP457" s="57" t="s">
        <v>2047</v>
      </c>
      <c r="AQ457" s="65" t="s">
        <v>282</v>
      </c>
      <c r="AR457" s="232"/>
      <c r="AS457" s="59" t="s">
        <v>90</v>
      </c>
      <c r="AT457" s="54" t="s">
        <v>91</v>
      </c>
      <c r="AU457" s="54"/>
      <c r="AV457" s="60" t="n">
        <v>44864</v>
      </c>
      <c r="AW457" s="56" t="s">
        <v>1454</v>
      </c>
      <c r="AX457" s="232"/>
      <c r="AY457" s="232"/>
      <c r="AZ457" s="232"/>
      <c r="BA457" s="232"/>
      <c r="BB457" s="232"/>
      <c r="BC457" s="232"/>
      <c r="BD457" s="246"/>
      <c r="BE457" s="232"/>
      <c r="BF457" s="247"/>
      <c r="BG457" s="62"/>
      <c r="BH457" s="232"/>
      <c r="BI457" s="62"/>
      <c r="BJ457" s="62"/>
      <c r="BK457" s="62"/>
    </row>
    <row r="458" s="219" customFormat="true" ht="60" hidden="true" customHeight="true" outlineLevel="0" collapsed="false">
      <c r="A458" s="36"/>
      <c r="B458" s="36" t="s">
        <v>62</v>
      </c>
      <c r="C458" s="36" t="s">
        <v>63</v>
      </c>
      <c r="D458" s="162" t="s">
        <v>64</v>
      </c>
      <c r="E458" s="51" t="s">
        <v>2081</v>
      </c>
      <c r="F458" s="51" t="s">
        <v>2082</v>
      </c>
      <c r="G458" s="51" t="s">
        <v>2088</v>
      </c>
      <c r="H458" s="51" t="s">
        <v>2055</v>
      </c>
      <c r="I458" s="51" t="s">
        <v>2056</v>
      </c>
      <c r="J458" s="51" t="s">
        <v>2057</v>
      </c>
      <c r="K458" s="40" t="s">
        <v>1804</v>
      </c>
      <c r="L458" s="40" t="s">
        <v>2058</v>
      </c>
      <c r="M458" s="40" t="s">
        <v>2059</v>
      </c>
      <c r="N458" s="40" t="s">
        <v>2089</v>
      </c>
      <c r="O458" s="36" t="s">
        <v>2061</v>
      </c>
      <c r="P458" s="36" t="s">
        <v>134</v>
      </c>
      <c r="Q458" s="41" t="s">
        <v>239</v>
      </c>
      <c r="R458" s="46" t="s">
        <v>2062</v>
      </c>
      <c r="S458" s="39" t="n">
        <v>10</v>
      </c>
      <c r="T458" s="43" t="e">
        <f aca="false">R458+S458*365.2</f>
        <v>#VALUE!</v>
      </c>
      <c r="U458" s="37" t="s">
        <v>78</v>
      </c>
      <c r="V458" s="51" t="str">
        <f aca="false">IF(Y458="","",Y458)</f>
        <v/>
      </c>
      <c r="W458" s="51" t="str">
        <f aca="false">IF(Z458="","",Z458)</f>
        <v>л/ч</v>
      </c>
      <c r="X458" s="39" t="n">
        <v>8000</v>
      </c>
      <c r="Y458" s="39"/>
      <c r="Z458" s="51" t="s">
        <v>2063</v>
      </c>
      <c r="AA458" s="37" t="s">
        <v>2064</v>
      </c>
      <c r="AB458" s="39"/>
      <c r="AC458" s="41" t="s">
        <v>111</v>
      </c>
      <c r="AD458" s="40" t="n">
        <v>48</v>
      </c>
      <c r="AE458" s="44" t="n">
        <v>45379</v>
      </c>
      <c r="AF458" s="45" t="n">
        <f aca="false">IF(AD458=0,0,IF(AE458="","",EDATE(AE458,AD458)-DAY(1)))</f>
        <v>46809</v>
      </c>
      <c r="AG458" s="38" t="s">
        <v>81</v>
      </c>
      <c r="AH458" s="38" t="s">
        <v>82</v>
      </c>
      <c r="AI458" s="41" t="s">
        <v>2090</v>
      </c>
      <c r="AJ458" s="38" t="s">
        <v>712</v>
      </c>
      <c r="AK458" s="45" t="str">
        <f aca="true">IF(AE458=0,"нет данных",IF(TODAY()&lt;AF458-30,"поверен",IF(TODAY()&gt;AF458,"ЗАМЕНИТЬ","ПРОСРОЧЕН")))</f>
        <v>поверен</v>
      </c>
      <c r="AL458" s="201"/>
      <c r="AM458" s="41" t="s">
        <v>85</v>
      </c>
      <c r="AN458" s="41" t="s">
        <v>86</v>
      </c>
      <c r="AO458" s="41" t="s">
        <v>87</v>
      </c>
      <c r="AP458" s="39" t="s">
        <v>2067</v>
      </c>
      <c r="AQ458" s="46" t="s">
        <v>282</v>
      </c>
      <c r="AR458" s="201"/>
      <c r="AS458" s="41" t="s">
        <v>90</v>
      </c>
      <c r="AT458" s="36" t="s">
        <v>91</v>
      </c>
      <c r="AU458" s="36"/>
      <c r="AV458" s="74" t="n">
        <v>44864</v>
      </c>
      <c r="AW458" s="38" t="s">
        <v>1454</v>
      </c>
      <c r="AX458" s="201"/>
      <c r="AY458" s="201"/>
      <c r="AZ458" s="201"/>
      <c r="BA458" s="201"/>
      <c r="BB458" s="201"/>
      <c r="BC458" s="201"/>
      <c r="BD458" s="202"/>
      <c r="BE458" s="201"/>
      <c r="BF458" s="212"/>
      <c r="BG458" s="51" t="s">
        <v>2068</v>
      </c>
      <c r="BH458" s="201"/>
      <c r="BI458" s="46" t="s">
        <v>389</v>
      </c>
      <c r="BJ458" s="50" t="s">
        <v>2069</v>
      </c>
      <c r="BK458" s="46" t="s">
        <v>391</v>
      </c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</row>
    <row r="459" customFormat="false" ht="60" hidden="true" customHeight="true" outlineLevel="0" collapsed="false">
      <c r="A459" s="54"/>
      <c r="B459" s="54" t="s">
        <v>62</v>
      </c>
      <c r="C459" s="54" t="s">
        <v>63</v>
      </c>
      <c r="D459" s="259" t="s">
        <v>64</v>
      </c>
      <c r="E459" s="54" t="s">
        <v>2081</v>
      </c>
      <c r="F459" s="54" t="s">
        <v>2082</v>
      </c>
      <c r="G459" s="54" t="s">
        <v>2070</v>
      </c>
      <c r="H459" s="54" t="s">
        <v>2071</v>
      </c>
      <c r="I459" s="54" t="s">
        <v>2072</v>
      </c>
      <c r="J459" s="54" t="s">
        <v>2073</v>
      </c>
      <c r="K459" s="58" t="s">
        <v>346</v>
      </c>
      <c r="L459" s="58" t="s">
        <v>394</v>
      </c>
      <c r="M459" s="58" t="s">
        <v>2074</v>
      </c>
      <c r="N459" s="58" t="s">
        <v>2091</v>
      </c>
      <c r="O459" s="54" t="s">
        <v>75</v>
      </c>
      <c r="P459" s="54" t="s">
        <v>76</v>
      </c>
      <c r="Q459" s="59" t="s">
        <v>77</v>
      </c>
      <c r="R459" s="65" t="s">
        <v>2076</v>
      </c>
      <c r="S459" s="57" t="n">
        <v>12</v>
      </c>
      <c r="T459" s="56" t="n">
        <v>48427</v>
      </c>
      <c r="U459" s="265" t="s">
        <v>78</v>
      </c>
      <c r="V459" s="54"/>
      <c r="W459" s="59" t="s">
        <v>79</v>
      </c>
      <c r="X459" s="57" t="n">
        <v>100</v>
      </c>
      <c r="Y459" s="57"/>
      <c r="Z459" s="59" t="s">
        <v>79</v>
      </c>
      <c r="AA459" s="55" t="s">
        <v>80</v>
      </c>
      <c r="AB459" s="57"/>
      <c r="AC459" s="59" t="s">
        <v>79</v>
      </c>
      <c r="AD459" s="58" t="n">
        <v>36</v>
      </c>
      <c r="AE459" s="63" t="n">
        <v>45034</v>
      </c>
      <c r="AF459" s="64" t="n">
        <f aca="false">IF(AD459=0,0,IF(AE459="","",EDATE(AE459,AD459)-DAY(1)))</f>
        <v>46099</v>
      </c>
      <c r="AG459" s="56" t="s">
        <v>81</v>
      </c>
      <c r="AH459" s="56" t="s">
        <v>82</v>
      </c>
      <c r="AI459" s="59" t="s">
        <v>2092</v>
      </c>
      <c r="AJ459" s="56" t="s">
        <v>113</v>
      </c>
      <c r="AK459" s="64" t="str">
        <f aca="true">IF(AE459=0,"нет данных",IF(TODAY()&lt;AF459-30,"поверен",IF(TODAY()&gt;AF459,"ЗАМЕНИТЬ","ПРОСРОЧЕН")))</f>
        <v>поверен</v>
      </c>
      <c r="AL459" s="246"/>
      <c r="AM459" s="59" t="s">
        <v>85</v>
      </c>
      <c r="AN459" s="59" t="s">
        <v>86</v>
      </c>
      <c r="AO459" s="59" t="s">
        <v>87</v>
      </c>
      <c r="AP459" s="57" t="s">
        <v>352</v>
      </c>
      <c r="AQ459" s="65" t="s">
        <v>282</v>
      </c>
      <c r="AR459" s="246"/>
      <c r="AS459" s="59" t="s">
        <v>90</v>
      </c>
      <c r="AT459" s="54" t="s">
        <v>746</v>
      </c>
      <c r="AU459" s="54"/>
      <c r="AV459" s="69" t="n">
        <v>44864</v>
      </c>
      <c r="AW459" s="56" t="s">
        <v>1454</v>
      </c>
      <c r="AX459" s="246"/>
      <c r="AY459" s="246"/>
      <c r="AZ459" s="246"/>
      <c r="BA459" s="246"/>
      <c r="BB459" s="54" t="s">
        <v>93</v>
      </c>
      <c r="BC459" s="54" t="s">
        <v>94</v>
      </c>
      <c r="BD459" s="246"/>
      <c r="BE459" s="246"/>
      <c r="BF459" s="249"/>
      <c r="BG459" s="54" t="s">
        <v>124</v>
      </c>
      <c r="BH459" s="246"/>
      <c r="BI459" s="54"/>
      <c r="BJ459" s="107" t="s">
        <v>96</v>
      </c>
      <c r="BK459" s="62" t="s">
        <v>354</v>
      </c>
    </row>
    <row r="460" customFormat="false" ht="60" hidden="true" customHeight="true" outlineLevel="0" collapsed="false">
      <c r="A460" s="223"/>
      <c r="B460" s="54" t="s">
        <v>62</v>
      </c>
      <c r="C460" s="54" t="s">
        <v>63</v>
      </c>
      <c r="D460" s="55" t="s">
        <v>64</v>
      </c>
      <c r="E460" s="54" t="s">
        <v>2081</v>
      </c>
      <c r="F460" s="54" t="s">
        <v>2082</v>
      </c>
      <c r="G460" s="54" t="s">
        <v>2070</v>
      </c>
      <c r="H460" s="54" t="s">
        <v>2078</v>
      </c>
      <c r="I460" s="54" t="s">
        <v>2072</v>
      </c>
      <c r="J460" s="54" t="s">
        <v>2073</v>
      </c>
      <c r="K460" s="58" t="s">
        <v>346</v>
      </c>
      <c r="L460" s="58" t="s">
        <v>394</v>
      </c>
      <c r="M460" s="58" t="s">
        <v>2074</v>
      </c>
      <c r="N460" s="58" t="s">
        <v>2093</v>
      </c>
      <c r="O460" s="54" t="s">
        <v>75</v>
      </c>
      <c r="P460" s="54" t="s">
        <v>76</v>
      </c>
      <c r="Q460" s="59" t="s">
        <v>77</v>
      </c>
      <c r="R460" s="65" t="s">
        <v>2076</v>
      </c>
      <c r="S460" s="57" t="n">
        <v>12</v>
      </c>
      <c r="T460" s="56" t="n">
        <v>48427</v>
      </c>
      <c r="U460" s="265" t="s">
        <v>78</v>
      </c>
      <c r="V460" s="54"/>
      <c r="W460" s="59" t="s">
        <v>79</v>
      </c>
      <c r="X460" s="57" t="n">
        <v>100</v>
      </c>
      <c r="Y460" s="57"/>
      <c r="Z460" s="59" t="s">
        <v>79</v>
      </c>
      <c r="AA460" s="55" t="s">
        <v>80</v>
      </c>
      <c r="AB460" s="57"/>
      <c r="AC460" s="59" t="s">
        <v>79</v>
      </c>
      <c r="AD460" s="58" t="n">
        <v>36</v>
      </c>
      <c r="AE460" s="63" t="n">
        <v>45034</v>
      </c>
      <c r="AF460" s="64" t="n">
        <f aca="false">IF(AD460=0,0,IF(AE460="","",EDATE(AE460,AD460)-DAY(1)))</f>
        <v>46099</v>
      </c>
      <c r="AG460" s="56" t="s">
        <v>81</v>
      </c>
      <c r="AH460" s="56" t="s">
        <v>82</v>
      </c>
      <c r="AI460" s="59" t="s">
        <v>2094</v>
      </c>
      <c r="AJ460" s="56" t="s">
        <v>113</v>
      </c>
      <c r="AK460" s="64" t="str">
        <f aca="true">IF(AE460=0,"нет данных",IF(TODAY()&lt;AF460-30,"поверен",IF(TODAY()&gt;AF460,"ЗАМЕНИТЬ","ПРОСРОЧЕН")))</f>
        <v>поверен</v>
      </c>
      <c r="AL460" s="246"/>
      <c r="AM460" s="59" t="s">
        <v>85</v>
      </c>
      <c r="AN460" s="59" t="s">
        <v>86</v>
      </c>
      <c r="AO460" s="59" t="s">
        <v>87</v>
      </c>
      <c r="AP460" s="57" t="s">
        <v>352</v>
      </c>
      <c r="AQ460" s="65" t="s">
        <v>282</v>
      </c>
      <c r="AR460" s="246"/>
      <c r="AS460" s="59" t="s">
        <v>90</v>
      </c>
      <c r="AT460" s="54" t="s">
        <v>746</v>
      </c>
      <c r="AU460" s="54"/>
      <c r="AV460" s="69" t="n">
        <v>44864</v>
      </c>
      <c r="AW460" s="56" t="s">
        <v>1454</v>
      </c>
      <c r="AX460" s="246"/>
      <c r="AY460" s="246"/>
      <c r="AZ460" s="246"/>
      <c r="BA460" s="246"/>
      <c r="BB460" s="62" t="s">
        <v>93</v>
      </c>
      <c r="BC460" s="62" t="s">
        <v>94</v>
      </c>
      <c r="BD460" s="246"/>
      <c r="BE460" s="246"/>
      <c r="BF460" s="249"/>
      <c r="BG460" s="54" t="s">
        <v>124</v>
      </c>
      <c r="BH460" s="246"/>
      <c r="BI460" s="54"/>
      <c r="BJ460" s="107" t="s">
        <v>96</v>
      </c>
      <c r="BK460" s="62" t="s">
        <v>354</v>
      </c>
    </row>
    <row r="461" s="106" customFormat="true" ht="60" hidden="true" customHeight="true" outlineLevel="0" collapsed="false">
      <c r="A461" s="36"/>
      <c r="B461" s="36" t="s">
        <v>62</v>
      </c>
      <c r="C461" s="36" t="s">
        <v>63</v>
      </c>
      <c r="D461" s="37" t="s">
        <v>64</v>
      </c>
      <c r="E461" s="37" t="s">
        <v>2095</v>
      </c>
      <c r="F461" s="36" t="s">
        <v>2096</v>
      </c>
      <c r="G461" s="38" t="s">
        <v>2097</v>
      </c>
      <c r="H461" s="37" t="s">
        <v>2098</v>
      </c>
      <c r="I461" s="39" t="s">
        <v>1761</v>
      </c>
      <c r="J461" s="38" t="s">
        <v>1603</v>
      </c>
      <c r="K461" s="40" t="s">
        <v>431</v>
      </c>
      <c r="L461" s="40" t="s">
        <v>432</v>
      </c>
      <c r="M461" s="38" t="s">
        <v>2099</v>
      </c>
      <c r="N461" s="40" t="n">
        <v>4810199</v>
      </c>
      <c r="O461" s="36" t="s">
        <v>2100</v>
      </c>
      <c r="P461" s="36" t="s">
        <v>76</v>
      </c>
      <c r="Q461" s="41" t="s">
        <v>239</v>
      </c>
      <c r="R461" s="42" t="n">
        <v>44044</v>
      </c>
      <c r="S461" s="75" t="n">
        <v>12</v>
      </c>
      <c r="T461" s="43" t="n">
        <f aca="false">R461+S461*365.2</f>
        <v>48426.4</v>
      </c>
      <c r="U461" s="37" t="s">
        <v>78</v>
      </c>
      <c r="V461" s="36"/>
      <c r="W461" s="36" t="str">
        <f aca="false">IF(Z461="","",Z461)</f>
        <v>м</v>
      </c>
      <c r="X461" s="39" t="n">
        <v>3.22</v>
      </c>
      <c r="Y461" s="39"/>
      <c r="Z461" s="41" t="s">
        <v>242</v>
      </c>
      <c r="AA461" s="37" t="s">
        <v>383</v>
      </c>
      <c r="AB461" s="39" t="s">
        <v>242</v>
      </c>
      <c r="AC461" s="41" t="s">
        <v>242</v>
      </c>
      <c r="AD461" s="40" t="n">
        <v>48</v>
      </c>
      <c r="AE461" s="42" t="n">
        <v>45524</v>
      </c>
      <c r="AF461" s="45" t="n">
        <f aca="false">IF(AD461=0,0,IF(AE461="","",EDATE(AE461,AD461)-DAY(1)))</f>
        <v>46954</v>
      </c>
      <c r="AG461" s="38" t="s">
        <v>81</v>
      </c>
      <c r="AH461" s="38" t="s">
        <v>82</v>
      </c>
      <c r="AI461" s="36" t="s">
        <v>2101</v>
      </c>
      <c r="AJ461" s="38" t="s">
        <v>113</v>
      </c>
      <c r="AK461" s="45" t="str">
        <f aca="true">IF(AE461=0,"нет данных",IF(TODAY()&lt;AF461-30,"поверен",IF(TODAY()&gt;AF461,"ЗАМЕНИТЬ","ПРОСРОЧЕН")))</f>
        <v>поверен</v>
      </c>
      <c r="AL461" s="41"/>
      <c r="AM461" s="41" t="s">
        <v>85</v>
      </c>
      <c r="AN461" s="41" t="s">
        <v>86</v>
      </c>
      <c r="AO461" s="41" t="s">
        <v>87</v>
      </c>
      <c r="AP461" s="39" t="s">
        <v>2102</v>
      </c>
      <c r="AQ461" s="46" t="s">
        <v>2103</v>
      </c>
      <c r="AR461" s="45"/>
      <c r="AS461" s="41" t="s">
        <v>90</v>
      </c>
      <c r="AT461" s="36" t="s">
        <v>91</v>
      </c>
      <c r="AU461" s="36"/>
      <c r="AV461" s="46" t="s">
        <v>2104</v>
      </c>
      <c r="AW461" s="38"/>
      <c r="AX461" s="36"/>
      <c r="AY461" s="36"/>
      <c r="AZ461" s="36"/>
      <c r="BA461" s="38"/>
      <c r="BB461" s="38" t="s">
        <v>2105</v>
      </c>
      <c r="BC461" s="38"/>
      <c r="BD461" s="41"/>
      <c r="BE461" s="38"/>
      <c r="BF461" s="47"/>
      <c r="BG461" s="36"/>
      <c r="BH461" s="105"/>
      <c r="BI461" s="36" t="s">
        <v>1767</v>
      </c>
      <c r="BJ461" s="46" t="s">
        <v>1768</v>
      </c>
      <c r="BK461" s="36" t="s">
        <v>1769</v>
      </c>
      <c r="BL461" s="72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7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  <c r="CJ461" s="72"/>
      <c r="CK461" s="72"/>
      <c r="CL461" s="72"/>
      <c r="CM461" s="72"/>
      <c r="CN461" s="72"/>
      <c r="CO461" s="72"/>
      <c r="CP461" s="72"/>
      <c r="CQ461" s="72"/>
      <c r="CR461" s="72"/>
      <c r="CS461" s="72"/>
      <c r="CT461" s="72"/>
      <c r="CU461" s="72"/>
      <c r="CV461" s="72"/>
      <c r="CW461" s="72"/>
      <c r="CX461" s="72"/>
      <c r="CY461" s="72"/>
      <c r="CZ461" s="72"/>
      <c r="DA461" s="72"/>
      <c r="DB461" s="72"/>
      <c r="DC461" s="72"/>
      <c r="DD461" s="72"/>
      <c r="DE461" s="72"/>
      <c r="DF461" s="72"/>
      <c r="DG461" s="72"/>
      <c r="DH461" s="72"/>
      <c r="DI461" s="72"/>
      <c r="DJ461" s="72"/>
      <c r="DK461" s="72"/>
      <c r="DL461" s="72"/>
      <c r="DM461" s="72"/>
      <c r="DN461" s="72"/>
      <c r="DO461" s="72"/>
      <c r="DP461" s="72"/>
      <c r="DQ461" s="72"/>
      <c r="DR461" s="72"/>
      <c r="DS461" s="72"/>
      <c r="DT461" s="72"/>
      <c r="DU461" s="72"/>
      <c r="DV461" s="72"/>
      <c r="DW461" s="72"/>
      <c r="DX461" s="72"/>
      <c r="DY461" s="72"/>
      <c r="DZ461" s="72"/>
      <c r="EA461" s="72"/>
      <c r="EB461" s="72"/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  <c r="EN461" s="72"/>
      <c r="EO461" s="72"/>
      <c r="EP461" s="72"/>
      <c r="EQ461" s="72"/>
      <c r="ER461" s="72"/>
      <c r="ES461" s="72"/>
      <c r="ET461" s="72"/>
      <c r="EU461" s="72"/>
      <c r="EV461" s="72"/>
      <c r="EW461" s="72"/>
      <c r="EX461" s="72"/>
      <c r="EY461" s="72"/>
      <c r="EZ461" s="72"/>
      <c r="FA461" s="72"/>
      <c r="FB461" s="72"/>
      <c r="FC461" s="72"/>
      <c r="FD461" s="72"/>
      <c r="FE461" s="72"/>
      <c r="FF461" s="72"/>
      <c r="FG461" s="72"/>
      <c r="FH461" s="72"/>
      <c r="FI461" s="72"/>
      <c r="FJ461" s="72"/>
      <c r="FK461" s="72"/>
      <c r="FL461" s="72"/>
      <c r="FM461" s="72"/>
      <c r="FN461" s="72"/>
      <c r="FO461" s="72"/>
      <c r="FP461" s="72"/>
      <c r="FQ461" s="72"/>
      <c r="FR461" s="72"/>
      <c r="FS461" s="72"/>
      <c r="FT461" s="72"/>
      <c r="FU461" s="72"/>
      <c r="FV461" s="72"/>
      <c r="FW461" s="72"/>
      <c r="FX461" s="72"/>
      <c r="FY461" s="72"/>
      <c r="FZ461" s="72"/>
      <c r="GA461" s="72"/>
      <c r="GB461" s="72"/>
      <c r="GC461" s="72"/>
      <c r="GD461" s="72"/>
      <c r="GE461" s="72"/>
      <c r="GF461" s="72"/>
      <c r="GG461" s="72"/>
      <c r="GH461" s="72"/>
      <c r="GI461" s="72"/>
      <c r="GJ461" s="72"/>
      <c r="GK461" s="72"/>
      <c r="GL461" s="72"/>
      <c r="GM461" s="72"/>
      <c r="GN461" s="72"/>
      <c r="GO461" s="72"/>
      <c r="GP461" s="72"/>
      <c r="GQ461" s="72"/>
      <c r="GR461" s="72"/>
      <c r="GS461" s="72"/>
      <c r="GT461" s="72"/>
      <c r="GU461" s="72"/>
      <c r="GV461" s="72"/>
      <c r="GW461" s="72"/>
      <c r="GX461" s="72"/>
      <c r="GY461" s="72"/>
      <c r="GZ461" s="72"/>
      <c r="HA461" s="72"/>
      <c r="HB461" s="72"/>
      <c r="HC461" s="72"/>
      <c r="HD461" s="72"/>
      <c r="HE461" s="72"/>
      <c r="HF461" s="72"/>
      <c r="HG461" s="72"/>
      <c r="HH461" s="72"/>
      <c r="HI461" s="72"/>
      <c r="HJ461" s="72"/>
      <c r="HK461" s="72"/>
      <c r="HL461" s="72"/>
      <c r="HM461" s="72"/>
      <c r="HN461" s="72"/>
      <c r="HO461" s="72"/>
      <c r="HP461" s="72"/>
      <c r="HQ461" s="72"/>
      <c r="HR461" s="72"/>
      <c r="HS461" s="72"/>
      <c r="HT461" s="72"/>
      <c r="HU461" s="72"/>
      <c r="HV461" s="72"/>
      <c r="HW461" s="72"/>
      <c r="HX461" s="72"/>
      <c r="HY461" s="72"/>
      <c r="HZ461" s="72"/>
      <c r="IA461" s="72"/>
      <c r="IB461" s="72"/>
      <c r="IC461" s="72"/>
      <c r="ID461" s="72"/>
      <c r="IE461" s="72"/>
    </row>
    <row r="462" s="53" customFormat="true" ht="60" hidden="true" customHeight="true" outlineLevel="0" collapsed="false">
      <c r="A462" s="207"/>
      <c r="B462" s="36" t="s">
        <v>62</v>
      </c>
      <c r="C462" s="36" t="s">
        <v>63</v>
      </c>
      <c r="D462" s="37" t="s">
        <v>64</v>
      </c>
      <c r="E462" s="37" t="s">
        <v>2095</v>
      </c>
      <c r="F462" s="36" t="s">
        <v>2096</v>
      </c>
      <c r="G462" s="38" t="s">
        <v>2097</v>
      </c>
      <c r="H462" s="37" t="s">
        <v>2106</v>
      </c>
      <c r="I462" s="39" t="s">
        <v>2041</v>
      </c>
      <c r="J462" s="38" t="s">
        <v>2107</v>
      </c>
      <c r="K462" s="40" t="s">
        <v>410</v>
      </c>
      <c r="L462" s="40" t="s">
        <v>2108</v>
      </c>
      <c r="M462" s="38" t="s">
        <v>2109</v>
      </c>
      <c r="N462" s="40" t="n">
        <v>1697503</v>
      </c>
      <c r="O462" s="36" t="s">
        <v>2100</v>
      </c>
      <c r="P462" s="36" t="s">
        <v>76</v>
      </c>
      <c r="Q462" s="41" t="s">
        <v>135</v>
      </c>
      <c r="R462" s="42" t="n">
        <v>44228</v>
      </c>
      <c r="S462" s="39" t="n">
        <v>12</v>
      </c>
      <c r="T462" s="43" t="n">
        <f aca="false">R462+S462*365.2</f>
        <v>48610.4</v>
      </c>
      <c r="U462" s="248" t="s">
        <v>78</v>
      </c>
      <c r="V462" s="51" t="s">
        <v>137</v>
      </c>
      <c r="W462" s="51" t="str">
        <f aca="false">IF(Z462="","",Z462)</f>
        <v>Па</v>
      </c>
      <c r="X462" s="39" t="n">
        <v>0.05</v>
      </c>
      <c r="Y462" s="39" t="s">
        <v>137</v>
      </c>
      <c r="Z462" s="41" t="s">
        <v>138</v>
      </c>
      <c r="AA462" s="37" t="s">
        <v>2045</v>
      </c>
      <c r="AB462" s="39"/>
      <c r="AC462" s="41" t="s">
        <v>111</v>
      </c>
      <c r="AD462" s="40" t="n">
        <v>60</v>
      </c>
      <c r="AE462" s="44" t="n">
        <v>44242</v>
      </c>
      <c r="AF462" s="45" t="n">
        <f aca="false">IF(AD462=0,0,IF(AE462="","",EDATE(AE462,AD462)-DAY(1)))</f>
        <v>46037</v>
      </c>
      <c r="AG462" s="45" t="s">
        <v>81</v>
      </c>
      <c r="AH462" s="45" t="s">
        <v>82</v>
      </c>
      <c r="AI462" s="41" t="s">
        <v>2110</v>
      </c>
      <c r="AJ462" s="38" t="s">
        <v>2111</v>
      </c>
      <c r="AK462" s="45" t="str">
        <f aca="true">IF(AE462=0,"нет данных",IF(TODAY()&lt;AF462-30,"поверен",IF(TODAY()&gt;AF462,"ЗАМЕНИТЬ","ПРОСРОЧЕН")))</f>
        <v>поверен</v>
      </c>
      <c r="AL462" s="41"/>
      <c r="AM462" s="41" t="s">
        <v>85</v>
      </c>
      <c r="AN462" s="41" t="s">
        <v>86</v>
      </c>
      <c r="AO462" s="41" t="s">
        <v>87</v>
      </c>
      <c r="AP462" s="39" t="s">
        <v>2112</v>
      </c>
      <c r="AQ462" s="46" t="s">
        <v>2103</v>
      </c>
      <c r="AR462" s="45"/>
      <c r="AS462" s="41" t="s">
        <v>90</v>
      </c>
      <c r="AT462" s="36" t="s">
        <v>746</v>
      </c>
      <c r="AU462" s="36"/>
      <c r="AV462" s="46" t="s">
        <v>2104</v>
      </c>
      <c r="AW462" s="38"/>
      <c r="AX462" s="36"/>
      <c r="AY462" s="36"/>
      <c r="AZ462" s="36"/>
      <c r="BA462" s="38"/>
      <c r="BB462" s="38" t="s">
        <v>2113</v>
      </c>
      <c r="BC462" s="38" t="s">
        <v>142</v>
      </c>
      <c r="BD462" s="41" t="n">
        <v>3001</v>
      </c>
      <c r="BE462" s="38"/>
      <c r="BF462" s="47"/>
      <c r="BG462" s="48"/>
      <c r="BH462" s="49"/>
      <c r="BI462" s="51" t="s">
        <v>2114</v>
      </c>
      <c r="BJ462" s="50" t="s">
        <v>1815</v>
      </c>
      <c r="BK462" s="51" t="s">
        <v>1789</v>
      </c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2"/>
      <c r="CQ462" s="52"/>
      <c r="CR462" s="52"/>
      <c r="CS462" s="52"/>
      <c r="CT462" s="52"/>
      <c r="CU462" s="52"/>
      <c r="CV462" s="52"/>
      <c r="CW462" s="52"/>
      <c r="CX462" s="52"/>
      <c r="CY462" s="52"/>
      <c r="CZ462" s="52"/>
      <c r="DA462" s="52"/>
      <c r="DB462" s="52"/>
      <c r="DC462" s="52"/>
      <c r="DD462" s="52"/>
      <c r="DE462" s="52"/>
      <c r="DF462" s="52"/>
      <c r="DG462" s="52"/>
      <c r="DH462" s="52"/>
      <c r="DI462" s="52"/>
      <c r="DJ462" s="52"/>
      <c r="DK462" s="52"/>
      <c r="DL462" s="52"/>
      <c r="DM462" s="52"/>
      <c r="DN462" s="52"/>
      <c r="DO462" s="52"/>
      <c r="DP462" s="52"/>
      <c r="DQ462" s="52"/>
      <c r="DR462" s="52"/>
      <c r="DS462" s="52"/>
      <c r="DT462" s="52"/>
      <c r="DU462" s="52"/>
      <c r="DV462" s="52"/>
      <c r="DW462" s="52"/>
      <c r="DX462" s="52"/>
      <c r="DY462" s="52"/>
      <c r="DZ462" s="52"/>
      <c r="EA462" s="52"/>
      <c r="EB462" s="52"/>
      <c r="EC462" s="52"/>
      <c r="ED462" s="52"/>
      <c r="EE462" s="52"/>
      <c r="EF462" s="52"/>
      <c r="EG462" s="52"/>
      <c r="EH462" s="52"/>
      <c r="EI462" s="52"/>
      <c r="EJ462" s="52"/>
      <c r="EK462" s="52"/>
      <c r="EL462" s="52"/>
      <c r="EM462" s="52"/>
      <c r="EN462" s="52"/>
      <c r="EO462" s="52"/>
      <c r="EP462" s="52"/>
      <c r="EQ462" s="52"/>
      <c r="ER462" s="52"/>
      <c r="ES462" s="52"/>
      <c r="ET462" s="52"/>
      <c r="EU462" s="52"/>
      <c r="EV462" s="52"/>
      <c r="EW462" s="52"/>
      <c r="EX462" s="52"/>
      <c r="EY462" s="52"/>
      <c r="EZ462" s="52"/>
      <c r="FA462" s="52"/>
      <c r="FB462" s="52"/>
      <c r="FC462" s="52"/>
      <c r="FD462" s="52"/>
      <c r="FE462" s="52"/>
      <c r="FF462" s="52"/>
      <c r="FG462" s="52"/>
      <c r="FH462" s="52"/>
      <c r="FI462" s="52"/>
      <c r="FJ462" s="52"/>
      <c r="FK462" s="52"/>
      <c r="FL462" s="52"/>
      <c r="FM462" s="52"/>
      <c r="FN462" s="52"/>
      <c r="FO462" s="52"/>
      <c r="FP462" s="52"/>
      <c r="FQ462" s="52"/>
      <c r="FR462" s="52"/>
      <c r="FS462" s="52"/>
      <c r="FT462" s="52"/>
      <c r="FU462" s="52"/>
      <c r="FV462" s="52"/>
      <c r="FW462" s="52"/>
      <c r="FX462" s="52"/>
      <c r="FY462" s="52"/>
      <c r="FZ462" s="52"/>
      <c r="GA462" s="52"/>
      <c r="GB462" s="52"/>
      <c r="GC462" s="52"/>
      <c r="GD462" s="52"/>
      <c r="GE462" s="52"/>
      <c r="GF462" s="52"/>
      <c r="GG462" s="52"/>
      <c r="GH462" s="52"/>
      <c r="GI462" s="52"/>
      <c r="GJ462" s="52"/>
      <c r="GK462" s="52"/>
      <c r="GL462" s="52"/>
      <c r="GM462" s="52"/>
      <c r="GN462" s="52"/>
      <c r="GO462" s="52"/>
      <c r="GP462" s="52"/>
      <c r="GQ462" s="52"/>
      <c r="GR462" s="52"/>
      <c r="GS462" s="52"/>
      <c r="GT462" s="52"/>
      <c r="GU462" s="52"/>
      <c r="GV462" s="52"/>
      <c r="GW462" s="52"/>
      <c r="GX462" s="52"/>
      <c r="GY462" s="52"/>
      <c r="GZ462" s="52"/>
      <c r="HA462" s="52"/>
      <c r="HB462" s="52"/>
      <c r="HC462" s="52"/>
      <c r="HD462" s="52"/>
      <c r="HE462" s="52"/>
      <c r="HF462" s="52"/>
      <c r="HG462" s="52"/>
      <c r="HH462" s="52"/>
      <c r="HI462" s="52"/>
      <c r="HJ462" s="52"/>
      <c r="HK462" s="52"/>
      <c r="HL462" s="52"/>
      <c r="HM462" s="52"/>
      <c r="HN462" s="52"/>
      <c r="HO462" s="52"/>
      <c r="HP462" s="52"/>
      <c r="HQ462" s="52"/>
      <c r="HR462" s="52"/>
      <c r="HS462" s="52"/>
      <c r="HT462" s="52"/>
      <c r="HU462" s="52"/>
      <c r="HV462" s="52"/>
      <c r="HW462" s="52"/>
      <c r="HX462" s="52"/>
      <c r="HY462" s="52"/>
      <c r="HZ462" s="52"/>
      <c r="IA462" s="52"/>
      <c r="IB462" s="52"/>
      <c r="IC462" s="52"/>
      <c r="ID462" s="52"/>
      <c r="IE462" s="52"/>
    </row>
    <row r="463" s="203" customFormat="true" ht="60" hidden="true" customHeight="true" outlineLevel="0" collapsed="false">
      <c r="A463" s="207"/>
      <c r="B463" s="36" t="s">
        <v>62</v>
      </c>
      <c r="C463" s="36" t="s">
        <v>63</v>
      </c>
      <c r="D463" s="37" t="s">
        <v>64</v>
      </c>
      <c r="E463" s="37" t="s">
        <v>2095</v>
      </c>
      <c r="F463" s="36" t="s">
        <v>2096</v>
      </c>
      <c r="G463" s="38" t="s">
        <v>2097</v>
      </c>
      <c r="H463" s="37" t="s">
        <v>2115</v>
      </c>
      <c r="I463" s="39" t="s">
        <v>2116</v>
      </c>
      <c r="J463" s="38" t="s">
        <v>2117</v>
      </c>
      <c r="K463" s="40" t="s">
        <v>2118</v>
      </c>
      <c r="L463" s="36" t="s">
        <v>2119</v>
      </c>
      <c r="M463" s="38" t="s">
        <v>2120</v>
      </c>
      <c r="N463" s="37" t="s">
        <v>2121</v>
      </c>
      <c r="O463" s="36" t="s">
        <v>2122</v>
      </c>
      <c r="P463" s="36" t="s">
        <v>76</v>
      </c>
      <c r="Q463" s="41" t="s">
        <v>108</v>
      </c>
      <c r="R463" s="74" t="n">
        <v>44166</v>
      </c>
      <c r="S463" s="75" t="n">
        <v>5</v>
      </c>
      <c r="T463" s="43" t="n">
        <f aca="false">R463+S463*365.2</f>
        <v>45992</v>
      </c>
      <c r="U463" s="248" t="s">
        <v>78</v>
      </c>
      <c r="V463" s="51"/>
      <c r="W463" s="51" t="str">
        <f aca="false">IF(Z463="","",Z463)</f>
        <v>°С</v>
      </c>
      <c r="X463" s="39" t="n">
        <v>100</v>
      </c>
      <c r="Y463" s="39"/>
      <c r="Z463" s="41" t="s">
        <v>109</v>
      </c>
      <c r="AA463" s="36" t="s">
        <v>327</v>
      </c>
      <c r="AB463" s="39"/>
      <c r="AC463" s="41" t="s">
        <v>111</v>
      </c>
      <c r="AD463" s="40" t="n">
        <v>60</v>
      </c>
      <c r="AE463" s="42" t="n">
        <v>44194</v>
      </c>
      <c r="AF463" s="45" t="n">
        <f aca="false">IF(AD463=0,0,IF(AE463="","",EDATE(AE463,AD463)-DAY(1)))</f>
        <v>45989</v>
      </c>
      <c r="AG463" s="38" t="s">
        <v>81</v>
      </c>
      <c r="AH463" s="38" t="s">
        <v>82</v>
      </c>
      <c r="AI463" s="36" t="s">
        <v>2123</v>
      </c>
      <c r="AJ463" s="38" t="s">
        <v>2124</v>
      </c>
      <c r="AK463" s="45" t="str">
        <f aca="true">IF(AE463=0,"нет данных",IF(TODAY()&lt;AF463-30,"поверен",IF(TODAY()&gt;AF463,"ЗАМЕНИТЬ","ПРОСРОЧЕН")))</f>
        <v>поверен</v>
      </c>
      <c r="AL463" s="41"/>
      <c r="AM463" s="41" t="s">
        <v>85</v>
      </c>
      <c r="AN463" s="41" t="s">
        <v>86</v>
      </c>
      <c r="AO463" s="41" t="s">
        <v>87</v>
      </c>
      <c r="AP463" s="39" t="s">
        <v>2125</v>
      </c>
      <c r="AQ463" s="46" t="s">
        <v>2103</v>
      </c>
      <c r="AR463" s="36"/>
      <c r="AS463" s="41" t="s">
        <v>90</v>
      </c>
      <c r="AT463" s="36" t="s">
        <v>746</v>
      </c>
      <c r="AU463" s="38"/>
      <c r="AV463" s="46" t="s">
        <v>2104</v>
      </c>
      <c r="AW463" s="36"/>
      <c r="AX463" s="36"/>
      <c r="AY463" s="38"/>
      <c r="AZ463" s="38"/>
      <c r="BA463" s="38"/>
      <c r="BB463" s="38" t="s">
        <v>2113</v>
      </c>
      <c r="BC463" s="38" t="s">
        <v>117</v>
      </c>
      <c r="BD463" s="41" t="n">
        <v>3201</v>
      </c>
      <c r="BE463" s="38"/>
      <c r="BF463" s="47"/>
      <c r="BG463" s="38"/>
      <c r="BH463" s="51"/>
      <c r="BI463" s="51"/>
      <c r="BJ463" s="50" t="s">
        <v>2126</v>
      </c>
      <c r="BK463" s="51" t="s">
        <v>391</v>
      </c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</row>
    <row r="464" s="203" customFormat="true" ht="60" hidden="true" customHeight="true" outlineLevel="0" collapsed="false">
      <c r="A464" s="207"/>
      <c r="B464" s="36" t="s">
        <v>62</v>
      </c>
      <c r="C464" s="36" t="s">
        <v>63</v>
      </c>
      <c r="D464" s="37" t="s">
        <v>64</v>
      </c>
      <c r="E464" s="37" t="s">
        <v>2095</v>
      </c>
      <c r="F464" s="36" t="s">
        <v>2096</v>
      </c>
      <c r="G464" s="38" t="s">
        <v>2127</v>
      </c>
      <c r="H464" s="37" t="s">
        <v>2128</v>
      </c>
      <c r="I464" s="36" t="s">
        <v>344</v>
      </c>
      <c r="J464" s="38" t="s">
        <v>2129</v>
      </c>
      <c r="K464" s="40" t="s">
        <v>346</v>
      </c>
      <c r="L464" s="40" t="s">
        <v>347</v>
      </c>
      <c r="M464" s="40" t="s">
        <v>348</v>
      </c>
      <c r="N464" s="40" t="s">
        <v>2130</v>
      </c>
      <c r="O464" s="36" t="s">
        <v>75</v>
      </c>
      <c r="P464" s="36" t="s">
        <v>76</v>
      </c>
      <c r="Q464" s="41" t="s">
        <v>77</v>
      </c>
      <c r="R464" s="42" t="n">
        <v>44075</v>
      </c>
      <c r="S464" s="39" t="n">
        <v>12</v>
      </c>
      <c r="T464" s="43" t="n">
        <f aca="false">R464+S464*365.2</f>
        <v>48457.4</v>
      </c>
      <c r="U464" s="248" t="s">
        <v>78</v>
      </c>
      <c r="V464" s="36"/>
      <c r="W464" s="41" t="s">
        <v>79</v>
      </c>
      <c r="X464" s="39" t="n">
        <v>100</v>
      </c>
      <c r="Y464" s="39"/>
      <c r="Z464" s="41" t="s">
        <v>79</v>
      </c>
      <c r="AA464" s="37" t="s">
        <v>80</v>
      </c>
      <c r="AB464" s="39"/>
      <c r="AC464" s="41" t="s">
        <v>79</v>
      </c>
      <c r="AD464" s="40" t="n">
        <v>36</v>
      </c>
      <c r="AE464" s="42" t="n">
        <v>45154</v>
      </c>
      <c r="AF464" s="45" t="n">
        <f aca="false">IF(AD464=0,0,IF(AE464="","",EDATE(AE464,AD464)-DAY(1)))</f>
        <v>46219</v>
      </c>
      <c r="AG464" s="38" t="s">
        <v>81</v>
      </c>
      <c r="AH464" s="38" t="s">
        <v>82</v>
      </c>
      <c r="AI464" s="41" t="s">
        <v>2131</v>
      </c>
      <c r="AJ464" s="38" t="s">
        <v>113</v>
      </c>
      <c r="AK464" s="45" t="str">
        <f aca="true">IF(AE464=0,"нет данных",IF(TODAY()&lt;AF464-30,"поверен",IF(TODAY()&gt;AF464,"ЗАМЕНИТЬ","ПРОСРОЧЕН")))</f>
        <v>поверен</v>
      </c>
      <c r="AL464" s="202"/>
      <c r="AM464" s="41" t="s">
        <v>85</v>
      </c>
      <c r="AN464" s="41" t="s">
        <v>86</v>
      </c>
      <c r="AO464" s="41" t="s">
        <v>87</v>
      </c>
      <c r="AP464" s="39" t="s">
        <v>352</v>
      </c>
      <c r="AQ464" s="45" t="n">
        <v>44264</v>
      </c>
      <c r="AR464" s="41"/>
      <c r="AS464" s="41" t="s">
        <v>90</v>
      </c>
      <c r="AT464" s="36" t="s">
        <v>91</v>
      </c>
      <c r="AU464" s="39"/>
      <c r="AV464" s="45" t="n">
        <v>44958</v>
      </c>
      <c r="AW464" s="36"/>
      <c r="AX464" s="36"/>
      <c r="AY464" s="36"/>
      <c r="AZ464" s="38"/>
      <c r="BA464" s="38"/>
      <c r="BB464" s="38" t="s">
        <v>93</v>
      </c>
      <c r="BC464" s="38" t="s">
        <v>94</v>
      </c>
      <c r="BD464" s="41" t="n">
        <v>3160</v>
      </c>
      <c r="BE464" s="38"/>
      <c r="BF464" s="266"/>
      <c r="BG464" s="36" t="s">
        <v>118</v>
      </c>
      <c r="BH464" s="202"/>
      <c r="BI464" s="51" t="s">
        <v>95</v>
      </c>
      <c r="BJ464" s="50" t="s">
        <v>96</v>
      </c>
      <c r="BK464" s="51" t="s">
        <v>354</v>
      </c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</row>
    <row r="465" s="203" customFormat="true" ht="60" hidden="true" customHeight="true" outlineLevel="0" collapsed="false">
      <c r="A465" s="207"/>
      <c r="B465" s="36" t="s">
        <v>62</v>
      </c>
      <c r="C465" s="36" t="s">
        <v>63</v>
      </c>
      <c r="D465" s="37" t="s">
        <v>64</v>
      </c>
      <c r="E465" s="37" t="s">
        <v>2095</v>
      </c>
      <c r="F465" s="36" t="s">
        <v>2096</v>
      </c>
      <c r="G465" s="38" t="s">
        <v>2132</v>
      </c>
      <c r="H465" s="37" t="s">
        <v>2133</v>
      </c>
      <c r="I465" s="36" t="s">
        <v>344</v>
      </c>
      <c r="J465" s="38" t="s">
        <v>2129</v>
      </c>
      <c r="K465" s="40" t="s">
        <v>346</v>
      </c>
      <c r="L465" s="40" t="s">
        <v>347</v>
      </c>
      <c r="M465" s="40" t="s">
        <v>348</v>
      </c>
      <c r="N465" s="40" t="s">
        <v>2134</v>
      </c>
      <c r="O465" s="36" t="s">
        <v>75</v>
      </c>
      <c r="P465" s="36" t="s">
        <v>76</v>
      </c>
      <c r="Q465" s="41" t="s">
        <v>77</v>
      </c>
      <c r="R465" s="42" t="n">
        <v>44075</v>
      </c>
      <c r="S465" s="39" t="n">
        <v>12</v>
      </c>
      <c r="T465" s="43" t="n">
        <f aca="false">R465+S465*365.2</f>
        <v>48457.4</v>
      </c>
      <c r="U465" s="248" t="s">
        <v>78</v>
      </c>
      <c r="V465" s="36"/>
      <c r="W465" s="41" t="s">
        <v>79</v>
      </c>
      <c r="X465" s="39" t="n">
        <v>100</v>
      </c>
      <c r="Y465" s="39"/>
      <c r="Z465" s="41" t="s">
        <v>79</v>
      </c>
      <c r="AA465" s="37" t="s">
        <v>80</v>
      </c>
      <c r="AB465" s="39"/>
      <c r="AC465" s="41" t="s">
        <v>79</v>
      </c>
      <c r="AD465" s="40" t="n">
        <v>36</v>
      </c>
      <c r="AE465" s="42" t="n">
        <v>45154</v>
      </c>
      <c r="AF465" s="45" t="n">
        <f aca="false">IF(AD465=0,0,IF(AE465="","",EDATE(AE465,AD465)-DAY(1)))</f>
        <v>46219</v>
      </c>
      <c r="AG465" s="38" t="s">
        <v>81</v>
      </c>
      <c r="AH465" s="38" t="s">
        <v>82</v>
      </c>
      <c r="AI465" s="41" t="s">
        <v>2135</v>
      </c>
      <c r="AJ465" s="38" t="s">
        <v>113</v>
      </c>
      <c r="AK465" s="45" t="str">
        <f aca="true">IF(AE465=0,"нет данных",IF(TODAY()&lt;AF465-30,"поверен",IF(TODAY()&gt;AF465,"ЗАМЕНИТЬ","ПРОСРОЧЕН")))</f>
        <v>поверен</v>
      </c>
      <c r="AL465" s="202"/>
      <c r="AM465" s="41" t="s">
        <v>85</v>
      </c>
      <c r="AN465" s="41" t="s">
        <v>86</v>
      </c>
      <c r="AO465" s="41" t="s">
        <v>87</v>
      </c>
      <c r="AP465" s="39" t="s">
        <v>352</v>
      </c>
      <c r="AQ465" s="45" t="n">
        <v>44264</v>
      </c>
      <c r="AR465" s="41"/>
      <c r="AS465" s="41" t="s">
        <v>90</v>
      </c>
      <c r="AT465" s="36" t="s">
        <v>91</v>
      </c>
      <c r="AU465" s="39"/>
      <c r="AV465" s="45" t="n">
        <v>44958</v>
      </c>
      <c r="AW465" s="36"/>
      <c r="AX465" s="36"/>
      <c r="AY465" s="36"/>
      <c r="AZ465" s="38"/>
      <c r="BA465" s="38"/>
      <c r="BB465" s="38" t="s">
        <v>93</v>
      </c>
      <c r="BC465" s="38" t="s">
        <v>94</v>
      </c>
      <c r="BD465" s="41" t="n">
        <v>3160</v>
      </c>
      <c r="BE465" s="38"/>
      <c r="BF465" s="266"/>
      <c r="BG465" s="36" t="s">
        <v>118</v>
      </c>
      <c r="BH465" s="202"/>
      <c r="BI465" s="51" t="s">
        <v>95</v>
      </c>
      <c r="BJ465" s="50" t="s">
        <v>96</v>
      </c>
      <c r="BK465" s="51" t="s">
        <v>354</v>
      </c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</row>
    <row r="466" s="203" customFormat="true" ht="60" hidden="true" customHeight="true" outlineLevel="0" collapsed="false">
      <c r="A466" s="207"/>
      <c r="B466" s="36" t="s">
        <v>62</v>
      </c>
      <c r="C466" s="36" t="s">
        <v>63</v>
      </c>
      <c r="D466" s="37" t="s">
        <v>64</v>
      </c>
      <c r="E466" s="37" t="s">
        <v>2095</v>
      </c>
      <c r="F466" s="36" t="s">
        <v>2096</v>
      </c>
      <c r="G466" s="38" t="s">
        <v>2136</v>
      </c>
      <c r="H466" s="37" t="s">
        <v>2137</v>
      </c>
      <c r="I466" s="36" t="s">
        <v>344</v>
      </c>
      <c r="J466" s="38" t="s">
        <v>2129</v>
      </c>
      <c r="K466" s="40" t="s">
        <v>346</v>
      </c>
      <c r="L466" s="40" t="s">
        <v>347</v>
      </c>
      <c r="M466" s="40" t="s">
        <v>348</v>
      </c>
      <c r="N466" s="40" t="s">
        <v>2138</v>
      </c>
      <c r="O466" s="36" t="s">
        <v>75</v>
      </c>
      <c r="P466" s="36" t="s">
        <v>76</v>
      </c>
      <c r="Q466" s="41" t="s">
        <v>77</v>
      </c>
      <c r="R466" s="42" t="n">
        <v>44075</v>
      </c>
      <c r="S466" s="39" t="n">
        <v>12</v>
      </c>
      <c r="T466" s="43" t="n">
        <f aca="false">R466+S466*365.2</f>
        <v>48457.4</v>
      </c>
      <c r="U466" s="248" t="s">
        <v>78</v>
      </c>
      <c r="V466" s="36"/>
      <c r="W466" s="41" t="s">
        <v>79</v>
      </c>
      <c r="X466" s="39" t="n">
        <v>100</v>
      </c>
      <c r="Y466" s="39"/>
      <c r="Z466" s="41" t="s">
        <v>79</v>
      </c>
      <c r="AA466" s="37" t="s">
        <v>80</v>
      </c>
      <c r="AB466" s="39"/>
      <c r="AC466" s="41" t="s">
        <v>79</v>
      </c>
      <c r="AD466" s="40" t="n">
        <v>36</v>
      </c>
      <c r="AE466" s="42" t="n">
        <v>45154</v>
      </c>
      <c r="AF466" s="45" t="n">
        <f aca="false">IF(AD466=0,0,IF(AE466="","",EDATE(AE466,AD466)-DAY(1)))</f>
        <v>46219</v>
      </c>
      <c r="AG466" s="38" t="s">
        <v>81</v>
      </c>
      <c r="AH466" s="38" t="s">
        <v>82</v>
      </c>
      <c r="AI466" s="41" t="s">
        <v>2139</v>
      </c>
      <c r="AJ466" s="38" t="s">
        <v>113</v>
      </c>
      <c r="AK466" s="45" t="str">
        <f aca="true">IF(AE466=0,"нет данных",IF(TODAY()&lt;AF466-30,"поверен",IF(TODAY()&gt;AF466,"ЗАМЕНИТЬ","ПРОСРОЧЕН")))</f>
        <v>поверен</v>
      </c>
      <c r="AL466" s="202"/>
      <c r="AM466" s="41" t="s">
        <v>85</v>
      </c>
      <c r="AN466" s="41" t="s">
        <v>86</v>
      </c>
      <c r="AO466" s="41" t="s">
        <v>87</v>
      </c>
      <c r="AP466" s="39" t="s">
        <v>352</v>
      </c>
      <c r="AQ466" s="45" t="n">
        <v>44264</v>
      </c>
      <c r="AR466" s="41"/>
      <c r="AS466" s="41" t="s">
        <v>90</v>
      </c>
      <c r="AT466" s="36" t="s">
        <v>91</v>
      </c>
      <c r="AU466" s="39"/>
      <c r="AV466" s="45" t="n">
        <v>44958</v>
      </c>
      <c r="AW466" s="36"/>
      <c r="AX466" s="36"/>
      <c r="AY466" s="36"/>
      <c r="AZ466" s="38"/>
      <c r="BA466" s="38"/>
      <c r="BB466" s="38" t="s">
        <v>93</v>
      </c>
      <c r="BC466" s="38" t="s">
        <v>94</v>
      </c>
      <c r="BD466" s="41" t="n">
        <v>3160</v>
      </c>
      <c r="BE466" s="38"/>
      <c r="BF466" s="266"/>
      <c r="BG466" s="36" t="s">
        <v>118</v>
      </c>
      <c r="BH466" s="202"/>
      <c r="BI466" s="51" t="s">
        <v>95</v>
      </c>
      <c r="BJ466" s="50" t="s">
        <v>96</v>
      </c>
      <c r="BK466" s="51" t="s">
        <v>354</v>
      </c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</row>
    <row r="467" s="203" customFormat="true" ht="60" hidden="true" customHeight="true" outlineLevel="0" collapsed="false">
      <c r="A467" s="233"/>
      <c r="B467" s="233" t="s">
        <v>62</v>
      </c>
      <c r="C467" s="233" t="s">
        <v>63</v>
      </c>
      <c r="D467" s="162" t="s">
        <v>64</v>
      </c>
      <c r="E467" s="162" t="s">
        <v>2140</v>
      </c>
      <c r="F467" s="158" t="s">
        <v>2141</v>
      </c>
      <c r="G467" s="158" t="s">
        <v>2142</v>
      </c>
      <c r="H467" s="162" t="s">
        <v>2143</v>
      </c>
      <c r="I467" s="147" t="s">
        <v>344</v>
      </c>
      <c r="J467" s="233" t="s">
        <v>2129</v>
      </c>
      <c r="K467" s="148" t="s">
        <v>346</v>
      </c>
      <c r="L467" s="148" t="s">
        <v>347</v>
      </c>
      <c r="M467" s="148" t="s">
        <v>348</v>
      </c>
      <c r="N467" s="148" t="s">
        <v>2144</v>
      </c>
      <c r="O467" s="233" t="s">
        <v>75</v>
      </c>
      <c r="P467" s="233" t="s">
        <v>76</v>
      </c>
      <c r="Q467" s="161" t="s">
        <v>77</v>
      </c>
      <c r="R467" s="163" t="n">
        <v>43866</v>
      </c>
      <c r="S467" s="147" t="n">
        <v>12</v>
      </c>
      <c r="T467" s="158" t="n">
        <f aca="false">R467+S467*365.2</f>
        <v>48248.4</v>
      </c>
      <c r="U467" s="162" t="s">
        <v>78</v>
      </c>
      <c r="V467" s="233"/>
      <c r="W467" s="233" t="s">
        <v>79</v>
      </c>
      <c r="X467" s="147" t="n">
        <v>100</v>
      </c>
      <c r="Y467" s="147"/>
      <c r="Z467" s="161" t="s">
        <v>79</v>
      </c>
      <c r="AA467" s="162" t="s">
        <v>80</v>
      </c>
      <c r="AB467" s="147"/>
      <c r="AC467" s="161" t="s">
        <v>79</v>
      </c>
      <c r="AD467" s="148" t="n">
        <v>36</v>
      </c>
      <c r="AE467" s="163" t="n">
        <v>45034</v>
      </c>
      <c r="AF467" s="164" t="n">
        <f aca="false">IF(AD467=0,0,IF(AE467="","",EDATE(AE467,AD467)-DAY(1)))</f>
        <v>46099</v>
      </c>
      <c r="AG467" s="158" t="s">
        <v>81</v>
      </c>
      <c r="AH467" s="158" t="s">
        <v>82</v>
      </c>
      <c r="AI467" s="161" t="s">
        <v>2145</v>
      </c>
      <c r="AJ467" s="158" t="s">
        <v>113</v>
      </c>
      <c r="AK467" s="164" t="str">
        <f aca="true">IF(AE467=0,"нет данных",IF(TODAY()&lt;AF467-30,"поверен",IF(TODAY()&gt;AF467,"ЗАМЕНИТЬ","ПРОСРОЧЕН")))</f>
        <v>поверен</v>
      </c>
      <c r="AL467" s="267"/>
      <c r="AM467" s="161" t="s">
        <v>85</v>
      </c>
      <c r="AN467" s="161" t="s">
        <v>86</v>
      </c>
      <c r="AO467" s="161" t="s">
        <v>87</v>
      </c>
      <c r="AP467" s="147" t="s">
        <v>352</v>
      </c>
      <c r="AQ467" s="213" t="s">
        <v>2146</v>
      </c>
      <c r="AR467" s="164"/>
      <c r="AS467" s="161" t="s">
        <v>90</v>
      </c>
      <c r="AT467" s="233" t="s">
        <v>91</v>
      </c>
      <c r="AU467" s="233"/>
      <c r="AV467" s="213" t="s">
        <v>2146</v>
      </c>
      <c r="AW467" s="158"/>
      <c r="AX467" s="233"/>
      <c r="AY467" s="233"/>
      <c r="AZ467" s="233"/>
      <c r="BA467" s="158" t="s">
        <v>92</v>
      </c>
      <c r="BB467" s="158" t="s">
        <v>386</v>
      </c>
      <c r="BC467" s="158"/>
      <c r="BD467" s="158"/>
      <c r="BE467" s="158"/>
      <c r="BF467" s="158"/>
      <c r="BG467" s="233"/>
      <c r="BH467" s="267"/>
      <c r="BI467" s="160" t="s">
        <v>95</v>
      </c>
      <c r="BJ467" s="50" t="s">
        <v>96</v>
      </c>
      <c r="BK467" s="51" t="s">
        <v>354</v>
      </c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</row>
    <row r="469" customFormat="false" ht="60" hidden="false" customHeight="true" outlineLevel="0" collapsed="false">
      <c r="AI469" s="268"/>
    </row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BK467">
    <filterColumn colId="7">
      <filters>
        <filter val="AZISA-253101"/>
      </filters>
    </filterColumn>
  </autoFilter>
  <dataValidations count="9">
    <dataValidation allowBlank="true" errorStyle="stop" operator="between" showDropDown="false" showErrorMessage="true" showInputMessage="true" sqref="Q63 Q234" type="list">
      <formula1>Область_измерений</formula1>
      <formula2>0</formula2>
    </dataValidation>
    <dataValidation allowBlank="true" errorStyle="stop" operator="between" showDropDown="false" showErrorMessage="true" showInputMessage="true" sqref="Y63 AB63 Y234 AB234" type="list">
      <formula1>Приставки</formula1>
      <formula2>0</formula2>
    </dataValidation>
    <dataValidation allowBlank="true" errorStyle="stop" operator="between" showDropDown="false" showErrorMessage="true" showInputMessage="true" sqref="Z63 AC63 Z234 AC234" type="list">
      <formula1>Единицы_величин</formula1>
      <formula2>0</formula2>
    </dataValidation>
    <dataValidation allowBlank="true" errorStyle="stop" operator="between" showDropDown="false" showErrorMessage="true" showInputMessage="true" sqref="AL63 AL234" type="list">
      <formula1>Система_автоматизации</formula1>
      <formula2>0</formula2>
    </dataValidation>
    <dataValidation allowBlank="true" errorStyle="stop" operator="between" showDropDown="false" showErrorMessage="true" showInputMessage="true" sqref="AM63 AM234" type="list">
      <formula1>Категория_использования</formula1>
      <formula2>0</formula2>
    </dataValidation>
    <dataValidation allowBlank="true" errorStyle="stop" operator="between" showDropDown="false" showErrorMessage="true" showInputMessage="true" sqref="AN63 AN234" type="list">
      <formula1>Состояние_эксплуатации</formula1>
      <formula2>0</formula2>
    </dataValidation>
    <dataValidation allowBlank="true" errorStyle="stop" operator="between" showDropDown="false" showErrorMessage="true" showInputMessage="true" sqref="AO63 AO234" type="list">
      <formula1>Техническое_состояние</formula1>
      <formula2>0</formula2>
    </dataValidation>
    <dataValidation allowBlank="true" errorStyle="stop" operator="between" showDropDown="false" showErrorMessage="true" showInputMessage="true" sqref="AS63 AS234" type="list">
      <formula1>Подразделение</formula1>
      <formula2>0</formula2>
    </dataValidation>
    <dataValidation allowBlank="true" errorStyle="stop" operator="between" showDropDown="false" showErrorMessage="true" showInputMessage="true" sqref="AT63 AT234" type="list">
      <formula1>Наличие_формуляра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N16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L1" activeCellId="0" sqref="BL1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8" min="1" style="0" width="9.14"/>
    <col collapsed="false" customWidth="true" hidden="false" outlineLevel="0" max="52" min="16" style="0" width="9.14"/>
  </cols>
  <sheetData>
    <row r="1" s="35" customFormat="true" ht="73.5" hidden="false" customHeight="true" outlineLevel="0" collapsed="false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9" t="s">
        <v>12</v>
      </c>
      <c r="N1" s="20" t="s">
        <v>13</v>
      </c>
      <c r="O1" s="16" t="s">
        <v>14</v>
      </c>
      <c r="P1" s="14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13" t="s">
        <v>20</v>
      </c>
      <c r="V1" s="21" t="s">
        <v>21</v>
      </c>
      <c r="W1" s="25" t="s">
        <v>22</v>
      </c>
      <c r="X1" s="26" t="s">
        <v>23</v>
      </c>
      <c r="Y1" s="21" t="s">
        <v>24</v>
      </c>
      <c r="Z1" s="18" t="s">
        <v>25</v>
      </c>
      <c r="AA1" s="13" t="s">
        <v>26</v>
      </c>
      <c r="AB1" s="21" t="s">
        <v>27</v>
      </c>
      <c r="AC1" s="18" t="s">
        <v>28</v>
      </c>
      <c r="AD1" s="13" t="s">
        <v>29</v>
      </c>
      <c r="AE1" s="27" t="s">
        <v>30</v>
      </c>
      <c r="AF1" s="28" t="s">
        <v>31</v>
      </c>
      <c r="AG1" s="28" t="s">
        <v>32</v>
      </c>
      <c r="AH1" s="28" t="s">
        <v>33</v>
      </c>
      <c r="AI1" s="14" t="s">
        <v>34</v>
      </c>
      <c r="AJ1" s="28" t="s">
        <v>35</v>
      </c>
      <c r="AK1" s="2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6" t="s">
        <v>41</v>
      </c>
      <c r="AQ1" s="16" t="s">
        <v>42</v>
      </c>
      <c r="AR1" s="14" t="s">
        <v>43</v>
      </c>
      <c r="AS1" s="18" t="s">
        <v>44</v>
      </c>
      <c r="AT1" s="14" t="s">
        <v>45</v>
      </c>
      <c r="AU1" s="16" t="s">
        <v>46</v>
      </c>
      <c r="AV1" s="29" t="s">
        <v>47</v>
      </c>
      <c r="AW1" s="29" t="s">
        <v>48</v>
      </c>
      <c r="AX1" s="30" t="s">
        <v>49</v>
      </c>
      <c r="AY1" s="30" t="s">
        <v>50</v>
      </c>
      <c r="AZ1" s="30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31" t="s">
        <v>57</v>
      </c>
      <c r="BG1" s="29" t="s">
        <v>58</v>
      </c>
      <c r="BH1" s="32"/>
      <c r="BI1" s="33" t="s">
        <v>59</v>
      </c>
      <c r="BJ1" s="34" t="s">
        <v>60</v>
      </c>
      <c r="BK1" s="33" t="s">
        <v>61</v>
      </c>
      <c r="BL1" s="2"/>
      <c r="BM1" s="62"/>
      <c r="BN1" s="2"/>
    </row>
    <row r="2" customFormat="false" ht="60" hidden="false" customHeight="true" outlineLevel="0" collapsed="false">
      <c r="A2" s="36"/>
      <c r="B2" s="36" t="s">
        <v>62</v>
      </c>
      <c r="C2" s="36" t="s">
        <v>63</v>
      </c>
      <c r="D2" s="37" t="s">
        <v>64</v>
      </c>
      <c r="E2" s="37" t="s">
        <v>2147</v>
      </c>
      <c r="F2" s="38" t="s">
        <v>1611</v>
      </c>
      <c r="G2" s="38" t="s">
        <v>2148</v>
      </c>
      <c r="H2" s="37" t="s">
        <v>2149</v>
      </c>
      <c r="I2" s="39" t="s">
        <v>429</v>
      </c>
      <c r="J2" s="38" t="s">
        <v>2150</v>
      </c>
      <c r="K2" s="40" t="s">
        <v>431</v>
      </c>
      <c r="L2" s="40" t="s">
        <v>432</v>
      </c>
      <c r="M2" s="41" t="s">
        <v>2151</v>
      </c>
      <c r="N2" s="40" t="s">
        <v>2152</v>
      </c>
      <c r="O2" s="36" t="s">
        <v>2153</v>
      </c>
      <c r="P2" s="36" t="s">
        <v>1606</v>
      </c>
      <c r="Q2" s="41" t="s">
        <v>239</v>
      </c>
      <c r="R2" s="42" t="n">
        <v>42443</v>
      </c>
      <c r="S2" s="39" t="n">
        <v>12</v>
      </c>
      <c r="T2" s="43" t="n">
        <v>46825.4</v>
      </c>
      <c r="U2" s="248" t="s">
        <v>2154</v>
      </c>
      <c r="V2" s="51"/>
      <c r="W2" s="51" t="s">
        <v>242</v>
      </c>
      <c r="X2" s="39" t="n">
        <v>3</v>
      </c>
      <c r="Y2" s="39"/>
      <c r="Z2" s="41" t="s">
        <v>242</v>
      </c>
      <c r="AA2" s="37" t="s">
        <v>383</v>
      </c>
      <c r="AB2" s="39" t="s">
        <v>242</v>
      </c>
      <c r="AC2" s="41" t="s">
        <v>242</v>
      </c>
      <c r="AD2" s="40" t="n">
        <v>60</v>
      </c>
      <c r="AE2" s="44" t="n">
        <v>43913</v>
      </c>
      <c r="AF2" s="45" t="n">
        <v>45738</v>
      </c>
      <c r="AG2" s="38" t="s">
        <v>81</v>
      </c>
      <c r="AH2" s="38" t="s">
        <v>82</v>
      </c>
      <c r="AI2" s="41" t="s">
        <v>2155</v>
      </c>
      <c r="AJ2" s="38" t="s">
        <v>62</v>
      </c>
      <c r="AK2" s="45" t="s">
        <v>2156</v>
      </c>
      <c r="AL2" s="41"/>
      <c r="AM2" s="41" t="s">
        <v>85</v>
      </c>
      <c r="AN2" s="41" t="s">
        <v>86</v>
      </c>
      <c r="AO2" s="41" t="s">
        <v>87</v>
      </c>
      <c r="AP2" s="39" t="s">
        <v>2157</v>
      </c>
      <c r="AQ2" s="46" t="s">
        <v>2158</v>
      </c>
      <c r="AR2" s="45"/>
      <c r="AS2" s="41" t="s">
        <v>90</v>
      </c>
      <c r="AT2" s="36" t="s">
        <v>746</v>
      </c>
      <c r="AU2" s="36"/>
      <c r="AV2" s="38" t="n">
        <v>45200</v>
      </c>
      <c r="AW2" s="38"/>
      <c r="AX2" s="36"/>
      <c r="AY2" s="36"/>
      <c r="AZ2" s="36"/>
      <c r="BA2" s="38" t="s">
        <v>92</v>
      </c>
      <c r="BB2" s="38" t="s">
        <v>386</v>
      </c>
      <c r="BC2" s="38" t="s">
        <v>387</v>
      </c>
      <c r="BD2" s="41" t="n">
        <v>2971</v>
      </c>
      <c r="BE2" s="38"/>
      <c r="BF2" s="47"/>
      <c r="BG2" s="48"/>
      <c r="BH2" s="49"/>
      <c r="BI2" s="51" t="s">
        <v>2159</v>
      </c>
      <c r="BJ2" s="50" t="s">
        <v>2160</v>
      </c>
      <c r="BK2" s="51" t="s">
        <v>2161</v>
      </c>
      <c r="BL2" s="52"/>
      <c r="BM2" s="52"/>
      <c r="BN2" s="52"/>
    </row>
    <row r="3" customFormat="false" ht="60" hidden="false" customHeight="true" outlineLevel="0" collapsed="false">
      <c r="A3" s="36"/>
      <c r="B3" s="36" t="s">
        <v>62</v>
      </c>
      <c r="C3" s="36" t="s">
        <v>63</v>
      </c>
      <c r="D3" s="37" t="s">
        <v>64</v>
      </c>
      <c r="E3" s="37" t="s">
        <v>2147</v>
      </c>
      <c r="F3" s="38" t="s">
        <v>1611</v>
      </c>
      <c r="G3" s="38" t="s">
        <v>2148</v>
      </c>
      <c r="H3" s="37" t="s">
        <v>2162</v>
      </c>
      <c r="I3" s="39" t="s">
        <v>429</v>
      </c>
      <c r="J3" s="38" t="s">
        <v>2150</v>
      </c>
      <c r="K3" s="40" t="s">
        <v>431</v>
      </c>
      <c r="L3" s="40" t="s">
        <v>432</v>
      </c>
      <c r="M3" s="38" t="s">
        <v>2151</v>
      </c>
      <c r="N3" s="40" t="n">
        <v>504512</v>
      </c>
      <c r="O3" s="36" t="s">
        <v>2153</v>
      </c>
      <c r="P3" s="36" t="s">
        <v>1606</v>
      </c>
      <c r="Q3" s="41" t="s">
        <v>239</v>
      </c>
      <c r="R3" s="42" t="s">
        <v>2163</v>
      </c>
      <c r="S3" s="39" t="n">
        <v>12</v>
      </c>
      <c r="T3" s="43" t="n">
        <v>46860.4</v>
      </c>
      <c r="U3" s="248" t="s">
        <v>2154</v>
      </c>
      <c r="V3" s="51"/>
      <c r="W3" s="51" t="s">
        <v>242</v>
      </c>
      <c r="X3" s="39" t="n">
        <v>3</v>
      </c>
      <c r="Y3" s="39"/>
      <c r="Z3" s="41" t="s">
        <v>242</v>
      </c>
      <c r="AA3" s="37" t="s">
        <v>383</v>
      </c>
      <c r="AB3" s="39" t="s">
        <v>242</v>
      </c>
      <c r="AC3" s="41" t="s">
        <v>242</v>
      </c>
      <c r="AD3" s="40" t="n">
        <v>60</v>
      </c>
      <c r="AE3" s="44" t="n">
        <v>43913</v>
      </c>
      <c r="AF3" s="45" t="n">
        <v>45738</v>
      </c>
      <c r="AG3" s="38" t="s">
        <v>81</v>
      </c>
      <c r="AH3" s="38" t="s">
        <v>82</v>
      </c>
      <c r="AI3" s="41" t="s">
        <v>2164</v>
      </c>
      <c r="AJ3" s="38" t="s">
        <v>62</v>
      </c>
      <c r="AK3" s="45" t="s">
        <v>2156</v>
      </c>
      <c r="AL3" s="41"/>
      <c r="AM3" s="41" t="s">
        <v>85</v>
      </c>
      <c r="AN3" s="41" t="s">
        <v>86</v>
      </c>
      <c r="AO3" s="41" t="s">
        <v>87</v>
      </c>
      <c r="AP3" s="39" t="s">
        <v>2157</v>
      </c>
      <c r="AQ3" s="46" t="s">
        <v>2158</v>
      </c>
      <c r="AR3" s="45"/>
      <c r="AS3" s="41" t="s">
        <v>90</v>
      </c>
      <c r="AT3" s="36" t="s">
        <v>746</v>
      </c>
      <c r="AU3" s="36"/>
      <c r="AV3" s="38" t="n">
        <v>45200</v>
      </c>
      <c r="AW3" s="38"/>
      <c r="AX3" s="36"/>
      <c r="AY3" s="36"/>
      <c r="AZ3" s="36"/>
      <c r="BA3" s="38" t="s">
        <v>92</v>
      </c>
      <c r="BB3" s="38" t="s">
        <v>386</v>
      </c>
      <c r="BC3" s="38" t="s">
        <v>387</v>
      </c>
      <c r="BD3" s="41" t="n">
        <v>2971</v>
      </c>
      <c r="BE3" s="38"/>
      <c r="BF3" s="47"/>
      <c r="BG3" s="48"/>
      <c r="BH3" s="49"/>
      <c r="BI3" s="51" t="s">
        <v>2159</v>
      </c>
      <c r="BJ3" s="50" t="s">
        <v>2160</v>
      </c>
      <c r="BK3" s="51" t="s">
        <v>2161</v>
      </c>
      <c r="BL3" s="52"/>
      <c r="BM3" s="52"/>
      <c r="BN3" s="52"/>
    </row>
    <row r="4" customFormat="false" ht="60" hidden="false" customHeight="true" outlineLevel="0" collapsed="false">
      <c r="A4" s="36"/>
      <c r="B4" s="36" t="s">
        <v>62</v>
      </c>
      <c r="C4" s="36" t="s">
        <v>63</v>
      </c>
      <c r="D4" s="37" t="s">
        <v>64</v>
      </c>
      <c r="E4" s="37" t="s">
        <v>2147</v>
      </c>
      <c r="F4" s="38" t="s">
        <v>1611</v>
      </c>
      <c r="G4" s="38" t="s">
        <v>2165</v>
      </c>
      <c r="H4" s="37" t="s">
        <v>2166</v>
      </c>
      <c r="I4" s="39" t="s">
        <v>429</v>
      </c>
      <c r="J4" s="38" t="s">
        <v>2150</v>
      </c>
      <c r="K4" s="40" t="s">
        <v>431</v>
      </c>
      <c r="L4" s="40" t="s">
        <v>432</v>
      </c>
      <c r="M4" s="41" t="s">
        <v>2151</v>
      </c>
      <c r="N4" s="40" t="s">
        <v>2167</v>
      </c>
      <c r="O4" s="36" t="s">
        <v>2153</v>
      </c>
      <c r="P4" s="36" t="s">
        <v>1606</v>
      </c>
      <c r="Q4" s="41" t="s">
        <v>239</v>
      </c>
      <c r="R4" s="74" t="n">
        <v>42443</v>
      </c>
      <c r="S4" s="39" t="n">
        <v>12</v>
      </c>
      <c r="T4" s="43" t="n">
        <v>46825.4</v>
      </c>
      <c r="U4" s="248" t="s">
        <v>2154</v>
      </c>
      <c r="V4" s="51"/>
      <c r="W4" s="51" t="s">
        <v>242</v>
      </c>
      <c r="X4" s="39" t="n">
        <v>2.98</v>
      </c>
      <c r="Y4" s="39"/>
      <c r="Z4" s="41" t="s">
        <v>242</v>
      </c>
      <c r="AA4" s="37" t="s">
        <v>383</v>
      </c>
      <c r="AB4" s="39" t="s">
        <v>242</v>
      </c>
      <c r="AC4" s="41" t="s">
        <v>242</v>
      </c>
      <c r="AD4" s="40" t="n">
        <v>60</v>
      </c>
      <c r="AE4" s="44" t="n">
        <v>43918</v>
      </c>
      <c r="AF4" s="45" t="n">
        <v>45743</v>
      </c>
      <c r="AG4" s="38" t="s">
        <v>81</v>
      </c>
      <c r="AH4" s="38" t="s">
        <v>82</v>
      </c>
      <c r="AI4" s="41" t="s">
        <v>2168</v>
      </c>
      <c r="AJ4" s="38" t="s">
        <v>62</v>
      </c>
      <c r="AK4" s="45" t="s">
        <v>2156</v>
      </c>
      <c r="AL4" s="41"/>
      <c r="AM4" s="41" t="s">
        <v>85</v>
      </c>
      <c r="AN4" s="41" t="s">
        <v>86</v>
      </c>
      <c r="AO4" s="41" t="s">
        <v>87</v>
      </c>
      <c r="AP4" s="39" t="s">
        <v>2157</v>
      </c>
      <c r="AQ4" s="46" t="s">
        <v>2158</v>
      </c>
      <c r="AR4" s="45"/>
      <c r="AS4" s="41" t="s">
        <v>90</v>
      </c>
      <c r="AT4" s="36" t="s">
        <v>746</v>
      </c>
      <c r="AU4" s="36"/>
      <c r="AV4" s="38" t="n">
        <v>45200</v>
      </c>
      <c r="AW4" s="38"/>
      <c r="AX4" s="36"/>
      <c r="AY4" s="36"/>
      <c r="AZ4" s="36"/>
      <c r="BA4" s="38" t="s">
        <v>92</v>
      </c>
      <c r="BB4" s="38" t="s">
        <v>386</v>
      </c>
      <c r="BC4" s="38" t="s">
        <v>387</v>
      </c>
      <c r="BD4" s="41" t="n">
        <v>2971</v>
      </c>
      <c r="BE4" s="38"/>
      <c r="BF4" s="47"/>
      <c r="BG4" s="48"/>
      <c r="BH4" s="49"/>
      <c r="BI4" s="51" t="s">
        <v>2159</v>
      </c>
      <c r="BJ4" s="50" t="s">
        <v>2160</v>
      </c>
      <c r="BK4" s="51" t="s">
        <v>2161</v>
      </c>
      <c r="BL4" s="52"/>
      <c r="BM4" s="52"/>
      <c r="BN4" s="52"/>
    </row>
    <row r="5" customFormat="false" ht="60" hidden="false" customHeight="true" outlineLevel="0" collapsed="false">
      <c r="A5" s="36"/>
      <c r="B5" s="36" t="s">
        <v>62</v>
      </c>
      <c r="C5" s="36" t="s">
        <v>63</v>
      </c>
      <c r="D5" s="37" t="s">
        <v>64</v>
      </c>
      <c r="E5" s="37" t="n">
        <v>200</v>
      </c>
      <c r="F5" s="38" t="s">
        <v>1611</v>
      </c>
      <c r="G5" s="38" t="s">
        <v>2169</v>
      </c>
      <c r="H5" s="37" t="s">
        <v>2170</v>
      </c>
      <c r="I5" s="51" t="s">
        <v>344</v>
      </c>
      <c r="J5" s="38" t="s">
        <v>2171</v>
      </c>
      <c r="K5" s="40" t="s">
        <v>346</v>
      </c>
      <c r="L5" s="40" t="s">
        <v>347</v>
      </c>
      <c r="M5" s="40" t="s">
        <v>348</v>
      </c>
      <c r="N5" s="40" t="s">
        <v>2172</v>
      </c>
      <c r="O5" s="36" t="s">
        <v>75</v>
      </c>
      <c r="P5" s="36" t="s">
        <v>76</v>
      </c>
      <c r="Q5" s="41" t="s">
        <v>77</v>
      </c>
      <c r="R5" s="46" t="s">
        <v>2173</v>
      </c>
      <c r="S5" s="39" t="n">
        <v>12</v>
      </c>
      <c r="T5" s="43" t="n">
        <v>47848.4</v>
      </c>
      <c r="U5" s="248" t="s">
        <v>78</v>
      </c>
      <c r="V5" s="51"/>
      <c r="W5" s="41" t="s">
        <v>79</v>
      </c>
      <c r="X5" s="39" t="n">
        <v>100</v>
      </c>
      <c r="Y5" s="39"/>
      <c r="Z5" s="41" t="s">
        <v>79</v>
      </c>
      <c r="AA5" s="37" t="s">
        <v>80</v>
      </c>
      <c r="AB5" s="39"/>
      <c r="AC5" s="41" t="s">
        <v>79</v>
      </c>
      <c r="AD5" s="40" t="n">
        <v>36</v>
      </c>
      <c r="AE5" s="44" t="n">
        <v>44641</v>
      </c>
      <c r="AF5" s="45" t="n">
        <v>45736</v>
      </c>
      <c r="AG5" s="38" t="s">
        <v>81</v>
      </c>
      <c r="AH5" s="38" t="s">
        <v>82</v>
      </c>
      <c r="AI5" s="41" t="s">
        <v>2174</v>
      </c>
      <c r="AJ5" s="38" t="s">
        <v>113</v>
      </c>
      <c r="AK5" s="45" t="s">
        <v>2156</v>
      </c>
      <c r="AL5" s="201"/>
      <c r="AM5" s="41" t="s">
        <v>85</v>
      </c>
      <c r="AN5" s="41" t="s">
        <v>86</v>
      </c>
      <c r="AO5" s="41" t="s">
        <v>87</v>
      </c>
      <c r="AP5" s="39" t="s">
        <v>352</v>
      </c>
      <c r="AQ5" s="45" t="n">
        <v>44264</v>
      </c>
      <c r="AR5" s="41"/>
      <c r="AS5" s="41" t="s">
        <v>90</v>
      </c>
      <c r="AT5" s="36" t="s">
        <v>91</v>
      </c>
      <c r="AU5" s="39"/>
      <c r="AV5" s="45" t="n">
        <v>44264</v>
      </c>
      <c r="AW5" s="36"/>
      <c r="AX5" s="36"/>
      <c r="AY5" s="36"/>
      <c r="AZ5" s="38"/>
      <c r="BA5" s="38" t="s">
        <v>402</v>
      </c>
      <c r="BB5" s="38" t="s">
        <v>93</v>
      </c>
      <c r="BC5" s="38" t="s">
        <v>94</v>
      </c>
      <c r="BD5" s="41" t="n">
        <v>3160</v>
      </c>
      <c r="BE5" s="38"/>
      <c r="BF5" s="266"/>
      <c r="BG5" s="51" t="s">
        <v>317</v>
      </c>
      <c r="BH5" s="201"/>
      <c r="BI5" s="51" t="s">
        <v>95</v>
      </c>
      <c r="BJ5" s="50" t="s">
        <v>96</v>
      </c>
      <c r="BK5" s="51" t="s">
        <v>354</v>
      </c>
      <c r="BL5" s="1"/>
      <c r="BM5" s="1" t="s">
        <v>2175</v>
      </c>
      <c r="BN5" s="1"/>
    </row>
    <row r="6" customFormat="false" ht="60" hidden="false" customHeight="true" outlineLevel="0" collapsed="false">
      <c r="A6" s="36"/>
      <c r="B6" s="36" t="s">
        <v>62</v>
      </c>
      <c r="C6" s="36" t="s">
        <v>63</v>
      </c>
      <c r="D6" s="37" t="s">
        <v>64</v>
      </c>
      <c r="E6" s="37" t="n">
        <v>200</v>
      </c>
      <c r="F6" s="38" t="s">
        <v>1611</v>
      </c>
      <c r="G6" s="38" t="s">
        <v>2176</v>
      </c>
      <c r="H6" s="37" t="s">
        <v>2177</v>
      </c>
      <c r="I6" s="39" t="s">
        <v>344</v>
      </c>
      <c r="J6" s="38" t="s">
        <v>2178</v>
      </c>
      <c r="K6" s="40" t="s">
        <v>346</v>
      </c>
      <c r="L6" s="40" t="s">
        <v>347</v>
      </c>
      <c r="M6" s="40" t="s">
        <v>348</v>
      </c>
      <c r="N6" s="40" t="s">
        <v>2179</v>
      </c>
      <c r="O6" s="36" t="s">
        <v>75</v>
      </c>
      <c r="P6" s="36" t="s">
        <v>76</v>
      </c>
      <c r="Q6" s="41" t="s">
        <v>77</v>
      </c>
      <c r="R6" s="44" t="n">
        <v>43549</v>
      </c>
      <c r="S6" s="39" t="n">
        <v>12</v>
      </c>
      <c r="T6" s="43" t="n">
        <v>47931.4</v>
      </c>
      <c r="U6" s="248" t="s">
        <v>78</v>
      </c>
      <c r="V6" s="51"/>
      <c r="W6" s="51" t="s">
        <v>79</v>
      </c>
      <c r="X6" s="39" t="n">
        <v>100</v>
      </c>
      <c r="Y6" s="39"/>
      <c r="Z6" s="41" t="s">
        <v>79</v>
      </c>
      <c r="AA6" s="37" t="s">
        <v>80</v>
      </c>
      <c r="AB6" s="39"/>
      <c r="AC6" s="41" t="s">
        <v>79</v>
      </c>
      <c r="AD6" s="40" t="n">
        <v>36</v>
      </c>
      <c r="AE6" s="44" t="n">
        <v>44641</v>
      </c>
      <c r="AF6" s="45" t="n">
        <v>45736</v>
      </c>
      <c r="AG6" s="38" t="s">
        <v>81</v>
      </c>
      <c r="AH6" s="38" t="s">
        <v>82</v>
      </c>
      <c r="AI6" s="41" t="s">
        <v>2180</v>
      </c>
      <c r="AJ6" s="38" t="s">
        <v>113</v>
      </c>
      <c r="AK6" s="45" t="s">
        <v>2156</v>
      </c>
      <c r="AL6" s="41"/>
      <c r="AM6" s="41" t="s">
        <v>85</v>
      </c>
      <c r="AN6" s="41" t="s">
        <v>86</v>
      </c>
      <c r="AO6" s="41" t="s">
        <v>87</v>
      </c>
      <c r="AP6" s="39" t="s">
        <v>352</v>
      </c>
      <c r="AQ6" s="46" t="s">
        <v>2181</v>
      </c>
      <c r="AR6" s="45"/>
      <c r="AS6" s="41" t="s">
        <v>90</v>
      </c>
      <c r="AT6" s="36" t="s">
        <v>746</v>
      </c>
      <c r="AU6" s="36"/>
      <c r="AV6" s="38" t="n">
        <v>44145</v>
      </c>
      <c r="AW6" s="38"/>
      <c r="AX6" s="36"/>
      <c r="AY6" s="36"/>
      <c r="AZ6" s="36"/>
      <c r="BA6" s="38" t="s">
        <v>402</v>
      </c>
      <c r="BB6" s="38" t="s">
        <v>93</v>
      </c>
      <c r="BC6" s="38" t="s">
        <v>94</v>
      </c>
      <c r="BD6" s="41" t="n">
        <v>3160</v>
      </c>
      <c r="BE6" s="38"/>
      <c r="BF6" s="47"/>
      <c r="BG6" s="48" t="s">
        <v>317</v>
      </c>
      <c r="BH6" s="49"/>
      <c r="BI6" s="51" t="s">
        <v>95</v>
      </c>
      <c r="BJ6" s="50" t="s">
        <v>96</v>
      </c>
      <c r="BK6" s="51" t="s">
        <v>354</v>
      </c>
      <c r="BL6" s="52"/>
      <c r="BM6" s="1" t="s">
        <v>2175</v>
      </c>
      <c r="BN6" s="52"/>
    </row>
    <row r="7" customFormat="false" ht="60" hidden="false" customHeight="true" outlineLevel="0" collapsed="false">
      <c r="A7" s="54"/>
      <c r="B7" s="54" t="s">
        <v>62</v>
      </c>
      <c r="C7" s="54" t="s">
        <v>63</v>
      </c>
      <c r="D7" s="55" t="s">
        <v>64</v>
      </c>
      <c r="E7" s="55" t="n">
        <v>201</v>
      </c>
      <c r="F7" s="56" t="s">
        <v>2182</v>
      </c>
      <c r="G7" s="56" t="s">
        <v>2183</v>
      </c>
      <c r="H7" s="55" t="s">
        <v>2184</v>
      </c>
      <c r="I7" s="57" t="s">
        <v>2185</v>
      </c>
      <c r="J7" s="56" t="s">
        <v>2186</v>
      </c>
      <c r="K7" s="58" t="s">
        <v>2187</v>
      </c>
      <c r="L7" s="58" t="s">
        <v>2188</v>
      </c>
      <c r="M7" s="58" t="s">
        <v>2189</v>
      </c>
      <c r="N7" s="58" t="s">
        <v>2190</v>
      </c>
      <c r="O7" s="54" t="s">
        <v>2191</v>
      </c>
      <c r="P7" s="54" t="s">
        <v>76</v>
      </c>
      <c r="Q7" s="59" t="s">
        <v>77</v>
      </c>
      <c r="R7" s="69" t="n">
        <v>42194</v>
      </c>
      <c r="S7" s="57" t="n">
        <v>10</v>
      </c>
      <c r="T7" s="61" t="n">
        <v>45846</v>
      </c>
      <c r="U7" s="265" t="s">
        <v>78</v>
      </c>
      <c r="V7" s="62"/>
      <c r="W7" s="62" t="s">
        <v>79</v>
      </c>
      <c r="X7" s="57" t="n">
        <v>100</v>
      </c>
      <c r="Y7" s="57"/>
      <c r="Z7" s="59" t="s">
        <v>79</v>
      </c>
      <c r="AA7" s="55" t="s">
        <v>80</v>
      </c>
      <c r="AB7" s="57"/>
      <c r="AC7" s="59" t="s">
        <v>79</v>
      </c>
      <c r="AD7" s="58" t="n">
        <v>12</v>
      </c>
      <c r="AE7" s="69" t="n">
        <v>45332</v>
      </c>
      <c r="AF7" s="64" t="n">
        <v>45697</v>
      </c>
      <c r="AG7" s="56" t="s">
        <v>81</v>
      </c>
      <c r="AH7" s="56" t="s">
        <v>82</v>
      </c>
      <c r="AI7" s="62" t="s">
        <v>2192</v>
      </c>
      <c r="AJ7" s="56" t="s">
        <v>113</v>
      </c>
      <c r="AK7" s="64" t="s">
        <v>2193</v>
      </c>
      <c r="AL7" s="59"/>
      <c r="AM7" s="59" t="s">
        <v>85</v>
      </c>
      <c r="AN7" s="59" t="s">
        <v>86</v>
      </c>
      <c r="AO7" s="59" t="s">
        <v>87</v>
      </c>
      <c r="AP7" s="57" t="s">
        <v>2194</v>
      </c>
      <c r="AQ7" s="56" t="n">
        <v>42887</v>
      </c>
      <c r="AR7" s="64"/>
      <c r="AS7" s="59" t="s">
        <v>90</v>
      </c>
      <c r="AT7" s="54" t="s">
        <v>746</v>
      </c>
      <c r="AU7" s="54"/>
      <c r="AV7" s="56" t="n">
        <v>45200</v>
      </c>
      <c r="AW7" s="56"/>
      <c r="AX7" s="54"/>
      <c r="AY7" s="54"/>
      <c r="AZ7" s="54"/>
      <c r="BA7" s="56" t="s">
        <v>2195</v>
      </c>
      <c r="BB7" s="56" t="s">
        <v>93</v>
      </c>
      <c r="BC7" s="56" t="s">
        <v>94</v>
      </c>
      <c r="BD7" s="59" t="n">
        <v>3160</v>
      </c>
      <c r="BE7" s="56"/>
      <c r="BF7" s="66"/>
      <c r="BG7" s="67" t="s">
        <v>446</v>
      </c>
      <c r="BH7" s="62"/>
      <c r="BI7" s="62"/>
      <c r="BJ7" s="62"/>
      <c r="BK7" s="62"/>
      <c r="BL7" s="269"/>
      <c r="BM7" s="1" t="s">
        <v>2175</v>
      </c>
      <c r="BN7" s="120"/>
    </row>
    <row r="8" customFormat="false" ht="60" hidden="false" customHeight="true" outlineLevel="0" collapsed="false">
      <c r="A8" s="36"/>
      <c r="B8" s="36" t="s">
        <v>62</v>
      </c>
      <c r="C8" s="36" t="s">
        <v>63</v>
      </c>
      <c r="D8" s="37" t="s">
        <v>64</v>
      </c>
      <c r="E8" s="37" t="n">
        <v>202</v>
      </c>
      <c r="F8" s="38" t="s">
        <v>2196</v>
      </c>
      <c r="G8" s="38" t="s">
        <v>2197</v>
      </c>
      <c r="H8" s="37" t="s">
        <v>2198</v>
      </c>
      <c r="I8" s="39" t="s">
        <v>552</v>
      </c>
      <c r="J8" s="38" t="s">
        <v>553</v>
      </c>
      <c r="K8" s="40" t="s">
        <v>554</v>
      </c>
      <c r="L8" s="40" t="s">
        <v>555</v>
      </c>
      <c r="M8" s="38" t="s">
        <v>2199</v>
      </c>
      <c r="N8" s="40" t="s">
        <v>2200</v>
      </c>
      <c r="O8" s="36" t="s">
        <v>558</v>
      </c>
      <c r="P8" s="36" t="s">
        <v>76</v>
      </c>
      <c r="Q8" s="41" t="s">
        <v>108</v>
      </c>
      <c r="R8" s="44" t="n">
        <v>42095</v>
      </c>
      <c r="S8" s="39" t="n">
        <v>6</v>
      </c>
      <c r="T8" s="43" t="n">
        <v>44286.2</v>
      </c>
      <c r="U8" s="248" t="s">
        <v>78</v>
      </c>
      <c r="V8" s="51"/>
      <c r="W8" s="51" t="s">
        <v>109</v>
      </c>
      <c r="X8" s="39" t="n">
        <v>900</v>
      </c>
      <c r="Y8" s="39"/>
      <c r="Z8" s="41" t="s">
        <v>109</v>
      </c>
      <c r="AA8" s="37" t="s">
        <v>2201</v>
      </c>
      <c r="AB8" s="39"/>
      <c r="AC8" s="41" t="s">
        <v>578</v>
      </c>
      <c r="AD8" s="40" t="n">
        <v>60</v>
      </c>
      <c r="AE8" s="44" t="n">
        <v>43921</v>
      </c>
      <c r="AF8" s="45" t="n">
        <v>45746</v>
      </c>
      <c r="AG8" s="45" t="s">
        <v>81</v>
      </c>
      <c r="AH8" s="45" t="s">
        <v>82</v>
      </c>
      <c r="AI8" s="41" t="s">
        <v>2202</v>
      </c>
      <c r="AJ8" s="38" t="s">
        <v>62</v>
      </c>
      <c r="AK8" s="45" t="s">
        <v>2203</v>
      </c>
      <c r="AL8" s="41"/>
      <c r="AM8" s="41" t="s">
        <v>85</v>
      </c>
      <c r="AN8" s="41" t="s">
        <v>86</v>
      </c>
      <c r="AO8" s="41" t="s">
        <v>87</v>
      </c>
      <c r="AP8" s="39" t="s">
        <v>2204</v>
      </c>
      <c r="AQ8" s="46" t="s">
        <v>366</v>
      </c>
      <c r="AR8" s="45"/>
      <c r="AS8" s="41" t="s">
        <v>90</v>
      </c>
      <c r="AT8" s="36" t="s">
        <v>746</v>
      </c>
      <c r="AU8" s="36"/>
      <c r="AV8" s="38"/>
      <c r="AW8" s="38"/>
      <c r="AX8" s="36"/>
      <c r="AY8" s="36"/>
      <c r="AZ8" s="36"/>
      <c r="BA8" s="38"/>
      <c r="BB8" s="38" t="s">
        <v>116</v>
      </c>
      <c r="BC8" s="38" t="s">
        <v>117</v>
      </c>
      <c r="BD8" s="41" t="n">
        <v>3201</v>
      </c>
      <c r="BE8" s="38"/>
      <c r="BF8" s="47"/>
      <c r="BG8" s="48"/>
      <c r="BH8" s="49"/>
      <c r="BI8" s="51"/>
      <c r="BJ8" s="51"/>
      <c r="BK8" s="51"/>
      <c r="BL8" s="52"/>
      <c r="BM8" s="52"/>
      <c r="BN8" s="52"/>
    </row>
    <row r="9" customFormat="false" ht="60" hidden="false" customHeight="true" outlineLevel="0" collapsed="false">
      <c r="A9" s="36"/>
      <c r="B9" s="36" t="s">
        <v>62</v>
      </c>
      <c r="C9" s="36" t="s">
        <v>63</v>
      </c>
      <c r="D9" s="37" t="s">
        <v>64</v>
      </c>
      <c r="E9" s="37" t="n">
        <v>202</v>
      </c>
      <c r="F9" s="38" t="s">
        <v>2182</v>
      </c>
      <c r="G9" s="38" t="s">
        <v>2183</v>
      </c>
      <c r="H9" s="37" t="s">
        <v>2205</v>
      </c>
      <c r="I9" s="39" t="s">
        <v>2185</v>
      </c>
      <c r="J9" s="38" t="s">
        <v>2186</v>
      </c>
      <c r="K9" s="40" t="s">
        <v>2187</v>
      </c>
      <c r="L9" s="40" t="s">
        <v>2188</v>
      </c>
      <c r="M9" s="40" t="s">
        <v>2189</v>
      </c>
      <c r="N9" s="40" t="s">
        <v>2206</v>
      </c>
      <c r="O9" s="36" t="s">
        <v>2191</v>
      </c>
      <c r="P9" s="36" t="s">
        <v>76</v>
      </c>
      <c r="Q9" s="41" t="s">
        <v>77</v>
      </c>
      <c r="R9" s="42" t="n">
        <v>42186</v>
      </c>
      <c r="S9" s="39" t="n">
        <v>10</v>
      </c>
      <c r="T9" s="43" t="n">
        <v>45838</v>
      </c>
      <c r="U9" s="248" t="s">
        <v>78</v>
      </c>
      <c r="V9" s="51"/>
      <c r="W9" s="51" t="s">
        <v>79</v>
      </c>
      <c r="X9" s="39" t="n">
        <v>100</v>
      </c>
      <c r="Y9" s="39"/>
      <c r="Z9" s="41" t="s">
        <v>79</v>
      </c>
      <c r="AA9" s="37" t="s">
        <v>80</v>
      </c>
      <c r="AB9" s="39"/>
      <c r="AC9" s="41" t="s">
        <v>79</v>
      </c>
      <c r="AD9" s="40" t="n">
        <v>12</v>
      </c>
      <c r="AE9" s="42" t="n">
        <v>45332</v>
      </c>
      <c r="AF9" s="45" t="n">
        <v>45697</v>
      </c>
      <c r="AG9" s="38" t="s">
        <v>81</v>
      </c>
      <c r="AH9" s="38" t="s">
        <v>82</v>
      </c>
      <c r="AI9" s="41" t="s">
        <v>2207</v>
      </c>
      <c r="AJ9" s="38" t="s">
        <v>113</v>
      </c>
      <c r="AK9" s="45" t="s">
        <v>2193</v>
      </c>
      <c r="AL9" s="41"/>
      <c r="AM9" s="41" t="s">
        <v>85</v>
      </c>
      <c r="AN9" s="41" t="s">
        <v>86</v>
      </c>
      <c r="AO9" s="41" t="s">
        <v>87</v>
      </c>
      <c r="AP9" s="39" t="s">
        <v>2208</v>
      </c>
      <c r="AQ9" s="46" t="s">
        <v>2209</v>
      </c>
      <c r="AR9" s="45"/>
      <c r="AS9" s="41" t="s">
        <v>90</v>
      </c>
      <c r="AT9" s="36" t="s">
        <v>746</v>
      </c>
      <c r="AU9" s="36"/>
      <c r="AV9" s="38" t="n">
        <v>44805</v>
      </c>
      <c r="AW9" s="38"/>
      <c r="AX9" s="36"/>
      <c r="AY9" s="36"/>
      <c r="AZ9" s="36"/>
      <c r="BA9" s="38" t="s">
        <v>419</v>
      </c>
      <c r="BB9" s="38" t="s">
        <v>93</v>
      </c>
      <c r="BC9" s="38" t="s">
        <v>94</v>
      </c>
      <c r="BD9" s="41" t="n">
        <v>3160</v>
      </c>
      <c r="BE9" s="38"/>
      <c r="BF9" s="47"/>
      <c r="BG9" s="48" t="s">
        <v>446</v>
      </c>
      <c r="BH9" s="51"/>
      <c r="BI9" s="51"/>
      <c r="BJ9" s="51"/>
      <c r="BK9" s="51"/>
      <c r="BL9" s="269"/>
      <c r="BM9" s="120" t="s">
        <v>2175</v>
      </c>
      <c r="BN9" s="120"/>
    </row>
    <row r="10" customFormat="false" ht="60" hidden="false" customHeight="true" outlineLevel="0" collapsed="false">
      <c r="A10" s="36"/>
      <c r="B10" s="36" t="s">
        <v>62</v>
      </c>
      <c r="C10" s="36" t="s">
        <v>63</v>
      </c>
      <c r="D10" s="37" t="s">
        <v>64</v>
      </c>
      <c r="E10" s="37" t="n">
        <v>202</v>
      </c>
      <c r="F10" s="38" t="s">
        <v>2196</v>
      </c>
      <c r="G10" s="38" t="s">
        <v>2210</v>
      </c>
      <c r="H10" s="37" t="s">
        <v>2211</v>
      </c>
      <c r="I10" s="39" t="s">
        <v>2041</v>
      </c>
      <c r="J10" s="38" t="s">
        <v>2042</v>
      </c>
      <c r="K10" s="40" t="s">
        <v>410</v>
      </c>
      <c r="L10" s="40" t="s">
        <v>2108</v>
      </c>
      <c r="M10" s="38" t="s">
        <v>2212</v>
      </c>
      <c r="N10" s="40" t="n">
        <v>1390993</v>
      </c>
      <c r="O10" s="36" t="s">
        <v>305</v>
      </c>
      <c r="P10" s="36" t="s">
        <v>76</v>
      </c>
      <c r="Q10" s="41" t="s">
        <v>135</v>
      </c>
      <c r="R10" s="42" t="n">
        <v>42095</v>
      </c>
      <c r="S10" s="39" t="n">
        <v>12</v>
      </c>
      <c r="T10" s="43" t="n">
        <v>46477.4</v>
      </c>
      <c r="U10" s="248" t="s">
        <v>78</v>
      </c>
      <c r="V10" s="51" t="s">
        <v>416</v>
      </c>
      <c r="W10" s="51" t="s">
        <v>138</v>
      </c>
      <c r="X10" s="39" t="n">
        <v>20</v>
      </c>
      <c r="Y10" s="39" t="s">
        <v>416</v>
      </c>
      <c r="Z10" s="41" t="s">
        <v>138</v>
      </c>
      <c r="AA10" s="37" t="s">
        <v>2045</v>
      </c>
      <c r="AB10" s="39"/>
      <c r="AC10" s="41" t="s">
        <v>111</v>
      </c>
      <c r="AD10" s="40" t="n">
        <v>60</v>
      </c>
      <c r="AE10" s="44" t="n">
        <v>43921</v>
      </c>
      <c r="AF10" s="45" t="n">
        <v>45746</v>
      </c>
      <c r="AG10" s="45" t="s">
        <v>81</v>
      </c>
      <c r="AH10" s="45" t="s">
        <v>82</v>
      </c>
      <c r="AI10" s="41" t="s">
        <v>2213</v>
      </c>
      <c r="AJ10" s="38" t="s">
        <v>62</v>
      </c>
      <c r="AK10" s="45" t="s">
        <v>2203</v>
      </c>
      <c r="AL10" s="41"/>
      <c r="AM10" s="41" t="s">
        <v>85</v>
      </c>
      <c r="AN10" s="41" t="s">
        <v>86</v>
      </c>
      <c r="AO10" s="41" t="s">
        <v>87</v>
      </c>
      <c r="AP10" s="39" t="s">
        <v>2194</v>
      </c>
      <c r="AQ10" s="46" t="n">
        <v>2015</v>
      </c>
      <c r="AR10" s="45"/>
      <c r="AS10" s="41" t="s">
        <v>90</v>
      </c>
      <c r="AT10" s="36" t="s">
        <v>746</v>
      </c>
      <c r="AU10" s="36"/>
      <c r="AV10" s="38"/>
      <c r="AW10" s="38"/>
      <c r="AX10" s="36"/>
      <c r="AY10" s="36"/>
      <c r="AZ10" s="36"/>
      <c r="BA10" s="38"/>
      <c r="BB10" s="38" t="s">
        <v>141</v>
      </c>
      <c r="BC10" s="38" t="s">
        <v>142</v>
      </c>
      <c r="BD10" s="41" t="n">
        <v>3001</v>
      </c>
      <c r="BE10" s="38"/>
      <c r="BF10" s="47"/>
      <c r="BG10" s="48"/>
      <c r="BH10" s="49"/>
      <c r="BI10" s="51"/>
      <c r="BJ10" s="51"/>
      <c r="BK10" s="51"/>
      <c r="BL10" s="52"/>
      <c r="BM10" s="52"/>
      <c r="BN10" s="52"/>
    </row>
    <row r="11" customFormat="false" ht="60" hidden="false" customHeight="true" outlineLevel="0" collapsed="false">
      <c r="A11" s="36"/>
      <c r="B11" s="36" t="s">
        <v>62</v>
      </c>
      <c r="C11" s="36" t="s">
        <v>63</v>
      </c>
      <c r="D11" s="37" t="s">
        <v>64</v>
      </c>
      <c r="E11" s="37" t="n">
        <v>202</v>
      </c>
      <c r="F11" s="38" t="s">
        <v>2196</v>
      </c>
      <c r="G11" s="38" t="s">
        <v>2214</v>
      </c>
      <c r="H11" s="37" t="s">
        <v>2215</v>
      </c>
      <c r="I11" s="39" t="s">
        <v>2041</v>
      </c>
      <c r="J11" s="38" t="s">
        <v>2107</v>
      </c>
      <c r="K11" s="40" t="s">
        <v>410</v>
      </c>
      <c r="L11" s="40" t="s">
        <v>2108</v>
      </c>
      <c r="M11" s="38" t="s">
        <v>2212</v>
      </c>
      <c r="N11" s="40" t="n">
        <v>1390997</v>
      </c>
      <c r="O11" s="36" t="s">
        <v>305</v>
      </c>
      <c r="P11" s="36" t="s">
        <v>76</v>
      </c>
      <c r="Q11" s="41" t="s">
        <v>135</v>
      </c>
      <c r="R11" s="42" t="n">
        <v>42095</v>
      </c>
      <c r="S11" s="39" t="n">
        <v>12</v>
      </c>
      <c r="T11" s="43" t="n">
        <v>46477.4</v>
      </c>
      <c r="U11" s="248" t="s">
        <v>78</v>
      </c>
      <c r="V11" s="51" t="s">
        <v>416</v>
      </c>
      <c r="W11" s="51" t="s">
        <v>138</v>
      </c>
      <c r="X11" s="39" t="n">
        <v>20</v>
      </c>
      <c r="Y11" s="39" t="s">
        <v>416</v>
      </c>
      <c r="Z11" s="41" t="s">
        <v>138</v>
      </c>
      <c r="AA11" s="37" t="s">
        <v>2045</v>
      </c>
      <c r="AB11" s="39"/>
      <c r="AC11" s="41" t="s">
        <v>111</v>
      </c>
      <c r="AD11" s="40" t="n">
        <v>60</v>
      </c>
      <c r="AE11" s="44" t="n">
        <v>43921</v>
      </c>
      <c r="AF11" s="45" t="n">
        <v>45746</v>
      </c>
      <c r="AG11" s="45" t="s">
        <v>81</v>
      </c>
      <c r="AH11" s="45" t="s">
        <v>82</v>
      </c>
      <c r="AI11" s="41" t="s">
        <v>2216</v>
      </c>
      <c r="AJ11" s="38" t="s">
        <v>62</v>
      </c>
      <c r="AK11" s="45" t="s">
        <v>2203</v>
      </c>
      <c r="AL11" s="41"/>
      <c r="AM11" s="41" t="s">
        <v>85</v>
      </c>
      <c r="AN11" s="41" t="s">
        <v>86</v>
      </c>
      <c r="AO11" s="41" t="s">
        <v>87</v>
      </c>
      <c r="AP11" s="39" t="s">
        <v>2194</v>
      </c>
      <c r="AQ11" s="46" t="n">
        <v>2015</v>
      </c>
      <c r="AR11" s="45"/>
      <c r="AS11" s="41" t="s">
        <v>90</v>
      </c>
      <c r="AT11" s="36" t="s">
        <v>746</v>
      </c>
      <c r="AU11" s="36"/>
      <c r="AV11" s="38"/>
      <c r="AW11" s="38"/>
      <c r="AX11" s="36"/>
      <c r="AY11" s="36"/>
      <c r="AZ11" s="36"/>
      <c r="BA11" s="38"/>
      <c r="BB11" s="38" t="s">
        <v>141</v>
      </c>
      <c r="BC11" s="38" t="s">
        <v>142</v>
      </c>
      <c r="BD11" s="41" t="n">
        <v>3001</v>
      </c>
      <c r="BE11" s="38"/>
      <c r="BF11" s="47"/>
      <c r="BG11" s="48"/>
      <c r="BH11" s="49"/>
      <c r="BI11" s="51"/>
      <c r="BJ11" s="51"/>
      <c r="BK11" s="51"/>
      <c r="BL11" s="52"/>
      <c r="BM11" s="52"/>
      <c r="BN11" s="52"/>
    </row>
    <row r="12" customFormat="false" ht="60" hidden="false" customHeight="true" outlineLevel="0" collapsed="false">
      <c r="A12" s="36"/>
      <c r="B12" s="36" t="s">
        <v>62</v>
      </c>
      <c r="C12" s="36" t="s">
        <v>63</v>
      </c>
      <c r="D12" s="37" t="s">
        <v>64</v>
      </c>
      <c r="E12" s="37" t="n">
        <v>202</v>
      </c>
      <c r="F12" s="38" t="s">
        <v>2196</v>
      </c>
      <c r="G12" s="38" t="s">
        <v>2217</v>
      </c>
      <c r="H12" s="37" t="s">
        <v>2218</v>
      </c>
      <c r="I12" s="39" t="s">
        <v>2219</v>
      </c>
      <c r="J12" s="38" t="s">
        <v>2107</v>
      </c>
      <c r="K12" s="40" t="s">
        <v>410</v>
      </c>
      <c r="L12" s="40" t="s">
        <v>2108</v>
      </c>
      <c r="M12" s="40" t="s">
        <v>2220</v>
      </c>
      <c r="N12" s="40" t="n">
        <v>1391001</v>
      </c>
      <c r="O12" s="36" t="s">
        <v>2221</v>
      </c>
      <c r="P12" s="36" t="s">
        <v>76</v>
      </c>
      <c r="Q12" s="41" t="s">
        <v>135</v>
      </c>
      <c r="R12" s="42" t="n">
        <v>42095</v>
      </c>
      <c r="S12" s="39" t="n">
        <v>12</v>
      </c>
      <c r="T12" s="43" t="n">
        <v>46477.4</v>
      </c>
      <c r="U12" s="248" t="s">
        <v>78</v>
      </c>
      <c r="V12" s="51" t="s">
        <v>137</v>
      </c>
      <c r="W12" s="51" t="s">
        <v>138</v>
      </c>
      <c r="X12" s="39" t="n">
        <v>1</v>
      </c>
      <c r="Y12" s="39" t="s">
        <v>137</v>
      </c>
      <c r="Z12" s="41" t="s">
        <v>138</v>
      </c>
      <c r="AA12" s="37" t="s">
        <v>2045</v>
      </c>
      <c r="AB12" s="39"/>
      <c r="AC12" s="41" t="s">
        <v>111</v>
      </c>
      <c r="AD12" s="40" t="n">
        <v>60</v>
      </c>
      <c r="AE12" s="44" t="n">
        <v>43921</v>
      </c>
      <c r="AF12" s="45" t="n">
        <v>45746</v>
      </c>
      <c r="AG12" s="45" t="s">
        <v>81</v>
      </c>
      <c r="AH12" s="45" t="s">
        <v>82</v>
      </c>
      <c r="AI12" s="41" t="s">
        <v>2222</v>
      </c>
      <c r="AJ12" s="38" t="s">
        <v>62</v>
      </c>
      <c r="AK12" s="45" t="s">
        <v>2203</v>
      </c>
      <c r="AL12" s="41"/>
      <c r="AM12" s="41" t="s">
        <v>85</v>
      </c>
      <c r="AN12" s="41" t="s">
        <v>86</v>
      </c>
      <c r="AO12" s="41" t="s">
        <v>87</v>
      </c>
      <c r="AP12" s="39" t="s">
        <v>2223</v>
      </c>
      <c r="AQ12" s="36" t="n">
        <v>2016</v>
      </c>
      <c r="AR12" s="45"/>
      <c r="AS12" s="41" t="s">
        <v>90</v>
      </c>
      <c r="AT12" s="36" t="s">
        <v>746</v>
      </c>
      <c r="AU12" s="36"/>
      <c r="AV12" s="38"/>
      <c r="AW12" s="38"/>
      <c r="AX12" s="36"/>
      <c r="AY12" s="36"/>
      <c r="AZ12" s="36"/>
      <c r="BA12" s="38"/>
      <c r="BB12" s="38" t="s">
        <v>141</v>
      </c>
      <c r="BC12" s="38" t="s">
        <v>142</v>
      </c>
      <c r="BD12" s="41" t="n">
        <v>3001</v>
      </c>
      <c r="BE12" s="38"/>
      <c r="BF12" s="47"/>
      <c r="BG12" s="48"/>
      <c r="BH12" s="49"/>
      <c r="BI12" s="51"/>
      <c r="BJ12" s="51"/>
      <c r="BK12" s="51"/>
      <c r="BL12" s="52"/>
      <c r="BM12" s="52"/>
      <c r="BN12" s="52"/>
    </row>
    <row r="13" customFormat="false" ht="60" hidden="false" customHeight="true" outlineLevel="0" collapsed="false">
      <c r="A13" s="36"/>
      <c r="B13" s="36" t="s">
        <v>62</v>
      </c>
      <c r="C13" s="36" t="s">
        <v>63</v>
      </c>
      <c r="D13" s="37" t="s">
        <v>64</v>
      </c>
      <c r="E13" s="37" t="n">
        <v>202</v>
      </c>
      <c r="F13" s="38" t="s">
        <v>2196</v>
      </c>
      <c r="G13" s="38" t="s">
        <v>2224</v>
      </c>
      <c r="H13" s="37" t="s">
        <v>2225</v>
      </c>
      <c r="I13" s="39" t="s">
        <v>2041</v>
      </c>
      <c r="J13" s="38" t="s">
        <v>2107</v>
      </c>
      <c r="K13" s="40" t="s">
        <v>410</v>
      </c>
      <c r="L13" s="40" t="s">
        <v>2108</v>
      </c>
      <c r="M13" s="40" t="s">
        <v>2220</v>
      </c>
      <c r="N13" s="40" t="n">
        <v>1391003</v>
      </c>
      <c r="O13" s="36" t="s">
        <v>305</v>
      </c>
      <c r="P13" s="36" t="s">
        <v>76</v>
      </c>
      <c r="Q13" s="39" t="n">
        <v>30</v>
      </c>
      <c r="R13" s="42" t="n">
        <v>42095</v>
      </c>
      <c r="S13" s="39" t="n">
        <v>12</v>
      </c>
      <c r="T13" s="43" t="n">
        <v>46477.4</v>
      </c>
      <c r="U13" s="248" t="s">
        <v>78</v>
      </c>
      <c r="V13" s="51" t="s">
        <v>137</v>
      </c>
      <c r="W13" s="51" t="s">
        <v>138</v>
      </c>
      <c r="X13" s="39" t="n">
        <v>1</v>
      </c>
      <c r="Y13" s="39" t="s">
        <v>137</v>
      </c>
      <c r="Z13" s="41" t="s">
        <v>138</v>
      </c>
      <c r="AA13" s="37" t="s">
        <v>2045</v>
      </c>
      <c r="AB13" s="39"/>
      <c r="AC13" s="41" t="s">
        <v>111</v>
      </c>
      <c r="AD13" s="40" t="n">
        <v>60</v>
      </c>
      <c r="AE13" s="44" t="n">
        <v>43921</v>
      </c>
      <c r="AF13" s="45" t="n">
        <v>45746</v>
      </c>
      <c r="AG13" s="45" t="s">
        <v>81</v>
      </c>
      <c r="AH13" s="45" t="s">
        <v>82</v>
      </c>
      <c r="AI13" s="41" t="s">
        <v>2226</v>
      </c>
      <c r="AJ13" s="38" t="s">
        <v>62</v>
      </c>
      <c r="AK13" s="45" t="s">
        <v>2203</v>
      </c>
      <c r="AL13" s="41"/>
      <c r="AM13" s="41" t="s">
        <v>85</v>
      </c>
      <c r="AN13" s="41" t="s">
        <v>86</v>
      </c>
      <c r="AO13" s="41" t="s">
        <v>87</v>
      </c>
      <c r="AP13" s="39" t="s">
        <v>2223</v>
      </c>
      <c r="AQ13" s="46" t="s">
        <v>366</v>
      </c>
      <c r="AR13" s="45"/>
      <c r="AS13" s="41" t="s">
        <v>90</v>
      </c>
      <c r="AT13" s="36" t="s">
        <v>746</v>
      </c>
      <c r="AU13" s="36"/>
      <c r="AV13" s="38"/>
      <c r="AW13" s="38"/>
      <c r="AX13" s="36"/>
      <c r="AY13" s="36"/>
      <c r="AZ13" s="36"/>
      <c r="BA13" s="38"/>
      <c r="BB13" s="38" t="s">
        <v>141</v>
      </c>
      <c r="BC13" s="38" t="s">
        <v>142</v>
      </c>
      <c r="BD13" s="41" t="n">
        <v>3001</v>
      </c>
      <c r="BE13" s="38"/>
      <c r="BF13" s="47"/>
      <c r="BG13" s="48"/>
      <c r="BH13" s="49"/>
      <c r="BI13" s="51"/>
      <c r="BJ13" s="51"/>
      <c r="BK13" s="51"/>
      <c r="BL13" s="52"/>
      <c r="BM13" s="52"/>
      <c r="BN13" s="52"/>
    </row>
    <row r="14" customFormat="false" ht="60" hidden="false" customHeight="true" outlineLevel="0" collapsed="false">
      <c r="A14" s="36"/>
      <c r="B14" s="36" t="s">
        <v>62</v>
      </c>
      <c r="C14" s="36" t="s">
        <v>63</v>
      </c>
      <c r="D14" s="37" t="s">
        <v>64</v>
      </c>
      <c r="E14" s="37" t="n">
        <v>202</v>
      </c>
      <c r="F14" s="38" t="s">
        <v>2196</v>
      </c>
      <c r="G14" s="38" t="s">
        <v>2227</v>
      </c>
      <c r="H14" s="37" t="s">
        <v>2228</v>
      </c>
      <c r="I14" s="39" t="s">
        <v>552</v>
      </c>
      <c r="J14" s="38" t="s">
        <v>553</v>
      </c>
      <c r="K14" s="40" t="s">
        <v>554</v>
      </c>
      <c r="L14" s="40" t="s">
        <v>2035</v>
      </c>
      <c r="M14" s="38" t="s">
        <v>2229</v>
      </c>
      <c r="N14" s="40" t="n">
        <v>2250782</v>
      </c>
      <c r="O14" s="36" t="s">
        <v>558</v>
      </c>
      <c r="P14" s="36" t="s">
        <v>76</v>
      </c>
      <c r="Q14" s="41" t="s">
        <v>108</v>
      </c>
      <c r="R14" s="42" t="n">
        <v>42095</v>
      </c>
      <c r="S14" s="39" t="n">
        <v>8</v>
      </c>
      <c r="T14" s="43" t="n">
        <v>45016.6</v>
      </c>
      <c r="U14" s="248" t="s">
        <v>334</v>
      </c>
      <c r="V14" s="51"/>
      <c r="W14" s="51" t="s">
        <v>109</v>
      </c>
      <c r="X14" s="39" t="n">
        <v>100</v>
      </c>
      <c r="Y14" s="39"/>
      <c r="Z14" s="41" t="s">
        <v>109</v>
      </c>
      <c r="AA14" s="37" t="s">
        <v>2201</v>
      </c>
      <c r="AB14" s="39"/>
      <c r="AC14" s="41" t="s">
        <v>578</v>
      </c>
      <c r="AD14" s="40" t="n">
        <v>60</v>
      </c>
      <c r="AE14" s="44" t="n">
        <v>43921</v>
      </c>
      <c r="AF14" s="45" t="n">
        <v>45746</v>
      </c>
      <c r="AG14" s="45" t="s">
        <v>81</v>
      </c>
      <c r="AH14" s="45" t="s">
        <v>82</v>
      </c>
      <c r="AI14" s="41" t="s">
        <v>2230</v>
      </c>
      <c r="AJ14" s="38" t="s">
        <v>62</v>
      </c>
      <c r="AK14" s="45" t="s">
        <v>2203</v>
      </c>
      <c r="AL14" s="41"/>
      <c r="AM14" s="41" t="s">
        <v>85</v>
      </c>
      <c r="AN14" s="41" t="s">
        <v>86</v>
      </c>
      <c r="AO14" s="41" t="s">
        <v>87</v>
      </c>
      <c r="AP14" s="39" t="s">
        <v>173</v>
      </c>
      <c r="AQ14" s="46" t="n">
        <v>2016</v>
      </c>
      <c r="AR14" s="45"/>
      <c r="AS14" s="41" t="s">
        <v>90</v>
      </c>
      <c r="AT14" s="36" t="s">
        <v>746</v>
      </c>
      <c r="AU14" s="36"/>
      <c r="AV14" s="38"/>
      <c r="AW14" s="38"/>
      <c r="AX14" s="36"/>
      <c r="AY14" s="36"/>
      <c r="AZ14" s="36"/>
      <c r="BA14" s="38"/>
      <c r="BB14" s="38" t="s">
        <v>116</v>
      </c>
      <c r="BC14" s="38" t="s">
        <v>117</v>
      </c>
      <c r="BD14" s="41" t="n">
        <v>3201</v>
      </c>
      <c r="BE14" s="38"/>
      <c r="BF14" s="47"/>
      <c r="BG14" s="48"/>
      <c r="BH14" s="49"/>
      <c r="BI14" s="51"/>
      <c r="BJ14" s="51"/>
      <c r="BK14" s="51"/>
      <c r="BL14" s="52"/>
      <c r="BM14" s="52"/>
      <c r="BN14" s="52"/>
    </row>
    <row r="15" customFormat="false" ht="60" hidden="false" customHeight="true" outlineLevel="0" collapsed="false">
      <c r="A15" s="36"/>
      <c r="B15" s="36" t="s">
        <v>62</v>
      </c>
      <c r="C15" s="36" t="s">
        <v>63</v>
      </c>
      <c r="D15" s="37" t="s">
        <v>64</v>
      </c>
      <c r="E15" s="37" t="n">
        <v>202</v>
      </c>
      <c r="F15" s="38" t="s">
        <v>2196</v>
      </c>
      <c r="G15" s="38" t="s">
        <v>2231</v>
      </c>
      <c r="H15" s="37" t="s">
        <v>2232</v>
      </c>
      <c r="I15" s="39" t="s">
        <v>552</v>
      </c>
      <c r="J15" s="38" t="s">
        <v>553</v>
      </c>
      <c r="K15" s="40" t="s">
        <v>554</v>
      </c>
      <c r="L15" s="40" t="s">
        <v>2035</v>
      </c>
      <c r="M15" s="38" t="s">
        <v>2229</v>
      </c>
      <c r="N15" s="40" t="n">
        <v>2250801</v>
      </c>
      <c r="O15" s="36" t="s">
        <v>558</v>
      </c>
      <c r="P15" s="36" t="s">
        <v>76</v>
      </c>
      <c r="Q15" s="41" t="s">
        <v>108</v>
      </c>
      <c r="R15" s="42" t="n">
        <v>42095</v>
      </c>
      <c r="S15" s="39" t="n">
        <v>8</v>
      </c>
      <c r="T15" s="43" t="n">
        <v>45016.6</v>
      </c>
      <c r="U15" s="248" t="s">
        <v>334</v>
      </c>
      <c r="V15" s="51"/>
      <c r="W15" s="51" t="s">
        <v>109</v>
      </c>
      <c r="X15" s="39" t="n">
        <v>100</v>
      </c>
      <c r="Y15" s="39"/>
      <c r="Z15" s="41" t="s">
        <v>109</v>
      </c>
      <c r="AA15" s="37" t="s">
        <v>2201</v>
      </c>
      <c r="AB15" s="39"/>
      <c r="AC15" s="41" t="s">
        <v>578</v>
      </c>
      <c r="AD15" s="40" t="n">
        <v>60</v>
      </c>
      <c r="AE15" s="44" t="n">
        <v>43921</v>
      </c>
      <c r="AF15" s="45" t="n">
        <v>45746</v>
      </c>
      <c r="AG15" s="45" t="s">
        <v>81</v>
      </c>
      <c r="AH15" s="45" t="s">
        <v>82</v>
      </c>
      <c r="AI15" s="41" t="s">
        <v>2233</v>
      </c>
      <c r="AJ15" s="38" t="s">
        <v>62</v>
      </c>
      <c r="AK15" s="45" t="s">
        <v>2203</v>
      </c>
      <c r="AL15" s="41"/>
      <c r="AM15" s="41" t="s">
        <v>85</v>
      </c>
      <c r="AN15" s="41" t="s">
        <v>86</v>
      </c>
      <c r="AO15" s="41" t="s">
        <v>87</v>
      </c>
      <c r="AP15" s="39" t="s">
        <v>173</v>
      </c>
      <c r="AQ15" s="36" t="n">
        <v>2016</v>
      </c>
      <c r="AR15" s="45"/>
      <c r="AS15" s="41" t="s">
        <v>90</v>
      </c>
      <c r="AT15" s="36" t="s">
        <v>746</v>
      </c>
      <c r="AU15" s="36"/>
      <c r="AV15" s="38"/>
      <c r="AW15" s="38"/>
      <c r="AX15" s="36"/>
      <c r="AY15" s="36"/>
      <c r="AZ15" s="36"/>
      <c r="BA15" s="38"/>
      <c r="BB15" s="38" t="s">
        <v>116</v>
      </c>
      <c r="BC15" s="38" t="s">
        <v>117</v>
      </c>
      <c r="BD15" s="41" t="n">
        <v>3201</v>
      </c>
      <c r="BE15" s="38"/>
      <c r="BF15" s="47"/>
      <c r="BG15" s="48"/>
      <c r="BH15" s="49"/>
      <c r="BI15" s="51"/>
      <c r="BJ15" s="51"/>
      <c r="BK15" s="51"/>
      <c r="BL15" s="52"/>
      <c r="BM15" s="52"/>
      <c r="BN15" s="52"/>
    </row>
    <row r="16" customFormat="false" ht="60" hidden="false" customHeight="true" outlineLevel="0" collapsed="false">
      <c r="A16" s="36"/>
      <c r="B16" s="36" t="s">
        <v>62</v>
      </c>
      <c r="C16" s="36" t="s">
        <v>63</v>
      </c>
      <c r="D16" s="37" t="s">
        <v>64</v>
      </c>
      <c r="E16" s="37" t="n">
        <v>202</v>
      </c>
      <c r="F16" s="38" t="s">
        <v>2196</v>
      </c>
      <c r="G16" s="38" t="s">
        <v>2234</v>
      </c>
      <c r="H16" s="37" t="s">
        <v>2235</v>
      </c>
      <c r="I16" s="39" t="s">
        <v>552</v>
      </c>
      <c r="J16" s="38" t="s">
        <v>553</v>
      </c>
      <c r="K16" s="40" t="s">
        <v>554</v>
      </c>
      <c r="L16" s="40" t="s">
        <v>555</v>
      </c>
      <c r="M16" s="38" t="s">
        <v>2236</v>
      </c>
      <c r="N16" s="40" t="s">
        <v>2237</v>
      </c>
      <c r="O16" s="36" t="s">
        <v>558</v>
      </c>
      <c r="P16" s="36" t="s">
        <v>76</v>
      </c>
      <c r="Q16" s="41" t="s">
        <v>108</v>
      </c>
      <c r="R16" s="42" t="n">
        <v>42101</v>
      </c>
      <c r="S16" s="39" t="n">
        <v>8</v>
      </c>
      <c r="T16" s="43" t="n">
        <v>45022.6</v>
      </c>
      <c r="U16" s="248" t="s">
        <v>334</v>
      </c>
      <c r="V16" s="51"/>
      <c r="W16" s="51" t="s">
        <v>109</v>
      </c>
      <c r="X16" s="39" t="n">
        <v>100</v>
      </c>
      <c r="Y16" s="39"/>
      <c r="Z16" s="41" t="s">
        <v>109</v>
      </c>
      <c r="AA16" s="37" t="s">
        <v>742</v>
      </c>
      <c r="AB16" s="39"/>
      <c r="AC16" s="41" t="s">
        <v>578</v>
      </c>
      <c r="AD16" s="40" t="n">
        <v>60</v>
      </c>
      <c r="AE16" s="44" t="n">
        <v>43921</v>
      </c>
      <c r="AF16" s="45" t="n">
        <v>45746</v>
      </c>
      <c r="AG16" s="45" t="s">
        <v>81</v>
      </c>
      <c r="AH16" s="45" t="s">
        <v>82</v>
      </c>
      <c r="AI16" s="41" t="s">
        <v>2238</v>
      </c>
      <c r="AJ16" s="38" t="s">
        <v>62</v>
      </c>
      <c r="AK16" s="45" t="s">
        <v>2203</v>
      </c>
      <c r="AL16" s="41"/>
      <c r="AM16" s="41" t="s">
        <v>85</v>
      </c>
      <c r="AN16" s="41" t="s">
        <v>86</v>
      </c>
      <c r="AO16" s="41" t="s">
        <v>87</v>
      </c>
      <c r="AP16" s="39" t="s">
        <v>2239</v>
      </c>
      <c r="AQ16" s="46"/>
      <c r="AR16" s="45"/>
      <c r="AS16" s="41" t="s">
        <v>90</v>
      </c>
      <c r="AT16" s="36" t="s">
        <v>746</v>
      </c>
      <c r="AU16" s="36"/>
      <c r="AV16" s="38"/>
      <c r="AW16" s="38"/>
      <c r="AX16" s="36"/>
      <c r="AY16" s="36"/>
      <c r="AZ16" s="36"/>
      <c r="BA16" s="38"/>
      <c r="BB16" s="38" t="s">
        <v>116</v>
      </c>
      <c r="BC16" s="38" t="s">
        <v>117</v>
      </c>
      <c r="BD16" s="41" t="n">
        <v>3201</v>
      </c>
      <c r="BE16" s="38"/>
      <c r="BF16" s="47"/>
      <c r="BG16" s="48"/>
      <c r="BH16" s="49"/>
      <c r="BI16" s="51"/>
      <c r="BJ16" s="51"/>
      <c r="BK16" s="51"/>
      <c r="BL16" s="52"/>
      <c r="BM16" s="52"/>
      <c r="BN16" s="52"/>
    </row>
    <row r="17" customFormat="false" ht="60" hidden="false" customHeight="true" outlineLevel="0" collapsed="false">
      <c r="A17" s="36"/>
      <c r="B17" s="36" t="s">
        <v>62</v>
      </c>
      <c r="C17" s="36" t="s">
        <v>63</v>
      </c>
      <c r="D17" s="37" t="s">
        <v>64</v>
      </c>
      <c r="E17" s="37" t="n">
        <v>202</v>
      </c>
      <c r="F17" s="38" t="s">
        <v>2240</v>
      </c>
      <c r="G17" s="38" t="s">
        <v>2241</v>
      </c>
      <c r="H17" s="37" t="s">
        <v>2242</v>
      </c>
      <c r="I17" s="39" t="s">
        <v>552</v>
      </c>
      <c r="J17" s="38" t="s">
        <v>553</v>
      </c>
      <c r="K17" s="40" t="s">
        <v>554</v>
      </c>
      <c r="L17" s="40" t="s">
        <v>555</v>
      </c>
      <c r="M17" s="38" t="s">
        <v>2236</v>
      </c>
      <c r="N17" s="40" t="s">
        <v>2243</v>
      </c>
      <c r="O17" s="36" t="s">
        <v>558</v>
      </c>
      <c r="P17" s="36" t="s">
        <v>76</v>
      </c>
      <c r="Q17" s="41" t="s">
        <v>108</v>
      </c>
      <c r="R17" s="42" t="n">
        <v>42101</v>
      </c>
      <c r="S17" s="39" t="n">
        <v>8</v>
      </c>
      <c r="T17" s="43" t="n">
        <v>45022.6</v>
      </c>
      <c r="U17" s="248" t="s">
        <v>334</v>
      </c>
      <c r="V17" s="51"/>
      <c r="W17" s="51" t="s">
        <v>109</v>
      </c>
      <c r="X17" s="39" t="n">
        <v>100</v>
      </c>
      <c r="Y17" s="39"/>
      <c r="Z17" s="41" t="s">
        <v>109</v>
      </c>
      <c r="AA17" s="37" t="s">
        <v>742</v>
      </c>
      <c r="AB17" s="39"/>
      <c r="AC17" s="41" t="s">
        <v>578</v>
      </c>
      <c r="AD17" s="40" t="n">
        <v>60</v>
      </c>
      <c r="AE17" s="44" t="n">
        <v>43921</v>
      </c>
      <c r="AF17" s="45" t="n">
        <v>45746</v>
      </c>
      <c r="AG17" s="45" t="s">
        <v>81</v>
      </c>
      <c r="AH17" s="45" t="s">
        <v>82</v>
      </c>
      <c r="AI17" s="41" t="s">
        <v>2244</v>
      </c>
      <c r="AJ17" s="38" t="s">
        <v>62</v>
      </c>
      <c r="AK17" s="45" t="s">
        <v>2203</v>
      </c>
      <c r="AL17" s="41"/>
      <c r="AM17" s="41" t="s">
        <v>85</v>
      </c>
      <c r="AN17" s="41" t="s">
        <v>86</v>
      </c>
      <c r="AO17" s="41" t="s">
        <v>87</v>
      </c>
      <c r="AP17" s="39" t="s">
        <v>2245</v>
      </c>
      <c r="AQ17" s="46" t="s">
        <v>366</v>
      </c>
      <c r="AR17" s="45"/>
      <c r="AS17" s="41" t="s">
        <v>90</v>
      </c>
      <c r="AT17" s="36" t="s">
        <v>746</v>
      </c>
      <c r="AU17" s="36"/>
      <c r="AV17" s="38"/>
      <c r="AW17" s="38"/>
      <c r="AX17" s="36"/>
      <c r="AY17" s="36"/>
      <c r="AZ17" s="36"/>
      <c r="BA17" s="38"/>
      <c r="BB17" s="38" t="s">
        <v>116</v>
      </c>
      <c r="BC17" s="38" t="s">
        <v>117</v>
      </c>
      <c r="BD17" s="41" t="n">
        <v>3201</v>
      </c>
      <c r="BE17" s="38"/>
      <c r="BF17" s="47"/>
      <c r="BG17" s="48"/>
      <c r="BH17" s="49"/>
      <c r="BI17" s="51"/>
      <c r="BJ17" s="51"/>
      <c r="BK17" s="51"/>
      <c r="BL17" s="52"/>
      <c r="BM17" s="52"/>
      <c r="BN17" s="52"/>
    </row>
    <row r="18" customFormat="false" ht="60" hidden="false" customHeight="true" outlineLevel="0" collapsed="false">
      <c r="A18" s="54"/>
      <c r="B18" s="54" t="s">
        <v>62</v>
      </c>
      <c r="C18" s="54" t="s">
        <v>63</v>
      </c>
      <c r="D18" s="55" t="s">
        <v>64</v>
      </c>
      <c r="E18" s="55" t="n">
        <v>203</v>
      </c>
      <c r="F18" s="56" t="s">
        <v>2196</v>
      </c>
      <c r="G18" s="56" t="s">
        <v>2246</v>
      </c>
      <c r="H18" s="55" t="s">
        <v>2247</v>
      </c>
      <c r="I18" s="57" t="s">
        <v>552</v>
      </c>
      <c r="J18" s="56" t="s">
        <v>553</v>
      </c>
      <c r="K18" s="58" t="s">
        <v>554</v>
      </c>
      <c r="L18" s="58" t="s">
        <v>2035</v>
      </c>
      <c r="M18" s="56" t="s">
        <v>2248</v>
      </c>
      <c r="N18" s="58" t="n">
        <v>2250790</v>
      </c>
      <c r="O18" s="54" t="s">
        <v>558</v>
      </c>
      <c r="P18" s="54" t="s">
        <v>76</v>
      </c>
      <c r="Q18" s="59" t="s">
        <v>108</v>
      </c>
      <c r="R18" s="63" t="n">
        <v>42095</v>
      </c>
      <c r="S18" s="57" t="n">
        <v>8</v>
      </c>
      <c r="T18" s="61" t="n">
        <v>45016.6</v>
      </c>
      <c r="U18" s="265" t="s">
        <v>334</v>
      </c>
      <c r="V18" s="62"/>
      <c r="W18" s="62" t="s">
        <v>109</v>
      </c>
      <c r="X18" s="57" t="n">
        <v>100</v>
      </c>
      <c r="Y18" s="57"/>
      <c r="Z18" s="59" t="s">
        <v>109</v>
      </c>
      <c r="AA18" s="55" t="s">
        <v>742</v>
      </c>
      <c r="AB18" s="57"/>
      <c r="AC18" s="59" t="s">
        <v>578</v>
      </c>
      <c r="AD18" s="58" t="n">
        <v>60</v>
      </c>
      <c r="AE18" s="63" t="n">
        <v>43907</v>
      </c>
      <c r="AF18" s="64" t="n">
        <v>45732</v>
      </c>
      <c r="AG18" s="64" t="s">
        <v>81</v>
      </c>
      <c r="AH18" s="64" t="s">
        <v>82</v>
      </c>
      <c r="AI18" s="59" t="s">
        <v>2249</v>
      </c>
      <c r="AJ18" s="56" t="s">
        <v>62</v>
      </c>
      <c r="AK18" s="64" t="s">
        <v>2156</v>
      </c>
      <c r="AL18" s="59"/>
      <c r="AM18" s="59" t="s">
        <v>85</v>
      </c>
      <c r="AN18" s="59" t="s">
        <v>86</v>
      </c>
      <c r="AO18" s="59" t="s">
        <v>87</v>
      </c>
      <c r="AP18" s="57" t="s">
        <v>173</v>
      </c>
      <c r="AQ18" s="65" t="s">
        <v>2250</v>
      </c>
      <c r="AR18" s="64"/>
      <c r="AS18" s="59" t="s">
        <v>90</v>
      </c>
      <c r="AT18" s="54" t="s">
        <v>746</v>
      </c>
      <c r="AU18" s="54"/>
      <c r="AV18" s="56" t="n">
        <v>42644</v>
      </c>
      <c r="AW18" s="56"/>
      <c r="AX18" s="54"/>
      <c r="AY18" s="54"/>
      <c r="AZ18" s="54"/>
      <c r="BA18" s="56"/>
      <c r="BB18" s="56" t="s">
        <v>116</v>
      </c>
      <c r="BC18" s="56" t="s">
        <v>117</v>
      </c>
      <c r="BD18" s="59" t="n">
        <v>3201</v>
      </c>
      <c r="BE18" s="56"/>
      <c r="BF18" s="66"/>
      <c r="BG18" s="67"/>
      <c r="BH18" s="68"/>
      <c r="BI18" s="62"/>
      <c r="BJ18" s="62"/>
      <c r="BK18" s="62"/>
      <c r="BL18" s="52"/>
      <c r="BM18" s="52"/>
      <c r="BN18" s="52"/>
    </row>
    <row r="19" customFormat="false" ht="60" hidden="false" customHeight="true" outlineLevel="0" collapsed="false">
      <c r="A19" s="54"/>
      <c r="B19" s="54" t="s">
        <v>62</v>
      </c>
      <c r="C19" s="54" t="s">
        <v>63</v>
      </c>
      <c r="D19" s="55" t="s">
        <v>64</v>
      </c>
      <c r="E19" s="55" t="n">
        <v>203</v>
      </c>
      <c r="F19" s="56" t="s">
        <v>2196</v>
      </c>
      <c r="G19" s="56" t="s">
        <v>2251</v>
      </c>
      <c r="H19" s="55" t="s">
        <v>2252</v>
      </c>
      <c r="I19" s="57" t="s">
        <v>552</v>
      </c>
      <c r="J19" s="56" t="s">
        <v>553</v>
      </c>
      <c r="K19" s="58" t="s">
        <v>554</v>
      </c>
      <c r="L19" s="58" t="s">
        <v>2035</v>
      </c>
      <c r="M19" s="56" t="s">
        <v>2248</v>
      </c>
      <c r="N19" s="58" t="s">
        <v>2253</v>
      </c>
      <c r="O19" s="54" t="s">
        <v>558</v>
      </c>
      <c r="P19" s="54" t="s">
        <v>76</v>
      </c>
      <c r="Q19" s="59" t="s">
        <v>108</v>
      </c>
      <c r="R19" s="69" t="n">
        <v>42192</v>
      </c>
      <c r="S19" s="57" t="n">
        <v>8</v>
      </c>
      <c r="T19" s="61" t="n">
        <v>45113.6</v>
      </c>
      <c r="U19" s="265" t="s">
        <v>334</v>
      </c>
      <c r="V19" s="62"/>
      <c r="W19" s="62" t="s">
        <v>109</v>
      </c>
      <c r="X19" s="57" t="n">
        <v>100</v>
      </c>
      <c r="Y19" s="57"/>
      <c r="Z19" s="59" t="s">
        <v>109</v>
      </c>
      <c r="AA19" s="55" t="s">
        <v>742</v>
      </c>
      <c r="AB19" s="57"/>
      <c r="AC19" s="59" t="s">
        <v>578</v>
      </c>
      <c r="AD19" s="58" t="n">
        <v>60</v>
      </c>
      <c r="AE19" s="63" t="n">
        <v>43907</v>
      </c>
      <c r="AF19" s="64" t="n">
        <v>45732</v>
      </c>
      <c r="AG19" s="64" t="s">
        <v>81</v>
      </c>
      <c r="AH19" s="64" t="s">
        <v>82</v>
      </c>
      <c r="AI19" s="59" t="s">
        <v>2254</v>
      </c>
      <c r="AJ19" s="56" t="s">
        <v>62</v>
      </c>
      <c r="AK19" s="64" t="s">
        <v>2156</v>
      </c>
      <c r="AL19" s="59"/>
      <c r="AM19" s="59" t="s">
        <v>85</v>
      </c>
      <c r="AN19" s="59" t="s">
        <v>86</v>
      </c>
      <c r="AO19" s="59" t="s">
        <v>87</v>
      </c>
      <c r="AP19" s="57" t="s">
        <v>173</v>
      </c>
      <c r="AQ19" s="65" t="s">
        <v>2255</v>
      </c>
      <c r="AR19" s="64"/>
      <c r="AS19" s="59" t="s">
        <v>90</v>
      </c>
      <c r="AT19" s="54" t="s">
        <v>746</v>
      </c>
      <c r="AU19" s="54"/>
      <c r="AV19" s="56" t="n">
        <v>42860</v>
      </c>
      <c r="AW19" s="56"/>
      <c r="AX19" s="54"/>
      <c r="AY19" s="54"/>
      <c r="AZ19" s="54"/>
      <c r="BA19" s="56"/>
      <c r="BB19" s="56" t="s">
        <v>116</v>
      </c>
      <c r="BC19" s="56" t="s">
        <v>117</v>
      </c>
      <c r="BD19" s="59" t="n">
        <v>3201</v>
      </c>
      <c r="BE19" s="56"/>
      <c r="BF19" s="66"/>
      <c r="BG19" s="67"/>
      <c r="BH19" s="68"/>
      <c r="BI19" s="62"/>
      <c r="BJ19" s="62"/>
      <c r="BK19" s="62"/>
      <c r="BL19" s="52"/>
      <c r="BM19" s="52"/>
      <c r="BN19" s="52"/>
    </row>
    <row r="20" customFormat="false" ht="60" hidden="false" customHeight="true" outlineLevel="0" collapsed="false">
      <c r="A20" s="54"/>
      <c r="B20" s="54" t="s">
        <v>62</v>
      </c>
      <c r="C20" s="54" t="s">
        <v>63</v>
      </c>
      <c r="D20" s="55" t="s">
        <v>64</v>
      </c>
      <c r="E20" s="55" t="n">
        <v>203</v>
      </c>
      <c r="F20" s="56" t="s">
        <v>2196</v>
      </c>
      <c r="G20" s="56" t="s">
        <v>2251</v>
      </c>
      <c r="H20" s="55" t="s">
        <v>2256</v>
      </c>
      <c r="I20" s="57" t="s">
        <v>552</v>
      </c>
      <c r="J20" s="56" t="s">
        <v>553</v>
      </c>
      <c r="K20" s="58" t="s">
        <v>554</v>
      </c>
      <c r="L20" s="58" t="s">
        <v>2035</v>
      </c>
      <c r="M20" s="56" t="s">
        <v>2248</v>
      </c>
      <c r="N20" s="58" t="s">
        <v>2257</v>
      </c>
      <c r="O20" s="54" t="s">
        <v>558</v>
      </c>
      <c r="P20" s="54" t="s">
        <v>76</v>
      </c>
      <c r="Q20" s="59" t="s">
        <v>108</v>
      </c>
      <c r="R20" s="69" t="n">
        <v>42095</v>
      </c>
      <c r="S20" s="57" t="n">
        <v>8</v>
      </c>
      <c r="T20" s="61" t="n">
        <v>45016.6</v>
      </c>
      <c r="U20" s="265" t="s">
        <v>334</v>
      </c>
      <c r="V20" s="62"/>
      <c r="W20" s="62" t="s">
        <v>109</v>
      </c>
      <c r="X20" s="57" t="n">
        <v>100</v>
      </c>
      <c r="Y20" s="57"/>
      <c r="Z20" s="59" t="s">
        <v>109</v>
      </c>
      <c r="AA20" s="55" t="s">
        <v>742</v>
      </c>
      <c r="AB20" s="57"/>
      <c r="AC20" s="59" t="s">
        <v>578</v>
      </c>
      <c r="AD20" s="58" t="n">
        <v>60</v>
      </c>
      <c r="AE20" s="63" t="n">
        <v>43907</v>
      </c>
      <c r="AF20" s="64" t="n">
        <v>45732</v>
      </c>
      <c r="AG20" s="64" t="s">
        <v>81</v>
      </c>
      <c r="AH20" s="64" t="s">
        <v>82</v>
      </c>
      <c r="AI20" s="59" t="s">
        <v>2258</v>
      </c>
      <c r="AJ20" s="56" t="s">
        <v>62</v>
      </c>
      <c r="AK20" s="64" t="s">
        <v>2156</v>
      </c>
      <c r="AL20" s="59"/>
      <c r="AM20" s="59" t="s">
        <v>85</v>
      </c>
      <c r="AN20" s="59" t="s">
        <v>86</v>
      </c>
      <c r="AO20" s="59" t="s">
        <v>87</v>
      </c>
      <c r="AP20" s="57" t="s">
        <v>173</v>
      </c>
      <c r="AQ20" s="65" t="s">
        <v>2255</v>
      </c>
      <c r="AR20" s="64"/>
      <c r="AS20" s="59" t="s">
        <v>90</v>
      </c>
      <c r="AT20" s="54" t="s">
        <v>746</v>
      </c>
      <c r="AU20" s="54"/>
      <c r="AV20" s="56" t="n">
        <v>42860</v>
      </c>
      <c r="AW20" s="56"/>
      <c r="AX20" s="54"/>
      <c r="AY20" s="54"/>
      <c r="AZ20" s="54"/>
      <c r="BA20" s="56"/>
      <c r="BB20" s="56" t="s">
        <v>116</v>
      </c>
      <c r="BC20" s="56" t="s">
        <v>117</v>
      </c>
      <c r="BD20" s="59" t="n">
        <v>3201</v>
      </c>
      <c r="BE20" s="56"/>
      <c r="BF20" s="66"/>
      <c r="BG20" s="67"/>
      <c r="BH20" s="68"/>
      <c r="BI20" s="62"/>
      <c r="BJ20" s="62"/>
      <c r="BK20" s="62"/>
      <c r="BL20" s="52"/>
      <c r="BM20" s="52"/>
      <c r="BN20" s="52"/>
    </row>
    <row r="21" customFormat="false" ht="60" hidden="false" customHeight="true" outlineLevel="0" collapsed="false">
      <c r="A21" s="54"/>
      <c r="B21" s="54" t="s">
        <v>62</v>
      </c>
      <c r="C21" s="54" t="s">
        <v>63</v>
      </c>
      <c r="D21" s="55" t="s">
        <v>64</v>
      </c>
      <c r="E21" s="55" t="n">
        <v>203</v>
      </c>
      <c r="F21" s="56" t="s">
        <v>2196</v>
      </c>
      <c r="G21" s="56" t="s">
        <v>2259</v>
      </c>
      <c r="H21" s="55" t="s">
        <v>2260</v>
      </c>
      <c r="I21" s="57" t="s">
        <v>1743</v>
      </c>
      <c r="J21" s="56" t="s">
        <v>2261</v>
      </c>
      <c r="K21" s="58" t="s">
        <v>2262</v>
      </c>
      <c r="L21" s="58" t="s">
        <v>2263</v>
      </c>
      <c r="M21" s="58" t="s">
        <v>2264</v>
      </c>
      <c r="N21" s="58" t="s">
        <v>2265</v>
      </c>
      <c r="O21" s="54" t="s">
        <v>2266</v>
      </c>
      <c r="P21" s="54" t="s">
        <v>76</v>
      </c>
      <c r="Q21" s="59" t="s">
        <v>108</v>
      </c>
      <c r="R21" s="69" t="n">
        <v>42095</v>
      </c>
      <c r="S21" s="57" t="n">
        <v>20</v>
      </c>
      <c r="T21" s="61" t="n">
        <v>49400</v>
      </c>
      <c r="U21" s="265" t="s">
        <v>334</v>
      </c>
      <c r="V21" s="62"/>
      <c r="W21" s="62" t="s">
        <v>109</v>
      </c>
      <c r="X21" s="57" t="n">
        <v>150</v>
      </c>
      <c r="Y21" s="57"/>
      <c r="Z21" s="59" t="s">
        <v>109</v>
      </c>
      <c r="AA21" s="55" t="s">
        <v>572</v>
      </c>
      <c r="AB21" s="57"/>
      <c r="AC21" s="59" t="s">
        <v>2267</v>
      </c>
      <c r="AD21" s="58" t="n">
        <v>60</v>
      </c>
      <c r="AE21" s="63" t="n">
        <v>43907</v>
      </c>
      <c r="AF21" s="64" t="n">
        <v>45732</v>
      </c>
      <c r="AG21" s="64" t="s">
        <v>81</v>
      </c>
      <c r="AH21" s="64" t="s">
        <v>82</v>
      </c>
      <c r="AI21" s="59" t="s">
        <v>2268</v>
      </c>
      <c r="AJ21" s="56" t="s">
        <v>62</v>
      </c>
      <c r="AK21" s="64" t="s">
        <v>2156</v>
      </c>
      <c r="AL21" s="59"/>
      <c r="AM21" s="59" t="s">
        <v>85</v>
      </c>
      <c r="AN21" s="59" t="s">
        <v>86</v>
      </c>
      <c r="AO21" s="59" t="s">
        <v>87</v>
      </c>
      <c r="AP21" s="57" t="s">
        <v>2269</v>
      </c>
      <c r="AQ21" s="65" t="s">
        <v>2255</v>
      </c>
      <c r="AR21" s="64"/>
      <c r="AS21" s="59" t="s">
        <v>90</v>
      </c>
      <c r="AT21" s="54" t="s">
        <v>746</v>
      </c>
      <c r="AU21" s="54"/>
      <c r="AV21" s="56" t="n">
        <v>42736</v>
      </c>
      <c r="AW21" s="56"/>
      <c r="AX21" s="54"/>
      <c r="AY21" s="54"/>
      <c r="AZ21" s="54"/>
      <c r="BA21" s="56"/>
      <c r="BB21" s="56" t="s">
        <v>116</v>
      </c>
      <c r="BC21" s="56" t="s">
        <v>117</v>
      </c>
      <c r="BD21" s="59" t="n">
        <v>3201</v>
      </c>
      <c r="BE21" s="56"/>
      <c r="BF21" s="66"/>
      <c r="BG21" s="67"/>
      <c r="BH21" s="68"/>
      <c r="BI21" s="62"/>
      <c r="BJ21" s="62"/>
      <c r="BK21" s="62"/>
      <c r="BL21" s="52"/>
      <c r="BM21" s="52"/>
      <c r="BN21" s="52"/>
    </row>
    <row r="22" customFormat="false" ht="60" hidden="false" customHeight="true" outlineLevel="0" collapsed="false">
      <c r="A22" s="54"/>
      <c r="B22" s="54" t="s">
        <v>62</v>
      </c>
      <c r="C22" s="54" t="s">
        <v>63</v>
      </c>
      <c r="D22" s="55" t="s">
        <v>64</v>
      </c>
      <c r="E22" s="55" t="n">
        <v>203</v>
      </c>
      <c r="F22" s="56" t="s">
        <v>2196</v>
      </c>
      <c r="G22" s="56" t="s">
        <v>2270</v>
      </c>
      <c r="H22" s="55" t="s">
        <v>2271</v>
      </c>
      <c r="I22" s="57" t="s">
        <v>1743</v>
      </c>
      <c r="J22" s="56" t="s">
        <v>2261</v>
      </c>
      <c r="K22" s="58" t="s">
        <v>103</v>
      </c>
      <c r="L22" s="58" t="s">
        <v>2263</v>
      </c>
      <c r="M22" s="56" t="s">
        <v>2264</v>
      </c>
      <c r="N22" s="58" t="s">
        <v>2272</v>
      </c>
      <c r="O22" s="54" t="s">
        <v>2266</v>
      </c>
      <c r="P22" s="54" t="s">
        <v>76</v>
      </c>
      <c r="Q22" s="59" t="s">
        <v>108</v>
      </c>
      <c r="R22" s="69" t="n">
        <v>42095</v>
      </c>
      <c r="S22" s="57" t="n">
        <v>20</v>
      </c>
      <c r="T22" s="61" t="n">
        <v>49400</v>
      </c>
      <c r="U22" s="265" t="s">
        <v>334</v>
      </c>
      <c r="V22" s="62"/>
      <c r="W22" s="62" t="s">
        <v>109</v>
      </c>
      <c r="X22" s="57" t="n">
        <v>150</v>
      </c>
      <c r="Y22" s="57"/>
      <c r="Z22" s="59" t="s">
        <v>109</v>
      </c>
      <c r="AA22" s="55" t="s">
        <v>572</v>
      </c>
      <c r="AB22" s="57"/>
      <c r="AC22" s="59" t="s">
        <v>2267</v>
      </c>
      <c r="AD22" s="58" t="n">
        <v>60</v>
      </c>
      <c r="AE22" s="63" t="n">
        <v>43907</v>
      </c>
      <c r="AF22" s="64" t="n">
        <v>45732</v>
      </c>
      <c r="AG22" s="64" t="s">
        <v>81</v>
      </c>
      <c r="AH22" s="64" t="s">
        <v>82</v>
      </c>
      <c r="AI22" s="59" t="s">
        <v>2273</v>
      </c>
      <c r="AJ22" s="56" t="s">
        <v>62</v>
      </c>
      <c r="AK22" s="64" t="s">
        <v>2156</v>
      </c>
      <c r="AL22" s="59"/>
      <c r="AM22" s="59" t="s">
        <v>85</v>
      </c>
      <c r="AN22" s="59" t="s">
        <v>86</v>
      </c>
      <c r="AO22" s="59" t="s">
        <v>87</v>
      </c>
      <c r="AP22" s="57" t="s">
        <v>2269</v>
      </c>
      <c r="AQ22" s="65" t="s">
        <v>2255</v>
      </c>
      <c r="AR22" s="64"/>
      <c r="AS22" s="59" t="s">
        <v>90</v>
      </c>
      <c r="AT22" s="54" t="s">
        <v>746</v>
      </c>
      <c r="AU22" s="54"/>
      <c r="AV22" s="56" t="n">
        <v>42736</v>
      </c>
      <c r="AW22" s="56"/>
      <c r="AX22" s="54"/>
      <c r="AY22" s="54"/>
      <c r="AZ22" s="54"/>
      <c r="BA22" s="56"/>
      <c r="BB22" s="56" t="s">
        <v>116</v>
      </c>
      <c r="BC22" s="56" t="s">
        <v>117</v>
      </c>
      <c r="BD22" s="59" t="n">
        <v>3201</v>
      </c>
      <c r="BE22" s="56"/>
      <c r="BF22" s="66"/>
      <c r="BG22" s="67"/>
      <c r="BH22" s="68"/>
      <c r="BI22" s="62"/>
      <c r="BJ22" s="62"/>
      <c r="BK22" s="62"/>
      <c r="BL22" s="52"/>
      <c r="BM22" s="52"/>
      <c r="BN22" s="52"/>
    </row>
    <row r="23" customFormat="false" ht="60" hidden="false" customHeight="true" outlineLevel="0" collapsed="false">
      <c r="A23" s="54"/>
      <c r="B23" s="54" t="s">
        <v>62</v>
      </c>
      <c r="C23" s="54" t="s">
        <v>63</v>
      </c>
      <c r="D23" s="55" t="s">
        <v>64</v>
      </c>
      <c r="E23" s="55" t="n">
        <v>203</v>
      </c>
      <c r="F23" s="56" t="s">
        <v>2196</v>
      </c>
      <c r="G23" s="56" t="s">
        <v>2259</v>
      </c>
      <c r="H23" s="55" t="s">
        <v>2274</v>
      </c>
      <c r="I23" s="57" t="s">
        <v>1743</v>
      </c>
      <c r="J23" s="56" t="s">
        <v>2261</v>
      </c>
      <c r="K23" s="58" t="s">
        <v>103</v>
      </c>
      <c r="L23" s="58" t="s">
        <v>2263</v>
      </c>
      <c r="M23" s="56" t="s">
        <v>2264</v>
      </c>
      <c r="N23" s="58" t="s">
        <v>2275</v>
      </c>
      <c r="O23" s="54" t="s">
        <v>2266</v>
      </c>
      <c r="P23" s="54" t="s">
        <v>76</v>
      </c>
      <c r="Q23" s="59" t="s">
        <v>108</v>
      </c>
      <c r="R23" s="69" t="n">
        <v>42095</v>
      </c>
      <c r="S23" s="57" t="n">
        <v>20</v>
      </c>
      <c r="T23" s="61" t="n">
        <v>49400</v>
      </c>
      <c r="U23" s="265" t="s">
        <v>334</v>
      </c>
      <c r="V23" s="62"/>
      <c r="W23" s="62" t="s">
        <v>109</v>
      </c>
      <c r="X23" s="57" t="n">
        <v>150</v>
      </c>
      <c r="Y23" s="57"/>
      <c r="Z23" s="59" t="s">
        <v>109</v>
      </c>
      <c r="AA23" s="55" t="s">
        <v>572</v>
      </c>
      <c r="AB23" s="57"/>
      <c r="AC23" s="59" t="s">
        <v>2267</v>
      </c>
      <c r="AD23" s="58" t="n">
        <v>60</v>
      </c>
      <c r="AE23" s="63" t="n">
        <v>43907</v>
      </c>
      <c r="AF23" s="64" t="n">
        <v>45732</v>
      </c>
      <c r="AG23" s="64" t="s">
        <v>81</v>
      </c>
      <c r="AH23" s="64" t="s">
        <v>82</v>
      </c>
      <c r="AI23" s="59" t="s">
        <v>2276</v>
      </c>
      <c r="AJ23" s="56" t="s">
        <v>62</v>
      </c>
      <c r="AK23" s="64" t="s">
        <v>2156</v>
      </c>
      <c r="AL23" s="59"/>
      <c r="AM23" s="59" t="s">
        <v>85</v>
      </c>
      <c r="AN23" s="59" t="s">
        <v>86</v>
      </c>
      <c r="AO23" s="59" t="s">
        <v>87</v>
      </c>
      <c r="AP23" s="57" t="s">
        <v>2269</v>
      </c>
      <c r="AQ23" s="65" t="s">
        <v>2277</v>
      </c>
      <c r="AR23" s="64"/>
      <c r="AS23" s="59" t="s">
        <v>90</v>
      </c>
      <c r="AT23" s="54" t="s">
        <v>746</v>
      </c>
      <c r="AU23" s="54"/>
      <c r="AV23" s="56" t="n">
        <v>42736</v>
      </c>
      <c r="AW23" s="56"/>
      <c r="AX23" s="54"/>
      <c r="AY23" s="54"/>
      <c r="AZ23" s="54"/>
      <c r="BA23" s="56"/>
      <c r="BB23" s="56" t="s">
        <v>116</v>
      </c>
      <c r="BC23" s="56" t="s">
        <v>117</v>
      </c>
      <c r="BD23" s="59" t="n">
        <v>3201</v>
      </c>
      <c r="BE23" s="56"/>
      <c r="BF23" s="66"/>
      <c r="BG23" s="67"/>
      <c r="BH23" s="68"/>
      <c r="BI23" s="62"/>
      <c r="BJ23" s="62"/>
      <c r="BK23" s="62"/>
      <c r="BL23" s="52"/>
      <c r="BM23" s="52"/>
      <c r="BN23" s="52"/>
    </row>
    <row r="24" customFormat="false" ht="60" hidden="false" customHeight="true" outlineLevel="0" collapsed="false">
      <c r="A24" s="54"/>
      <c r="B24" s="54" t="s">
        <v>62</v>
      </c>
      <c r="C24" s="54" t="s">
        <v>63</v>
      </c>
      <c r="D24" s="55" t="s">
        <v>64</v>
      </c>
      <c r="E24" s="55" t="n">
        <v>203</v>
      </c>
      <c r="F24" s="56" t="s">
        <v>2196</v>
      </c>
      <c r="G24" s="56" t="s">
        <v>2259</v>
      </c>
      <c r="H24" s="55" t="s">
        <v>2278</v>
      </c>
      <c r="I24" s="57" t="s">
        <v>1743</v>
      </c>
      <c r="J24" s="56" t="s">
        <v>2261</v>
      </c>
      <c r="K24" s="58" t="s">
        <v>103</v>
      </c>
      <c r="L24" s="58" t="s">
        <v>2263</v>
      </c>
      <c r="M24" s="56" t="s">
        <v>2264</v>
      </c>
      <c r="N24" s="58" t="n">
        <v>44</v>
      </c>
      <c r="O24" s="54" t="s">
        <v>2266</v>
      </c>
      <c r="P24" s="54" t="s">
        <v>76</v>
      </c>
      <c r="Q24" s="59" t="s">
        <v>108</v>
      </c>
      <c r="R24" s="63" t="n">
        <v>42095</v>
      </c>
      <c r="S24" s="57" t="n">
        <v>20</v>
      </c>
      <c r="T24" s="61" t="n">
        <v>49400</v>
      </c>
      <c r="U24" s="265" t="s">
        <v>334</v>
      </c>
      <c r="V24" s="62"/>
      <c r="W24" s="62" t="s">
        <v>109</v>
      </c>
      <c r="X24" s="57" t="n">
        <v>150</v>
      </c>
      <c r="Y24" s="57"/>
      <c r="Z24" s="59" t="s">
        <v>109</v>
      </c>
      <c r="AA24" s="55" t="s">
        <v>572</v>
      </c>
      <c r="AB24" s="57"/>
      <c r="AC24" s="59" t="s">
        <v>2267</v>
      </c>
      <c r="AD24" s="58" t="n">
        <v>60</v>
      </c>
      <c r="AE24" s="63" t="n">
        <v>43907</v>
      </c>
      <c r="AF24" s="64" t="n">
        <v>45732</v>
      </c>
      <c r="AG24" s="64" t="s">
        <v>81</v>
      </c>
      <c r="AH24" s="64" t="s">
        <v>82</v>
      </c>
      <c r="AI24" s="59" t="s">
        <v>2279</v>
      </c>
      <c r="AJ24" s="56" t="s">
        <v>62</v>
      </c>
      <c r="AK24" s="64" t="s">
        <v>2156</v>
      </c>
      <c r="AL24" s="59"/>
      <c r="AM24" s="59" t="s">
        <v>85</v>
      </c>
      <c r="AN24" s="59" t="s">
        <v>86</v>
      </c>
      <c r="AO24" s="59" t="s">
        <v>87</v>
      </c>
      <c r="AP24" s="57" t="s">
        <v>2269</v>
      </c>
      <c r="AQ24" s="65" t="s">
        <v>2255</v>
      </c>
      <c r="AR24" s="64"/>
      <c r="AS24" s="59" t="s">
        <v>90</v>
      </c>
      <c r="AT24" s="54" t="s">
        <v>746</v>
      </c>
      <c r="AU24" s="54"/>
      <c r="AV24" s="56" t="n">
        <v>42736</v>
      </c>
      <c r="AW24" s="56"/>
      <c r="AX24" s="54"/>
      <c r="AY24" s="54"/>
      <c r="AZ24" s="54"/>
      <c r="BA24" s="56"/>
      <c r="BB24" s="56" t="s">
        <v>116</v>
      </c>
      <c r="BC24" s="56" t="s">
        <v>117</v>
      </c>
      <c r="BD24" s="59" t="n">
        <v>3201</v>
      </c>
      <c r="BE24" s="56"/>
      <c r="BF24" s="66"/>
      <c r="BG24" s="67"/>
      <c r="BH24" s="68"/>
      <c r="BI24" s="62"/>
      <c r="BJ24" s="62"/>
      <c r="BK24" s="62"/>
      <c r="BL24" s="52"/>
      <c r="BM24" s="52"/>
      <c r="BN24" s="52"/>
    </row>
    <row r="25" customFormat="false" ht="60" hidden="false" customHeight="true" outlineLevel="0" collapsed="false">
      <c r="A25" s="54"/>
      <c r="B25" s="54" t="s">
        <v>62</v>
      </c>
      <c r="C25" s="54" t="s">
        <v>63</v>
      </c>
      <c r="D25" s="55" t="s">
        <v>64</v>
      </c>
      <c r="E25" s="55" t="n">
        <v>203</v>
      </c>
      <c r="F25" s="56" t="s">
        <v>2196</v>
      </c>
      <c r="G25" s="56" t="s">
        <v>2259</v>
      </c>
      <c r="H25" s="55" t="s">
        <v>2280</v>
      </c>
      <c r="I25" s="57" t="s">
        <v>1743</v>
      </c>
      <c r="J25" s="56" t="s">
        <v>2261</v>
      </c>
      <c r="K25" s="58" t="s">
        <v>103</v>
      </c>
      <c r="L25" s="58" t="s">
        <v>2263</v>
      </c>
      <c r="M25" s="56" t="s">
        <v>2264</v>
      </c>
      <c r="N25" s="58" t="s">
        <v>2281</v>
      </c>
      <c r="O25" s="54" t="s">
        <v>2266</v>
      </c>
      <c r="P25" s="54" t="s">
        <v>76</v>
      </c>
      <c r="Q25" s="59" t="s">
        <v>108</v>
      </c>
      <c r="R25" s="69" t="s">
        <v>2282</v>
      </c>
      <c r="S25" s="57" t="n">
        <v>20</v>
      </c>
      <c r="T25" s="61" t="n">
        <v>49400</v>
      </c>
      <c r="U25" s="265" t="s">
        <v>334</v>
      </c>
      <c r="V25" s="62"/>
      <c r="W25" s="62" t="s">
        <v>109</v>
      </c>
      <c r="X25" s="57" t="n">
        <v>150</v>
      </c>
      <c r="Y25" s="57"/>
      <c r="Z25" s="59" t="s">
        <v>109</v>
      </c>
      <c r="AA25" s="55" t="s">
        <v>572</v>
      </c>
      <c r="AB25" s="57"/>
      <c r="AC25" s="59" t="s">
        <v>2267</v>
      </c>
      <c r="AD25" s="58" t="n">
        <v>60</v>
      </c>
      <c r="AE25" s="63" t="n">
        <v>43907</v>
      </c>
      <c r="AF25" s="64" t="n">
        <v>45732</v>
      </c>
      <c r="AG25" s="64" t="s">
        <v>81</v>
      </c>
      <c r="AH25" s="64" t="s">
        <v>82</v>
      </c>
      <c r="AI25" s="59" t="s">
        <v>2283</v>
      </c>
      <c r="AJ25" s="56" t="s">
        <v>62</v>
      </c>
      <c r="AK25" s="64" t="s">
        <v>2156</v>
      </c>
      <c r="AL25" s="59"/>
      <c r="AM25" s="59" t="s">
        <v>85</v>
      </c>
      <c r="AN25" s="59" t="s">
        <v>86</v>
      </c>
      <c r="AO25" s="59" t="s">
        <v>87</v>
      </c>
      <c r="AP25" s="57" t="s">
        <v>2269</v>
      </c>
      <c r="AQ25" s="65" t="s">
        <v>2255</v>
      </c>
      <c r="AR25" s="64"/>
      <c r="AS25" s="59" t="s">
        <v>90</v>
      </c>
      <c r="AT25" s="54" t="s">
        <v>746</v>
      </c>
      <c r="AU25" s="54"/>
      <c r="AV25" s="56" t="n">
        <v>42736</v>
      </c>
      <c r="AW25" s="56"/>
      <c r="AX25" s="54"/>
      <c r="AY25" s="54"/>
      <c r="AZ25" s="54"/>
      <c r="BA25" s="56"/>
      <c r="BB25" s="56" t="s">
        <v>116</v>
      </c>
      <c r="BC25" s="56" t="s">
        <v>117</v>
      </c>
      <c r="BD25" s="59" t="n">
        <v>3201</v>
      </c>
      <c r="BE25" s="56"/>
      <c r="BF25" s="66"/>
      <c r="BG25" s="67"/>
      <c r="BH25" s="68"/>
      <c r="BI25" s="62"/>
      <c r="BJ25" s="62"/>
      <c r="BK25" s="62"/>
      <c r="BL25" s="52"/>
      <c r="BM25" s="52"/>
      <c r="BN25" s="52"/>
    </row>
    <row r="26" customFormat="false" ht="60" hidden="false" customHeight="true" outlineLevel="0" collapsed="false">
      <c r="A26" s="54"/>
      <c r="B26" s="54" t="s">
        <v>62</v>
      </c>
      <c r="C26" s="54" t="s">
        <v>63</v>
      </c>
      <c r="D26" s="55" t="s">
        <v>64</v>
      </c>
      <c r="E26" s="55" t="n">
        <v>203</v>
      </c>
      <c r="F26" s="56" t="s">
        <v>2196</v>
      </c>
      <c r="G26" s="56" t="s">
        <v>2284</v>
      </c>
      <c r="H26" s="55" t="s">
        <v>2285</v>
      </c>
      <c r="I26" s="57" t="s">
        <v>1743</v>
      </c>
      <c r="J26" s="56" t="s">
        <v>2261</v>
      </c>
      <c r="K26" s="58" t="s">
        <v>103</v>
      </c>
      <c r="L26" s="58" t="s">
        <v>2263</v>
      </c>
      <c r="M26" s="56" t="s">
        <v>2264</v>
      </c>
      <c r="N26" s="58" t="s">
        <v>2286</v>
      </c>
      <c r="O26" s="54" t="s">
        <v>2266</v>
      </c>
      <c r="P26" s="54" t="s">
        <v>76</v>
      </c>
      <c r="Q26" s="59" t="s">
        <v>108</v>
      </c>
      <c r="R26" s="69" t="n">
        <v>42095</v>
      </c>
      <c r="S26" s="57" t="n">
        <v>20</v>
      </c>
      <c r="T26" s="61" t="n">
        <v>49399</v>
      </c>
      <c r="U26" s="265" t="s">
        <v>334</v>
      </c>
      <c r="V26" s="62"/>
      <c r="W26" s="62" t="s">
        <v>109</v>
      </c>
      <c r="X26" s="57" t="n">
        <v>150</v>
      </c>
      <c r="Y26" s="57"/>
      <c r="Z26" s="59" t="s">
        <v>109</v>
      </c>
      <c r="AA26" s="55" t="s">
        <v>110</v>
      </c>
      <c r="AB26" s="57"/>
      <c r="AC26" s="59" t="s">
        <v>111</v>
      </c>
      <c r="AD26" s="58" t="n">
        <v>60</v>
      </c>
      <c r="AE26" s="63" t="n">
        <v>43907</v>
      </c>
      <c r="AF26" s="64" t="n">
        <v>45732</v>
      </c>
      <c r="AG26" s="64" t="s">
        <v>81</v>
      </c>
      <c r="AH26" s="64" t="s">
        <v>82</v>
      </c>
      <c r="AI26" s="59" t="s">
        <v>2287</v>
      </c>
      <c r="AJ26" s="56" t="s">
        <v>62</v>
      </c>
      <c r="AK26" s="64" t="s">
        <v>2156</v>
      </c>
      <c r="AL26" s="59"/>
      <c r="AM26" s="59" t="s">
        <v>85</v>
      </c>
      <c r="AN26" s="59" t="s">
        <v>86</v>
      </c>
      <c r="AO26" s="59" t="s">
        <v>87</v>
      </c>
      <c r="AP26" s="57" t="s">
        <v>2269</v>
      </c>
      <c r="AQ26" s="65" t="s">
        <v>2255</v>
      </c>
      <c r="AR26" s="64"/>
      <c r="AS26" s="59" t="s">
        <v>90</v>
      </c>
      <c r="AT26" s="54" t="s">
        <v>746</v>
      </c>
      <c r="AU26" s="54"/>
      <c r="AV26" s="56" t="n">
        <v>42736</v>
      </c>
      <c r="AW26" s="56"/>
      <c r="AX26" s="54"/>
      <c r="AY26" s="54"/>
      <c r="AZ26" s="54"/>
      <c r="BA26" s="56"/>
      <c r="BB26" s="56" t="s">
        <v>116</v>
      </c>
      <c r="BC26" s="56" t="s">
        <v>117</v>
      </c>
      <c r="BD26" s="59" t="n">
        <v>3201</v>
      </c>
      <c r="BE26" s="56"/>
      <c r="BF26" s="66"/>
      <c r="BG26" s="67"/>
      <c r="BH26" s="68"/>
      <c r="BI26" s="62"/>
      <c r="BJ26" s="62"/>
      <c r="BK26" s="62"/>
      <c r="BL26" s="52"/>
      <c r="BM26" s="52"/>
      <c r="BN26" s="52"/>
    </row>
    <row r="27" customFormat="false" ht="60" hidden="false" customHeight="true" outlineLevel="0" collapsed="false">
      <c r="A27" s="54"/>
      <c r="B27" s="54" t="s">
        <v>62</v>
      </c>
      <c r="C27" s="54" t="s">
        <v>63</v>
      </c>
      <c r="D27" s="270" t="s">
        <v>64</v>
      </c>
      <c r="E27" s="270" t="s">
        <v>2288</v>
      </c>
      <c r="F27" s="271" t="s">
        <v>2182</v>
      </c>
      <c r="G27" s="56" t="s">
        <v>2289</v>
      </c>
      <c r="H27" s="55" t="s">
        <v>2290</v>
      </c>
      <c r="I27" s="62" t="s">
        <v>344</v>
      </c>
      <c r="J27" s="56" t="s">
        <v>2291</v>
      </c>
      <c r="K27" s="58" t="s">
        <v>346</v>
      </c>
      <c r="L27" s="58" t="s">
        <v>347</v>
      </c>
      <c r="M27" s="58" t="s">
        <v>2292</v>
      </c>
      <c r="N27" s="58" t="s">
        <v>2293</v>
      </c>
      <c r="O27" s="54" t="s">
        <v>75</v>
      </c>
      <c r="P27" s="272" t="s">
        <v>76</v>
      </c>
      <c r="Q27" s="59" t="s">
        <v>77</v>
      </c>
      <c r="R27" s="69" t="n">
        <v>43544</v>
      </c>
      <c r="S27" s="273" t="n">
        <v>12</v>
      </c>
      <c r="T27" s="61" t="n">
        <v>47926.4</v>
      </c>
      <c r="U27" s="270" t="s">
        <v>78</v>
      </c>
      <c r="V27" s="273"/>
      <c r="W27" s="59" t="s">
        <v>79</v>
      </c>
      <c r="X27" s="274" t="n">
        <v>100</v>
      </c>
      <c r="Y27" s="275"/>
      <c r="Z27" s="59" t="s">
        <v>79</v>
      </c>
      <c r="AA27" s="55" t="s">
        <v>80</v>
      </c>
      <c r="AB27" s="275"/>
      <c r="AC27" s="59" t="s">
        <v>79</v>
      </c>
      <c r="AD27" s="273" t="n">
        <v>36</v>
      </c>
      <c r="AE27" s="60" t="n">
        <v>44641</v>
      </c>
      <c r="AF27" s="64" t="n">
        <v>45736</v>
      </c>
      <c r="AG27" s="271" t="s">
        <v>81</v>
      </c>
      <c r="AH27" s="271" t="s">
        <v>82</v>
      </c>
      <c r="AI27" s="59" t="s">
        <v>2294</v>
      </c>
      <c r="AJ27" s="56" t="s">
        <v>113</v>
      </c>
      <c r="AK27" s="64" t="s">
        <v>2156</v>
      </c>
      <c r="AL27" s="1"/>
      <c r="AM27" s="276" t="s">
        <v>85</v>
      </c>
      <c r="AN27" s="276" t="s">
        <v>86</v>
      </c>
      <c r="AO27" s="276" t="s">
        <v>87</v>
      </c>
      <c r="AP27" s="274" t="s">
        <v>2295</v>
      </c>
      <c r="AQ27" s="277" t="n">
        <v>45188</v>
      </c>
      <c r="AR27" s="275"/>
      <c r="AS27" s="276" t="s">
        <v>90</v>
      </c>
      <c r="AT27" s="272" t="s">
        <v>746</v>
      </c>
      <c r="AU27" s="273"/>
      <c r="AV27" s="277" t="n">
        <v>45188</v>
      </c>
      <c r="AW27" s="275"/>
      <c r="AX27" s="275"/>
      <c r="AY27" s="275"/>
      <c r="AZ27" s="275"/>
      <c r="BA27" s="275"/>
      <c r="BB27" s="56" t="s">
        <v>93</v>
      </c>
      <c r="BC27" s="56" t="s">
        <v>94</v>
      </c>
      <c r="BD27" s="59" t="n">
        <v>3160</v>
      </c>
      <c r="BE27" s="275"/>
      <c r="BF27" s="278"/>
      <c r="BG27" s="62" t="s">
        <v>317</v>
      </c>
      <c r="BH27" s="232"/>
      <c r="BI27" s="62" t="s">
        <v>95</v>
      </c>
      <c r="BJ27" s="107" t="s">
        <v>96</v>
      </c>
      <c r="BK27" s="62" t="s">
        <v>354</v>
      </c>
      <c r="BL27" s="1"/>
      <c r="BM27" s="1" t="s">
        <v>2175</v>
      </c>
      <c r="BN27" s="1"/>
    </row>
    <row r="28" customFormat="false" ht="60" hidden="false" customHeight="true" outlineLevel="0" collapsed="false">
      <c r="A28" s="36"/>
      <c r="B28" s="36" t="s">
        <v>62</v>
      </c>
      <c r="C28" s="36" t="s">
        <v>63</v>
      </c>
      <c r="D28" s="37" t="s">
        <v>64</v>
      </c>
      <c r="E28" s="37" t="s">
        <v>2296</v>
      </c>
      <c r="F28" s="38" t="s">
        <v>1611</v>
      </c>
      <c r="G28" s="38" t="s">
        <v>2297</v>
      </c>
      <c r="H28" s="37" t="s">
        <v>2298</v>
      </c>
      <c r="I28" s="51" t="s">
        <v>344</v>
      </c>
      <c r="J28" s="38" t="s">
        <v>2291</v>
      </c>
      <c r="K28" s="40" t="s">
        <v>346</v>
      </c>
      <c r="L28" s="37" t="s">
        <v>347</v>
      </c>
      <c r="M28" s="40" t="s">
        <v>2299</v>
      </c>
      <c r="N28" s="40" t="s">
        <v>2300</v>
      </c>
      <c r="O28" s="36" t="s">
        <v>75</v>
      </c>
      <c r="P28" s="36" t="s">
        <v>76</v>
      </c>
      <c r="Q28" s="41" t="s">
        <v>77</v>
      </c>
      <c r="R28" s="42" t="n">
        <v>43544</v>
      </c>
      <c r="S28" s="39" t="n">
        <v>12</v>
      </c>
      <c r="T28" s="43" t="n">
        <v>47926.4</v>
      </c>
      <c r="U28" s="248" t="s">
        <v>78</v>
      </c>
      <c r="V28" s="51"/>
      <c r="W28" s="41" t="s">
        <v>79</v>
      </c>
      <c r="X28" s="39" t="n">
        <v>100</v>
      </c>
      <c r="Y28" s="39"/>
      <c r="Z28" s="41" t="s">
        <v>79</v>
      </c>
      <c r="AA28" s="37" t="s">
        <v>80</v>
      </c>
      <c r="AB28" s="39"/>
      <c r="AC28" s="41" t="s">
        <v>79</v>
      </c>
      <c r="AD28" s="40" t="n">
        <v>36</v>
      </c>
      <c r="AE28" s="44" t="n">
        <v>44641</v>
      </c>
      <c r="AF28" s="64" t="n">
        <v>45736</v>
      </c>
      <c r="AG28" s="38" t="s">
        <v>81</v>
      </c>
      <c r="AH28" s="38" t="s">
        <v>82</v>
      </c>
      <c r="AI28" s="41" t="s">
        <v>2301</v>
      </c>
      <c r="AJ28" s="38" t="s">
        <v>113</v>
      </c>
      <c r="AK28" s="45" t="s">
        <v>2156</v>
      </c>
      <c r="AL28" s="41"/>
      <c r="AM28" s="41" t="s">
        <v>85</v>
      </c>
      <c r="AN28" s="41" t="s">
        <v>86</v>
      </c>
      <c r="AO28" s="41" t="s">
        <v>87</v>
      </c>
      <c r="AP28" s="39" t="s">
        <v>352</v>
      </c>
      <c r="AQ28" s="44" t="n">
        <v>44362</v>
      </c>
      <c r="AR28" s="41"/>
      <c r="AS28" s="41" t="s">
        <v>90</v>
      </c>
      <c r="AT28" s="36" t="s">
        <v>746</v>
      </c>
      <c r="AU28" s="36"/>
      <c r="AV28" s="44" t="n">
        <v>44798</v>
      </c>
      <c r="AW28" s="36"/>
      <c r="AX28" s="36"/>
      <c r="AY28" s="38"/>
      <c r="AZ28" s="38"/>
      <c r="BA28" s="38" t="s">
        <v>402</v>
      </c>
      <c r="BB28" s="38" t="s">
        <v>93</v>
      </c>
      <c r="BC28" s="38" t="s">
        <v>94</v>
      </c>
      <c r="BD28" s="41" t="n">
        <v>3160</v>
      </c>
      <c r="BE28" s="39"/>
      <c r="BF28" s="212"/>
      <c r="BG28" s="51" t="s">
        <v>317</v>
      </c>
      <c r="BH28" s="201"/>
      <c r="BI28" s="51" t="s">
        <v>95</v>
      </c>
      <c r="BJ28" s="50" t="s">
        <v>96</v>
      </c>
      <c r="BK28" s="51" t="s">
        <v>354</v>
      </c>
      <c r="BL28" s="1"/>
      <c r="BM28" s="1" t="s">
        <v>2175</v>
      </c>
      <c r="BN28" s="1"/>
    </row>
    <row r="29" customFormat="false" ht="60" hidden="false" customHeight="true" outlineLevel="0" collapsed="false">
      <c r="A29" s="36"/>
      <c r="B29" s="36" t="s">
        <v>62</v>
      </c>
      <c r="C29" s="36" t="s">
        <v>63</v>
      </c>
      <c r="D29" s="37" t="s">
        <v>64</v>
      </c>
      <c r="E29" s="37" t="s">
        <v>2296</v>
      </c>
      <c r="F29" s="38" t="s">
        <v>2302</v>
      </c>
      <c r="G29" s="38" t="s">
        <v>2303</v>
      </c>
      <c r="H29" s="37" t="s">
        <v>2304</v>
      </c>
      <c r="I29" s="39" t="s">
        <v>69</v>
      </c>
      <c r="J29" s="38" t="s">
        <v>2305</v>
      </c>
      <c r="K29" s="40" t="s">
        <v>71</v>
      </c>
      <c r="L29" s="37" t="s">
        <v>2306</v>
      </c>
      <c r="M29" s="40" t="s">
        <v>2307</v>
      </c>
      <c r="N29" s="40" t="s">
        <v>2308</v>
      </c>
      <c r="O29" s="36" t="s">
        <v>75</v>
      </c>
      <c r="P29" s="36" t="s">
        <v>76</v>
      </c>
      <c r="Q29" s="41" t="s">
        <v>77</v>
      </c>
      <c r="R29" s="42" t="n">
        <v>42592</v>
      </c>
      <c r="S29" s="39" t="n">
        <v>15</v>
      </c>
      <c r="T29" s="43" t="n">
        <v>48070</v>
      </c>
      <c r="U29" s="37" t="s">
        <v>78</v>
      </c>
      <c r="V29" s="51"/>
      <c r="W29" s="51" t="s">
        <v>79</v>
      </c>
      <c r="X29" s="39" t="n">
        <v>100</v>
      </c>
      <c r="Y29" s="39"/>
      <c r="Z29" s="41" t="s">
        <v>79</v>
      </c>
      <c r="AA29" s="37" t="s">
        <v>80</v>
      </c>
      <c r="AB29" s="39"/>
      <c r="AC29" s="41" t="s">
        <v>79</v>
      </c>
      <c r="AD29" s="40" t="n">
        <v>24</v>
      </c>
      <c r="AE29" s="42" t="n">
        <v>45001</v>
      </c>
      <c r="AF29" s="64" t="n">
        <v>45731</v>
      </c>
      <c r="AG29" s="38" t="s">
        <v>81</v>
      </c>
      <c r="AH29" s="38" t="s">
        <v>82</v>
      </c>
      <c r="AI29" s="36" t="s">
        <v>2309</v>
      </c>
      <c r="AJ29" s="38" t="s">
        <v>316</v>
      </c>
      <c r="AK29" s="45" t="s">
        <v>2156</v>
      </c>
      <c r="AL29" s="41"/>
      <c r="AM29" s="41" t="s">
        <v>85</v>
      </c>
      <c r="AN29" s="41" t="s">
        <v>86</v>
      </c>
      <c r="AO29" s="41" t="s">
        <v>87</v>
      </c>
      <c r="AP29" s="39" t="s">
        <v>365</v>
      </c>
      <c r="AQ29" s="46" t="s">
        <v>2310</v>
      </c>
      <c r="AR29" s="45"/>
      <c r="AS29" s="41" t="s">
        <v>90</v>
      </c>
      <c r="AT29" s="36" t="s">
        <v>746</v>
      </c>
      <c r="AU29" s="36"/>
      <c r="AV29" s="44" t="n">
        <v>44798</v>
      </c>
      <c r="AW29" s="38"/>
      <c r="AX29" s="36"/>
      <c r="AY29" s="36"/>
      <c r="AZ29" s="36"/>
      <c r="BA29" s="38" t="s">
        <v>402</v>
      </c>
      <c r="BB29" s="38" t="s">
        <v>93</v>
      </c>
      <c r="BC29" s="38" t="s">
        <v>94</v>
      </c>
      <c r="BD29" s="41" t="n">
        <v>3160</v>
      </c>
      <c r="BE29" s="38"/>
      <c r="BF29" s="47"/>
      <c r="BG29" s="38" t="s">
        <v>367</v>
      </c>
      <c r="BH29" s="51"/>
      <c r="BI29" s="51" t="s">
        <v>95</v>
      </c>
      <c r="BJ29" s="50" t="s">
        <v>96</v>
      </c>
      <c r="BK29" s="51" t="s">
        <v>97</v>
      </c>
      <c r="BL29" s="120"/>
      <c r="BM29" s="1" t="s">
        <v>2175</v>
      </c>
      <c r="BN29" s="120"/>
    </row>
    <row r="30" customFormat="false" ht="60" hidden="false" customHeight="true" outlineLevel="0" collapsed="false">
      <c r="A30" s="36"/>
      <c r="B30" s="36" t="s">
        <v>62</v>
      </c>
      <c r="C30" s="36" t="s">
        <v>63</v>
      </c>
      <c r="D30" s="37" t="s">
        <v>64</v>
      </c>
      <c r="E30" s="37" t="n">
        <v>205</v>
      </c>
      <c r="F30" s="38" t="s">
        <v>2302</v>
      </c>
      <c r="G30" s="38" t="s">
        <v>2311</v>
      </c>
      <c r="H30" s="37" t="s">
        <v>2312</v>
      </c>
      <c r="I30" s="39" t="s">
        <v>69</v>
      </c>
      <c r="J30" s="38" t="s">
        <v>2305</v>
      </c>
      <c r="K30" s="40" t="s">
        <v>71</v>
      </c>
      <c r="L30" s="37" t="s">
        <v>2306</v>
      </c>
      <c r="M30" s="40" t="s">
        <v>2307</v>
      </c>
      <c r="N30" s="40" t="s">
        <v>2313</v>
      </c>
      <c r="O30" s="36" t="s">
        <v>75</v>
      </c>
      <c r="P30" s="36" t="s">
        <v>76</v>
      </c>
      <c r="Q30" s="41" t="s">
        <v>77</v>
      </c>
      <c r="R30" s="42" t="n">
        <v>42592</v>
      </c>
      <c r="S30" s="39" t="n">
        <v>15</v>
      </c>
      <c r="T30" s="43" t="n">
        <v>48070</v>
      </c>
      <c r="U30" s="37" t="s">
        <v>78</v>
      </c>
      <c r="V30" s="51"/>
      <c r="W30" s="51" t="s">
        <v>79</v>
      </c>
      <c r="X30" s="39" t="n">
        <v>100</v>
      </c>
      <c r="Y30" s="39"/>
      <c r="Z30" s="41" t="s">
        <v>79</v>
      </c>
      <c r="AA30" s="37" t="s">
        <v>80</v>
      </c>
      <c r="AB30" s="39"/>
      <c r="AC30" s="41" t="s">
        <v>79</v>
      </c>
      <c r="AD30" s="40" t="n">
        <v>24</v>
      </c>
      <c r="AE30" s="42" t="n">
        <v>45001</v>
      </c>
      <c r="AF30" s="64" t="n">
        <v>45731</v>
      </c>
      <c r="AG30" s="38" t="s">
        <v>81</v>
      </c>
      <c r="AH30" s="38" t="s">
        <v>82</v>
      </c>
      <c r="AI30" s="36" t="s">
        <v>2314</v>
      </c>
      <c r="AJ30" s="38" t="s">
        <v>316</v>
      </c>
      <c r="AK30" s="45" t="s">
        <v>2156</v>
      </c>
      <c r="AL30" s="41"/>
      <c r="AM30" s="41" t="s">
        <v>85</v>
      </c>
      <c r="AN30" s="41" t="s">
        <v>86</v>
      </c>
      <c r="AO30" s="41" t="s">
        <v>87</v>
      </c>
      <c r="AP30" s="39" t="s">
        <v>365</v>
      </c>
      <c r="AQ30" s="46" t="s">
        <v>2310</v>
      </c>
      <c r="AR30" s="45"/>
      <c r="AS30" s="41" t="s">
        <v>90</v>
      </c>
      <c r="AT30" s="36" t="s">
        <v>746</v>
      </c>
      <c r="AU30" s="36"/>
      <c r="AV30" s="44" t="n">
        <v>44798</v>
      </c>
      <c r="AW30" s="38"/>
      <c r="AX30" s="36"/>
      <c r="AY30" s="36"/>
      <c r="AZ30" s="36"/>
      <c r="BA30" s="38" t="s">
        <v>402</v>
      </c>
      <c r="BB30" s="38" t="s">
        <v>93</v>
      </c>
      <c r="BC30" s="38" t="s">
        <v>94</v>
      </c>
      <c r="BD30" s="41" t="n">
        <v>3160</v>
      </c>
      <c r="BE30" s="38"/>
      <c r="BF30" s="47"/>
      <c r="BG30" s="38" t="s">
        <v>367</v>
      </c>
      <c r="BH30" s="51"/>
      <c r="BI30" s="51" t="s">
        <v>95</v>
      </c>
      <c r="BJ30" s="50" t="s">
        <v>96</v>
      </c>
      <c r="BK30" s="51" t="s">
        <v>97</v>
      </c>
      <c r="BL30" s="120"/>
      <c r="BM30" s="1" t="s">
        <v>2175</v>
      </c>
      <c r="BN30" s="120"/>
    </row>
    <row r="31" customFormat="false" ht="60" hidden="false" customHeight="true" outlineLevel="0" collapsed="false">
      <c r="A31" s="279"/>
      <c r="B31" s="279" t="s">
        <v>62</v>
      </c>
      <c r="C31" s="279" t="s">
        <v>63</v>
      </c>
      <c r="D31" s="280" t="s">
        <v>64</v>
      </c>
      <c r="E31" s="280" t="s">
        <v>2315</v>
      </c>
      <c r="F31" s="281" t="s">
        <v>2316</v>
      </c>
      <c r="G31" s="282" t="s">
        <v>2317</v>
      </c>
      <c r="H31" s="280" t="s">
        <v>2318</v>
      </c>
      <c r="I31" s="283" t="s">
        <v>2319</v>
      </c>
      <c r="J31" s="282" t="s">
        <v>2320</v>
      </c>
      <c r="K31" s="284" t="s">
        <v>71</v>
      </c>
      <c r="L31" s="284" t="s">
        <v>2321</v>
      </c>
      <c r="M31" s="284" t="s">
        <v>2322</v>
      </c>
      <c r="N31" s="284" t="n">
        <v>22755</v>
      </c>
      <c r="O31" s="285" t="s">
        <v>2323</v>
      </c>
      <c r="P31" s="286" t="s">
        <v>76</v>
      </c>
      <c r="Q31" s="287" t="s">
        <v>77</v>
      </c>
      <c r="R31" s="288" t="n">
        <v>44881</v>
      </c>
      <c r="S31" s="289" t="n">
        <v>15</v>
      </c>
      <c r="T31" s="282" t="n">
        <v>50359</v>
      </c>
      <c r="U31" s="280" t="s">
        <v>78</v>
      </c>
      <c r="V31" s="290"/>
      <c r="W31" s="291" t="s">
        <v>79</v>
      </c>
      <c r="X31" s="292" t="n">
        <v>100</v>
      </c>
      <c r="Y31" s="289"/>
      <c r="Z31" s="293" t="s">
        <v>79</v>
      </c>
      <c r="AA31" s="280" t="s">
        <v>80</v>
      </c>
      <c r="AB31" s="292"/>
      <c r="AC31" s="287" t="s">
        <v>79</v>
      </c>
      <c r="AD31" s="284" t="n">
        <v>24</v>
      </c>
      <c r="AE31" s="288" t="n">
        <v>44883</v>
      </c>
      <c r="AF31" s="294" t="n">
        <v>45613</v>
      </c>
      <c r="AG31" s="282" t="s">
        <v>81</v>
      </c>
      <c r="AH31" s="281" t="s">
        <v>82</v>
      </c>
      <c r="AI31" s="293" t="s">
        <v>2324</v>
      </c>
      <c r="AJ31" s="295" t="s">
        <v>2325</v>
      </c>
      <c r="AK31" s="294" t="s">
        <v>2193</v>
      </c>
      <c r="AL31" s="293"/>
      <c r="AM31" s="287" t="s">
        <v>85</v>
      </c>
      <c r="AN31" s="293" t="s">
        <v>86</v>
      </c>
      <c r="AO31" s="287" t="s">
        <v>87</v>
      </c>
      <c r="AP31" s="283" t="s">
        <v>455</v>
      </c>
      <c r="AQ31" s="296" t="s">
        <v>2326</v>
      </c>
      <c r="AR31" s="294"/>
      <c r="AS31" s="293" t="s">
        <v>90</v>
      </c>
      <c r="AT31" s="279" t="s">
        <v>91</v>
      </c>
      <c r="AU31" s="286"/>
      <c r="AV31" s="287" t="s">
        <v>2326</v>
      </c>
      <c r="AW31" s="282"/>
      <c r="AX31" s="279"/>
      <c r="AY31" s="286"/>
      <c r="AZ31" s="279"/>
      <c r="BA31" s="282"/>
      <c r="BB31" s="281" t="s">
        <v>93</v>
      </c>
      <c r="BC31" s="282" t="s">
        <v>94</v>
      </c>
      <c r="BD31" s="287" t="n">
        <v>3160</v>
      </c>
      <c r="BE31" s="282"/>
      <c r="BF31" s="281"/>
      <c r="BG31" s="290" t="s">
        <v>2327</v>
      </c>
      <c r="BH31" s="297"/>
      <c r="BI31" s="290"/>
      <c r="BJ31" s="298" t="s">
        <v>96</v>
      </c>
      <c r="BK31" s="291" t="s">
        <v>97</v>
      </c>
      <c r="BL31" s="299"/>
      <c r="BM31" s="1" t="s">
        <v>2175</v>
      </c>
      <c r="BN31" s="299"/>
    </row>
    <row r="32" customFormat="false" ht="60" hidden="false" customHeight="true" outlineLevel="0" collapsed="false">
      <c r="A32" s="36"/>
      <c r="B32" s="36" t="s">
        <v>62</v>
      </c>
      <c r="C32" s="36" t="s">
        <v>63</v>
      </c>
      <c r="D32" s="37" t="s">
        <v>64</v>
      </c>
      <c r="E32" s="37" t="n">
        <v>210</v>
      </c>
      <c r="F32" s="38" t="s">
        <v>2328</v>
      </c>
      <c r="G32" s="38" t="s">
        <v>2329</v>
      </c>
      <c r="H32" s="37" t="s">
        <v>2330</v>
      </c>
      <c r="I32" s="39" t="s">
        <v>2331</v>
      </c>
      <c r="J32" s="38" t="s">
        <v>2332</v>
      </c>
      <c r="K32" s="40" t="s">
        <v>410</v>
      </c>
      <c r="L32" s="40" t="s">
        <v>2333</v>
      </c>
      <c r="M32" s="40" t="s">
        <v>2334</v>
      </c>
      <c r="N32" s="37" t="s">
        <v>2335</v>
      </c>
      <c r="O32" s="36" t="s">
        <v>2336</v>
      </c>
      <c r="P32" s="36" t="s">
        <v>76</v>
      </c>
      <c r="Q32" s="41" t="s">
        <v>135</v>
      </c>
      <c r="R32" s="74" t="n">
        <v>41354</v>
      </c>
      <c r="S32" s="39" t="n">
        <v>12</v>
      </c>
      <c r="T32" s="43" t="n">
        <v>45736.4</v>
      </c>
      <c r="U32" s="37" t="s">
        <v>78</v>
      </c>
      <c r="V32" s="51" t="s">
        <v>416</v>
      </c>
      <c r="W32" s="51" t="s">
        <v>138</v>
      </c>
      <c r="X32" s="39" t="n">
        <v>7000</v>
      </c>
      <c r="Y32" s="39" t="s">
        <v>416</v>
      </c>
      <c r="Z32" s="41" t="s">
        <v>138</v>
      </c>
      <c r="AA32" s="37" t="s">
        <v>243</v>
      </c>
      <c r="AB32" s="39"/>
      <c r="AC32" s="41" t="s">
        <v>2267</v>
      </c>
      <c r="AD32" s="40" t="n">
        <v>60</v>
      </c>
      <c r="AE32" s="44" t="n">
        <v>43840</v>
      </c>
      <c r="AF32" s="64" t="n">
        <v>45666</v>
      </c>
      <c r="AG32" s="38" t="s">
        <v>81</v>
      </c>
      <c r="AH32" s="38" t="s">
        <v>82</v>
      </c>
      <c r="AI32" s="41" t="s">
        <v>2337</v>
      </c>
      <c r="AJ32" s="38" t="s">
        <v>2338</v>
      </c>
      <c r="AK32" s="45" t="s">
        <v>2193</v>
      </c>
      <c r="AL32" s="41"/>
      <c r="AM32" s="41" t="s">
        <v>85</v>
      </c>
      <c r="AN32" s="41" t="s">
        <v>86</v>
      </c>
      <c r="AO32" s="41" t="s">
        <v>87</v>
      </c>
      <c r="AP32" s="39" t="s">
        <v>2339</v>
      </c>
      <c r="AQ32" s="46" t="n">
        <v>2015</v>
      </c>
      <c r="AR32" s="45"/>
      <c r="AS32" s="41" t="s">
        <v>90</v>
      </c>
      <c r="AT32" s="36" t="s">
        <v>746</v>
      </c>
      <c r="AU32" s="36"/>
      <c r="AV32" s="38" t="n">
        <v>44941</v>
      </c>
      <c r="AW32" s="38"/>
      <c r="AX32" s="36"/>
      <c r="AY32" s="36"/>
      <c r="AZ32" s="36"/>
      <c r="BA32" s="38"/>
      <c r="BB32" s="38" t="s">
        <v>141</v>
      </c>
      <c r="BC32" s="38" t="s">
        <v>142</v>
      </c>
      <c r="BD32" s="41"/>
      <c r="BE32" s="38"/>
      <c r="BF32" s="47"/>
      <c r="BG32" s="48"/>
      <c r="BH32" s="49"/>
      <c r="BI32" s="51"/>
      <c r="BJ32" s="51"/>
      <c r="BK32" s="51"/>
      <c r="BL32" s="52"/>
      <c r="BM32" s="52"/>
      <c r="BN32" s="52"/>
    </row>
    <row r="33" customFormat="false" ht="60" hidden="false" customHeight="true" outlineLevel="0" collapsed="false">
      <c r="A33" s="36"/>
      <c r="B33" s="36" t="s">
        <v>62</v>
      </c>
      <c r="C33" s="36" t="s">
        <v>63</v>
      </c>
      <c r="D33" s="37" t="s">
        <v>64</v>
      </c>
      <c r="E33" s="37" t="n">
        <v>210</v>
      </c>
      <c r="F33" s="38" t="s">
        <v>2328</v>
      </c>
      <c r="G33" s="38" t="s">
        <v>2340</v>
      </c>
      <c r="H33" s="37" t="s">
        <v>2341</v>
      </c>
      <c r="I33" s="39" t="s">
        <v>2331</v>
      </c>
      <c r="J33" s="38" t="s">
        <v>2332</v>
      </c>
      <c r="K33" s="40" t="s">
        <v>410</v>
      </c>
      <c r="L33" s="40" t="s">
        <v>2333</v>
      </c>
      <c r="M33" s="40" t="s">
        <v>2334</v>
      </c>
      <c r="N33" s="37" t="s">
        <v>2342</v>
      </c>
      <c r="O33" s="36" t="s">
        <v>2336</v>
      </c>
      <c r="P33" s="36" t="s">
        <v>76</v>
      </c>
      <c r="Q33" s="41" t="s">
        <v>135</v>
      </c>
      <c r="R33" s="74" t="n">
        <v>41354</v>
      </c>
      <c r="S33" s="39" t="n">
        <v>12</v>
      </c>
      <c r="T33" s="43" t="n">
        <v>45736.4</v>
      </c>
      <c r="U33" s="37" t="s">
        <v>78</v>
      </c>
      <c r="V33" s="51" t="s">
        <v>416</v>
      </c>
      <c r="W33" s="51" t="s">
        <v>138</v>
      </c>
      <c r="X33" s="39" t="n">
        <v>7000</v>
      </c>
      <c r="Y33" s="39" t="s">
        <v>416</v>
      </c>
      <c r="Z33" s="41" t="s">
        <v>138</v>
      </c>
      <c r="AA33" s="37" t="s">
        <v>243</v>
      </c>
      <c r="AB33" s="39"/>
      <c r="AC33" s="41" t="s">
        <v>2267</v>
      </c>
      <c r="AD33" s="40" t="n">
        <v>60</v>
      </c>
      <c r="AE33" s="44" t="n">
        <v>43840</v>
      </c>
      <c r="AF33" s="64" t="n">
        <v>45666</v>
      </c>
      <c r="AG33" s="38" t="s">
        <v>81</v>
      </c>
      <c r="AH33" s="38" t="s">
        <v>82</v>
      </c>
      <c r="AI33" s="41" t="s">
        <v>2343</v>
      </c>
      <c r="AJ33" s="38" t="s">
        <v>2338</v>
      </c>
      <c r="AK33" s="45" t="s">
        <v>2193</v>
      </c>
      <c r="AL33" s="41"/>
      <c r="AM33" s="41" t="s">
        <v>85</v>
      </c>
      <c r="AN33" s="41" t="s">
        <v>86</v>
      </c>
      <c r="AO33" s="41" t="s">
        <v>87</v>
      </c>
      <c r="AP33" s="39" t="s">
        <v>2339</v>
      </c>
      <c r="AQ33" s="46" t="n">
        <v>2015</v>
      </c>
      <c r="AR33" s="45"/>
      <c r="AS33" s="41" t="s">
        <v>90</v>
      </c>
      <c r="AT33" s="36" t="s">
        <v>91</v>
      </c>
      <c r="AU33" s="36"/>
      <c r="AV33" s="38" t="n">
        <v>44941</v>
      </c>
      <c r="AW33" s="38"/>
      <c r="AX33" s="36"/>
      <c r="AY33" s="36"/>
      <c r="AZ33" s="36"/>
      <c r="BA33" s="38" t="s">
        <v>2344</v>
      </c>
      <c r="BB33" s="38" t="s">
        <v>141</v>
      </c>
      <c r="BC33" s="38" t="s">
        <v>142</v>
      </c>
      <c r="BD33" s="41"/>
      <c r="BE33" s="38"/>
      <c r="BF33" s="47"/>
      <c r="BG33" s="48"/>
      <c r="BH33" s="49"/>
      <c r="BI33" s="51"/>
      <c r="BJ33" s="51"/>
      <c r="BK33" s="51"/>
      <c r="BL33" s="52"/>
      <c r="BM33" s="52"/>
      <c r="BN33" s="52"/>
    </row>
    <row r="34" customFormat="false" ht="60" hidden="false" customHeight="true" outlineLevel="0" collapsed="false">
      <c r="A34" s="54"/>
      <c r="B34" s="54" t="s">
        <v>62</v>
      </c>
      <c r="C34" s="54" t="s">
        <v>63</v>
      </c>
      <c r="D34" s="55" t="s">
        <v>64</v>
      </c>
      <c r="E34" s="55" t="n">
        <v>210</v>
      </c>
      <c r="F34" s="56" t="s">
        <v>2328</v>
      </c>
      <c r="G34" s="56" t="s">
        <v>2345</v>
      </c>
      <c r="H34" s="55" t="s">
        <v>2346</v>
      </c>
      <c r="I34" s="57" t="s">
        <v>69</v>
      </c>
      <c r="J34" s="56" t="s">
        <v>361</v>
      </c>
      <c r="K34" s="58" t="s">
        <v>71</v>
      </c>
      <c r="L34" s="58" t="s">
        <v>362</v>
      </c>
      <c r="M34" s="58" t="s">
        <v>73</v>
      </c>
      <c r="N34" s="58" t="s">
        <v>2347</v>
      </c>
      <c r="O34" s="54" t="s">
        <v>75</v>
      </c>
      <c r="P34" s="54" t="s">
        <v>76</v>
      </c>
      <c r="Q34" s="59" t="s">
        <v>77</v>
      </c>
      <c r="R34" s="69" t="n">
        <v>42592</v>
      </c>
      <c r="S34" s="57" t="n">
        <v>15</v>
      </c>
      <c r="T34" s="61" t="n">
        <v>48070</v>
      </c>
      <c r="U34" s="55" t="s">
        <v>78</v>
      </c>
      <c r="V34" s="62"/>
      <c r="W34" s="62" t="s">
        <v>79</v>
      </c>
      <c r="X34" s="57" t="n">
        <v>100</v>
      </c>
      <c r="Y34" s="57"/>
      <c r="Z34" s="59" t="s">
        <v>79</v>
      </c>
      <c r="AA34" s="55" t="s">
        <v>80</v>
      </c>
      <c r="AB34" s="57"/>
      <c r="AC34" s="59" t="s">
        <v>79</v>
      </c>
      <c r="AD34" s="58" t="n">
        <v>24</v>
      </c>
      <c r="AE34" s="69" t="n">
        <v>45001</v>
      </c>
      <c r="AF34" s="64" t="n">
        <v>45731</v>
      </c>
      <c r="AG34" s="56" t="s">
        <v>81</v>
      </c>
      <c r="AH34" s="56" t="s">
        <v>82</v>
      </c>
      <c r="AI34" s="54" t="s">
        <v>2348</v>
      </c>
      <c r="AJ34" s="56" t="s">
        <v>316</v>
      </c>
      <c r="AK34" s="64" t="s">
        <v>2156</v>
      </c>
      <c r="AL34" s="59"/>
      <c r="AM34" s="59" t="s">
        <v>85</v>
      </c>
      <c r="AN34" s="59" t="s">
        <v>86</v>
      </c>
      <c r="AO34" s="59" t="s">
        <v>87</v>
      </c>
      <c r="AP34" s="57" t="s">
        <v>365</v>
      </c>
      <c r="AQ34" s="65" t="s">
        <v>115</v>
      </c>
      <c r="AR34" s="64"/>
      <c r="AS34" s="59" t="s">
        <v>90</v>
      </c>
      <c r="AT34" s="54" t="s">
        <v>91</v>
      </c>
      <c r="AU34" s="54"/>
      <c r="AV34" s="56"/>
      <c r="AW34" s="56"/>
      <c r="AX34" s="54"/>
      <c r="AY34" s="54"/>
      <c r="AZ34" s="54"/>
      <c r="BA34" s="56" t="s">
        <v>402</v>
      </c>
      <c r="BB34" s="56" t="s">
        <v>93</v>
      </c>
      <c r="BC34" s="56" t="s">
        <v>94</v>
      </c>
      <c r="BD34" s="59" t="n">
        <v>3160</v>
      </c>
      <c r="BE34" s="56"/>
      <c r="BF34" s="66"/>
      <c r="BG34" s="56" t="s">
        <v>367</v>
      </c>
      <c r="BH34" s="62"/>
      <c r="BI34" s="62"/>
      <c r="BJ34" s="107" t="s">
        <v>96</v>
      </c>
      <c r="BK34" s="62" t="s">
        <v>97</v>
      </c>
      <c r="BL34" s="120"/>
      <c r="BM34" s="120" t="s">
        <v>2175</v>
      </c>
      <c r="BN34" s="120"/>
    </row>
    <row r="35" customFormat="false" ht="60" hidden="false" customHeight="true" outlineLevel="0" collapsed="false">
      <c r="A35" s="54"/>
      <c r="B35" s="54" t="s">
        <v>62</v>
      </c>
      <c r="C35" s="54" t="s">
        <v>63</v>
      </c>
      <c r="D35" s="55" t="s">
        <v>64</v>
      </c>
      <c r="E35" s="55" t="n">
        <v>210</v>
      </c>
      <c r="F35" s="56" t="s">
        <v>2328</v>
      </c>
      <c r="G35" s="56" t="s">
        <v>2349</v>
      </c>
      <c r="H35" s="55" t="s">
        <v>2350</v>
      </c>
      <c r="I35" s="57" t="s">
        <v>69</v>
      </c>
      <c r="J35" s="56" t="s">
        <v>361</v>
      </c>
      <c r="K35" s="58" t="s">
        <v>71</v>
      </c>
      <c r="L35" s="58" t="s">
        <v>362</v>
      </c>
      <c r="M35" s="58" t="s">
        <v>73</v>
      </c>
      <c r="N35" s="58" t="s">
        <v>2351</v>
      </c>
      <c r="O35" s="54" t="s">
        <v>75</v>
      </c>
      <c r="P35" s="54" t="s">
        <v>76</v>
      </c>
      <c r="Q35" s="59" t="s">
        <v>77</v>
      </c>
      <c r="R35" s="69" t="n">
        <v>42592</v>
      </c>
      <c r="S35" s="57" t="n">
        <v>15</v>
      </c>
      <c r="T35" s="61" t="n">
        <v>48070</v>
      </c>
      <c r="U35" s="55" t="s">
        <v>78</v>
      </c>
      <c r="V35" s="62"/>
      <c r="W35" s="62" t="s">
        <v>79</v>
      </c>
      <c r="X35" s="57" t="n">
        <v>100</v>
      </c>
      <c r="Y35" s="57"/>
      <c r="Z35" s="59" t="s">
        <v>79</v>
      </c>
      <c r="AA35" s="55" t="s">
        <v>80</v>
      </c>
      <c r="AB35" s="57"/>
      <c r="AC35" s="59" t="s">
        <v>79</v>
      </c>
      <c r="AD35" s="58" t="n">
        <v>24</v>
      </c>
      <c r="AE35" s="69" t="n">
        <v>45001</v>
      </c>
      <c r="AF35" s="64" t="n">
        <v>45731</v>
      </c>
      <c r="AG35" s="56" t="s">
        <v>81</v>
      </c>
      <c r="AH35" s="56" t="s">
        <v>82</v>
      </c>
      <c r="AI35" s="54" t="s">
        <v>2352</v>
      </c>
      <c r="AJ35" s="56" t="s">
        <v>1121</v>
      </c>
      <c r="AK35" s="64" t="s">
        <v>2156</v>
      </c>
      <c r="AL35" s="59"/>
      <c r="AM35" s="59" t="s">
        <v>85</v>
      </c>
      <c r="AN35" s="59" t="s">
        <v>86</v>
      </c>
      <c r="AO35" s="59" t="s">
        <v>87</v>
      </c>
      <c r="AP35" s="57" t="s">
        <v>365</v>
      </c>
      <c r="AQ35" s="65" t="s">
        <v>115</v>
      </c>
      <c r="AR35" s="64"/>
      <c r="AS35" s="59" t="s">
        <v>90</v>
      </c>
      <c r="AT35" s="54" t="s">
        <v>91</v>
      </c>
      <c r="AU35" s="54"/>
      <c r="AV35" s="56"/>
      <c r="AW35" s="56"/>
      <c r="AX35" s="54"/>
      <c r="AY35" s="54"/>
      <c r="AZ35" s="54"/>
      <c r="BA35" s="56" t="s">
        <v>402</v>
      </c>
      <c r="BB35" s="56" t="s">
        <v>93</v>
      </c>
      <c r="BC35" s="56" t="s">
        <v>94</v>
      </c>
      <c r="BD35" s="59" t="n">
        <v>3160</v>
      </c>
      <c r="BE35" s="56"/>
      <c r="BF35" s="66"/>
      <c r="BG35" s="56" t="s">
        <v>367</v>
      </c>
      <c r="BH35" s="62"/>
      <c r="BI35" s="62"/>
      <c r="BJ35" s="107" t="s">
        <v>96</v>
      </c>
      <c r="BK35" s="62" t="s">
        <v>97</v>
      </c>
      <c r="BL35" s="120"/>
      <c r="BM35" s="120" t="s">
        <v>2175</v>
      </c>
      <c r="BN35" s="120"/>
    </row>
    <row r="36" customFormat="false" ht="60" hidden="false" customHeight="true" outlineLevel="0" collapsed="false">
      <c r="A36" s="62"/>
      <c r="B36" s="54" t="s">
        <v>62</v>
      </c>
      <c r="C36" s="54" t="s">
        <v>63</v>
      </c>
      <c r="D36" s="300" t="s">
        <v>64</v>
      </c>
      <c r="E36" s="300" t="n">
        <v>210</v>
      </c>
      <c r="F36" s="301" t="s">
        <v>2328</v>
      </c>
      <c r="G36" s="56" t="s">
        <v>2353</v>
      </c>
      <c r="H36" s="300" t="s">
        <v>2354</v>
      </c>
      <c r="I36" s="302" t="s">
        <v>69</v>
      </c>
      <c r="J36" s="301" t="s">
        <v>361</v>
      </c>
      <c r="K36" s="303" t="s">
        <v>71</v>
      </c>
      <c r="L36" s="303" t="s">
        <v>362</v>
      </c>
      <c r="M36" s="303" t="s">
        <v>73</v>
      </c>
      <c r="N36" s="303" t="s">
        <v>2355</v>
      </c>
      <c r="O36" s="62" t="s">
        <v>75</v>
      </c>
      <c r="P36" s="62" t="s">
        <v>76</v>
      </c>
      <c r="Q36" s="304" t="s">
        <v>77</v>
      </c>
      <c r="R36" s="60" t="n">
        <v>42592</v>
      </c>
      <c r="S36" s="302" t="n">
        <v>15</v>
      </c>
      <c r="T36" s="305" t="n">
        <v>48070</v>
      </c>
      <c r="U36" s="300" t="s">
        <v>78</v>
      </c>
      <c r="V36" s="62"/>
      <c r="W36" s="62" t="s">
        <v>79</v>
      </c>
      <c r="X36" s="302" t="n">
        <v>100</v>
      </c>
      <c r="Y36" s="302"/>
      <c r="Z36" s="304" t="s">
        <v>79</v>
      </c>
      <c r="AA36" s="300" t="s">
        <v>80</v>
      </c>
      <c r="AB36" s="302"/>
      <c r="AC36" s="304" t="s">
        <v>79</v>
      </c>
      <c r="AD36" s="303" t="n">
        <v>24</v>
      </c>
      <c r="AE36" s="60" t="n">
        <v>45001</v>
      </c>
      <c r="AF36" s="64" t="n">
        <v>45731</v>
      </c>
      <c r="AG36" s="301" t="s">
        <v>81</v>
      </c>
      <c r="AH36" s="301" t="s">
        <v>82</v>
      </c>
      <c r="AI36" s="62" t="s">
        <v>2356</v>
      </c>
      <c r="AJ36" s="301" t="s">
        <v>1121</v>
      </c>
      <c r="AK36" s="306" t="s">
        <v>2156</v>
      </c>
      <c r="AL36" s="304"/>
      <c r="AM36" s="304" t="s">
        <v>85</v>
      </c>
      <c r="AN36" s="304" t="s">
        <v>86</v>
      </c>
      <c r="AO36" s="304" t="s">
        <v>87</v>
      </c>
      <c r="AP36" s="302" t="s">
        <v>365</v>
      </c>
      <c r="AQ36" s="107" t="s">
        <v>115</v>
      </c>
      <c r="AR36" s="306"/>
      <c r="AS36" s="304" t="s">
        <v>90</v>
      </c>
      <c r="AT36" s="62" t="s">
        <v>91</v>
      </c>
      <c r="AU36" s="62"/>
      <c r="AV36" s="301"/>
      <c r="AW36" s="301"/>
      <c r="AX36" s="62"/>
      <c r="AY36" s="62"/>
      <c r="AZ36" s="62"/>
      <c r="BA36" s="301" t="s">
        <v>402</v>
      </c>
      <c r="BB36" s="301" t="s">
        <v>93</v>
      </c>
      <c r="BC36" s="301" t="s">
        <v>94</v>
      </c>
      <c r="BD36" s="304" t="n">
        <v>3160</v>
      </c>
      <c r="BE36" s="301"/>
      <c r="BF36" s="307"/>
      <c r="BG36" s="301" t="s">
        <v>367</v>
      </c>
      <c r="BH36" s="62"/>
      <c r="BI36" s="62"/>
      <c r="BJ36" s="107" t="s">
        <v>96</v>
      </c>
      <c r="BK36" s="62" t="s">
        <v>97</v>
      </c>
      <c r="BL36" s="120"/>
      <c r="BM36" s="120" t="s">
        <v>2175</v>
      </c>
      <c r="BN36" s="120"/>
    </row>
    <row r="37" customFormat="false" ht="60" hidden="false" customHeight="true" outlineLevel="0" collapsed="false">
      <c r="A37" s="62"/>
      <c r="B37" s="54" t="s">
        <v>62</v>
      </c>
      <c r="C37" s="54" t="s">
        <v>63</v>
      </c>
      <c r="D37" s="300" t="s">
        <v>64</v>
      </c>
      <c r="E37" s="300" t="n">
        <v>210</v>
      </c>
      <c r="F37" s="301" t="s">
        <v>2328</v>
      </c>
      <c r="G37" s="56" t="s">
        <v>2357</v>
      </c>
      <c r="H37" s="300" t="s">
        <v>2358</v>
      </c>
      <c r="I37" s="302" t="s">
        <v>69</v>
      </c>
      <c r="J37" s="301" t="s">
        <v>361</v>
      </c>
      <c r="K37" s="303" t="s">
        <v>71</v>
      </c>
      <c r="L37" s="303" t="s">
        <v>362</v>
      </c>
      <c r="M37" s="303" t="s">
        <v>73</v>
      </c>
      <c r="N37" s="303" t="s">
        <v>2359</v>
      </c>
      <c r="O37" s="62" t="s">
        <v>75</v>
      </c>
      <c r="P37" s="62" t="s">
        <v>76</v>
      </c>
      <c r="Q37" s="304" t="s">
        <v>77</v>
      </c>
      <c r="R37" s="60" t="n">
        <v>42592</v>
      </c>
      <c r="S37" s="302" t="n">
        <v>15</v>
      </c>
      <c r="T37" s="305" t="n">
        <v>48070</v>
      </c>
      <c r="U37" s="300" t="s">
        <v>78</v>
      </c>
      <c r="V37" s="62"/>
      <c r="W37" s="62" t="s">
        <v>79</v>
      </c>
      <c r="X37" s="302" t="n">
        <v>100</v>
      </c>
      <c r="Y37" s="302"/>
      <c r="Z37" s="304" t="s">
        <v>79</v>
      </c>
      <c r="AA37" s="300" t="s">
        <v>80</v>
      </c>
      <c r="AB37" s="302"/>
      <c r="AC37" s="304" t="s">
        <v>79</v>
      </c>
      <c r="AD37" s="303" t="n">
        <v>24</v>
      </c>
      <c r="AE37" s="60" t="n">
        <v>45001</v>
      </c>
      <c r="AF37" s="64" t="n">
        <v>45731</v>
      </c>
      <c r="AG37" s="301" t="s">
        <v>81</v>
      </c>
      <c r="AH37" s="301" t="s">
        <v>82</v>
      </c>
      <c r="AI37" s="62" t="s">
        <v>2360</v>
      </c>
      <c r="AJ37" s="301" t="s">
        <v>1121</v>
      </c>
      <c r="AK37" s="306" t="s">
        <v>2156</v>
      </c>
      <c r="AL37" s="304"/>
      <c r="AM37" s="304" t="s">
        <v>85</v>
      </c>
      <c r="AN37" s="304" t="s">
        <v>86</v>
      </c>
      <c r="AO37" s="304" t="s">
        <v>87</v>
      </c>
      <c r="AP37" s="302" t="s">
        <v>365</v>
      </c>
      <c r="AQ37" s="107" t="s">
        <v>115</v>
      </c>
      <c r="AR37" s="306"/>
      <c r="AS37" s="304" t="s">
        <v>90</v>
      </c>
      <c r="AT37" s="62" t="s">
        <v>91</v>
      </c>
      <c r="AU37" s="62"/>
      <c r="AV37" s="301"/>
      <c r="AW37" s="301"/>
      <c r="AX37" s="62"/>
      <c r="AY37" s="62"/>
      <c r="AZ37" s="62"/>
      <c r="BA37" s="301" t="s">
        <v>402</v>
      </c>
      <c r="BB37" s="301" t="s">
        <v>93</v>
      </c>
      <c r="BC37" s="301" t="s">
        <v>94</v>
      </c>
      <c r="BD37" s="304" t="n">
        <v>3160</v>
      </c>
      <c r="BE37" s="301"/>
      <c r="BF37" s="307"/>
      <c r="BG37" s="301" t="s">
        <v>367</v>
      </c>
      <c r="BH37" s="62"/>
      <c r="BI37" s="62"/>
      <c r="BJ37" s="107" t="s">
        <v>96</v>
      </c>
      <c r="BK37" s="62" t="s">
        <v>97</v>
      </c>
      <c r="BL37" s="120"/>
      <c r="BM37" s="120" t="s">
        <v>2175</v>
      </c>
      <c r="BN37" s="120"/>
    </row>
    <row r="38" customFormat="false" ht="60" hidden="false" customHeight="true" outlineLevel="0" collapsed="false">
      <c r="A38" s="54"/>
      <c r="B38" s="54" t="s">
        <v>62</v>
      </c>
      <c r="C38" s="54" t="s">
        <v>63</v>
      </c>
      <c r="D38" s="55" t="s">
        <v>64</v>
      </c>
      <c r="E38" s="55" t="n">
        <v>213</v>
      </c>
      <c r="F38" s="56" t="s">
        <v>2182</v>
      </c>
      <c r="G38" s="56" t="s">
        <v>342</v>
      </c>
      <c r="H38" s="55" t="s">
        <v>2361</v>
      </c>
      <c r="I38" s="57" t="s">
        <v>69</v>
      </c>
      <c r="J38" s="56" t="s">
        <v>361</v>
      </c>
      <c r="K38" s="58" t="s">
        <v>71</v>
      </c>
      <c r="L38" s="58" t="s">
        <v>362</v>
      </c>
      <c r="M38" s="58" t="s">
        <v>73</v>
      </c>
      <c r="N38" s="58" t="s">
        <v>2362</v>
      </c>
      <c r="O38" s="54" t="s">
        <v>75</v>
      </c>
      <c r="P38" s="54" t="s">
        <v>76</v>
      </c>
      <c r="Q38" s="59" t="s">
        <v>77</v>
      </c>
      <c r="R38" s="69" t="n">
        <v>44418</v>
      </c>
      <c r="S38" s="57" t="n">
        <v>15</v>
      </c>
      <c r="T38" s="61" t="n">
        <v>49896</v>
      </c>
      <c r="U38" s="55" t="s">
        <v>78</v>
      </c>
      <c r="V38" s="62"/>
      <c r="W38" s="62" t="s">
        <v>79</v>
      </c>
      <c r="X38" s="57" t="n">
        <v>100</v>
      </c>
      <c r="Y38" s="57"/>
      <c r="Z38" s="59" t="s">
        <v>79</v>
      </c>
      <c r="AA38" s="55" t="s">
        <v>80</v>
      </c>
      <c r="AB38" s="57"/>
      <c r="AC38" s="59" t="s">
        <v>79</v>
      </c>
      <c r="AD38" s="58" t="n">
        <v>24</v>
      </c>
      <c r="AE38" s="69" t="n">
        <v>45001</v>
      </c>
      <c r="AF38" s="64" t="n">
        <v>45731</v>
      </c>
      <c r="AG38" s="56" t="s">
        <v>81</v>
      </c>
      <c r="AH38" s="56" t="s">
        <v>82</v>
      </c>
      <c r="AI38" s="54" t="s">
        <v>2363</v>
      </c>
      <c r="AJ38" s="56" t="s">
        <v>1121</v>
      </c>
      <c r="AK38" s="64" t="s">
        <v>2156</v>
      </c>
      <c r="AL38" s="59"/>
      <c r="AM38" s="59" t="s">
        <v>85</v>
      </c>
      <c r="AN38" s="59" t="s">
        <v>86</v>
      </c>
      <c r="AO38" s="59" t="s">
        <v>87</v>
      </c>
      <c r="AP38" s="57" t="s">
        <v>365</v>
      </c>
      <c r="AQ38" s="65" t="n">
        <v>2018</v>
      </c>
      <c r="AR38" s="64"/>
      <c r="AS38" s="59" t="s">
        <v>90</v>
      </c>
      <c r="AT38" s="54" t="s">
        <v>91</v>
      </c>
      <c r="AU38" s="54"/>
      <c r="AV38" s="56"/>
      <c r="AW38" s="56"/>
      <c r="AX38" s="54"/>
      <c r="AY38" s="54"/>
      <c r="AZ38" s="54"/>
      <c r="BA38" s="56"/>
      <c r="BB38" s="56" t="s">
        <v>93</v>
      </c>
      <c r="BC38" s="56" t="s">
        <v>94</v>
      </c>
      <c r="BD38" s="59" t="n">
        <v>3160</v>
      </c>
      <c r="BE38" s="56"/>
      <c r="BF38" s="66"/>
      <c r="BG38" s="56" t="s">
        <v>367</v>
      </c>
      <c r="BH38" s="62"/>
      <c r="BI38" s="62"/>
      <c r="BJ38" s="107" t="s">
        <v>96</v>
      </c>
      <c r="BK38" s="62" t="s">
        <v>97</v>
      </c>
      <c r="BL38" s="120"/>
      <c r="BM38" s="120" t="s">
        <v>2175</v>
      </c>
      <c r="BN38" s="120"/>
    </row>
    <row r="39" customFormat="false" ht="60" hidden="false" customHeight="true" outlineLevel="0" collapsed="false">
      <c r="A39" s="54"/>
      <c r="B39" s="54" t="s">
        <v>62</v>
      </c>
      <c r="C39" s="54" t="s">
        <v>63</v>
      </c>
      <c r="D39" s="55" t="s">
        <v>64</v>
      </c>
      <c r="E39" s="55" t="n">
        <v>215</v>
      </c>
      <c r="F39" s="56" t="s">
        <v>2364</v>
      </c>
      <c r="G39" s="56" t="s">
        <v>342</v>
      </c>
      <c r="H39" s="55" t="s">
        <v>2365</v>
      </c>
      <c r="I39" s="57" t="s">
        <v>69</v>
      </c>
      <c r="J39" s="56" t="s">
        <v>361</v>
      </c>
      <c r="K39" s="58" t="s">
        <v>71</v>
      </c>
      <c r="L39" s="58" t="s">
        <v>362</v>
      </c>
      <c r="M39" s="58" t="s">
        <v>73</v>
      </c>
      <c r="N39" s="58" t="s">
        <v>2366</v>
      </c>
      <c r="O39" s="54" t="s">
        <v>75</v>
      </c>
      <c r="P39" s="54" t="s">
        <v>76</v>
      </c>
      <c r="Q39" s="59" t="s">
        <v>77</v>
      </c>
      <c r="R39" s="69" t="n">
        <v>44418</v>
      </c>
      <c r="S39" s="57" t="n">
        <v>15</v>
      </c>
      <c r="T39" s="61" t="n">
        <v>49896</v>
      </c>
      <c r="U39" s="55" t="s">
        <v>78</v>
      </c>
      <c r="V39" s="62"/>
      <c r="W39" s="62" t="s">
        <v>79</v>
      </c>
      <c r="X39" s="57" t="n">
        <v>100</v>
      </c>
      <c r="Y39" s="57"/>
      <c r="Z39" s="59" t="s">
        <v>79</v>
      </c>
      <c r="AA39" s="55" t="s">
        <v>80</v>
      </c>
      <c r="AB39" s="57"/>
      <c r="AC39" s="59" t="s">
        <v>79</v>
      </c>
      <c r="AD39" s="58" t="n">
        <v>24</v>
      </c>
      <c r="AE39" s="69" t="n">
        <v>45001</v>
      </c>
      <c r="AF39" s="64" t="n">
        <v>45731</v>
      </c>
      <c r="AG39" s="56" t="s">
        <v>81</v>
      </c>
      <c r="AH39" s="56" t="s">
        <v>82</v>
      </c>
      <c r="AI39" s="54" t="s">
        <v>2367</v>
      </c>
      <c r="AJ39" s="56" t="s">
        <v>1121</v>
      </c>
      <c r="AK39" s="64" t="s">
        <v>2156</v>
      </c>
      <c r="AL39" s="59"/>
      <c r="AM39" s="59" t="s">
        <v>85</v>
      </c>
      <c r="AN39" s="59" t="s">
        <v>86</v>
      </c>
      <c r="AO39" s="59" t="s">
        <v>87</v>
      </c>
      <c r="AP39" s="57" t="s">
        <v>365</v>
      </c>
      <c r="AQ39" s="65"/>
      <c r="AR39" s="64"/>
      <c r="AS39" s="59" t="s">
        <v>90</v>
      </c>
      <c r="AT39" s="54" t="s">
        <v>91</v>
      </c>
      <c r="AU39" s="54"/>
      <c r="AV39" s="56"/>
      <c r="AW39" s="56"/>
      <c r="AX39" s="54"/>
      <c r="AY39" s="54"/>
      <c r="AZ39" s="54"/>
      <c r="BA39" s="56" t="s">
        <v>402</v>
      </c>
      <c r="BB39" s="56" t="s">
        <v>93</v>
      </c>
      <c r="BC39" s="56" t="s">
        <v>94</v>
      </c>
      <c r="BD39" s="59" t="n">
        <v>3160</v>
      </c>
      <c r="BE39" s="56"/>
      <c r="BF39" s="66"/>
      <c r="BG39" s="56" t="s">
        <v>367</v>
      </c>
      <c r="BH39" s="62"/>
      <c r="BI39" s="62"/>
      <c r="BJ39" s="107" t="s">
        <v>96</v>
      </c>
      <c r="BK39" s="62" t="s">
        <v>97</v>
      </c>
      <c r="BL39" s="120"/>
      <c r="BM39" s="120" t="s">
        <v>2175</v>
      </c>
      <c r="BN39" s="120"/>
    </row>
    <row r="40" customFormat="false" ht="60" hidden="false" customHeight="true" outlineLevel="0" collapsed="false">
      <c r="A40" s="54"/>
      <c r="B40" s="54" t="s">
        <v>62</v>
      </c>
      <c r="C40" s="54" t="s">
        <v>63</v>
      </c>
      <c r="D40" s="55" t="s">
        <v>64</v>
      </c>
      <c r="E40" s="55" t="n">
        <v>215</v>
      </c>
      <c r="F40" s="56" t="s">
        <v>2364</v>
      </c>
      <c r="G40" s="56" t="s">
        <v>342</v>
      </c>
      <c r="H40" s="55" t="s">
        <v>2368</v>
      </c>
      <c r="I40" s="57" t="s">
        <v>69</v>
      </c>
      <c r="J40" s="56" t="s">
        <v>361</v>
      </c>
      <c r="K40" s="58" t="s">
        <v>71</v>
      </c>
      <c r="L40" s="58" t="s">
        <v>362</v>
      </c>
      <c r="M40" s="58" t="s">
        <v>73</v>
      </c>
      <c r="N40" s="58" t="s">
        <v>2369</v>
      </c>
      <c r="O40" s="54" t="s">
        <v>75</v>
      </c>
      <c r="P40" s="54" t="s">
        <v>76</v>
      </c>
      <c r="Q40" s="59" t="s">
        <v>77</v>
      </c>
      <c r="R40" s="69" t="n">
        <v>44418</v>
      </c>
      <c r="S40" s="57" t="n">
        <v>15</v>
      </c>
      <c r="T40" s="61" t="n">
        <v>49896</v>
      </c>
      <c r="U40" s="55" t="s">
        <v>78</v>
      </c>
      <c r="V40" s="62"/>
      <c r="W40" s="62" t="s">
        <v>79</v>
      </c>
      <c r="X40" s="57" t="n">
        <v>100</v>
      </c>
      <c r="Y40" s="57"/>
      <c r="Z40" s="59" t="s">
        <v>79</v>
      </c>
      <c r="AA40" s="55" t="s">
        <v>80</v>
      </c>
      <c r="AB40" s="57"/>
      <c r="AC40" s="59" t="s">
        <v>79</v>
      </c>
      <c r="AD40" s="58" t="n">
        <v>24</v>
      </c>
      <c r="AE40" s="69" t="n">
        <v>45001</v>
      </c>
      <c r="AF40" s="64" t="n">
        <v>45731</v>
      </c>
      <c r="AG40" s="56" t="s">
        <v>81</v>
      </c>
      <c r="AH40" s="56" t="s">
        <v>82</v>
      </c>
      <c r="AI40" s="54" t="s">
        <v>2370</v>
      </c>
      <c r="AJ40" s="56" t="s">
        <v>1121</v>
      </c>
      <c r="AK40" s="64" t="s">
        <v>2156</v>
      </c>
      <c r="AL40" s="59"/>
      <c r="AM40" s="59" t="s">
        <v>85</v>
      </c>
      <c r="AN40" s="59" t="s">
        <v>86</v>
      </c>
      <c r="AO40" s="59" t="s">
        <v>87</v>
      </c>
      <c r="AP40" s="57" t="s">
        <v>365</v>
      </c>
      <c r="AQ40" s="65"/>
      <c r="AR40" s="64"/>
      <c r="AS40" s="59" t="s">
        <v>90</v>
      </c>
      <c r="AT40" s="54" t="s">
        <v>91</v>
      </c>
      <c r="AU40" s="54"/>
      <c r="AV40" s="56"/>
      <c r="AW40" s="56"/>
      <c r="AX40" s="54"/>
      <c r="AY40" s="54"/>
      <c r="AZ40" s="54"/>
      <c r="BA40" s="56" t="s">
        <v>402</v>
      </c>
      <c r="BB40" s="56" t="s">
        <v>93</v>
      </c>
      <c r="BC40" s="56" t="s">
        <v>94</v>
      </c>
      <c r="BD40" s="59" t="n">
        <v>3160</v>
      </c>
      <c r="BE40" s="56"/>
      <c r="BF40" s="66"/>
      <c r="BG40" s="56" t="s">
        <v>367</v>
      </c>
      <c r="BH40" s="62"/>
      <c r="BI40" s="62"/>
      <c r="BJ40" s="107" t="s">
        <v>96</v>
      </c>
      <c r="BK40" s="62" t="s">
        <v>97</v>
      </c>
      <c r="BL40" s="120"/>
      <c r="BM40" s="120" t="s">
        <v>2175</v>
      </c>
      <c r="BN40" s="120"/>
    </row>
    <row r="41" customFormat="false" ht="60" hidden="false" customHeight="true" outlineLevel="0" collapsed="false">
      <c r="A41" s="54"/>
      <c r="B41" s="54" t="s">
        <v>62</v>
      </c>
      <c r="C41" s="54" t="s">
        <v>63</v>
      </c>
      <c r="D41" s="55" t="s">
        <v>64</v>
      </c>
      <c r="E41" s="55" t="n">
        <v>215</v>
      </c>
      <c r="F41" s="56" t="s">
        <v>2364</v>
      </c>
      <c r="G41" s="56" t="s">
        <v>342</v>
      </c>
      <c r="H41" s="55" t="s">
        <v>2371</v>
      </c>
      <c r="I41" s="57" t="s">
        <v>69</v>
      </c>
      <c r="J41" s="56" t="s">
        <v>361</v>
      </c>
      <c r="K41" s="58" t="s">
        <v>71</v>
      </c>
      <c r="L41" s="58" t="s">
        <v>362</v>
      </c>
      <c r="M41" s="58" t="s">
        <v>73</v>
      </c>
      <c r="N41" s="58" t="s">
        <v>2372</v>
      </c>
      <c r="O41" s="54" t="s">
        <v>75</v>
      </c>
      <c r="P41" s="54" t="s">
        <v>76</v>
      </c>
      <c r="Q41" s="59" t="s">
        <v>77</v>
      </c>
      <c r="R41" s="69" t="n">
        <v>44418</v>
      </c>
      <c r="S41" s="57" t="n">
        <v>15</v>
      </c>
      <c r="T41" s="61" t="n">
        <v>49896</v>
      </c>
      <c r="U41" s="55" t="s">
        <v>78</v>
      </c>
      <c r="V41" s="62"/>
      <c r="W41" s="62" t="s">
        <v>79</v>
      </c>
      <c r="X41" s="57" t="n">
        <v>100</v>
      </c>
      <c r="Y41" s="57"/>
      <c r="Z41" s="59" t="s">
        <v>79</v>
      </c>
      <c r="AA41" s="55" t="s">
        <v>80</v>
      </c>
      <c r="AB41" s="57"/>
      <c r="AC41" s="59" t="s">
        <v>79</v>
      </c>
      <c r="AD41" s="58" t="n">
        <v>24</v>
      </c>
      <c r="AE41" s="69" t="n">
        <v>45001</v>
      </c>
      <c r="AF41" s="64" t="n">
        <v>45731</v>
      </c>
      <c r="AG41" s="56" t="s">
        <v>81</v>
      </c>
      <c r="AH41" s="56" t="s">
        <v>82</v>
      </c>
      <c r="AI41" s="54" t="s">
        <v>2373</v>
      </c>
      <c r="AJ41" s="56" t="s">
        <v>1121</v>
      </c>
      <c r="AK41" s="64" t="s">
        <v>2156</v>
      </c>
      <c r="AL41" s="59"/>
      <c r="AM41" s="59" t="s">
        <v>85</v>
      </c>
      <c r="AN41" s="59" t="s">
        <v>86</v>
      </c>
      <c r="AO41" s="59" t="s">
        <v>87</v>
      </c>
      <c r="AP41" s="57" t="s">
        <v>365</v>
      </c>
      <c r="AQ41" s="65"/>
      <c r="AR41" s="64"/>
      <c r="AS41" s="59" t="s">
        <v>90</v>
      </c>
      <c r="AT41" s="54" t="s">
        <v>91</v>
      </c>
      <c r="AU41" s="54"/>
      <c r="AV41" s="56"/>
      <c r="AW41" s="56"/>
      <c r="AX41" s="54"/>
      <c r="AY41" s="54"/>
      <c r="AZ41" s="54"/>
      <c r="BA41" s="56" t="s">
        <v>402</v>
      </c>
      <c r="BB41" s="56" t="s">
        <v>93</v>
      </c>
      <c r="BC41" s="56" t="s">
        <v>94</v>
      </c>
      <c r="BD41" s="59" t="n">
        <v>3160</v>
      </c>
      <c r="BE41" s="56"/>
      <c r="BF41" s="66"/>
      <c r="BG41" s="56" t="s">
        <v>367</v>
      </c>
      <c r="BH41" s="62"/>
      <c r="BI41" s="62"/>
      <c r="BJ41" s="107" t="s">
        <v>96</v>
      </c>
      <c r="BK41" s="62" t="s">
        <v>97</v>
      </c>
      <c r="BL41" s="120"/>
      <c r="BM41" s="120" t="s">
        <v>2175</v>
      </c>
      <c r="BN41" s="120"/>
    </row>
    <row r="42" customFormat="false" ht="60" hidden="false" customHeight="true" outlineLevel="0" collapsed="false">
      <c r="A42" s="54"/>
      <c r="B42" s="54" t="s">
        <v>62</v>
      </c>
      <c r="C42" s="54" t="s">
        <v>63</v>
      </c>
      <c r="D42" s="55" t="s">
        <v>64</v>
      </c>
      <c r="E42" s="55" t="n">
        <v>215</v>
      </c>
      <c r="F42" s="56" t="s">
        <v>2364</v>
      </c>
      <c r="G42" s="56" t="s">
        <v>342</v>
      </c>
      <c r="H42" s="55" t="s">
        <v>2374</v>
      </c>
      <c r="I42" s="57" t="s">
        <v>69</v>
      </c>
      <c r="J42" s="56" t="s">
        <v>361</v>
      </c>
      <c r="K42" s="58" t="s">
        <v>71</v>
      </c>
      <c r="L42" s="58" t="s">
        <v>362</v>
      </c>
      <c r="M42" s="58" t="s">
        <v>73</v>
      </c>
      <c r="N42" s="58" t="s">
        <v>2375</v>
      </c>
      <c r="O42" s="54" t="s">
        <v>75</v>
      </c>
      <c r="P42" s="54" t="s">
        <v>76</v>
      </c>
      <c r="Q42" s="59" t="s">
        <v>77</v>
      </c>
      <c r="R42" s="69" t="n">
        <v>44418</v>
      </c>
      <c r="S42" s="57" t="n">
        <v>15</v>
      </c>
      <c r="T42" s="61" t="n">
        <v>49896</v>
      </c>
      <c r="U42" s="55" t="s">
        <v>78</v>
      </c>
      <c r="V42" s="62"/>
      <c r="W42" s="62" t="s">
        <v>79</v>
      </c>
      <c r="X42" s="57" t="n">
        <v>100</v>
      </c>
      <c r="Y42" s="57"/>
      <c r="Z42" s="59" t="s">
        <v>79</v>
      </c>
      <c r="AA42" s="55" t="s">
        <v>80</v>
      </c>
      <c r="AB42" s="57"/>
      <c r="AC42" s="59" t="s">
        <v>79</v>
      </c>
      <c r="AD42" s="58" t="n">
        <v>24</v>
      </c>
      <c r="AE42" s="69" t="n">
        <v>45001</v>
      </c>
      <c r="AF42" s="64" t="n">
        <v>45731</v>
      </c>
      <c r="AG42" s="56" t="s">
        <v>81</v>
      </c>
      <c r="AH42" s="56" t="s">
        <v>82</v>
      </c>
      <c r="AI42" s="54" t="s">
        <v>2376</v>
      </c>
      <c r="AJ42" s="56" t="s">
        <v>1121</v>
      </c>
      <c r="AK42" s="64" t="s">
        <v>2156</v>
      </c>
      <c r="AL42" s="59"/>
      <c r="AM42" s="59" t="s">
        <v>85</v>
      </c>
      <c r="AN42" s="59" t="s">
        <v>86</v>
      </c>
      <c r="AO42" s="59" t="s">
        <v>87</v>
      </c>
      <c r="AP42" s="57" t="s">
        <v>365</v>
      </c>
      <c r="AQ42" s="65"/>
      <c r="AR42" s="64"/>
      <c r="AS42" s="59" t="s">
        <v>90</v>
      </c>
      <c r="AT42" s="54" t="s">
        <v>91</v>
      </c>
      <c r="AU42" s="54"/>
      <c r="AV42" s="56"/>
      <c r="AW42" s="56"/>
      <c r="AX42" s="54"/>
      <c r="AY42" s="54"/>
      <c r="AZ42" s="54"/>
      <c r="BA42" s="56" t="s">
        <v>402</v>
      </c>
      <c r="BB42" s="56" t="s">
        <v>93</v>
      </c>
      <c r="BC42" s="56" t="s">
        <v>94</v>
      </c>
      <c r="BD42" s="59" t="n">
        <v>3160</v>
      </c>
      <c r="BE42" s="56"/>
      <c r="BF42" s="66"/>
      <c r="BG42" s="56" t="s">
        <v>367</v>
      </c>
      <c r="BH42" s="62"/>
      <c r="BI42" s="62"/>
      <c r="BJ42" s="107" t="s">
        <v>96</v>
      </c>
      <c r="BK42" s="62" t="s">
        <v>97</v>
      </c>
      <c r="BL42" s="120"/>
      <c r="BM42" s="120" t="s">
        <v>2175</v>
      </c>
      <c r="BN42" s="120"/>
    </row>
    <row r="43" customFormat="false" ht="60" hidden="false" customHeight="true" outlineLevel="0" collapsed="false">
      <c r="A43" s="54"/>
      <c r="B43" s="54" t="s">
        <v>62</v>
      </c>
      <c r="C43" s="54" t="s">
        <v>63</v>
      </c>
      <c r="D43" s="55" t="s">
        <v>64</v>
      </c>
      <c r="E43" s="55" t="n">
        <v>215</v>
      </c>
      <c r="F43" s="56" t="s">
        <v>2364</v>
      </c>
      <c r="G43" s="56" t="s">
        <v>342</v>
      </c>
      <c r="H43" s="55" t="s">
        <v>2377</v>
      </c>
      <c r="I43" s="57" t="s">
        <v>69</v>
      </c>
      <c r="J43" s="56" t="s">
        <v>361</v>
      </c>
      <c r="K43" s="58" t="s">
        <v>71</v>
      </c>
      <c r="L43" s="58" t="s">
        <v>362</v>
      </c>
      <c r="M43" s="58" t="s">
        <v>73</v>
      </c>
      <c r="N43" s="58" t="s">
        <v>2378</v>
      </c>
      <c r="O43" s="54" t="s">
        <v>75</v>
      </c>
      <c r="P43" s="54" t="s">
        <v>76</v>
      </c>
      <c r="Q43" s="59" t="s">
        <v>77</v>
      </c>
      <c r="R43" s="69" t="n">
        <v>44418</v>
      </c>
      <c r="S43" s="57" t="n">
        <v>15</v>
      </c>
      <c r="T43" s="61" t="n">
        <v>49896</v>
      </c>
      <c r="U43" s="55" t="s">
        <v>78</v>
      </c>
      <c r="V43" s="62"/>
      <c r="W43" s="62" t="s">
        <v>79</v>
      </c>
      <c r="X43" s="57" t="n">
        <v>100</v>
      </c>
      <c r="Y43" s="57"/>
      <c r="Z43" s="59" t="s">
        <v>79</v>
      </c>
      <c r="AA43" s="55" t="s">
        <v>80</v>
      </c>
      <c r="AB43" s="57"/>
      <c r="AC43" s="59" t="s">
        <v>79</v>
      </c>
      <c r="AD43" s="58" t="n">
        <v>24</v>
      </c>
      <c r="AE43" s="69" t="n">
        <v>45001</v>
      </c>
      <c r="AF43" s="64" t="n">
        <v>45731</v>
      </c>
      <c r="AG43" s="56" t="s">
        <v>81</v>
      </c>
      <c r="AH43" s="56" t="s">
        <v>82</v>
      </c>
      <c r="AI43" s="54" t="s">
        <v>2379</v>
      </c>
      <c r="AJ43" s="56" t="s">
        <v>1121</v>
      </c>
      <c r="AK43" s="64" t="s">
        <v>2156</v>
      </c>
      <c r="AL43" s="59"/>
      <c r="AM43" s="59" t="s">
        <v>85</v>
      </c>
      <c r="AN43" s="59" t="s">
        <v>86</v>
      </c>
      <c r="AO43" s="59" t="s">
        <v>87</v>
      </c>
      <c r="AP43" s="57" t="s">
        <v>365</v>
      </c>
      <c r="AQ43" s="65"/>
      <c r="AR43" s="64"/>
      <c r="AS43" s="59" t="s">
        <v>90</v>
      </c>
      <c r="AT43" s="54" t="s">
        <v>91</v>
      </c>
      <c r="AU43" s="54"/>
      <c r="AV43" s="56"/>
      <c r="AW43" s="56"/>
      <c r="AX43" s="54"/>
      <c r="AY43" s="54"/>
      <c r="AZ43" s="54"/>
      <c r="BA43" s="56" t="s">
        <v>402</v>
      </c>
      <c r="BB43" s="56" t="s">
        <v>93</v>
      </c>
      <c r="BC43" s="56" t="s">
        <v>94</v>
      </c>
      <c r="BD43" s="59" t="n">
        <v>3160</v>
      </c>
      <c r="BE43" s="56"/>
      <c r="BF43" s="66"/>
      <c r="BG43" s="56" t="s">
        <v>367</v>
      </c>
      <c r="BH43" s="62"/>
      <c r="BI43" s="62"/>
      <c r="BJ43" s="107" t="s">
        <v>96</v>
      </c>
      <c r="BK43" s="62" t="s">
        <v>97</v>
      </c>
      <c r="BL43" s="120"/>
      <c r="BM43" s="120" t="s">
        <v>2175</v>
      </c>
      <c r="BN43" s="120"/>
    </row>
    <row r="44" customFormat="false" ht="60" hidden="false" customHeight="true" outlineLevel="0" collapsed="false">
      <c r="A44" s="36"/>
      <c r="B44" s="36" t="s">
        <v>62</v>
      </c>
      <c r="C44" s="36" t="s">
        <v>63</v>
      </c>
      <c r="D44" s="37" t="s">
        <v>64</v>
      </c>
      <c r="E44" s="37" t="n">
        <v>220</v>
      </c>
      <c r="F44" s="38" t="s">
        <v>2380</v>
      </c>
      <c r="G44" s="38" t="s">
        <v>342</v>
      </c>
      <c r="H44" s="37" t="s">
        <v>2381</v>
      </c>
      <c r="I44" s="39" t="s">
        <v>69</v>
      </c>
      <c r="J44" s="38" t="s">
        <v>361</v>
      </c>
      <c r="K44" s="40" t="s">
        <v>71</v>
      </c>
      <c r="L44" s="40" t="s">
        <v>362</v>
      </c>
      <c r="M44" s="40" t="s">
        <v>73</v>
      </c>
      <c r="N44" s="40" t="s">
        <v>2382</v>
      </c>
      <c r="O44" s="36" t="s">
        <v>75</v>
      </c>
      <c r="P44" s="36" t="s">
        <v>76</v>
      </c>
      <c r="Q44" s="41" t="s">
        <v>77</v>
      </c>
      <c r="R44" s="42" t="n">
        <v>42559</v>
      </c>
      <c r="S44" s="39" t="n">
        <v>15</v>
      </c>
      <c r="T44" s="43" t="n">
        <v>48037</v>
      </c>
      <c r="U44" s="37" t="s">
        <v>78</v>
      </c>
      <c r="V44" s="51"/>
      <c r="W44" s="51" t="s">
        <v>79</v>
      </c>
      <c r="X44" s="39" t="n">
        <v>100</v>
      </c>
      <c r="Y44" s="39"/>
      <c r="Z44" s="41" t="s">
        <v>79</v>
      </c>
      <c r="AA44" s="37" t="s">
        <v>80</v>
      </c>
      <c r="AB44" s="39"/>
      <c r="AC44" s="41" t="s">
        <v>79</v>
      </c>
      <c r="AD44" s="40" t="n">
        <v>24</v>
      </c>
      <c r="AE44" s="42" t="n">
        <v>45002</v>
      </c>
      <c r="AF44" s="45" t="n">
        <v>45732</v>
      </c>
      <c r="AG44" s="38" t="s">
        <v>81</v>
      </c>
      <c r="AH44" s="38" t="s">
        <v>82</v>
      </c>
      <c r="AI44" s="36" t="s">
        <v>2383</v>
      </c>
      <c r="AJ44" s="38" t="s">
        <v>1121</v>
      </c>
      <c r="AK44" s="45" t="s">
        <v>2156</v>
      </c>
      <c r="AL44" s="41"/>
      <c r="AM44" s="41" t="s">
        <v>85</v>
      </c>
      <c r="AN44" s="41" t="s">
        <v>86</v>
      </c>
      <c r="AO44" s="41" t="s">
        <v>87</v>
      </c>
      <c r="AP44" s="39" t="s">
        <v>365</v>
      </c>
      <c r="AQ44" s="46"/>
      <c r="AR44" s="45"/>
      <c r="AS44" s="41" t="s">
        <v>90</v>
      </c>
      <c r="AT44" s="36" t="s">
        <v>91</v>
      </c>
      <c r="AU44" s="36"/>
      <c r="AV44" s="38"/>
      <c r="AW44" s="38"/>
      <c r="AX44" s="36"/>
      <c r="AY44" s="36"/>
      <c r="AZ44" s="36"/>
      <c r="BA44" s="38" t="s">
        <v>402</v>
      </c>
      <c r="BB44" s="38" t="s">
        <v>93</v>
      </c>
      <c r="BC44" s="38" t="s">
        <v>94</v>
      </c>
      <c r="BD44" s="41" t="n">
        <v>3160</v>
      </c>
      <c r="BE44" s="38"/>
      <c r="BF44" s="47"/>
      <c r="BG44" s="38" t="s">
        <v>367</v>
      </c>
      <c r="BH44" s="51"/>
      <c r="BI44" s="51"/>
      <c r="BJ44" s="50" t="s">
        <v>96</v>
      </c>
      <c r="BK44" s="51" t="s">
        <v>97</v>
      </c>
      <c r="BL44" s="120"/>
      <c r="BM44" s="120" t="s">
        <v>2175</v>
      </c>
      <c r="BN44" s="120"/>
    </row>
    <row r="45" customFormat="false" ht="60" hidden="false" customHeight="true" outlineLevel="0" collapsed="false">
      <c r="A45" s="36"/>
      <c r="B45" s="36" t="s">
        <v>62</v>
      </c>
      <c r="C45" s="36" t="s">
        <v>63</v>
      </c>
      <c r="D45" s="37" t="s">
        <v>64</v>
      </c>
      <c r="E45" s="37" t="n">
        <v>220</v>
      </c>
      <c r="F45" s="38" t="s">
        <v>2384</v>
      </c>
      <c r="G45" s="38" t="s">
        <v>342</v>
      </c>
      <c r="H45" s="37" t="s">
        <v>2385</v>
      </c>
      <c r="I45" s="39" t="s">
        <v>69</v>
      </c>
      <c r="J45" s="38" t="s">
        <v>361</v>
      </c>
      <c r="K45" s="40" t="s">
        <v>71</v>
      </c>
      <c r="L45" s="40" t="s">
        <v>362</v>
      </c>
      <c r="M45" s="40" t="s">
        <v>73</v>
      </c>
      <c r="N45" s="40" t="s">
        <v>2386</v>
      </c>
      <c r="O45" s="36" t="s">
        <v>75</v>
      </c>
      <c r="P45" s="36" t="s">
        <v>76</v>
      </c>
      <c r="Q45" s="41" t="s">
        <v>77</v>
      </c>
      <c r="R45" s="74" t="n">
        <v>42591</v>
      </c>
      <c r="S45" s="39" t="n">
        <v>15</v>
      </c>
      <c r="T45" s="43" t="n">
        <v>48069</v>
      </c>
      <c r="U45" s="37" t="s">
        <v>78</v>
      </c>
      <c r="V45" s="51"/>
      <c r="W45" s="51" t="s">
        <v>79</v>
      </c>
      <c r="X45" s="39" t="n">
        <v>100</v>
      </c>
      <c r="Y45" s="39"/>
      <c r="Z45" s="41" t="s">
        <v>79</v>
      </c>
      <c r="AA45" s="37" t="s">
        <v>80</v>
      </c>
      <c r="AB45" s="39"/>
      <c r="AC45" s="41" t="s">
        <v>79</v>
      </c>
      <c r="AD45" s="40" t="n">
        <v>24</v>
      </c>
      <c r="AE45" s="42" t="n">
        <v>45002</v>
      </c>
      <c r="AF45" s="45" t="n">
        <v>45732</v>
      </c>
      <c r="AG45" s="38" t="s">
        <v>81</v>
      </c>
      <c r="AH45" s="38" t="s">
        <v>82</v>
      </c>
      <c r="AI45" s="36" t="s">
        <v>2387</v>
      </c>
      <c r="AJ45" s="38" t="s">
        <v>1121</v>
      </c>
      <c r="AK45" s="45" t="s">
        <v>2156</v>
      </c>
      <c r="AL45" s="41"/>
      <c r="AM45" s="41" t="s">
        <v>85</v>
      </c>
      <c r="AN45" s="41" t="s">
        <v>86</v>
      </c>
      <c r="AO45" s="41" t="s">
        <v>87</v>
      </c>
      <c r="AP45" s="39" t="s">
        <v>365</v>
      </c>
      <c r="AQ45" s="46" t="s">
        <v>263</v>
      </c>
      <c r="AR45" s="45"/>
      <c r="AS45" s="41" t="s">
        <v>90</v>
      </c>
      <c r="AT45" s="36" t="s">
        <v>91</v>
      </c>
      <c r="AU45" s="36"/>
      <c r="AV45" s="46" t="s">
        <v>263</v>
      </c>
      <c r="AW45" s="38"/>
      <c r="AX45" s="36"/>
      <c r="AY45" s="36"/>
      <c r="AZ45" s="36"/>
      <c r="BA45" s="38" t="s">
        <v>402</v>
      </c>
      <c r="BB45" s="38" t="s">
        <v>93</v>
      </c>
      <c r="BC45" s="38" t="s">
        <v>94</v>
      </c>
      <c r="BD45" s="41" t="n">
        <v>3160</v>
      </c>
      <c r="BE45" s="38"/>
      <c r="BF45" s="47"/>
      <c r="BG45" s="38" t="s">
        <v>367</v>
      </c>
      <c r="BH45" s="51"/>
      <c r="BI45" s="51"/>
      <c r="BJ45" s="50" t="s">
        <v>96</v>
      </c>
      <c r="BK45" s="51" t="s">
        <v>97</v>
      </c>
      <c r="BL45" s="120"/>
      <c r="BM45" s="120" t="s">
        <v>2175</v>
      </c>
      <c r="BN45" s="120"/>
    </row>
    <row r="46" customFormat="false" ht="60" hidden="false" customHeight="true" outlineLevel="0" collapsed="false">
      <c r="A46" s="36"/>
      <c r="B46" s="36" t="s">
        <v>62</v>
      </c>
      <c r="C46" s="36" t="s">
        <v>63</v>
      </c>
      <c r="D46" s="37" t="s">
        <v>64</v>
      </c>
      <c r="E46" s="37" t="n">
        <v>220</v>
      </c>
      <c r="F46" s="38" t="s">
        <v>2384</v>
      </c>
      <c r="G46" s="38" t="s">
        <v>342</v>
      </c>
      <c r="H46" s="37" t="s">
        <v>2388</v>
      </c>
      <c r="I46" s="39" t="s">
        <v>69</v>
      </c>
      <c r="J46" s="38" t="s">
        <v>361</v>
      </c>
      <c r="K46" s="40" t="s">
        <v>71</v>
      </c>
      <c r="L46" s="40" t="s">
        <v>362</v>
      </c>
      <c r="M46" s="40" t="s">
        <v>73</v>
      </c>
      <c r="N46" s="40" t="s">
        <v>2389</v>
      </c>
      <c r="O46" s="36" t="s">
        <v>75</v>
      </c>
      <c r="P46" s="36" t="s">
        <v>76</v>
      </c>
      <c r="Q46" s="41" t="s">
        <v>77</v>
      </c>
      <c r="R46" s="74" t="n">
        <v>42591</v>
      </c>
      <c r="S46" s="39" t="n">
        <v>15</v>
      </c>
      <c r="T46" s="43" t="n">
        <v>48069</v>
      </c>
      <c r="U46" s="37" t="s">
        <v>78</v>
      </c>
      <c r="V46" s="51"/>
      <c r="W46" s="51" t="s">
        <v>79</v>
      </c>
      <c r="X46" s="39" t="n">
        <v>100</v>
      </c>
      <c r="Y46" s="39"/>
      <c r="Z46" s="41" t="s">
        <v>79</v>
      </c>
      <c r="AA46" s="37" t="s">
        <v>80</v>
      </c>
      <c r="AB46" s="39"/>
      <c r="AC46" s="41" t="s">
        <v>79</v>
      </c>
      <c r="AD46" s="40" t="n">
        <v>24</v>
      </c>
      <c r="AE46" s="42" t="n">
        <v>45002</v>
      </c>
      <c r="AF46" s="45" t="n">
        <v>45732</v>
      </c>
      <c r="AG46" s="38" t="s">
        <v>81</v>
      </c>
      <c r="AH46" s="38" t="s">
        <v>82</v>
      </c>
      <c r="AI46" s="36" t="s">
        <v>2390</v>
      </c>
      <c r="AJ46" s="38" t="s">
        <v>1121</v>
      </c>
      <c r="AK46" s="45" t="s">
        <v>2156</v>
      </c>
      <c r="AL46" s="41"/>
      <c r="AM46" s="41" t="s">
        <v>85</v>
      </c>
      <c r="AN46" s="41" t="s">
        <v>86</v>
      </c>
      <c r="AO46" s="41" t="s">
        <v>87</v>
      </c>
      <c r="AP46" s="39" t="s">
        <v>365</v>
      </c>
      <c r="AQ46" s="46" t="s">
        <v>263</v>
      </c>
      <c r="AR46" s="45"/>
      <c r="AS46" s="41" t="s">
        <v>90</v>
      </c>
      <c r="AT46" s="36" t="s">
        <v>91</v>
      </c>
      <c r="AU46" s="36"/>
      <c r="AV46" s="46" t="s">
        <v>263</v>
      </c>
      <c r="AW46" s="38"/>
      <c r="AX46" s="36"/>
      <c r="AY46" s="36"/>
      <c r="AZ46" s="36"/>
      <c r="BA46" s="38" t="s">
        <v>402</v>
      </c>
      <c r="BB46" s="38" t="s">
        <v>93</v>
      </c>
      <c r="BC46" s="38" t="s">
        <v>94</v>
      </c>
      <c r="BD46" s="41" t="n">
        <v>3160</v>
      </c>
      <c r="BE46" s="38"/>
      <c r="BF46" s="47"/>
      <c r="BG46" s="38" t="s">
        <v>367</v>
      </c>
      <c r="BH46" s="51"/>
      <c r="BI46" s="51"/>
      <c r="BJ46" s="50" t="s">
        <v>96</v>
      </c>
      <c r="BK46" s="51" t="s">
        <v>97</v>
      </c>
      <c r="BL46" s="120"/>
      <c r="BM46" s="120" t="s">
        <v>2175</v>
      </c>
      <c r="BN46" s="120"/>
    </row>
    <row r="47" customFormat="false" ht="60" hidden="false" customHeight="true" outlineLevel="0" collapsed="false">
      <c r="A47" s="36"/>
      <c r="B47" s="36" t="s">
        <v>62</v>
      </c>
      <c r="C47" s="36" t="s">
        <v>63</v>
      </c>
      <c r="D47" s="37" t="s">
        <v>64</v>
      </c>
      <c r="E47" s="37" t="n">
        <v>220</v>
      </c>
      <c r="F47" s="38" t="s">
        <v>2384</v>
      </c>
      <c r="G47" s="38" t="s">
        <v>342</v>
      </c>
      <c r="H47" s="37" t="s">
        <v>2391</v>
      </c>
      <c r="I47" s="39" t="s">
        <v>69</v>
      </c>
      <c r="J47" s="38" t="s">
        <v>361</v>
      </c>
      <c r="K47" s="40" t="s">
        <v>71</v>
      </c>
      <c r="L47" s="40" t="s">
        <v>362</v>
      </c>
      <c r="M47" s="40" t="s">
        <v>73</v>
      </c>
      <c r="N47" s="40" t="s">
        <v>2392</v>
      </c>
      <c r="O47" s="36" t="s">
        <v>75</v>
      </c>
      <c r="P47" s="36" t="s">
        <v>76</v>
      </c>
      <c r="Q47" s="41" t="s">
        <v>77</v>
      </c>
      <c r="R47" s="74" t="n">
        <v>42591</v>
      </c>
      <c r="S47" s="39" t="n">
        <v>15</v>
      </c>
      <c r="T47" s="43" t="n">
        <v>48069</v>
      </c>
      <c r="U47" s="37" t="s">
        <v>78</v>
      </c>
      <c r="V47" s="51"/>
      <c r="W47" s="51" t="s">
        <v>79</v>
      </c>
      <c r="X47" s="39" t="n">
        <v>100</v>
      </c>
      <c r="Y47" s="39"/>
      <c r="Z47" s="41" t="s">
        <v>79</v>
      </c>
      <c r="AA47" s="37" t="s">
        <v>80</v>
      </c>
      <c r="AB47" s="39"/>
      <c r="AC47" s="41" t="s">
        <v>79</v>
      </c>
      <c r="AD47" s="40" t="n">
        <v>24</v>
      </c>
      <c r="AE47" s="42" t="n">
        <v>45002</v>
      </c>
      <c r="AF47" s="45" t="n">
        <v>45732</v>
      </c>
      <c r="AG47" s="38" t="s">
        <v>81</v>
      </c>
      <c r="AH47" s="38" t="s">
        <v>82</v>
      </c>
      <c r="AI47" s="36" t="s">
        <v>2393</v>
      </c>
      <c r="AJ47" s="38" t="s">
        <v>1121</v>
      </c>
      <c r="AK47" s="45" t="s">
        <v>2156</v>
      </c>
      <c r="AL47" s="41"/>
      <c r="AM47" s="41" t="s">
        <v>85</v>
      </c>
      <c r="AN47" s="41" t="s">
        <v>86</v>
      </c>
      <c r="AO47" s="41" t="s">
        <v>87</v>
      </c>
      <c r="AP47" s="39" t="s">
        <v>365</v>
      </c>
      <c r="AQ47" s="46" t="s">
        <v>263</v>
      </c>
      <c r="AR47" s="45"/>
      <c r="AS47" s="41" t="s">
        <v>90</v>
      </c>
      <c r="AT47" s="36" t="s">
        <v>91</v>
      </c>
      <c r="AU47" s="36"/>
      <c r="AV47" s="46" t="s">
        <v>263</v>
      </c>
      <c r="AW47" s="38"/>
      <c r="AX47" s="36"/>
      <c r="AY47" s="36"/>
      <c r="AZ47" s="36"/>
      <c r="BA47" s="38" t="s">
        <v>402</v>
      </c>
      <c r="BB47" s="38" t="s">
        <v>93</v>
      </c>
      <c r="BC47" s="38" t="s">
        <v>94</v>
      </c>
      <c r="BD47" s="41" t="n">
        <v>3160</v>
      </c>
      <c r="BE47" s="38"/>
      <c r="BF47" s="47"/>
      <c r="BG47" s="38" t="s">
        <v>367</v>
      </c>
      <c r="BH47" s="51"/>
      <c r="BI47" s="51"/>
      <c r="BJ47" s="50" t="s">
        <v>96</v>
      </c>
      <c r="BK47" s="51" t="s">
        <v>97</v>
      </c>
      <c r="BL47" s="120"/>
      <c r="BM47" s="120" t="s">
        <v>2175</v>
      </c>
      <c r="BN47" s="120"/>
    </row>
    <row r="48" customFormat="false" ht="60" hidden="false" customHeight="true" outlineLevel="0" collapsed="false">
      <c r="A48" s="36"/>
      <c r="B48" s="36" t="s">
        <v>62</v>
      </c>
      <c r="C48" s="36" t="s">
        <v>63</v>
      </c>
      <c r="D48" s="37" t="s">
        <v>64</v>
      </c>
      <c r="E48" s="37" t="n">
        <v>220</v>
      </c>
      <c r="F48" s="38" t="s">
        <v>2384</v>
      </c>
      <c r="G48" s="38" t="s">
        <v>342</v>
      </c>
      <c r="H48" s="37" t="s">
        <v>2394</v>
      </c>
      <c r="I48" s="39" t="s">
        <v>69</v>
      </c>
      <c r="J48" s="38" t="s">
        <v>361</v>
      </c>
      <c r="K48" s="40" t="s">
        <v>71</v>
      </c>
      <c r="L48" s="40" t="s">
        <v>362</v>
      </c>
      <c r="M48" s="40" t="s">
        <v>73</v>
      </c>
      <c r="N48" s="40" t="s">
        <v>2395</v>
      </c>
      <c r="O48" s="36" t="s">
        <v>75</v>
      </c>
      <c r="P48" s="36" t="s">
        <v>76</v>
      </c>
      <c r="Q48" s="41" t="s">
        <v>77</v>
      </c>
      <c r="R48" s="74" t="n">
        <v>42591</v>
      </c>
      <c r="S48" s="39" t="n">
        <v>15</v>
      </c>
      <c r="T48" s="43" t="n">
        <v>48069</v>
      </c>
      <c r="U48" s="37" t="s">
        <v>78</v>
      </c>
      <c r="V48" s="51"/>
      <c r="W48" s="51" t="s">
        <v>79</v>
      </c>
      <c r="X48" s="39" t="n">
        <v>100</v>
      </c>
      <c r="Y48" s="39"/>
      <c r="Z48" s="41" t="s">
        <v>79</v>
      </c>
      <c r="AA48" s="37" t="s">
        <v>80</v>
      </c>
      <c r="AB48" s="39"/>
      <c r="AC48" s="41" t="s">
        <v>79</v>
      </c>
      <c r="AD48" s="40" t="n">
        <v>24</v>
      </c>
      <c r="AE48" s="42" t="n">
        <v>45002</v>
      </c>
      <c r="AF48" s="45" t="n">
        <v>45732</v>
      </c>
      <c r="AG48" s="38" t="s">
        <v>81</v>
      </c>
      <c r="AH48" s="38" t="s">
        <v>82</v>
      </c>
      <c r="AI48" s="36" t="s">
        <v>2396</v>
      </c>
      <c r="AJ48" s="38" t="s">
        <v>1121</v>
      </c>
      <c r="AK48" s="45" t="s">
        <v>2156</v>
      </c>
      <c r="AL48" s="41"/>
      <c r="AM48" s="41" t="s">
        <v>85</v>
      </c>
      <c r="AN48" s="41" t="s">
        <v>86</v>
      </c>
      <c r="AO48" s="41" t="s">
        <v>87</v>
      </c>
      <c r="AP48" s="39" t="s">
        <v>365</v>
      </c>
      <c r="AQ48" s="46" t="s">
        <v>263</v>
      </c>
      <c r="AR48" s="45"/>
      <c r="AS48" s="41" t="s">
        <v>90</v>
      </c>
      <c r="AT48" s="36" t="s">
        <v>91</v>
      </c>
      <c r="AU48" s="36"/>
      <c r="AV48" s="46" t="s">
        <v>263</v>
      </c>
      <c r="AW48" s="38"/>
      <c r="AX48" s="36"/>
      <c r="AY48" s="36"/>
      <c r="AZ48" s="36"/>
      <c r="BA48" s="38" t="s">
        <v>402</v>
      </c>
      <c r="BB48" s="38" t="s">
        <v>93</v>
      </c>
      <c r="BC48" s="38" t="s">
        <v>94</v>
      </c>
      <c r="BD48" s="41" t="n">
        <v>3160</v>
      </c>
      <c r="BE48" s="38"/>
      <c r="BF48" s="47"/>
      <c r="BG48" s="38" t="s">
        <v>367</v>
      </c>
      <c r="BH48" s="51"/>
      <c r="BI48" s="51"/>
      <c r="BJ48" s="50" t="s">
        <v>96</v>
      </c>
      <c r="BK48" s="51" t="s">
        <v>97</v>
      </c>
      <c r="BL48" s="120"/>
      <c r="BM48" s="120" t="s">
        <v>2175</v>
      </c>
      <c r="BN48" s="120"/>
    </row>
    <row r="49" customFormat="false" ht="60" hidden="false" customHeight="true" outlineLevel="0" collapsed="false">
      <c r="A49" s="36"/>
      <c r="B49" s="36" t="s">
        <v>62</v>
      </c>
      <c r="C49" s="36" t="s">
        <v>63</v>
      </c>
      <c r="D49" s="37" t="s">
        <v>64</v>
      </c>
      <c r="E49" s="37" t="n">
        <v>220</v>
      </c>
      <c r="F49" s="38" t="s">
        <v>2384</v>
      </c>
      <c r="G49" s="38" t="s">
        <v>342</v>
      </c>
      <c r="H49" s="37" t="s">
        <v>2397</v>
      </c>
      <c r="I49" s="39" t="s">
        <v>69</v>
      </c>
      <c r="J49" s="38" t="s">
        <v>361</v>
      </c>
      <c r="K49" s="40" t="s">
        <v>71</v>
      </c>
      <c r="L49" s="40" t="s">
        <v>362</v>
      </c>
      <c r="M49" s="40" t="s">
        <v>73</v>
      </c>
      <c r="N49" s="40" t="s">
        <v>2398</v>
      </c>
      <c r="O49" s="36" t="s">
        <v>75</v>
      </c>
      <c r="P49" s="36" t="s">
        <v>76</v>
      </c>
      <c r="Q49" s="41" t="s">
        <v>77</v>
      </c>
      <c r="R49" s="74" t="n">
        <v>42591</v>
      </c>
      <c r="S49" s="39" t="n">
        <v>15</v>
      </c>
      <c r="T49" s="43" t="n">
        <v>48069</v>
      </c>
      <c r="U49" s="37" t="s">
        <v>78</v>
      </c>
      <c r="V49" s="51"/>
      <c r="W49" s="51" t="s">
        <v>79</v>
      </c>
      <c r="X49" s="39" t="n">
        <v>100</v>
      </c>
      <c r="Y49" s="39"/>
      <c r="Z49" s="41" t="s">
        <v>79</v>
      </c>
      <c r="AA49" s="37" t="s">
        <v>80</v>
      </c>
      <c r="AB49" s="39"/>
      <c r="AC49" s="41" t="s">
        <v>79</v>
      </c>
      <c r="AD49" s="40" t="n">
        <v>24</v>
      </c>
      <c r="AE49" s="42" t="n">
        <v>45002</v>
      </c>
      <c r="AF49" s="45" t="n">
        <v>45732</v>
      </c>
      <c r="AG49" s="38" t="s">
        <v>81</v>
      </c>
      <c r="AH49" s="38" t="s">
        <v>82</v>
      </c>
      <c r="AI49" s="36" t="s">
        <v>2399</v>
      </c>
      <c r="AJ49" s="38" t="s">
        <v>1121</v>
      </c>
      <c r="AK49" s="45" t="s">
        <v>2156</v>
      </c>
      <c r="AL49" s="41"/>
      <c r="AM49" s="41" t="s">
        <v>85</v>
      </c>
      <c r="AN49" s="41" t="s">
        <v>86</v>
      </c>
      <c r="AO49" s="41" t="s">
        <v>87</v>
      </c>
      <c r="AP49" s="39" t="s">
        <v>365</v>
      </c>
      <c r="AQ49" s="46" t="s">
        <v>263</v>
      </c>
      <c r="AR49" s="45"/>
      <c r="AS49" s="41" t="s">
        <v>90</v>
      </c>
      <c r="AT49" s="36" t="s">
        <v>91</v>
      </c>
      <c r="AU49" s="36"/>
      <c r="AV49" s="46" t="s">
        <v>263</v>
      </c>
      <c r="AW49" s="38"/>
      <c r="AX49" s="36"/>
      <c r="AY49" s="36"/>
      <c r="AZ49" s="36"/>
      <c r="BA49" s="38" t="s">
        <v>402</v>
      </c>
      <c r="BB49" s="38" t="s">
        <v>93</v>
      </c>
      <c r="BC49" s="38" t="s">
        <v>94</v>
      </c>
      <c r="BD49" s="41" t="n">
        <v>3160</v>
      </c>
      <c r="BE49" s="38"/>
      <c r="BF49" s="47"/>
      <c r="BG49" s="38" t="s">
        <v>367</v>
      </c>
      <c r="BH49" s="51"/>
      <c r="BI49" s="51"/>
      <c r="BJ49" s="50" t="s">
        <v>96</v>
      </c>
      <c r="BK49" s="51" t="s">
        <v>97</v>
      </c>
      <c r="BL49" s="120"/>
      <c r="BM49" s="120" t="s">
        <v>2175</v>
      </c>
      <c r="BN49" s="120"/>
    </row>
    <row r="50" customFormat="false" ht="60" hidden="false" customHeight="true" outlineLevel="0" collapsed="false">
      <c r="A50" s="54"/>
      <c r="B50" s="54" t="s">
        <v>62</v>
      </c>
      <c r="C50" s="54" t="s">
        <v>63</v>
      </c>
      <c r="D50" s="55" t="s">
        <v>64</v>
      </c>
      <c r="E50" s="55" t="n">
        <v>221</v>
      </c>
      <c r="F50" s="56" t="s">
        <v>405</v>
      </c>
      <c r="G50" s="56" t="s">
        <v>342</v>
      </c>
      <c r="H50" s="55" t="s">
        <v>2400</v>
      </c>
      <c r="I50" s="57" t="s">
        <v>69</v>
      </c>
      <c r="J50" s="56" t="s">
        <v>361</v>
      </c>
      <c r="K50" s="58" t="s">
        <v>71</v>
      </c>
      <c r="L50" s="58" t="s">
        <v>362</v>
      </c>
      <c r="M50" s="58" t="s">
        <v>73</v>
      </c>
      <c r="N50" s="58" t="s">
        <v>2401</v>
      </c>
      <c r="O50" s="54" t="s">
        <v>75</v>
      </c>
      <c r="P50" s="54" t="s">
        <v>76</v>
      </c>
      <c r="Q50" s="59" t="s">
        <v>77</v>
      </c>
      <c r="R50" s="60" t="n">
        <v>42591</v>
      </c>
      <c r="S50" s="57" t="n">
        <v>15</v>
      </c>
      <c r="T50" s="61" t="n">
        <v>48069</v>
      </c>
      <c r="U50" s="55" t="s">
        <v>78</v>
      </c>
      <c r="V50" s="62"/>
      <c r="W50" s="62" t="s">
        <v>79</v>
      </c>
      <c r="X50" s="57" t="n">
        <v>100</v>
      </c>
      <c r="Y50" s="57"/>
      <c r="Z50" s="59" t="s">
        <v>79</v>
      </c>
      <c r="AA50" s="55" t="s">
        <v>80</v>
      </c>
      <c r="AB50" s="57"/>
      <c r="AC50" s="59" t="s">
        <v>79</v>
      </c>
      <c r="AD50" s="58" t="n">
        <v>24</v>
      </c>
      <c r="AE50" s="69" t="n">
        <v>45002</v>
      </c>
      <c r="AF50" s="64" t="n">
        <v>45732</v>
      </c>
      <c r="AG50" s="56" t="s">
        <v>81</v>
      </c>
      <c r="AH50" s="56" t="s">
        <v>82</v>
      </c>
      <c r="AI50" s="54" t="s">
        <v>2402</v>
      </c>
      <c r="AJ50" s="56" t="s">
        <v>1121</v>
      </c>
      <c r="AK50" s="64" t="s">
        <v>2156</v>
      </c>
      <c r="AL50" s="59"/>
      <c r="AM50" s="59" t="s">
        <v>85</v>
      </c>
      <c r="AN50" s="59" t="s">
        <v>86</v>
      </c>
      <c r="AO50" s="59" t="s">
        <v>87</v>
      </c>
      <c r="AP50" s="57" t="s">
        <v>365</v>
      </c>
      <c r="AQ50" s="65"/>
      <c r="AR50" s="64"/>
      <c r="AS50" s="59" t="s">
        <v>90</v>
      </c>
      <c r="AT50" s="54" t="s">
        <v>91</v>
      </c>
      <c r="AU50" s="54"/>
      <c r="AV50" s="56"/>
      <c r="AW50" s="56"/>
      <c r="AX50" s="54"/>
      <c r="AY50" s="54"/>
      <c r="AZ50" s="54"/>
      <c r="BA50" s="56" t="s">
        <v>402</v>
      </c>
      <c r="BB50" s="56" t="s">
        <v>93</v>
      </c>
      <c r="BC50" s="56" t="s">
        <v>94</v>
      </c>
      <c r="BD50" s="59" t="n">
        <v>3160</v>
      </c>
      <c r="BE50" s="56"/>
      <c r="BF50" s="66"/>
      <c r="BG50" s="56" t="s">
        <v>367</v>
      </c>
      <c r="BH50" s="62"/>
      <c r="BI50" s="62"/>
      <c r="BJ50" s="107" t="s">
        <v>96</v>
      </c>
      <c r="BK50" s="62" t="s">
        <v>97</v>
      </c>
      <c r="BL50" s="120"/>
      <c r="BM50" s="120" t="s">
        <v>2175</v>
      </c>
      <c r="BN50" s="120"/>
    </row>
    <row r="51" customFormat="false" ht="60" hidden="false" customHeight="true" outlineLevel="0" collapsed="false">
      <c r="A51" s="54"/>
      <c r="B51" s="54" t="s">
        <v>62</v>
      </c>
      <c r="C51" s="54" t="s">
        <v>63</v>
      </c>
      <c r="D51" s="55" t="s">
        <v>64</v>
      </c>
      <c r="E51" s="55" t="n">
        <v>221</v>
      </c>
      <c r="F51" s="56" t="s">
        <v>405</v>
      </c>
      <c r="G51" s="56" t="s">
        <v>342</v>
      </c>
      <c r="H51" s="55" t="s">
        <v>2403</v>
      </c>
      <c r="I51" s="57" t="s">
        <v>69</v>
      </c>
      <c r="J51" s="56" t="s">
        <v>361</v>
      </c>
      <c r="K51" s="58" t="s">
        <v>71</v>
      </c>
      <c r="L51" s="58" t="s">
        <v>362</v>
      </c>
      <c r="M51" s="58" t="s">
        <v>73</v>
      </c>
      <c r="N51" s="58" t="s">
        <v>2404</v>
      </c>
      <c r="O51" s="54" t="s">
        <v>75</v>
      </c>
      <c r="P51" s="54" t="s">
        <v>76</v>
      </c>
      <c r="Q51" s="59" t="s">
        <v>77</v>
      </c>
      <c r="R51" s="60" t="n">
        <v>42591</v>
      </c>
      <c r="S51" s="57" t="n">
        <v>15</v>
      </c>
      <c r="T51" s="61" t="n">
        <v>48069</v>
      </c>
      <c r="U51" s="55" t="s">
        <v>78</v>
      </c>
      <c r="V51" s="62"/>
      <c r="W51" s="62" t="s">
        <v>79</v>
      </c>
      <c r="X51" s="57" t="n">
        <v>100</v>
      </c>
      <c r="Y51" s="57"/>
      <c r="Z51" s="59" t="s">
        <v>79</v>
      </c>
      <c r="AA51" s="55" t="s">
        <v>80</v>
      </c>
      <c r="AB51" s="57"/>
      <c r="AC51" s="59" t="s">
        <v>79</v>
      </c>
      <c r="AD51" s="58" t="n">
        <v>24</v>
      </c>
      <c r="AE51" s="69" t="n">
        <v>45002</v>
      </c>
      <c r="AF51" s="64" t="n">
        <v>45732</v>
      </c>
      <c r="AG51" s="56" t="s">
        <v>81</v>
      </c>
      <c r="AH51" s="56" t="s">
        <v>82</v>
      </c>
      <c r="AI51" s="54" t="s">
        <v>2405</v>
      </c>
      <c r="AJ51" s="56" t="s">
        <v>1121</v>
      </c>
      <c r="AK51" s="64" t="s">
        <v>2156</v>
      </c>
      <c r="AL51" s="59"/>
      <c r="AM51" s="59" t="s">
        <v>85</v>
      </c>
      <c r="AN51" s="59" t="s">
        <v>86</v>
      </c>
      <c r="AO51" s="59" t="s">
        <v>87</v>
      </c>
      <c r="AP51" s="57" t="s">
        <v>365</v>
      </c>
      <c r="AQ51" s="65"/>
      <c r="AR51" s="64"/>
      <c r="AS51" s="59" t="s">
        <v>90</v>
      </c>
      <c r="AT51" s="54" t="s">
        <v>91</v>
      </c>
      <c r="AU51" s="54"/>
      <c r="AV51" s="56"/>
      <c r="AW51" s="56"/>
      <c r="AX51" s="54"/>
      <c r="AY51" s="54"/>
      <c r="AZ51" s="54"/>
      <c r="BA51" s="56" t="s">
        <v>402</v>
      </c>
      <c r="BB51" s="56" t="s">
        <v>93</v>
      </c>
      <c r="BC51" s="56" t="s">
        <v>94</v>
      </c>
      <c r="BD51" s="59" t="n">
        <v>3160</v>
      </c>
      <c r="BE51" s="56"/>
      <c r="BF51" s="66"/>
      <c r="BG51" s="56" t="s">
        <v>367</v>
      </c>
      <c r="BH51" s="62"/>
      <c r="BI51" s="62"/>
      <c r="BJ51" s="107" t="s">
        <v>96</v>
      </c>
      <c r="BK51" s="62" t="s">
        <v>97</v>
      </c>
      <c r="BL51" s="120"/>
      <c r="BM51" s="120" t="s">
        <v>2175</v>
      </c>
      <c r="BN51" s="120"/>
    </row>
    <row r="52" customFormat="false" ht="60" hidden="false" customHeight="true" outlineLevel="0" collapsed="false">
      <c r="A52" s="54"/>
      <c r="B52" s="54" t="s">
        <v>62</v>
      </c>
      <c r="C52" s="54" t="s">
        <v>63</v>
      </c>
      <c r="D52" s="55" t="s">
        <v>64</v>
      </c>
      <c r="E52" s="55" t="n">
        <v>221</v>
      </c>
      <c r="F52" s="56" t="s">
        <v>405</v>
      </c>
      <c r="G52" s="56" t="s">
        <v>342</v>
      </c>
      <c r="H52" s="55" t="s">
        <v>2406</v>
      </c>
      <c r="I52" s="57" t="s">
        <v>69</v>
      </c>
      <c r="J52" s="56" t="s">
        <v>361</v>
      </c>
      <c r="K52" s="58" t="s">
        <v>71</v>
      </c>
      <c r="L52" s="58" t="s">
        <v>362</v>
      </c>
      <c r="M52" s="58" t="s">
        <v>73</v>
      </c>
      <c r="N52" s="58" t="s">
        <v>2407</v>
      </c>
      <c r="O52" s="54" t="s">
        <v>75</v>
      </c>
      <c r="P52" s="54" t="s">
        <v>76</v>
      </c>
      <c r="Q52" s="59" t="s">
        <v>77</v>
      </c>
      <c r="R52" s="60" t="n">
        <v>42591</v>
      </c>
      <c r="S52" s="57" t="n">
        <v>15</v>
      </c>
      <c r="T52" s="61" t="n">
        <v>48069</v>
      </c>
      <c r="U52" s="55" t="s">
        <v>78</v>
      </c>
      <c r="V52" s="62"/>
      <c r="W52" s="62" t="s">
        <v>79</v>
      </c>
      <c r="X52" s="57" t="n">
        <v>100</v>
      </c>
      <c r="Y52" s="57"/>
      <c r="Z52" s="59" t="s">
        <v>79</v>
      </c>
      <c r="AA52" s="55" t="s">
        <v>80</v>
      </c>
      <c r="AB52" s="57"/>
      <c r="AC52" s="59" t="s">
        <v>79</v>
      </c>
      <c r="AD52" s="58" t="n">
        <v>24</v>
      </c>
      <c r="AE52" s="69" t="n">
        <v>45002</v>
      </c>
      <c r="AF52" s="64" t="n">
        <v>45732</v>
      </c>
      <c r="AG52" s="56" t="s">
        <v>81</v>
      </c>
      <c r="AH52" s="56" t="s">
        <v>82</v>
      </c>
      <c r="AI52" s="54" t="s">
        <v>2408</v>
      </c>
      <c r="AJ52" s="56" t="s">
        <v>1121</v>
      </c>
      <c r="AK52" s="64" t="s">
        <v>2156</v>
      </c>
      <c r="AL52" s="59"/>
      <c r="AM52" s="59" t="s">
        <v>85</v>
      </c>
      <c r="AN52" s="59" t="s">
        <v>86</v>
      </c>
      <c r="AO52" s="59" t="s">
        <v>87</v>
      </c>
      <c r="AP52" s="57" t="s">
        <v>365</v>
      </c>
      <c r="AQ52" s="65"/>
      <c r="AR52" s="64"/>
      <c r="AS52" s="59" t="s">
        <v>90</v>
      </c>
      <c r="AT52" s="54" t="s">
        <v>91</v>
      </c>
      <c r="AU52" s="54"/>
      <c r="AV52" s="56"/>
      <c r="AW52" s="56"/>
      <c r="AX52" s="54"/>
      <c r="AY52" s="54"/>
      <c r="AZ52" s="54"/>
      <c r="BA52" s="56" t="s">
        <v>402</v>
      </c>
      <c r="BB52" s="56" t="s">
        <v>93</v>
      </c>
      <c r="BC52" s="56" t="s">
        <v>94</v>
      </c>
      <c r="BD52" s="59" t="n">
        <v>3160</v>
      </c>
      <c r="BE52" s="56"/>
      <c r="BF52" s="66"/>
      <c r="BG52" s="56" t="s">
        <v>367</v>
      </c>
      <c r="BH52" s="62"/>
      <c r="BI52" s="62"/>
      <c r="BJ52" s="107" t="s">
        <v>96</v>
      </c>
      <c r="BK52" s="62" t="s">
        <v>97</v>
      </c>
      <c r="BL52" s="120"/>
      <c r="BM52" s="120" t="s">
        <v>2175</v>
      </c>
      <c r="BN52" s="120"/>
    </row>
    <row r="53" customFormat="false" ht="60" hidden="false" customHeight="true" outlineLevel="0" collapsed="false">
      <c r="A53" s="308"/>
      <c r="B53" s="308" t="s">
        <v>62</v>
      </c>
      <c r="C53" s="308" t="s">
        <v>63</v>
      </c>
      <c r="D53" s="309" t="s">
        <v>64</v>
      </c>
      <c r="E53" s="309" t="n">
        <v>221</v>
      </c>
      <c r="F53" s="310" t="s">
        <v>405</v>
      </c>
      <c r="G53" s="310" t="s">
        <v>342</v>
      </c>
      <c r="H53" s="309" t="s">
        <v>2409</v>
      </c>
      <c r="I53" s="311" t="s">
        <v>69</v>
      </c>
      <c r="J53" s="310" t="s">
        <v>361</v>
      </c>
      <c r="K53" s="312" t="s">
        <v>71</v>
      </c>
      <c r="L53" s="312" t="s">
        <v>362</v>
      </c>
      <c r="M53" s="312" t="s">
        <v>73</v>
      </c>
      <c r="N53" s="312" t="s">
        <v>2410</v>
      </c>
      <c r="O53" s="308" t="s">
        <v>75</v>
      </c>
      <c r="P53" s="308" t="s">
        <v>76</v>
      </c>
      <c r="Q53" s="313" t="s">
        <v>77</v>
      </c>
      <c r="R53" s="314" t="n">
        <v>42591</v>
      </c>
      <c r="S53" s="311" t="n">
        <v>15</v>
      </c>
      <c r="T53" s="315" t="n">
        <v>48069</v>
      </c>
      <c r="U53" s="309" t="s">
        <v>78</v>
      </c>
      <c r="V53" s="316"/>
      <c r="W53" s="316" t="s">
        <v>79</v>
      </c>
      <c r="X53" s="311" t="n">
        <v>100</v>
      </c>
      <c r="Y53" s="311"/>
      <c r="Z53" s="313" t="s">
        <v>79</v>
      </c>
      <c r="AA53" s="309" t="s">
        <v>80</v>
      </c>
      <c r="AB53" s="311"/>
      <c r="AC53" s="313" t="s">
        <v>79</v>
      </c>
      <c r="AD53" s="312" t="n">
        <v>24</v>
      </c>
      <c r="AE53" s="317" t="n">
        <v>45002</v>
      </c>
      <c r="AF53" s="318" t="n">
        <v>45732</v>
      </c>
      <c r="AG53" s="310" t="s">
        <v>81</v>
      </c>
      <c r="AH53" s="310" t="s">
        <v>82</v>
      </c>
      <c r="AI53" s="308" t="s">
        <v>2411</v>
      </c>
      <c r="AJ53" s="310" t="s">
        <v>1121</v>
      </c>
      <c r="AK53" s="318" t="s">
        <v>2156</v>
      </c>
      <c r="AL53" s="313"/>
      <c r="AM53" s="313" t="s">
        <v>85</v>
      </c>
      <c r="AN53" s="313" t="s">
        <v>86</v>
      </c>
      <c r="AO53" s="313" t="s">
        <v>87</v>
      </c>
      <c r="AP53" s="311" t="s">
        <v>365</v>
      </c>
      <c r="AQ53" s="319"/>
      <c r="AR53" s="318"/>
      <c r="AS53" s="313" t="s">
        <v>90</v>
      </c>
      <c r="AT53" s="308" t="s">
        <v>91</v>
      </c>
      <c r="AU53" s="308"/>
      <c r="AV53" s="310"/>
      <c r="AW53" s="310"/>
      <c r="AX53" s="308"/>
      <c r="AY53" s="308"/>
      <c r="AZ53" s="308"/>
      <c r="BA53" s="310" t="s">
        <v>402</v>
      </c>
      <c r="BB53" s="310" t="s">
        <v>93</v>
      </c>
      <c r="BC53" s="310" t="s">
        <v>94</v>
      </c>
      <c r="BD53" s="313" t="n">
        <v>3160</v>
      </c>
      <c r="BE53" s="310"/>
      <c r="BF53" s="320"/>
      <c r="BG53" s="310" t="s">
        <v>367</v>
      </c>
      <c r="BH53" s="316"/>
      <c r="BI53" s="316"/>
      <c r="BJ53" s="321" t="s">
        <v>96</v>
      </c>
      <c r="BK53" s="316" t="s">
        <v>97</v>
      </c>
      <c r="BL53" s="322"/>
      <c r="BM53" s="120" t="s">
        <v>2175</v>
      </c>
      <c r="BN53" s="322"/>
    </row>
    <row r="54" customFormat="false" ht="60" hidden="false" customHeight="true" outlineLevel="0" collapsed="false">
      <c r="A54" s="54"/>
      <c r="B54" s="54" t="s">
        <v>62</v>
      </c>
      <c r="C54" s="54" t="s">
        <v>63</v>
      </c>
      <c r="D54" s="55" t="s">
        <v>64</v>
      </c>
      <c r="E54" s="55" t="n">
        <v>222</v>
      </c>
      <c r="F54" s="56" t="s">
        <v>405</v>
      </c>
      <c r="G54" s="56" t="s">
        <v>342</v>
      </c>
      <c r="H54" s="55" t="s">
        <v>2412</v>
      </c>
      <c r="I54" s="57" t="s">
        <v>69</v>
      </c>
      <c r="J54" s="56" t="s">
        <v>361</v>
      </c>
      <c r="K54" s="58" t="s">
        <v>71</v>
      </c>
      <c r="L54" s="58" t="s">
        <v>362</v>
      </c>
      <c r="M54" s="58" t="s">
        <v>73</v>
      </c>
      <c r="N54" s="58" t="s">
        <v>2413</v>
      </c>
      <c r="O54" s="54" t="s">
        <v>75</v>
      </c>
      <c r="P54" s="54" t="s">
        <v>76</v>
      </c>
      <c r="Q54" s="59" t="s">
        <v>77</v>
      </c>
      <c r="R54" s="60" t="n">
        <v>42591</v>
      </c>
      <c r="S54" s="57" t="n">
        <v>15</v>
      </c>
      <c r="T54" s="61" t="n">
        <v>48069</v>
      </c>
      <c r="U54" s="55" t="s">
        <v>78</v>
      </c>
      <c r="V54" s="62"/>
      <c r="W54" s="62" t="s">
        <v>79</v>
      </c>
      <c r="X54" s="57" t="n">
        <v>100</v>
      </c>
      <c r="Y54" s="57"/>
      <c r="Z54" s="59" t="s">
        <v>79</v>
      </c>
      <c r="AA54" s="55" t="s">
        <v>80</v>
      </c>
      <c r="AB54" s="57"/>
      <c r="AC54" s="59" t="s">
        <v>79</v>
      </c>
      <c r="AD54" s="58" t="n">
        <v>24</v>
      </c>
      <c r="AE54" s="69" t="n">
        <v>45002</v>
      </c>
      <c r="AF54" s="64" t="n">
        <v>45732</v>
      </c>
      <c r="AG54" s="56" t="s">
        <v>81</v>
      </c>
      <c r="AH54" s="56" t="s">
        <v>82</v>
      </c>
      <c r="AI54" s="54" t="s">
        <v>2414</v>
      </c>
      <c r="AJ54" s="56" t="s">
        <v>1121</v>
      </c>
      <c r="AK54" s="64" t="s">
        <v>2156</v>
      </c>
      <c r="AL54" s="59"/>
      <c r="AM54" s="59" t="s">
        <v>85</v>
      </c>
      <c r="AN54" s="59" t="s">
        <v>86</v>
      </c>
      <c r="AO54" s="59" t="s">
        <v>87</v>
      </c>
      <c r="AP54" s="57" t="s">
        <v>365</v>
      </c>
      <c r="AQ54" s="65"/>
      <c r="AR54" s="64"/>
      <c r="AS54" s="59" t="s">
        <v>90</v>
      </c>
      <c r="AT54" s="54" t="s">
        <v>91</v>
      </c>
      <c r="AU54" s="54"/>
      <c r="AV54" s="56"/>
      <c r="AW54" s="56"/>
      <c r="AX54" s="54"/>
      <c r="AY54" s="54"/>
      <c r="AZ54" s="54"/>
      <c r="BA54" s="56" t="s">
        <v>402</v>
      </c>
      <c r="BB54" s="56" t="s">
        <v>93</v>
      </c>
      <c r="BC54" s="56" t="s">
        <v>94</v>
      </c>
      <c r="BD54" s="59" t="n">
        <v>3160</v>
      </c>
      <c r="BE54" s="56"/>
      <c r="BF54" s="66"/>
      <c r="BG54" s="56" t="s">
        <v>367</v>
      </c>
      <c r="BH54" s="62"/>
      <c r="BI54" s="62"/>
      <c r="BJ54" s="107" t="s">
        <v>96</v>
      </c>
      <c r="BK54" s="62" t="s">
        <v>97</v>
      </c>
      <c r="BL54" s="120"/>
      <c r="BM54" s="120" t="s">
        <v>2175</v>
      </c>
      <c r="BN54" s="120"/>
    </row>
    <row r="55" customFormat="false" ht="60" hidden="false" customHeight="true" outlineLevel="0" collapsed="false">
      <c r="A55" s="54"/>
      <c r="B55" s="54" t="s">
        <v>62</v>
      </c>
      <c r="C55" s="54" t="s">
        <v>63</v>
      </c>
      <c r="D55" s="55" t="s">
        <v>64</v>
      </c>
      <c r="E55" s="55" t="n">
        <v>222</v>
      </c>
      <c r="F55" s="56" t="s">
        <v>405</v>
      </c>
      <c r="G55" s="56" t="s">
        <v>342</v>
      </c>
      <c r="H55" s="55" t="s">
        <v>2415</v>
      </c>
      <c r="I55" s="57" t="s">
        <v>69</v>
      </c>
      <c r="J55" s="56" t="s">
        <v>361</v>
      </c>
      <c r="K55" s="58" t="s">
        <v>71</v>
      </c>
      <c r="L55" s="58" t="s">
        <v>362</v>
      </c>
      <c r="M55" s="58" t="s">
        <v>73</v>
      </c>
      <c r="N55" s="58" t="s">
        <v>2416</v>
      </c>
      <c r="O55" s="54" t="s">
        <v>75</v>
      </c>
      <c r="P55" s="54" t="s">
        <v>76</v>
      </c>
      <c r="Q55" s="59" t="s">
        <v>77</v>
      </c>
      <c r="R55" s="60" t="n">
        <v>42591</v>
      </c>
      <c r="S55" s="57" t="n">
        <v>15</v>
      </c>
      <c r="T55" s="61" t="n">
        <v>48069</v>
      </c>
      <c r="U55" s="55" t="s">
        <v>78</v>
      </c>
      <c r="V55" s="62"/>
      <c r="W55" s="62" t="s">
        <v>79</v>
      </c>
      <c r="X55" s="57" t="n">
        <v>100</v>
      </c>
      <c r="Y55" s="57"/>
      <c r="Z55" s="59" t="s">
        <v>79</v>
      </c>
      <c r="AA55" s="55" t="s">
        <v>80</v>
      </c>
      <c r="AB55" s="57"/>
      <c r="AC55" s="59" t="s">
        <v>79</v>
      </c>
      <c r="AD55" s="58" t="n">
        <v>24</v>
      </c>
      <c r="AE55" s="69" t="n">
        <v>45002</v>
      </c>
      <c r="AF55" s="64" t="n">
        <v>45732</v>
      </c>
      <c r="AG55" s="56" t="s">
        <v>81</v>
      </c>
      <c r="AH55" s="56" t="s">
        <v>82</v>
      </c>
      <c r="AI55" s="54" t="s">
        <v>2417</v>
      </c>
      <c r="AJ55" s="56" t="s">
        <v>1121</v>
      </c>
      <c r="AK55" s="64" t="s">
        <v>2156</v>
      </c>
      <c r="AL55" s="59"/>
      <c r="AM55" s="59" t="s">
        <v>85</v>
      </c>
      <c r="AN55" s="59" t="s">
        <v>86</v>
      </c>
      <c r="AO55" s="59" t="s">
        <v>87</v>
      </c>
      <c r="AP55" s="57" t="s">
        <v>365</v>
      </c>
      <c r="AQ55" s="65"/>
      <c r="AR55" s="64"/>
      <c r="AS55" s="59" t="s">
        <v>90</v>
      </c>
      <c r="AT55" s="54" t="s">
        <v>91</v>
      </c>
      <c r="AU55" s="54"/>
      <c r="AV55" s="56"/>
      <c r="AW55" s="56"/>
      <c r="AX55" s="54"/>
      <c r="AY55" s="54"/>
      <c r="AZ55" s="54"/>
      <c r="BA55" s="56" t="s">
        <v>402</v>
      </c>
      <c r="BB55" s="56" t="s">
        <v>93</v>
      </c>
      <c r="BC55" s="56" t="s">
        <v>94</v>
      </c>
      <c r="BD55" s="59" t="n">
        <v>3160</v>
      </c>
      <c r="BE55" s="56"/>
      <c r="BF55" s="66"/>
      <c r="BG55" s="56" t="s">
        <v>367</v>
      </c>
      <c r="BH55" s="62"/>
      <c r="BI55" s="62"/>
      <c r="BJ55" s="107" t="s">
        <v>96</v>
      </c>
      <c r="BK55" s="62" t="s">
        <v>97</v>
      </c>
      <c r="BL55" s="120"/>
      <c r="BM55" s="120" t="s">
        <v>2175</v>
      </c>
      <c r="BN55" s="120"/>
    </row>
    <row r="56" customFormat="false" ht="60" hidden="false" customHeight="true" outlineLevel="0" collapsed="false">
      <c r="A56" s="54"/>
      <c r="B56" s="54" t="s">
        <v>62</v>
      </c>
      <c r="C56" s="54" t="s">
        <v>63</v>
      </c>
      <c r="D56" s="55" t="s">
        <v>64</v>
      </c>
      <c r="E56" s="55" t="n">
        <v>222</v>
      </c>
      <c r="F56" s="56" t="s">
        <v>405</v>
      </c>
      <c r="G56" s="56" t="s">
        <v>342</v>
      </c>
      <c r="H56" s="55" t="s">
        <v>2418</v>
      </c>
      <c r="I56" s="57" t="s">
        <v>69</v>
      </c>
      <c r="J56" s="56" t="s">
        <v>361</v>
      </c>
      <c r="K56" s="58" t="s">
        <v>71</v>
      </c>
      <c r="L56" s="58" t="s">
        <v>362</v>
      </c>
      <c r="M56" s="58" t="s">
        <v>73</v>
      </c>
      <c r="N56" s="58" t="s">
        <v>2419</v>
      </c>
      <c r="O56" s="54" t="s">
        <v>75</v>
      </c>
      <c r="P56" s="54" t="s">
        <v>76</v>
      </c>
      <c r="Q56" s="59" t="s">
        <v>77</v>
      </c>
      <c r="R56" s="60" t="n">
        <v>42591</v>
      </c>
      <c r="S56" s="57" t="n">
        <v>15</v>
      </c>
      <c r="T56" s="61" t="n">
        <v>48069</v>
      </c>
      <c r="U56" s="55" t="s">
        <v>78</v>
      </c>
      <c r="V56" s="62"/>
      <c r="W56" s="62" t="s">
        <v>79</v>
      </c>
      <c r="X56" s="57" t="n">
        <v>100</v>
      </c>
      <c r="Y56" s="57"/>
      <c r="Z56" s="59" t="s">
        <v>79</v>
      </c>
      <c r="AA56" s="55" t="s">
        <v>80</v>
      </c>
      <c r="AB56" s="57"/>
      <c r="AC56" s="59" t="s">
        <v>79</v>
      </c>
      <c r="AD56" s="58" t="n">
        <v>24</v>
      </c>
      <c r="AE56" s="69" t="n">
        <v>45002</v>
      </c>
      <c r="AF56" s="64" t="n">
        <v>45732</v>
      </c>
      <c r="AG56" s="56" t="s">
        <v>81</v>
      </c>
      <c r="AH56" s="56" t="s">
        <v>82</v>
      </c>
      <c r="AI56" s="54" t="s">
        <v>2420</v>
      </c>
      <c r="AJ56" s="56" t="s">
        <v>1121</v>
      </c>
      <c r="AK56" s="64" t="s">
        <v>2156</v>
      </c>
      <c r="AL56" s="59"/>
      <c r="AM56" s="59" t="s">
        <v>85</v>
      </c>
      <c r="AN56" s="59" t="s">
        <v>86</v>
      </c>
      <c r="AO56" s="59" t="s">
        <v>87</v>
      </c>
      <c r="AP56" s="57" t="s">
        <v>365</v>
      </c>
      <c r="AQ56" s="65"/>
      <c r="AR56" s="64"/>
      <c r="AS56" s="59" t="s">
        <v>90</v>
      </c>
      <c r="AT56" s="54" t="s">
        <v>91</v>
      </c>
      <c r="AU56" s="54"/>
      <c r="AV56" s="56"/>
      <c r="AW56" s="56"/>
      <c r="AX56" s="54"/>
      <c r="AY56" s="54"/>
      <c r="AZ56" s="54"/>
      <c r="BA56" s="56" t="s">
        <v>402</v>
      </c>
      <c r="BB56" s="56" t="s">
        <v>93</v>
      </c>
      <c r="BC56" s="56" t="s">
        <v>94</v>
      </c>
      <c r="BD56" s="59" t="n">
        <v>3160</v>
      </c>
      <c r="BE56" s="56"/>
      <c r="BF56" s="66"/>
      <c r="BG56" s="56" t="s">
        <v>367</v>
      </c>
      <c r="BH56" s="62"/>
      <c r="BI56" s="62"/>
      <c r="BJ56" s="107" t="s">
        <v>96</v>
      </c>
      <c r="BK56" s="62" t="s">
        <v>97</v>
      </c>
      <c r="BL56" s="120"/>
      <c r="BM56" s="120" t="s">
        <v>2175</v>
      </c>
      <c r="BN56" s="120"/>
    </row>
    <row r="57" customFormat="false" ht="60" hidden="false" customHeight="true" outlineLevel="0" collapsed="false">
      <c r="A57" s="54"/>
      <c r="B57" s="54" t="s">
        <v>62</v>
      </c>
      <c r="C57" s="54" t="s">
        <v>63</v>
      </c>
      <c r="D57" s="55" t="s">
        <v>64</v>
      </c>
      <c r="E57" s="55" t="n">
        <v>222</v>
      </c>
      <c r="F57" s="56" t="s">
        <v>2421</v>
      </c>
      <c r="G57" s="56" t="s">
        <v>342</v>
      </c>
      <c r="H57" s="55" t="s">
        <v>2422</v>
      </c>
      <c r="I57" s="57" t="s">
        <v>69</v>
      </c>
      <c r="J57" s="56" t="s">
        <v>361</v>
      </c>
      <c r="K57" s="58" t="s">
        <v>71</v>
      </c>
      <c r="L57" s="58" t="s">
        <v>362</v>
      </c>
      <c r="M57" s="58" t="s">
        <v>73</v>
      </c>
      <c r="N57" s="58" t="s">
        <v>2423</v>
      </c>
      <c r="O57" s="54" t="s">
        <v>75</v>
      </c>
      <c r="P57" s="54" t="s">
        <v>76</v>
      </c>
      <c r="Q57" s="59" t="s">
        <v>77</v>
      </c>
      <c r="R57" s="60" t="n">
        <v>42591</v>
      </c>
      <c r="S57" s="57" t="n">
        <v>15</v>
      </c>
      <c r="T57" s="61" t="n">
        <v>48069</v>
      </c>
      <c r="U57" s="55" t="s">
        <v>78</v>
      </c>
      <c r="V57" s="62"/>
      <c r="W57" s="62" t="s">
        <v>79</v>
      </c>
      <c r="X57" s="57" t="n">
        <v>100</v>
      </c>
      <c r="Y57" s="57"/>
      <c r="Z57" s="59" t="s">
        <v>79</v>
      </c>
      <c r="AA57" s="55" t="s">
        <v>80</v>
      </c>
      <c r="AB57" s="57"/>
      <c r="AC57" s="59" t="s">
        <v>79</v>
      </c>
      <c r="AD57" s="58" t="n">
        <v>24</v>
      </c>
      <c r="AE57" s="69" t="n">
        <v>45002</v>
      </c>
      <c r="AF57" s="64" t="n">
        <v>45732</v>
      </c>
      <c r="AG57" s="56" t="s">
        <v>81</v>
      </c>
      <c r="AH57" s="56" t="s">
        <v>82</v>
      </c>
      <c r="AI57" s="54" t="s">
        <v>2424</v>
      </c>
      <c r="AJ57" s="56" t="s">
        <v>1121</v>
      </c>
      <c r="AK57" s="64" t="s">
        <v>2156</v>
      </c>
      <c r="AL57" s="59"/>
      <c r="AM57" s="59" t="s">
        <v>85</v>
      </c>
      <c r="AN57" s="59" t="s">
        <v>86</v>
      </c>
      <c r="AO57" s="59" t="s">
        <v>87</v>
      </c>
      <c r="AP57" s="57" t="s">
        <v>365</v>
      </c>
      <c r="AQ57" s="65"/>
      <c r="AR57" s="64"/>
      <c r="AS57" s="59" t="s">
        <v>90</v>
      </c>
      <c r="AT57" s="54" t="s">
        <v>91</v>
      </c>
      <c r="AU57" s="54"/>
      <c r="AV57" s="56"/>
      <c r="AW57" s="56"/>
      <c r="AX57" s="54"/>
      <c r="AY57" s="54"/>
      <c r="AZ57" s="54"/>
      <c r="BA57" s="56" t="s">
        <v>402</v>
      </c>
      <c r="BB57" s="56" t="s">
        <v>93</v>
      </c>
      <c r="BC57" s="56" t="s">
        <v>94</v>
      </c>
      <c r="BD57" s="59" t="n">
        <v>3160</v>
      </c>
      <c r="BE57" s="56"/>
      <c r="BF57" s="66"/>
      <c r="BG57" s="56" t="s">
        <v>367</v>
      </c>
      <c r="BH57" s="62"/>
      <c r="BI57" s="62"/>
      <c r="BJ57" s="107" t="s">
        <v>96</v>
      </c>
      <c r="BK57" s="62" t="s">
        <v>97</v>
      </c>
      <c r="BL57" s="120"/>
      <c r="BM57" s="120" t="s">
        <v>2175</v>
      </c>
      <c r="BN57" s="120"/>
    </row>
    <row r="58" customFormat="false" ht="60" hidden="false" customHeight="true" outlineLevel="0" collapsed="false">
      <c r="A58" s="54"/>
      <c r="B58" s="54" t="s">
        <v>62</v>
      </c>
      <c r="C58" s="54" t="s">
        <v>63</v>
      </c>
      <c r="D58" s="55" t="s">
        <v>64</v>
      </c>
      <c r="E58" s="55" t="n">
        <v>222</v>
      </c>
      <c r="F58" s="56" t="s">
        <v>2421</v>
      </c>
      <c r="G58" s="56" t="s">
        <v>342</v>
      </c>
      <c r="H58" s="55" t="s">
        <v>2425</v>
      </c>
      <c r="I58" s="57" t="s">
        <v>69</v>
      </c>
      <c r="J58" s="56" t="s">
        <v>361</v>
      </c>
      <c r="K58" s="58" t="s">
        <v>71</v>
      </c>
      <c r="L58" s="58" t="s">
        <v>362</v>
      </c>
      <c r="M58" s="58" t="s">
        <v>73</v>
      </c>
      <c r="N58" s="58" t="s">
        <v>2426</v>
      </c>
      <c r="O58" s="54" t="s">
        <v>75</v>
      </c>
      <c r="P58" s="54" t="s">
        <v>76</v>
      </c>
      <c r="Q58" s="59" t="s">
        <v>77</v>
      </c>
      <c r="R58" s="60" t="n">
        <v>42591</v>
      </c>
      <c r="S58" s="57" t="n">
        <v>15</v>
      </c>
      <c r="T58" s="61" t="n">
        <v>48069</v>
      </c>
      <c r="U58" s="55" t="s">
        <v>78</v>
      </c>
      <c r="V58" s="62"/>
      <c r="W58" s="62" t="s">
        <v>79</v>
      </c>
      <c r="X58" s="57" t="n">
        <v>100</v>
      </c>
      <c r="Y58" s="57"/>
      <c r="Z58" s="59" t="s">
        <v>79</v>
      </c>
      <c r="AA58" s="55" t="s">
        <v>80</v>
      </c>
      <c r="AB58" s="57"/>
      <c r="AC58" s="59" t="s">
        <v>79</v>
      </c>
      <c r="AD58" s="58" t="n">
        <v>24</v>
      </c>
      <c r="AE58" s="69" t="n">
        <v>45002</v>
      </c>
      <c r="AF58" s="64" t="n">
        <v>45732</v>
      </c>
      <c r="AG58" s="56" t="s">
        <v>81</v>
      </c>
      <c r="AH58" s="56" t="s">
        <v>82</v>
      </c>
      <c r="AI58" s="54" t="s">
        <v>2427</v>
      </c>
      <c r="AJ58" s="56" t="s">
        <v>1121</v>
      </c>
      <c r="AK58" s="64" t="s">
        <v>2156</v>
      </c>
      <c r="AL58" s="59"/>
      <c r="AM58" s="59" t="s">
        <v>85</v>
      </c>
      <c r="AN58" s="59" t="s">
        <v>86</v>
      </c>
      <c r="AO58" s="59" t="s">
        <v>87</v>
      </c>
      <c r="AP58" s="57" t="s">
        <v>365</v>
      </c>
      <c r="AQ58" s="65"/>
      <c r="AR58" s="64"/>
      <c r="AS58" s="59" t="s">
        <v>90</v>
      </c>
      <c r="AT58" s="54" t="s">
        <v>91</v>
      </c>
      <c r="AU58" s="54"/>
      <c r="AV58" s="56"/>
      <c r="AW58" s="56"/>
      <c r="AX58" s="54"/>
      <c r="AY58" s="54"/>
      <c r="AZ58" s="54"/>
      <c r="BA58" s="56" t="s">
        <v>402</v>
      </c>
      <c r="BB58" s="56" t="s">
        <v>93</v>
      </c>
      <c r="BC58" s="56" t="s">
        <v>94</v>
      </c>
      <c r="BD58" s="59" t="n">
        <v>3160</v>
      </c>
      <c r="BE58" s="56"/>
      <c r="BF58" s="66"/>
      <c r="BG58" s="56" t="s">
        <v>367</v>
      </c>
      <c r="BH58" s="62"/>
      <c r="BI58" s="62"/>
      <c r="BJ58" s="107" t="s">
        <v>96</v>
      </c>
      <c r="BK58" s="62" t="s">
        <v>97</v>
      </c>
      <c r="BL58" s="120"/>
      <c r="BM58" s="120" t="s">
        <v>2175</v>
      </c>
      <c r="BN58" s="120"/>
    </row>
    <row r="59" customFormat="false" ht="60" hidden="false" customHeight="true" outlineLevel="0" collapsed="false">
      <c r="A59" s="54"/>
      <c r="B59" s="54" t="s">
        <v>62</v>
      </c>
      <c r="C59" s="54" t="s">
        <v>63</v>
      </c>
      <c r="D59" s="55" t="s">
        <v>64</v>
      </c>
      <c r="E59" s="55" t="n">
        <v>222</v>
      </c>
      <c r="F59" s="56" t="s">
        <v>405</v>
      </c>
      <c r="G59" s="56" t="s">
        <v>342</v>
      </c>
      <c r="H59" s="55" t="s">
        <v>2428</v>
      </c>
      <c r="I59" s="57" t="s">
        <v>69</v>
      </c>
      <c r="J59" s="56" t="s">
        <v>361</v>
      </c>
      <c r="K59" s="58" t="s">
        <v>71</v>
      </c>
      <c r="L59" s="58" t="s">
        <v>362</v>
      </c>
      <c r="M59" s="58" t="s">
        <v>73</v>
      </c>
      <c r="N59" s="58" t="s">
        <v>2429</v>
      </c>
      <c r="O59" s="54" t="s">
        <v>75</v>
      </c>
      <c r="P59" s="54" t="s">
        <v>76</v>
      </c>
      <c r="Q59" s="59" t="s">
        <v>77</v>
      </c>
      <c r="R59" s="60" t="n">
        <v>42591</v>
      </c>
      <c r="S59" s="57" t="n">
        <v>15</v>
      </c>
      <c r="T59" s="61" t="n">
        <v>48069</v>
      </c>
      <c r="U59" s="55" t="s">
        <v>78</v>
      </c>
      <c r="V59" s="62"/>
      <c r="W59" s="62" t="s">
        <v>79</v>
      </c>
      <c r="X59" s="57" t="n">
        <v>100</v>
      </c>
      <c r="Y59" s="57"/>
      <c r="Z59" s="59" t="s">
        <v>79</v>
      </c>
      <c r="AA59" s="55" t="s">
        <v>80</v>
      </c>
      <c r="AB59" s="57"/>
      <c r="AC59" s="59" t="s">
        <v>79</v>
      </c>
      <c r="AD59" s="58" t="n">
        <v>24</v>
      </c>
      <c r="AE59" s="69" t="n">
        <v>45002</v>
      </c>
      <c r="AF59" s="64" t="n">
        <v>45732</v>
      </c>
      <c r="AG59" s="56" t="s">
        <v>81</v>
      </c>
      <c r="AH59" s="56" t="s">
        <v>82</v>
      </c>
      <c r="AI59" s="54" t="s">
        <v>2430</v>
      </c>
      <c r="AJ59" s="56" t="s">
        <v>1121</v>
      </c>
      <c r="AK59" s="64" t="s">
        <v>2156</v>
      </c>
      <c r="AL59" s="59"/>
      <c r="AM59" s="59" t="s">
        <v>85</v>
      </c>
      <c r="AN59" s="59" t="s">
        <v>86</v>
      </c>
      <c r="AO59" s="59" t="s">
        <v>87</v>
      </c>
      <c r="AP59" s="57" t="s">
        <v>365</v>
      </c>
      <c r="AQ59" s="65"/>
      <c r="AR59" s="64"/>
      <c r="AS59" s="59" t="s">
        <v>90</v>
      </c>
      <c r="AT59" s="54" t="s">
        <v>91</v>
      </c>
      <c r="AU59" s="54"/>
      <c r="AV59" s="56"/>
      <c r="AW59" s="56"/>
      <c r="AX59" s="54"/>
      <c r="AY59" s="54"/>
      <c r="AZ59" s="54"/>
      <c r="BA59" s="56" t="s">
        <v>402</v>
      </c>
      <c r="BB59" s="56" t="s">
        <v>93</v>
      </c>
      <c r="BC59" s="56" t="s">
        <v>94</v>
      </c>
      <c r="BD59" s="59" t="n">
        <v>3160</v>
      </c>
      <c r="BE59" s="56"/>
      <c r="BF59" s="66"/>
      <c r="BG59" s="56" t="s">
        <v>367</v>
      </c>
      <c r="BH59" s="62"/>
      <c r="BI59" s="62"/>
      <c r="BJ59" s="107" t="s">
        <v>96</v>
      </c>
      <c r="BK59" s="62" t="s">
        <v>97</v>
      </c>
      <c r="BL59" s="120"/>
      <c r="BM59" s="120" t="s">
        <v>2175</v>
      </c>
      <c r="BN59" s="120"/>
    </row>
    <row r="60" customFormat="false" ht="60" hidden="false" customHeight="true" outlineLevel="0" collapsed="false">
      <c r="A60" s="36"/>
      <c r="B60" s="36" t="s">
        <v>62</v>
      </c>
      <c r="C60" s="36" t="s">
        <v>63</v>
      </c>
      <c r="D60" s="37" t="s">
        <v>64</v>
      </c>
      <c r="E60" s="37" t="n">
        <v>223</v>
      </c>
      <c r="F60" s="38" t="s">
        <v>405</v>
      </c>
      <c r="G60" s="38" t="s">
        <v>2431</v>
      </c>
      <c r="H60" s="37" t="s">
        <v>2432</v>
      </c>
      <c r="I60" s="39" t="s">
        <v>69</v>
      </c>
      <c r="J60" s="38" t="s">
        <v>361</v>
      </c>
      <c r="K60" s="40" t="s">
        <v>71</v>
      </c>
      <c r="L60" s="40" t="s">
        <v>362</v>
      </c>
      <c r="M60" s="40" t="s">
        <v>73</v>
      </c>
      <c r="N60" s="40" t="s">
        <v>2433</v>
      </c>
      <c r="O60" s="36" t="s">
        <v>75</v>
      </c>
      <c r="P60" s="36" t="s">
        <v>76</v>
      </c>
      <c r="Q60" s="41" t="s">
        <v>77</v>
      </c>
      <c r="R60" s="74" t="n">
        <v>42591</v>
      </c>
      <c r="S60" s="39" t="n">
        <v>15</v>
      </c>
      <c r="T60" s="43" t="n">
        <v>48069</v>
      </c>
      <c r="U60" s="37" t="s">
        <v>78</v>
      </c>
      <c r="V60" s="51"/>
      <c r="W60" s="51" t="s">
        <v>79</v>
      </c>
      <c r="X60" s="39" t="n">
        <v>100</v>
      </c>
      <c r="Y60" s="39"/>
      <c r="Z60" s="41" t="s">
        <v>79</v>
      </c>
      <c r="AA60" s="37" t="s">
        <v>80</v>
      </c>
      <c r="AB60" s="39"/>
      <c r="AC60" s="41" t="s">
        <v>79</v>
      </c>
      <c r="AD60" s="40" t="n">
        <v>24</v>
      </c>
      <c r="AE60" s="42" t="n">
        <v>45002</v>
      </c>
      <c r="AF60" s="45" t="n">
        <v>45732</v>
      </c>
      <c r="AG60" s="38" t="s">
        <v>81</v>
      </c>
      <c r="AH60" s="38" t="s">
        <v>82</v>
      </c>
      <c r="AI60" s="36" t="s">
        <v>2434</v>
      </c>
      <c r="AJ60" s="38" t="s">
        <v>1121</v>
      </c>
      <c r="AK60" s="45" t="s">
        <v>2156</v>
      </c>
      <c r="AL60" s="41"/>
      <c r="AM60" s="41" t="s">
        <v>85</v>
      </c>
      <c r="AN60" s="41" t="s">
        <v>86</v>
      </c>
      <c r="AO60" s="41" t="s">
        <v>87</v>
      </c>
      <c r="AP60" s="39" t="s">
        <v>365</v>
      </c>
      <c r="AQ60" s="46"/>
      <c r="AR60" s="45"/>
      <c r="AS60" s="41" t="s">
        <v>90</v>
      </c>
      <c r="AT60" s="36" t="s">
        <v>91</v>
      </c>
      <c r="AU60" s="36"/>
      <c r="AV60" s="38"/>
      <c r="AW60" s="38"/>
      <c r="AX60" s="36"/>
      <c r="AY60" s="36"/>
      <c r="AZ60" s="36"/>
      <c r="BA60" s="38" t="s">
        <v>402</v>
      </c>
      <c r="BB60" s="38" t="s">
        <v>93</v>
      </c>
      <c r="BC60" s="38" t="s">
        <v>94</v>
      </c>
      <c r="BD60" s="41" t="n">
        <v>3160</v>
      </c>
      <c r="BE60" s="38"/>
      <c r="BF60" s="47"/>
      <c r="BG60" s="38" t="s">
        <v>367</v>
      </c>
      <c r="BH60" s="51"/>
      <c r="BI60" s="51"/>
      <c r="BJ60" s="50" t="s">
        <v>96</v>
      </c>
      <c r="BK60" s="51" t="s">
        <v>97</v>
      </c>
      <c r="BL60" s="120"/>
      <c r="BM60" s="120" t="s">
        <v>2175</v>
      </c>
      <c r="BN60" s="120"/>
    </row>
    <row r="61" customFormat="false" ht="60" hidden="false" customHeight="true" outlineLevel="0" collapsed="false">
      <c r="A61" s="36"/>
      <c r="B61" s="36" t="s">
        <v>62</v>
      </c>
      <c r="C61" s="36" t="s">
        <v>63</v>
      </c>
      <c r="D61" s="37" t="s">
        <v>64</v>
      </c>
      <c r="E61" s="37" t="n">
        <v>223</v>
      </c>
      <c r="F61" s="38" t="s">
        <v>405</v>
      </c>
      <c r="G61" s="38" t="s">
        <v>2431</v>
      </c>
      <c r="H61" s="37" t="s">
        <v>2435</v>
      </c>
      <c r="I61" s="39" t="s">
        <v>69</v>
      </c>
      <c r="J61" s="38" t="s">
        <v>361</v>
      </c>
      <c r="K61" s="40" t="s">
        <v>71</v>
      </c>
      <c r="L61" s="40" t="s">
        <v>362</v>
      </c>
      <c r="M61" s="40" t="s">
        <v>73</v>
      </c>
      <c r="N61" s="40" t="s">
        <v>2436</v>
      </c>
      <c r="O61" s="36" t="s">
        <v>75</v>
      </c>
      <c r="P61" s="36" t="s">
        <v>76</v>
      </c>
      <c r="Q61" s="41" t="s">
        <v>77</v>
      </c>
      <c r="R61" s="74" t="n">
        <v>42591</v>
      </c>
      <c r="S61" s="39" t="n">
        <v>15</v>
      </c>
      <c r="T61" s="43" t="n">
        <v>48069</v>
      </c>
      <c r="U61" s="37" t="s">
        <v>78</v>
      </c>
      <c r="V61" s="51"/>
      <c r="W61" s="51" t="s">
        <v>79</v>
      </c>
      <c r="X61" s="39" t="n">
        <v>100</v>
      </c>
      <c r="Y61" s="39"/>
      <c r="Z61" s="41" t="s">
        <v>79</v>
      </c>
      <c r="AA61" s="37" t="s">
        <v>80</v>
      </c>
      <c r="AB61" s="39"/>
      <c r="AC61" s="41" t="s">
        <v>79</v>
      </c>
      <c r="AD61" s="40" t="n">
        <v>24</v>
      </c>
      <c r="AE61" s="42" t="n">
        <v>45002</v>
      </c>
      <c r="AF61" s="45" t="n">
        <v>45732</v>
      </c>
      <c r="AG61" s="38" t="s">
        <v>81</v>
      </c>
      <c r="AH61" s="38" t="s">
        <v>82</v>
      </c>
      <c r="AI61" s="36" t="s">
        <v>2437</v>
      </c>
      <c r="AJ61" s="38" t="s">
        <v>1121</v>
      </c>
      <c r="AK61" s="45" t="s">
        <v>2156</v>
      </c>
      <c r="AL61" s="41"/>
      <c r="AM61" s="41" t="s">
        <v>85</v>
      </c>
      <c r="AN61" s="41" t="s">
        <v>86</v>
      </c>
      <c r="AO61" s="41" t="s">
        <v>87</v>
      </c>
      <c r="AP61" s="39" t="s">
        <v>365</v>
      </c>
      <c r="AQ61" s="46"/>
      <c r="AR61" s="45"/>
      <c r="AS61" s="41" t="s">
        <v>90</v>
      </c>
      <c r="AT61" s="36" t="s">
        <v>91</v>
      </c>
      <c r="AU61" s="36"/>
      <c r="AV61" s="38"/>
      <c r="AW61" s="38"/>
      <c r="AX61" s="36"/>
      <c r="AY61" s="36"/>
      <c r="AZ61" s="36"/>
      <c r="BA61" s="38" t="s">
        <v>402</v>
      </c>
      <c r="BB61" s="38" t="s">
        <v>93</v>
      </c>
      <c r="BC61" s="38" t="s">
        <v>94</v>
      </c>
      <c r="BD61" s="41" t="n">
        <v>3160</v>
      </c>
      <c r="BE61" s="38"/>
      <c r="BF61" s="47"/>
      <c r="BG61" s="38" t="s">
        <v>367</v>
      </c>
      <c r="BH61" s="51"/>
      <c r="BI61" s="51"/>
      <c r="BJ61" s="50" t="s">
        <v>96</v>
      </c>
      <c r="BK61" s="51" t="s">
        <v>97</v>
      </c>
      <c r="BL61" s="120"/>
      <c r="BM61" s="120" t="s">
        <v>2175</v>
      </c>
      <c r="BN61" s="120"/>
    </row>
    <row r="62" customFormat="false" ht="60" hidden="false" customHeight="true" outlineLevel="0" collapsed="false">
      <c r="A62" s="36"/>
      <c r="B62" s="36" t="s">
        <v>62</v>
      </c>
      <c r="C62" s="36" t="s">
        <v>63</v>
      </c>
      <c r="D62" s="37" t="s">
        <v>64</v>
      </c>
      <c r="E62" s="37" t="n">
        <v>223</v>
      </c>
      <c r="F62" s="38" t="s">
        <v>405</v>
      </c>
      <c r="G62" s="38" t="s">
        <v>2431</v>
      </c>
      <c r="H62" s="37" t="s">
        <v>2438</v>
      </c>
      <c r="I62" s="39" t="s">
        <v>69</v>
      </c>
      <c r="J62" s="38" t="s">
        <v>361</v>
      </c>
      <c r="K62" s="40" t="s">
        <v>71</v>
      </c>
      <c r="L62" s="40" t="s">
        <v>362</v>
      </c>
      <c r="M62" s="40" t="s">
        <v>73</v>
      </c>
      <c r="N62" s="40" t="s">
        <v>2439</v>
      </c>
      <c r="O62" s="36" t="s">
        <v>75</v>
      </c>
      <c r="P62" s="36" t="s">
        <v>76</v>
      </c>
      <c r="Q62" s="41" t="s">
        <v>77</v>
      </c>
      <c r="R62" s="74" t="n">
        <v>42591</v>
      </c>
      <c r="S62" s="39" t="n">
        <v>15</v>
      </c>
      <c r="T62" s="43" t="n">
        <v>48069</v>
      </c>
      <c r="U62" s="37" t="s">
        <v>78</v>
      </c>
      <c r="V62" s="51"/>
      <c r="W62" s="51" t="s">
        <v>79</v>
      </c>
      <c r="X62" s="39" t="n">
        <v>100</v>
      </c>
      <c r="Y62" s="39"/>
      <c r="Z62" s="41" t="s">
        <v>79</v>
      </c>
      <c r="AA62" s="37" t="s">
        <v>80</v>
      </c>
      <c r="AB62" s="39"/>
      <c r="AC62" s="41" t="s">
        <v>79</v>
      </c>
      <c r="AD62" s="40" t="n">
        <v>24</v>
      </c>
      <c r="AE62" s="42" t="n">
        <v>45002</v>
      </c>
      <c r="AF62" s="45" t="n">
        <v>45732</v>
      </c>
      <c r="AG62" s="38" t="s">
        <v>81</v>
      </c>
      <c r="AH62" s="38" t="s">
        <v>82</v>
      </c>
      <c r="AI62" s="36" t="s">
        <v>2440</v>
      </c>
      <c r="AJ62" s="38" t="s">
        <v>1121</v>
      </c>
      <c r="AK62" s="45" t="s">
        <v>2156</v>
      </c>
      <c r="AL62" s="41"/>
      <c r="AM62" s="41" t="s">
        <v>85</v>
      </c>
      <c r="AN62" s="41" t="s">
        <v>86</v>
      </c>
      <c r="AO62" s="41" t="s">
        <v>87</v>
      </c>
      <c r="AP62" s="39" t="s">
        <v>365</v>
      </c>
      <c r="AQ62" s="46"/>
      <c r="AR62" s="45"/>
      <c r="AS62" s="41" t="s">
        <v>90</v>
      </c>
      <c r="AT62" s="36" t="s">
        <v>91</v>
      </c>
      <c r="AU62" s="36"/>
      <c r="AV62" s="38"/>
      <c r="AW62" s="38"/>
      <c r="AX62" s="36"/>
      <c r="AY62" s="36"/>
      <c r="AZ62" s="36"/>
      <c r="BA62" s="38" t="s">
        <v>402</v>
      </c>
      <c r="BB62" s="38" t="s">
        <v>93</v>
      </c>
      <c r="BC62" s="38" t="s">
        <v>94</v>
      </c>
      <c r="BD62" s="41" t="n">
        <v>3160</v>
      </c>
      <c r="BE62" s="38"/>
      <c r="BF62" s="47"/>
      <c r="BG62" s="38" t="s">
        <v>367</v>
      </c>
      <c r="BH62" s="51"/>
      <c r="BI62" s="51"/>
      <c r="BJ62" s="50" t="s">
        <v>96</v>
      </c>
      <c r="BK62" s="51" t="s">
        <v>97</v>
      </c>
      <c r="BL62" s="120"/>
      <c r="BM62" s="120" t="s">
        <v>2175</v>
      </c>
      <c r="BN62" s="120"/>
    </row>
    <row r="63" customFormat="false" ht="60" hidden="false" customHeight="true" outlineLevel="0" collapsed="false">
      <c r="A63" s="36"/>
      <c r="B63" s="36" t="s">
        <v>62</v>
      </c>
      <c r="C63" s="36" t="s">
        <v>63</v>
      </c>
      <c r="D63" s="37" t="s">
        <v>64</v>
      </c>
      <c r="E63" s="37" t="n">
        <v>223</v>
      </c>
      <c r="F63" s="38" t="s">
        <v>405</v>
      </c>
      <c r="G63" s="38" t="s">
        <v>2431</v>
      </c>
      <c r="H63" s="37" t="s">
        <v>2441</v>
      </c>
      <c r="I63" s="39" t="s">
        <v>69</v>
      </c>
      <c r="J63" s="38" t="s">
        <v>361</v>
      </c>
      <c r="K63" s="40" t="s">
        <v>71</v>
      </c>
      <c r="L63" s="40" t="s">
        <v>362</v>
      </c>
      <c r="M63" s="40" t="s">
        <v>73</v>
      </c>
      <c r="N63" s="40" t="s">
        <v>2442</v>
      </c>
      <c r="O63" s="36" t="s">
        <v>75</v>
      </c>
      <c r="P63" s="36" t="s">
        <v>76</v>
      </c>
      <c r="Q63" s="41" t="s">
        <v>77</v>
      </c>
      <c r="R63" s="74" t="n">
        <v>42591</v>
      </c>
      <c r="S63" s="39" t="n">
        <v>15</v>
      </c>
      <c r="T63" s="43" t="n">
        <v>48069</v>
      </c>
      <c r="U63" s="37" t="s">
        <v>78</v>
      </c>
      <c r="V63" s="51"/>
      <c r="W63" s="51" t="s">
        <v>79</v>
      </c>
      <c r="X63" s="39" t="n">
        <v>100</v>
      </c>
      <c r="Y63" s="39"/>
      <c r="Z63" s="41" t="s">
        <v>79</v>
      </c>
      <c r="AA63" s="37" t="s">
        <v>80</v>
      </c>
      <c r="AB63" s="39"/>
      <c r="AC63" s="41" t="s">
        <v>79</v>
      </c>
      <c r="AD63" s="40" t="n">
        <v>24</v>
      </c>
      <c r="AE63" s="42" t="n">
        <v>45002</v>
      </c>
      <c r="AF63" s="45" t="n">
        <v>45732</v>
      </c>
      <c r="AG63" s="38" t="s">
        <v>81</v>
      </c>
      <c r="AH63" s="38" t="s">
        <v>82</v>
      </c>
      <c r="AI63" s="36" t="s">
        <v>2443</v>
      </c>
      <c r="AJ63" s="38" t="s">
        <v>1121</v>
      </c>
      <c r="AK63" s="45" t="s">
        <v>2156</v>
      </c>
      <c r="AL63" s="41"/>
      <c r="AM63" s="41" t="s">
        <v>85</v>
      </c>
      <c r="AN63" s="41" t="s">
        <v>86</v>
      </c>
      <c r="AO63" s="41" t="s">
        <v>87</v>
      </c>
      <c r="AP63" s="39" t="s">
        <v>365</v>
      </c>
      <c r="AQ63" s="46"/>
      <c r="AR63" s="45"/>
      <c r="AS63" s="41" t="s">
        <v>90</v>
      </c>
      <c r="AT63" s="36" t="s">
        <v>91</v>
      </c>
      <c r="AU63" s="36"/>
      <c r="AV63" s="38"/>
      <c r="AW63" s="38"/>
      <c r="AX63" s="36"/>
      <c r="AY63" s="36"/>
      <c r="AZ63" s="36"/>
      <c r="BA63" s="38" t="s">
        <v>402</v>
      </c>
      <c r="BB63" s="38" t="s">
        <v>93</v>
      </c>
      <c r="BC63" s="38" t="s">
        <v>94</v>
      </c>
      <c r="BD63" s="41" t="n">
        <v>3160</v>
      </c>
      <c r="BE63" s="38"/>
      <c r="BF63" s="47"/>
      <c r="BG63" s="38" t="s">
        <v>367</v>
      </c>
      <c r="BH63" s="51"/>
      <c r="BI63" s="51"/>
      <c r="BJ63" s="50" t="s">
        <v>96</v>
      </c>
      <c r="BK63" s="51" t="s">
        <v>97</v>
      </c>
      <c r="BL63" s="120"/>
      <c r="BM63" s="120" t="s">
        <v>2175</v>
      </c>
      <c r="BN63" s="120"/>
    </row>
    <row r="64" customFormat="false" ht="60" hidden="false" customHeight="true" outlineLevel="0" collapsed="false">
      <c r="A64" s="54"/>
      <c r="B64" s="54" t="s">
        <v>62</v>
      </c>
      <c r="C64" s="54" t="s">
        <v>63</v>
      </c>
      <c r="D64" s="55" t="s">
        <v>64</v>
      </c>
      <c r="E64" s="55" t="n">
        <v>223</v>
      </c>
      <c r="F64" s="56" t="s">
        <v>405</v>
      </c>
      <c r="G64" s="56" t="s">
        <v>2444</v>
      </c>
      <c r="H64" s="55" t="s">
        <v>2445</v>
      </c>
      <c r="I64" s="57" t="s">
        <v>69</v>
      </c>
      <c r="J64" s="56" t="s">
        <v>361</v>
      </c>
      <c r="K64" s="58" t="s">
        <v>71</v>
      </c>
      <c r="L64" s="58" t="s">
        <v>362</v>
      </c>
      <c r="M64" s="58" t="s">
        <v>73</v>
      </c>
      <c r="N64" s="58" t="s">
        <v>2446</v>
      </c>
      <c r="O64" s="54" t="s">
        <v>75</v>
      </c>
      <c r="P64" s="54" t="s">
        <v>76</v>
      </c>
      <c r="Q64" s="59" t="s">
        <v>77</v>
      </c>
      <c r="R64" s="60" t="n">
        <v>42591</v>
      </c>
      <c r="S64" s="57" t="n">
        <v>15</v>
      </c>
      <c r="T64" s="61" t="n">
        <v>48069</v>
      </c>
      <c r="U64" s="55" t="s">
        <v>78</v>
      </c>
      <c r="V64" s="62"/>
      <c r="W64" s="62" t="s">
        <v>79</v>
      </c>
      <c r="X64" s="57" t="n">
        <v>100</v>
      </c>
      <c r="Y64" s="57"/>
      <c r="Z64" s="59" t="s">
        <v>79</v>
      </c>
      <c r="AA64" s="55" t="s">
        <v>80</v>
      </c>
      <c r="AB64" s="57"/>
      <c r="AC64" s="59" t="s">
        <v>79</v>
      </c>
      <c r="AD64" s="58" t="n">
        <v>24</v>
      </c>
      <c r="AE64" s="69" t="n">
        <v>45002</v>
      </c>
      <c r="AF64" s="64" t="n">
        <v>45732</v>
      </c>
      <c r="AG64" s="56" t="s">
        <v>81</v>
      </c>
      <c r="AH64" s="56" t="s">
        <v>82</v>
      </c>
      <c r="AI64" s="54" t="s">
        <v>2447</v>
      </c>
      <c r="AJ64" s="56" t="s">
        <v>1121</v>
      </c>
      <c r="AK64" s="64" t="s">
        <v>2156</v>
      </c>
      <c r="AL64" s="59"/>
      <c r="AM64" s="59" t="s">
        <v>85</v>
      </c>
      <c r="AN64" s="59" t="s">
        <v>86</v>
      </c>
      <c r="AO64" s="59" t="s">
        <v>87</v>
      </c>
      <c r="AP64" s="57" t="s">
        <v>365</v>
      </c>
      <c r="AQ64" s="65"/>
      <c r="AR64" s="64"/>
      <c r="AS64" s="59" t="s">
        <v>90</v>
      </c>
      <c r="AT64" s="54" t="s">
        <v>91</v>
      </c>
      <c r="AU64" s="54"/>
      <c r="AV64" s="56"/>
      <c r="AW64" s="56" t="s">
        <v>1454</v>
      </c>
      <c r="AX64" s="54"/>
      <c r="AY64" s="54"/>
      <c r="AZ64" s="54"/>
      <c r="BA64" s="56"/>
      <c r="BB64" s="56"/>
      <c r="BC64" s="56"/>
      <c r="BD64" s="59"/>
      <c r="BE64" s="56"/>
      <c r="BF64" s="66"/>
      <c r="BG64" s="56" t="s">
        <v>367</v>
      </c>
      <c r="BH64" s="62"/>
      <c r="BI64" s="62"/>
      <c r="BJ64" s="107" t="s">
        <v>96</v>
      </c>
      <c r="BK64" s="62" t="s">
        <v>97</v>
      </c>
      <c r="BL64" s="120"/>
      <c r="BM64" s="120" t="s">
        <v>2175</v>
      </c>
      <c r="BN64" s="120"/>
    </row>
    <row r="65" customFormat="false" ht="60" hidden="false" customHeight="true" outlineLevel="0" collapsed="false">
      <c r="A65" s="54"/>
      <c r="B65" s="54" t="s">
        <v>62</v>
      </c>
      <c r="C65" s="54" t="s">
        <v>63</v>
      </c>
      <c r="D65" s="55" t="s">
        <v>64</v>
      </c>
      <c r="E65" s="55" t="n">
        <v>224</v>
      </c>
      <c r="F65" s="56" t="s">
        <v>405</v>
      </c>
      <c r="G65" s="56" t="s">
        <v>342</v>
      </c>
      <c r="H65" s="55" t="s">
        <v>2448</v>
      </c>
      <c r="I65" s="57" t="s">
        <v>69</v>
      </c>
      <c r="J65" s="56" t="s">
        <v>361</v>
      </c>
      <c r="K65" s="58" t="s">
        <v>71</v>
      </c>
      <c r="L65" s="58" t="s">
        <v>362</v>
      </c>
      <c r="M65" s="58" t="s">
        <v>73</v>
      </c>
      <c r="N65" s="58" t="s">
        <v>2449</v>
      </c>
      <c r="O65" s="54" t="s">
        <v>75</v>
      </c>
      <c r="P65" s="54" t="s">
        <v>76</v>
      </c>
      <c r="Q65" s="59" t="s">
        <v>77</v>
      </c>
      <c r="R65" s="60" t="n">
        <v>42591</v>
      </c>
      <c r="S65" s="57" t="n">
        <v>15</v>
      </c>
      <c r="T65" s="61" t="n">
        <v>48069</v>
      </c>
      <c r="U65" s="55" t="s">
        <v>78</v>
      </c>
      <c r="V65" s="62"/>
      <c r="W65" s="62" t="s">
        <v>79</v>
      </c>
      <c r="X65" s="57" t="n">
        <v>100</v>
      </c>
      <c r="Y65" s="57"/>
      <c r="Z65" s="59" t="s">
        <v>79</v>
      </c>
      <c r="AA65" s="55" t="s">
        <v>80</v>
      </c>
      <c r="AB65" s="57"/>
      <c r="AC65" s="59" t="s">
        <v>79</v>
      </c>
      <c r="AD65" s="58" t="n">
        <v>24</v>
      </c>
      <c r="AE65" s="69" t="n">
        <v>45002</v>
      </c>
      <c r="AF65" s="64" t="n">
        <v>45732</v>
      </c>
      <c r="AG65" s="56" t="s">
        <v>81</v>
      </c>
      <c r="AH65" s="56" t="s">
        <v>82</v>
      </c>
      <c r="AI65" s="54" t="s">
        <v>2450</v>
      </c>
      <c r="AJ65" s="56" t="s">
        <v>1121</v>
      </c>
      <c r="AK65" s="64" t="s">
        <v>2156</v>
      </c>
      <c r="AL65" s="59"/>
      <c r="AM65" s="59" t="s">
        <v>85</v>
      </c>
      <c r="AN65" s="59" t="s">
        <v>86</v>
      </c>
      <c r="AO65" s="59" t="s">
        <v>87</v>
      </c>
      <c r="AP65" s="57" t="s">
        <v>365</v>
      </c>
      <c r="AQ65" s="65"/>
      <c r="AR65" s="64"/>
      <c r="AS65" s="59" t="s">
        <v>90</v>
      </c>
      <c r="AT65" s="54" t="s">
        <v>91</v>
      </c>
      <c r="AU65" s="54"/>
      <c r="AV65" s="56"/>
      <c r="AW65" s="56"/>
      <c r="AX65" s="54"/>
      <c r="AY65" s="54"/>
      <c r="AZ65" s="54"/>
      <c r="BA65" s="56" t="s">
        <v>402</v>
      </c>
      <c r="BB65" s="56" t="s">
        <v>93</v>
      </c>
      <c r="BC65" s="56" t="s">
        <v>94</v>
      </c>
      <c r="BD65" s="59" t="n">
        <v>3160</v>
      </c>
      <c r="BE65" s="56"/>
      <c r="BF65" s="66"/>
      <c r="BG65" s="56" t="s">
        <v>367</v>
      </c>
      <c r="BH65" s="62"/>
      <c r="BI65" s="62"/>
      <c r="BJ65" s="107" t="s">
        <v>96</v>
      </c>
      <c r="BK65" s="62" t="s">
        <v>97</v>
      </c>
      <c r="BL65" s="120"/>
      <c r="BM65" s="120" t="s">
        <v>2175</v>
      </c>
      <c r="BN65" s="120"/>
    </row>
    <row r="66" customFormat="false" ht="60" hidden="false" customHeight="true" outlineLevel="0" collapsed="false">
      <c r="A66" s="54"/>
      <c r="B66" s="54" t="s">
        <v>62</v>
      </c>
      <c r="C66" s="54" t="s">
        <v>63</v>
      </c>
      <c r="D66" s="55" t="s">
        <v>64</v>
      </c>
      <c r="E66" s="55" t="n">
        <v>224</v>
      </c>
      <c r="F66" s="56" t="s">
        <v>405</v>
      </c>
      <c r="G66" s="56" t="s">
        <v>342</v>
      </c>
      <c r="H66" s="55" t="s">
        <v>2451</v>
      </c>
      <c r="I66" s="57" t="s">
        <v>69</v>
      </c>
      <c r="J66" s="56" t="s">
        <v>361</v>
      </c>
      <c r="K66" s="58" t="s">
        <v>71</v>
      </c>
      <c r="L66" s="58" t="s">
        <v>362</v>
      </c>
      <c r="M66" s="58" t="s">
        <v>73</v>
      </c>
      <c r="N66" s="58" t="s">
        <v>2452</v>
      </c>
      <c r="O66" s="54" t="s">
        <v>75</v>
      </c>
      <c r="P66" s="54" t="s">
        <v>76</v>
      </c>
      <c r="Q66" s="59" t="s">
        <v>77</v>
      </c>
      <c r="R66" s="60" t="n">
        <v>42591</v>
      </c>
      <c r="S66" s="57" t="n">
        <v>15</v>
      </c>
      <c r="T66" s="61" t="n">
        <v>48069</v>
      </c>
      <c r="U66" s="55" t="s">
        <v>78</v>
      </c>
      <c r="V66" s="62"/>
      <c r="W66" s="62" t="s">
        <v>79</v>
      </c>
      <c r="X66" s="57" t="n">
        <v>100</v>
      </c>
      <c r="Y66" s="57"/>
      <c r="Z66" s="59" t="s">
        <v>79</v>
      </c>
      <c r="AA66" s="55" t="s">
        <v>80</v>
      </c>
      <c r="AB66" s="57"/>
      <c r="AC66" s="59" t="s">
        <v>79</v>
      </c>
      <c r="AD66" s="58" t="n">
        <v>24</v>
      </c>
      <c r="AE66" s="69" t="n">
        <v>45002</v>
      </c>
      <c r="AF66" s="64" t="n">
        <v>45732</v>
      </c>
      <c r="AG66" s="56" t="s">
        <v>81</v>
      </c>
      <c r="AH66" s="56" t="s">
        <v>82</v>
      </c>
      <c r="AI66" s="54" t="s">
        <v>2453</v>
      </c>
      <c r="AJ66" s="56" t="s">
        <v>1121</v>
      </c>
      <c r="AK66" s="64" t="s">
        <v>2156</v>
      </c>
      <c r="AL66" s="59"/>
      <c r="AM66" s="59" t="s">
        <v>85</v>
      </c>
      <c r="AN66" s="59" t="s">
        <v>86</v>
      </c>
      <c r="AO66" s="59" t="s">
        <v>87</v>
      </c>
      <c r="AP66" s="57" t="s">
        <v>365</v>
      </c>
      <c r="AQ66" s="65"/>
      <c r="AR66" s="64"/>
      <c r="AS66" s="59" t="s">
        <v>90</v>
      </c>
      <c r="AT66" s="54" t="s">
        <v>91</v>
      </c>
      <c r="AU66" s="54"/>
      <c r="AV66" s="56"/>
      <c r="AW66" s="56"/>
      <c r="AX66" s="54"/>
      <c r="AY66" s="54"/>
      <c r="AZ66" s="54"/>
      <c r="BA66" s="56" t="s">
        <v>402</v>
      </c>
      <c r="BB66" s="56" t="s">
        <v>93</v>
      </c>
      <c r="BC66" s="56" t="s">
        <v>94</v>
      </c>
      <c r="BD66" s="59" t="n">
        <v>3160</v>
      </c>
      <c r="BE66" s="56"/>
      <c r="BF66" s="66"/>
      <c r="BG66" s="56" t="s">
        <v>367</v>
      </c>
      <c r="BH66" s="62"/>
      <c r="BI66" s="62"/>
      <c r="BJ66" s="107" t="s">
        <v>96</v>
      </c>
      <c r="BK66" s="62" t="s">
        <v>97</v>
      </c>
      <c r="BL66" s="120"/>
      <c r="BM66" s="120" t="s">
        <v>2175</v>
      </c>
      <c r="BN66" s="120"/>
    </row>
    <row r="67" customFormat="false" ht="60" hidden="false" customHeight="true" outlineLevel="0" collapsed="false">
      <c r="A67" s="54"/>
      <c r="B67" s="54" t="s">
        <v>62</v>
      </c>
      <c r="C67" s="54" t="s">
        <v>63</v>
      </c>
      <c r="D67" s="55" t="s">
        <v>64</v>
      </c>
      <c r="E67" s="55" t="n">
        <v>224</v>
      </c>
      <c r="F67" s="56" t="s">
        <v>405</v>
      </c>
      <c r="G67" s="56" t="s">
        <v>342</v>
      </c>
      <c r="H67" s="55" t="s">
        <v>2454</v>
      </c>
      <c r="I67" s="57" t="s">
        <v>69</v>
      </c>
      <c r="J67" s="56" t="s">
        <v>361</v>
      </c>
      <c r="K67" s="58" t="s">
        <v>71</v>
      </c>
      <c r="L67" s="58" t="s">
        <v>362</v>
      </c>
      <c r="M67" s="58" t="s">
        <v>73</v>
      </c>
      <c r="N67" s="58" t="s">
        <v>2455</v>
      </c>
      <c r="O67" s="54" t="s">
        <v>75</v>
      </c>
      <c r="P67" s="54" t="s">
        <v>76</v>
      </c>
      <c r="Q67" s="59" t="s">
        <v>77</v>
      </c>
      <c r="R67" s="60" t="n">
        <v>42591</v>
      </c>
      <c r="S67" s="57" t="n">
        <v>15</v>
      </c>
      <c r="T67" s="61" t="n">
        <v>48069</v>
      </c>
      <c r="U67" s="55" t="s">
        <v>78</v>
      </c>
      <c r="V67" s="62"/>
      <c r="W67" s="62" t="s">
        <v>79</v>
      </c>
      <c r="X67" s="57" t="n">
        <v>100</v>
      </c>
      <c r="Y67" s="57"/>
      <c r="Z67" s="59" t="s">
        <v>79</v>
      </c>
      <c r="AA67" s="55" t="s">
        <v>80</v>
      </c>
      <c r="AB67" s="57"/>
      <c r="AC67" s="59" t="s">
        <v>79</v>
      </c>
      <c r="AD67" s="58" t="n">
        <v>24</v>
      </c>
      <c r="AE67" s="69" t="n">
        <v>45002</v>
      </c>
      <c r="AF67" s="64" t="n">
        <v>45732</v>
      </c>
      <c r="AG67" s="56" t="s">
        <v>81</v>
      </c>
      <c r="AH67" s="56" t="s">
        <v>82</v>
      </c>
      <c r="AI67" s="54" t="s">
        <v>2456</v>
      </c>
      <c r="AJ67" s="56" t="s">
        <v>1121</v>
      </c>
      <c r="AK67" s="64" t="s">
        <v>2156</v>
      </c>
      <c r="AL67" s="59"/>
      <c r="AM67" s="59" t="s">
        <v>85</v>
      </c>
      <c r="AN67" s="59" t="s">
        <v>86</v>
      </c>
      <c r="AO67" s="59" t="s">
        <v>87</v>
      </c>
      <c r="AP67" s="57" t="s">
        <v>365</v>
      </c>
      <c r="AQ67" s="65"/>
      <c r="AR67" s="64"/>
      <c r="AS67" s="59" t="s">
        <v>90</v>
      </c>
      <c r="AT67" s="54" t="s">
        <v>91</v>
      </c>
      <c r="AU67" s="54"/>
      <c r="AV67" s="56"/>
      <c r="AW67" s="56"/>
      <c r="AX67" s="54"/>
      <c r="AY67" s="54"/>
      <c r="AZ67" s="54"/>
      <c r="BA67" s="56" t="s">
        <v>402</v>
      </c>
      <c r="BB67" s="56" t="s">
        <v>93</v>
      </c>
      <c r="BC67" s="56" t="s">
        <v>94</v>
      </c>
      <c r="BD67" s="59" t="n">
        <v>3160</v>
      </c>
      <c r="BE67" s="56"/>
      <c r="BF67" s="66"/>
      <c r="BG67" s="56" t="s">
        <v>367</v>
      </c>
      <c r="BH67" s="62"/>
      <c r="BI67" s="62"/>
      <c r="BJ67" s="107" t="s">
        <v>96</v>
      </c>
      <c r="BK67" s="62" t="s">
        <v>97</v>
      </c>
      <c r="BL67" s="120"/>
      <c r="BM67" s="120" t="s">
        <v>2175</v>
      </c>
      <c r="BN67" s="120"/>
    </row>
    <row r="68" customFormat="false" ht="57" hidden="false" customHeight="true" outlineLevel="0" collapsed="false">
      <c r="A68" s="54"/>
      <c r="B68" s="54" t="s">
        <v>62</v>
      </c>
      <c r="C68" s="54" t="s">
        <v>63</v>
      </c>
      <c r="D68" s="55" t="s">
        <v>64</v>
      </c>
      <c r="E68" s="55" t="n">
        <v>224</v>
      </c>
      <c r="F68" s="56" t="s">
        <v>405</v>
      </c>
      <c r="G68" s="56" t="s">
        <v>342</v>
      </c>
      <c r="H68" s="55" t="s">
        <v>2457</v>
      </c>
      <c r="I68" s="57" t="s">
        <v>69</v>
      </c>
      <c r="J68" s="56" t="s">
        <v>361</v>
      </c>
      <c r="K68" s="58" t="s">
        <v>71</v>
      </c>
      <c r="L68" s="58" t="s">
        <v>362</v>
      </c>
      <c r="M68" s="58" t="s">
        <v>73</v>
      </c>
      <c r="N68" s="58" t="s">
        <v>2458</v>
      </c>
      <c r="O68" s="54" t="s">
        <v>75</v>
      </c>
      <c r="P68" s="54" t="s">
        <v>76</v>
      </c>
      <c r="Q68" s="59" t="s">
        <v>77</v>
      </c>
      <c r="R68" s="60" t="n">
        <v>42591</v>
      </c>
      <c r="S68" s="57" t="n">
        <v>15</v>
      </c>
      <c r="T68" s="61" t="n">
        <v>48069</v>
      </c>
      <c r="U68" s="55" t="s">
        <v>78</v>
      </c>
      <c r="V68" s="62"/>
      <c r="W68" s="62" t="s">
        <v>79</v>
      </c>
      <c r="X68" s="57" t="n">
        <v>100</v>
      </c>
      <c r="Y68" s="57"/>
      <c r="Z68" s="59" t="s">
        <v>79</v>
      </c>
      <c r="AA68" s="55" t="s">
        <v>80</v>
      </c>
      <c r="AB68" s="57"/>
      <c r="AC68" s="59" t="s">
        <v>79</v>
      </c>
      <c r="AD68" s="58" t="n">
        <v>24</v>
      </c>
      <c r="AE68" s="69" t="n">
        <v>45002</v>
      </c>
      <c r="AF68" s="64" t="n">
        <v>45732</v>
      </c>
      <c r="AG68" s="56" t="s">
        <v>81</v>
      </c>
      <c r="AH68" s="56" t="s">
        <v>82</v>
      </c>
      <c r="AI68" s="54" t="s">
        <v>2459</v>
      </c>
      <c r="AJ68" s="56" t="s">
        <v>1121</v>
      </c>
      <c r="AK68" s="64" t="s">
        <v>2156</v>
      </c>
      <c r="AL68" s="59"/>
      <c r="AM68" s="59" t="s">
        <v>85</v>
      </c>
      <c r="AN68" s="59" t="s">
        <v>86</v>
      </c>
      <c r="AO68" s="59" t="s">
        <v>87</v>
      </c>
      <c r="AP68" s="57" t="s">
        <v>365</v>
      </c>
      <c r="AQ68" s="65"/>
      <c r="AR68" s="64"/>
      <c r="AS68" s="59" t="s">
        <v>90</v>
      </c>
      <c r="AT68" s="54" t="s">
        <v>91</v>
      </c>
      <c r="AU68" s="54"/>
      <c r="AV68" s="56"/>
      <c r="AW68" s="56"/>
      <c r="AX68" s="54"/>
      <c r="AY68" s="54"/>
      <c r="AZ68" s="54"/>
      <c r="BA68" s="56" t="s">
        <v>402</v>
      </c>
      <c r="BB68" s="56" t="s">
        <v>93</v>
      </c>
      <c r="BC68" s="56" t="s">
        <v>94</v>
      </c>
      <c r="BD68" s="59" t="n">
        <v>3160</v>
      </c>
      <c r="BE68" s="56"/>
      <c r="BF68" s="66"/>
      <c r="BG68" s="56" t="s">
        <v>367</v>
      </c>
      <c r="BH68" s="62"/>
      <c r="BI68" s="62"/>
      <c r="BJ68" s="107" t="s">
        <v>96</v>
      </c>
      <c r="BK68" s="62" t="s">
        <v>97</v>
      </c>
      <c r="BL68" s="120"/>
      <c r="BM68" s="120" t="s">
        <v>2175</v>
      </c>
      <c r="BN68" s="120"/>
    </row>
    <row r="69" customFormat="false" ht="49.5" hidden="false" customHeight="true" outlineLevel="0" collapsed="false">
      <c r="A69" s="54"/>
      <c r="B69" s="54" t="s">
        <v>62</v>
      </c>
      <c r="C69" s="54" t="s">
        <v>63</v>
      </c>
      <c r="D69" s="55" t="s">
        <v>64</v>
      </c>
      <c r="E69" s="55" t="n">
        <v>224</v>
      </c>
      <c r="F69" s="56" t="s">
        <v>405</v>
      </c>
      <c r="G69" s="56" t="s">
        <v>342</v>
      </c>
      <c r="H69" s="55" t="s">
        <v>2460</v>
      </c>
      <c r="I69" s="57" t="s">
        <v>69</v>
      </c>
      <c r="J69" s="56" t="s">
        <v>361</v>
      </c>
      <c r="K69" s="58" t="s">
        <v>71</v>
      </c>
      <c r="L69" s="58" t="s">
        <v>362</v>
      </c>
      <c r="M69" s="58" t="s">
        <v>73</v>
      </c>
      <c r="N69" s="58" t="s">
        <v>2461</v>
      </c>
      <c r="O69" s="54" t="s">
        <v>75</v>
      </c>
      <c r="P69" s="54" t="s">
        <v>76</v>
      </c>
      <c r="Q69" s="59" t="s">
        <v>77</v>
      </c>
      <c r="R69" s="60" t="n">
        <v>42591</v>
      </c>
      <c r="S69" s="57" t="n">
        <v>15</v>
      </c>
      <c r="T69" s="61" t="n">
        <v>48069</v>
      </c>
      <c r="U69" s="55" t="s">
        <v>78</v>
      </c>
      <c r="V69" s="62"/>
      <c r="W69" s="62" t="s">
        <v>79</v>
      </c>
      <c r="X69" s="57" t="n">
        <v>100</v>
      </c>
      <c r="Y69" s="57"/>
      <c r="Z69" s="59" t="s">
        <v>79</v>
      </c>
      <c r="AA69" s="55" t="s">
        <v>80</v>
      </c>
      <c r="AB69" s="57"/>
      <c r="AC69" s="59" t="s">
        <v>79</v>
      </c>
      <c r="AD69" s="58" t="n">
        <v>24</v>
      </c>
      <c r="AE69" s="69" t="n">
        <v>45002</v>
      </c>
      <c r="AF69" s="64" t="n">
        <v>45732</v>
      </c>
      <c r="AG69" s="56" t="s">
        <v>81</v>
      </c>
      <c r="AH69" s="56" t="s">
        <v>82</v>
      </c>
      <c r="AI69" s="54" t="s">
        <v>2462</v>
      </c>
      <c r="AJ69" s="56" t="s">
        <v>1121</v>
      </c>
      <c r="AK69" s="64" t="s">
        <v>2156</v>
      </c>
      <c r="AL69" s="59"/>
      <c r="AM69" s="59" t="s">
        <v>85</v>
      </c>
      <c r="AN69" s="59" t="s">
        <v>86</v>
      </c>
      <c r="AO69" s="59" t="s">
        <v>87</v>
      </c>
      <c r="AP69" s="57" t="s">
        <v>365</v>
      </c>
      <c r="AQ69" s="65"/>
      <c r="AR69" s="64"/>
      <c r="AS69" s="59" t="s">
        <v>90</v>
      </c>
      <c r="AT69" s="54" t="s">
        <v>91</v>
      </c>
      <c r="AU69" s="54"/>
      <c r="AV69" s="56"/>
      <c r="AW69" s="56"/>
      <c r="AX69" s="54"/>
      <c r="AY69" s="54"/>
      <c r="AZ69" s="54"/>
      <c r="BA69" s="56" t="s">
        <v>402</v>
      </c>
      <c r="BB69" s="56" t="s">
        <v>93</v>
      </c>
      <c r="BC69" s="56" t="s">
        <v>94</v>
      </c>
      <c r="BD69" s="59" t="n">
        <v>3160</v>
      </c>
      <c r="BE69" s="56"/>
      <c r="BF69" s="66"/>
      <c r="BG69" s="56" t="s">
        <v>367</v>
      </c>
      <c r="BH69" s="62"/>
      <c r="BI69" s="62"/>
      <c r="BJ69" s="107" t="s">
        <v>96</v>
      </c>
      <c r="BK69" s="62" t="s">
        <v>97</v>
      </c>
      <c r="BL69" s="120"/>
      <c r="BM69" s="120" t="s">
        <v>2175</v>
      </c>
      <c r="BN69" s="120"/>
    </row>
    <row r="70" customFormat="false" ht="60" hidden="false" customHeight="true" outlineLevel="0" collapsed="false">
      <c r="A70" s="54"/>
      <c r="B70" s="54" t="s">
        <v>62</v>
      </c>
      <c r="C70" s="54" t="s">
        <v>63</v>
      </c>
      <c r="D70" s="55" t="s">
        <v>64</v>
      </c>
      <c r="E70" s="55" t="n">
        <v>225</v>
      </c>
      <c r="F70" s="56" t="s">
        <v>405</v>
      </c>
      <c r="G70" s="56" t="s">
        <v>342</v>
      </c>
      <c r="H70" s="55" t="s">
        <v>2463</v>
      </c>
      <c r="I70" s="57" t="s">
        <v>69</v>
      </c>
      <c r="J70" s="56" t="s">
        <v>361</v>
      </c>
      <c r="K70" s="58" t="s">
        <v>71</v>
      </c>
      <c r="L70" s="58" t="s">
        <v>362</v>
      </c>
      <c r="M70" s="58" t="s">
        <v>73</v>
      </c>
      <c r="N70" s="58" t="s">
        <v>2464</v>
      </c>
      <c r="O70" s="54" t="s">
        <v>75</v>
      </c>
      <c r="P70" s="54" t="s">
        <v>76</v>
      </c>
      <c r="Q70" s="59" t="s">
        <v>77</v>
      </c>
      <c r="R70" s="60" t="n">
        <v>42591</v>
      </c>
      <c r="S70" s="57" t="n">
        <v>15</v>
      </c>
      <c r="T70" s="61" t="n">
        <v>48069</v>
      </c>
      <c r="U70" s="55" t="s">
        <v>78</v>
      </c>
      <c r="V70" s="62"/>
      <c r="W70" s="62" t="s">
        <v>79</v>
      </c>
      <c r="X70" s="57" t="n">
        <v>100</v>
      </c>
      <c r="Y70" s="57"/>
      <c r="Z70" s="59" t="s">
        <v>79</v>
      </c>
      <c r="AA70" s="55" t="s">
        <v>80</v>
      </c>
      <c r="AB70" s="57"/>
      <c r="AC70" s="59" t="s">
        <v>79</v>
      </c>
      <c r="AD70" s="58" t="n">
        <v>24</v>
      </c>
      <c r="AE70" s="69" t="n">
        <v>45002</v>
      </c>
      <c r="AF70" s="64" t="n">
        <v>45732</v>
      </c>
      <c r="AG70" s="56" t="s">
        <v>81</v>
      </c>
      <c r="AH70" s="56" t="s">
        <v>82</v>
      </c>
      <c r="AI70" s="54" t="s">
        <v>2465</v>
      </c>
      <c r="AJ70" s="56" t="s">
        <v>1121</v>
      </c>
      <c r="AK70" s="64" t="s">
        <v>2156</v>
      </c>
      <c r="AL70" s="59"/>
      <c r="AM70" s="59" t="s">
        <v>85</v>
      </c>
      <c r="AN70" s="59" t="s">
        <v>86</v>
      </c>
      <c r="AO70" s="59" t="s">
        <v>87</v>
      </c>
      <c r="AP70" s="57" t="s">
        <v>365</v>
      </c>
      <c r="AQ70" s="65"/>
      <c r="AR70" s="64"/>
      <c r="AS70" s="59" t="s">
        <v>90</v>
      </c>
      <c r="AT70" s="54" t="s">
        <v>91</v>
      </c>
      <c r="AU70" s="54"/>
      <c r="AV70" s="56"/>
      <c r="AW70" s="56"/>
      <c r="AX70" s="54"/>
      <c r="AY70" s="54"/>
      <c r="AZ70" s="54"/>
      <c r="BA70" s="56" t="s">
        <v>402</v>
      </c>
      <c r="BB70" s="56" t="s">
        <v>93</v>
      </c>
      <c r="BC70" s="56" t="s">
        <v>94</v>
      </c>
      <c r="BD70" s="59" t="n">
        <v>3160</v>
      </c>
      <c r="BE70" s="56"/>
      <c r="BF70" s="66"/>
      <c r="BG70" s="56" t="s">
        <v>367</v>
      </c>
      <c r="BH70" s="62"/>
      <c r="BI70" s="62"/>
      <c r="BJ70" s="107" t="s">
        <v>96</v>
      </c>
      <c r="BK70" s="62" t="s">
        <v>97</v>
      </c>
      <c r="BL70" s="120"/>
      <c r="BM70" s="120" t="s">
        <v>2175</v>
      </c>
      <c r="BN70" s="120"/>
    </row>
    <row r="71" customFormat="false" ht="60" hidden="false" customHeight="true" outlineLevel="0" collapsed="false">
      <c r="A71" s="54"/>
      <c r="B71" s="54" t="s">
        <v>62</v>
      </c>
      <c r="C71" s="54" t="s">
        <v>63</v>
      </c>
      <c r="D71" s="55" t="s">
        <v>64</v>
      </c>
      <c r="E71" s="55" t="n">
        <v>225</v>
      </c>
      <c r="F71" s="56" t="s">
        <v>405</v>
      </c>
      <c r="G71" s="56" t="s">
        <v>342</v>
      </c>
      <c r="H71" s="55" t="s">
        <v>2466</v>
      </c>
      <c r="I71" s="57" t="s">
        <v>69</v>
      </c>
      <c r="J71" s="56" t="s">
        <v>361</v>
      </c>
      <c r="K71" s="58" t="s">
        <v>71</v>
      </c>
      <c r="L71" s="58" t="s">
        <v>362</v>
      </c>
      <c r="M71" s="58" t="s">
        <v>73</v>
      </c>
      <c r="N71" s="58" t="s">
        <v>2467</v>
      </c>
      <c r="O71" s="54" t="s">
        <v>75</v>
      </c>
      <c r="P71" s="54" t="s">
        <v>76</v>
      </c>
      <c r="Q71" s="59" t="s">
        <v>77</v>
      </c>
      <c r="R71" s="60" t="n">
        <v>42591</v>
      </c>
      <c r="S71" s="57" t="n">
        <v>15</v>
      </c>
      <c r="T71" s="61" t="n">
        <v>48069</v>
      </c>
      <c r="U71" s="55" t="s">
        <v>78</v>
      </c>
      <c r="V71" s="62"/>
      <c r="W71" s="62" t="s">
        <v>79</v>
      </c>
      <c r="X71" s="57" t="n">
        <v>100</v>
      </c>
      <c r="Y71" s="57"/>
      <c r="Z71" s="59" t="s">
        <v>79</v>
      </c>
      <c r="AA71" s="55" t="s">
        <v>80</v>
      </c>
      <c r="AB71" s="57"/>
      <c r="AC71" s="59" t="s">
        <v>79</v>
      </c>
      <c r="AD71" s="58" t="n">
        <v>24</v>
      </c>
      <c r="AE71" s="69" t="n">
        <v>45002</v>
      </c>
      <c r="AF71" s="64" t="n">
        <v>45732</v>
      </c>
      <c r="AG71" s="56" t="s">
        <v>81</v>
      </c>
      <c r="AH71" s="56" t="s">
        <v>82</v>
      </c>
      <c r="AI71" s="54" t="s">
        <v>2468</v>
      </c>
      <c r="AJ71" s="56" t="s">
        <v>1121</v>
      </c>
      <c r="AK71" s="64" t="s">
        <v>2156</v>
      </c>
      <c r="AL71" s="59"/>
      <c r="AM71" s="59" t="s">
        <v>85</v>
      </c>
      <c r="AN71" s="59" t="s">
        <v>86</v>
      </c>
      <c r="AO71" s="59" t="s">
        <v>87</v>
      </c>
      <c r="AP71" s="57" t="s">
        <v>365</v>
      </c>
      <c r="AQ71" s="65"/>
      <c r="AR71" s="64"/>
      <c r="AS71" s="59" t="s">
        <v>90</v>
      </c>
      <c r="AT71" s="54" t="s">
        <v>91</v>
      </c>
      <c r="AU71" s="54"/>
      <c r="AV71" s="56"/>
      <c r="AW71" s="56"/>
      <c r="AX71" s="54"/>
      <c r="AY71" s="54"/>
      <c r="AZ71" s="54"/>
      <c r="BA71" s="56" t="s">
        <v>402</v>
      </c>
      <c r="BB71" s="56" t="s">
        <v>93</v>
      </c>
      <c r="BC71" s="56" t="s">
        <v>94</v>
      </c>
      <c r="BD71" s="59" t="n">
        <v>3160</v>
      </c>
      <c r="BE71" s="56"/>
      <c r="BF71" s="66"/>
      <c r="BG71" s="56" t="s">
        <v>367</v>
      </c>
      <c r="BH71" s="62"/>
      <c r="BI71" s="62"/>
      <c r="BJ71" s="107" t="s">
        <v>96</v>
      </c>
      <c r="BK71" s="62" t="s">
        <v>97</v>
      </c>
      <c r="BL71" s="120"/>
      <c r="BM71" s="120" t="s">
        <v>2175</v>
      </c>
      <c r="BN71" s="120"/>
    </row>
    <row r="72" customFormat="false" ht="60" hidden="false" customHeight="true" outlineLevel="0" collapsed="false">
      <c r="A72" s="54"/>
      <c r="B72" s="54" t="s">
        <v>62</v>
      </c>
      <c r="C72" s="54" t="s">
        <v>63</v>
      </c>
      <c r="D72" s="55" t="s">
        <v>64</v>
      </c>
      <c r="E72" s="55" t="n">
        <v>225</v>
      </c>
      <c r="F72" s="56" t="s">
        <v>405</v>
      </c>
      <c r="G72" s="56" t="s">
        <v>342</v>
      </c>
      <c r="H72" s="55" t="s">
        <v>2469</v>
      </c>
      <c r="I72" s="57" t="s">
        <v>69</v>
      </c>
      <c r="J72" s="56" t="s">
        <v>361</v>
      </c>
      <c r="K72" s="58" t="s">
        <v>71</v>
      </c>
      <c r="L72" s="58" t="s">
        <v>362</v>
      </c>
      <c r="M72" s="58" t="s">
        <v>73</v>
      </c>
      <c r="N72" s="58" t="s">
        <v>2470</v>
      </c>
      <c r="O72" s="54" t="s">
        <v>75</v>
      </c>
      <c r="P72" s="54" t="s">
        <v>76</v>
      </c>
      <c r="Q72" s="59" t="s">
        <v>77</v>
      </c>
      <c r="R72" s="60" t="n">
        <v>42591</v>
      </c>
      <c r="S72" s="57" t="n">
        <v>15</v>
      </c>
      <c r="T72" s="61" t="n">
        <v>48069</v>
      </c>
      <c r="U72" s="55" t="s">
        <v>78</v>
      </c>
      <c r="V72" s="62"/>
      <c r="W72" s="62" t="s">
        <v>79</v>
      </c>
      <c r="X72" s="57" t="n">
        <v>100</v>
      </c>
      <c r="Y72" s="57"/>
      <c r="Z72" s="59" t="s">
        <v>79</v>
      </c>
      <c r="AA72" s="55" t="s">
        <v>80</v>
      </c>
      <c r="AB72" s="57"/>
      <c r="AC72" s="59" t="s">
        <v>79</v>
      </c>
      <c r="AD72" s="58" t="n">
        <v>24</v>
      </c>
      <c r="AE72" s="69" t="n">
        <v>45002</v>
      </c>
      <c r="AF72" s="64" t="n">
        <v>45732</v>
      </c>
      <c r="AG72" s="56" t="s">
        <v>81</v>
      </c>
      <c r="AH72" s="56" t="s">
        <v>82</v>
      </c>
      <c r="AI72" s="54" t="s">
        <v>2471</v>
      </c>
      <c r="AJ72" s="56" t="s">
        <v>1121</v>
      </c>
      <c r="AK72" s="64" t="s">
        <v>2156</v>
      </c>
      <c r="AL72" s="59"/>
      <c r="AM72" s="59" t="s">
        <v>85</v>
      </c>
      <c r="AN72" s="59" t="s">
        <v>86</v>
      </c>
      <c r="AO72" s="59" t="s">
        <v>87</v>
      </c>
      <c r="AP72" s="57" t="s">
        <v>365</v>
      </c>
      <c r="AQ72" s="65"/>
      <c r="AR72" s="64"/>
      <c r="AS72" s="59" t="s">
        <v>90</v>
      </c>
      <c r="AT72" s="54" t="s">
        <v>91</v>
      </c>
      <c r="AU72" s="54"/>
      <c r="AV72" s="56"/>
      <c r="AW72" s="56"/>
      <c r="AX72" s="54"/>
      <c r="AY72" s="54"/>
      <c r="AZ72" s="54"/>
      <c r="BA72" s="56" t="s">
        <v>402</v>
      </c>
      <c r="BB72" s="56" t="s">
        <v>93</v>
      </c>
      <c r="BC72" s="56" t="s">
        <v>94</v>
      </c>
      <c r="BD72" s="59" t="n">
        <v>3160</v>
      </c>
      <c r="BE72" s="56"/>
      <c r="BF72" s="66"/>
      <c r="BG72" s="56" t="s">
        <v>367</v>
      </c>
      <c r="BH72" s="62"/>
      <c r="BI72" s="62"/>
      <c r="BJ72" s="107" t="s">
        <v>96</v>
      </c>
      <c r="BK72" s="62" t="s">
        <v>97</v>
      </c>
      <c r="BL72" s="120"/>
      <c r="BM72" s="120" t="s">
        <v>2175</v>
      </c>
      <c r="BN72" s="120"/>
    </row>
    <row r="73" customFormat="false" ht="60" hidden="false" customHeight="true" outlineLevel="0" collapsed="false">
      <c r="A73" s="54"/>
      <c r="B73" s="54" t="s">
        <v>62</v>
      </c>
      <c r="C73" s="54" t="s">
        <v>63</v>
      </c>
      <c r="D73" s="55" t="s">
        <v>64</v>
      </c>
      <c r="E73" s="55" t="n">
        <v>225</v>
      </c>
      <c r="F73" s="56" t="s">
        <v>405</v>
      </c>
      <c r="G73" s="56" t="s">
        <v>342</v>
      </c>
      <c r="H73" s="55" t="s">
        <v>2472</v>
      </c>
      <c r="I73" s="57" t="s">
        <v>69</v>
      </c>
      <c r="J73" s="56" t="s">
        <v>361</v>
      </c>
      <c r="K73" s="58" t="s">
        <v>71</v>
      </c>
      <c r="L73" s="58" t="s">
        <v>362</v>
      </c>
      <c r="M73" s="58" t="s">
        <v>73</v>
      </c>
      <c r="N73" s="58" t="s">
        <v>2473</v>
      </c>
      <c r="O73" s="54" t="s">
        <v>75</v>
      </c>
      <c r="P73" s="54" t="s">
        <v>76</v>
      </c>
      <c r="Q73" s="59" t="s">
        <v>77</v>
      </c>
      <c r="R73" s="60" t="n">
        <v>42591</v>
      </c>
      <c r="S73" s="57" t="n">
        <v>15</v>
      </c>
      <c r="T73" s="61" t="n">
        <v>48069</v>
      </c>
      <c r="U73" s="55" t="s">
        <v>78</v>
      </c>
      <c r="V73" s="62"/>
      <c r="W73" s="62" t="s">
        <v>79</v>
      </c>
      <c r="X73" s="57" t="n">
        <v>100</v>
      </c>
      <c r="Y73" s="57"/>
      <c r="Z73" s="59" t="s">
        <v>79</v>
      </c>
      <c r="AA73" s="55" t="s">
        <v>80</v>
      </c>
      <c r="AB73" s="57"/>
      <c r="AC73" s="59" t="s">
        <v>79</v>
      </c>
      <c r="AD73" s="58" t="n">
        <v>24</v>
      </c>
      <c r="AE73" s="69" t="n">
        <v>45002</v>
      </c>
      <c r="AF73" s="64" t="n">
        <v>45732</v>
      </c>
      <c r="AG73" s="56" t="s">
        <v>81</v>
      </c>
      <c r="AH73" s="56" t="s">
        <v>82</v>
      </c>
      <c r="AI73" s="54" t="s">
        <v>2474</v>
      </c>
      <c r="AJ73" s="56" t="s">
        <v>1121</v>
      </c>
      <c r="AK73" s="64" t="s">
        <v>2156</v>
      </c>
      <c r="AL73" s="59"/>
      <c r="AM73" s="59" t="s">
        <v>85</v>
      </c>
      <c r="AN73" s="59" t="s">
        <v>86</v>
      </c>
      <c r="AO73" s="59" t="s">
        <v>87</v>
      </c>
      <c r="AP73" s="57" t="s">
        <v>365</v>
      </c>
      <c r="AQ73" s="65"/>
      <c r="AR73" s="64"/>
      <c r="AS73" s="59" t="s">
        <v>90</v>
      </c>
      <c r="AT73" s="54" t="s">
        <v>91</v>
      </c>
      <c r="AU73" s="54"/>
      <c r="AV73" s="56"/>
      <c r="AW73" s="56"/>
      <c r="AX73" s="54"/>
      <c r="AY73" s="54"/>
      <c r="AZ73" s="54"/>
      <c r="BA73" s="56" t="s">
        <v>402</v>
      </c>
      <c r="BB73" s="56" t="s">
        <v>93</v>
      </c>
      <c r="BC73" s="56" t="s">
        <v>94</v>
      </c>
      <c r="BD73" s="59" t="n">
        <v>3160</v>
      </c>
      <c r="BE73" s="56"/>
      <c r="BF73" s="66"/>
      <c r="BG73" s="56" t="s">
        <v>367</v>
      </c>
      <c r="BH73" s="62"/>
      <c r="BI73" s="62"/>
      <c r="BJ73" s="107" t="s">
        <v>96</v>
      </c>
      <c r="BK73" s="62" t="s">
        <v>97</v>
      </c>
      <c r="BL73" s="120"/>
      <c r="BM73" s="120" t="s">
        <v>2175</v>
      </c>
      <c r="BN73" s="120"/>
    </row>
    <row r="74" customFormat="false" ht="60" hidden="false" customHeight="true" outlineLevel="0" collapsed="false">
      <c r="A74" s="36"/>
      <c r="B74" s="36" t="s">
        <v>62</v>
      </c>
      <c r="C74" s="36" t="s">
        <v>63</v>
      </c>
      <c r="D74" s="37" t="s">
        <v>64</v>
      </c>
      <c r="E74" s="37" t="s">
        <v>2475</v>
      </c>
      <c r="F74" s="38" t="s">
        <v>2476</v>
      </c>
      <c r="G74" s="38" t="s">
        <v>2477</v>
      </c>
      <c r="H74" s="37" t="s">
        <v>2478</v>
      </c>
      <c r="I74" s="39" t="s">
        <v>374</v>
      </c>
      <c r="J74" s="38" t="s">
        <v>375</v>
      </c>
      <c r="K74" s="40" t="s">
        <v>376</v>
      </c>
      <c r="L74" s="40" t="s">
        <v>377</v>
      </c>
      <c r="M74" s="38" t="s">
        <v>2479</v>
      </c>
      <c r="N74" s="40" t="n">
        <v>1536</v>
      </c>
      <c r="O74" s="36" t="s">
        <v>379</v>
      </c>
      <c r="P74" s="36" t="s">
        <v>76</v>
      </c>
      <c r="Q74" s="41" t="s">
        <v>239</v>
      </c>
      <c r="R74" s="74" t="n">
        <v>44136</v>
      </c>
      <c r="S74" s="39" t="n">
        <v>14</v>
      </c>
      <c r="T74" s="43" t="n">
        <v>49248.8</v>
      </c>
      <c r="U74" s="37" t="s">
        <v>2480</v>
      </c>
      <c r="V74" s="51"/>
      <c r="W74" s="51" t="s">
        <v>242</v>
      </c>
      <c r="X74" s="39" t="s">
        <v>2481</v>
      </c>
      <c r="Y74" s="39"/>
      <c r="Z74" s="41" t="s">
        <v>242</v>
      </c>
      <c r="AA74" s="37" t="s">
        <v>383</v>
      </c>
      <c r="AB74" s="39" t="s">
        <v>242</v>
      </c>
      <c r="AC74" s="41" t="s">
        <v>242</v>
      </c>
      <c r="AD74" s="40" t="n">
        <v>24</v>
      </c>
      <c r="AE74" s="44" t="n">
        <v>44845</v>
      </c>
      <c r="AF74" s="45" t="n">
        <v>45575</v>
      </c>
      <c r="AG74" s="45" t="s">
        <v>314</v>
      </c>
      <c r="AH74" s="45" t="s">
        <v>82</v>
      </c>
      <c r="AI74" s="41" t="s">
        <v>2482</v>
      </c>
      <c r="AJ74" s="38" t="s">
        <v>113</v>
      </c>
      <c r="AK74" s="45" t="s">
        <v>2193</v>
      </c>
      <c r="AL74" s="41"/>
      <c r="AM74" s="41" t="s">
        <v>85</v>
      </c>
      <c r="AN74" s="41" t="s">
        <v>86</v>
      </c>
      <c r="AO74" s="41" t="s">
        <v>87</v>
      </c>
      <c r="AP74" s="323" t="s">
        <v>2483</v>
      </c>
      <c r="AQ74" s="46" t="s">
        <v>2484</v>
      </c>
      <c r="AR74" s="45"/>
      <c r="AS74" s="41" t="s">
        <v>90</v>
      </c>
      <c r="AT74" s="36" t="s">
        <v>91</v>
      </c>
      <c r="AU74" s="36"/>
      <c r="AV74" s="46" t="s">
        <v>2484</v>
      </c>
      <c r="AW74" s="38"/>
      <c r="AX74" s="36"/>
      <c r="AY74" s="36"/>
      <c r="AZ74" s="36"/>
      <c r="BA74" s="38" t="s">
        <v>92</v>
      </c>
      <c r="BB74" s="38" t="s">
        <v>386</v>
      </c>
      <c r="BC74" s="38" t="s">
        <v>387</v>
      </c>
      <c r="BD74" s="41" t="n">
        <v>2971</v>
      </c>
      <c r="BE74" s="38"/>
      <c r="BF74" s="47"/>
      <c r="BG74" s="48"/>
      <c r="BH74" s="49"/>
      <c r="BI74" s="46" t="s">
        <v>389</v>
      </c>
      <c r="BJ74" s="46" t="s">
        <v>390</v>
      </c>
      <c r="BK74" s="46" t="s">
        <v>391</v>
      </c>
      <c r="BL74" s="52"/>
      <c r="BM74" s="120" t="s">
        <v>2175</v>
      </c>
      <c r="BN74" s="52"/>
    </row>
    <row r="75" customFormat="false" ht="60" hidden="false" customHeight="true" outlineLevel="0" collapsed="false">
      <c r="A75" s="36"/>
      <c r="B75" s="36" t="s">
        <v>62</v>
      </c>
      <c r="C75" s="36" t="s">
        <v>63</v>
      </c>
      <c r="D75" s="37" t="s">
        <v>64</v>
      </c>
      <c r="E75" s="37" t="s">
        <v>2475</v>
      </c>
      <c r="F75" s="38" t="s">
        <v>2476</v>
      </c>
      <c r="G75" s="38" t="s">
        <v>2485</v>
      </c>
      <c r="H75" s="37" t="s">
        <v>2486</v>
      </c>
      <c r="I75" s="39" t="s">
        <v>69</v>
      </c>
      <c r="J75" s="38" t="s">
        <v>361</v>
      </c>
      <c r="K75" s="40" t="s">
        <v>71</v>
      </c>
      <c r="L75" s="40" t="s">
        <v>362</v>
      </c>
      <c r="M75" s="40" t="s">
        <v>73</v>
      </c>
      <c r="N75" s="40" t="s">
        <v>2487</v>
      </c>
      <c r="O75" s="36" t="s">
        <v>75</v>
      </c>
      <c r="P75" s="36" t="s">
        <v>76</v>
      </c>
      <c r="Q75" s="41" t="s">
        <v>77</v>
      </c>
      <c r="R75" s="42" t="n">
        <v>42593</v>
      </c>
      <c r="S75" s="39" t="n">
        <v>15</v>
      </c>
      <c r="T75" s="43" t="n">
        <v>48071</v>
      </c>
      <c r="U75" s="37" t="s">
        <v>78</v>
      </c>
      <c r="V75" s="51"/>
      <c r="W75" s="51" t="s">
        <v>79</v>
      </c>
      <c r="X75" s="39" t="n">
        <v>100</v>
      </c>
      <c r="Y75" s="39"/>
      <c r="Z75" s="41" t="s">
        <v>79</v>
      </c>
      <c r="AA75" s="37" t="s">
        <v>80</v>
      </c>
      <c r="AB75" s="39"/>
      <c r="AC75" s="41" t="s">
        <v>79</v>
      </c>
      <c r="AD75" s="40" t="n">
        <v>24</v>
      </c>
      <c r="AE75" s="42" t="n">
        <v>45002</v>
      </c>
      <c r="AF75" s="45" t="n">
        <v>45732</v>
      </c>
      <c r="AG75" s="38" t="s">
        <v>81</v>
      </c>
      <c r="AH75" s="38" t="s">
        <v>82</v>
      </c>
      <c r="AI75" s="36" t="s">
        <v>2488</v>
      </c>
      <c r="AJ75" s="38" t="s">
        <v>1121</v>
      </c>
      <c r="AK75" s="45" t="s">
        <v>2156</v>
      </c>
      <c r="AL75" s="41"/>
      <c r="AM75" s="41" t="s">
        <v>85</v>
      </c>
      <c r="AN75" s="41" t="s">
        <v>86</v>
      </c>
      <c r="AO75" s="41" t="s">
        <v>87</v>
      </c>
      <c r="AP75" s="39" t="s">
        <v>365</v>
      </c>
      <c r="AQ75" s="46"/>
      <c r="AR75" s="45"/>
      <c r="AS75" s="41" t="s">
        <v>90</v>
      </c>
      <c r="AT75" s="36" t="s">
        <v>91</v>
      </c>
      <c r="AU75" s="36"/>
      <c r="AV75" s="38"/>
      <c r="AW75" s="38"/>
      <c r="AX75" s="209"/>
      <c r="AY75" s="209"/>
      <c r="AZ75" s="209"/>
      <c r="BA75" s="193" t="s">
        <v>402</v>
      </c>
      <c r="BB75" s="193" t="s">
        <v>93</v>
      </c>
      <c r="BC75" s="193" t="s">
        <v>94</v>
      </c>
      <c r="BD75" s="41" t="n">
        <v>3160</v>
      </c>
      <c r="BE75" s="193"/>
      <c r="BF75" s="210"/>
      <c r="BG75" s="38" t="s">
        <v>367</v>
      </c>
      <c r="BH75" s="51"/>
      <c r="BI75" s="51"/>
      <c r="BJ75" s="50" t="s">
        <v>96</v>
      </c>
      <c r="BK75" s="51" t="s">
        <v>97</v>
      </c>
      <c r="BL75" s="120"/>
      <c r="BM75" s="120" t="s">
        <v>2175</v>
      </c>
      <c r="BN75" s="120"/>
    </row>
    <row r="76" customFormat="false" ht="60" hidden="false" customHeight="true" outlineLevel="0" collapsed="false">
      <c r="A76" s="36"/>
      <c r="B76" s="36" t="s">
        <v>62</v>
      </c>
      <c r="C76" s="36" t="s">
        <v>63</v>
      </c>
      <c r="D76" s="37" t="s">
        <v>64</v>
      </c>
      <c r="E76" s="37" t="s">
        <v>2489</v>
      </c>
      <c r="F76" s="38" t="s">
        <v>2476</v>
      </c>
      <c r="G76" s="38" t="s">
        <v>2490</v>
      </c>
      <c r="H76" s="37" t="s">
        <v>2491</v>
      </c>
      <c r="I76" s="39" t="s">
        <v>69</v>
      </c>
      <c r="J76" s="38" t="s">
        <v>361</v>
      </c>
      <c r="K76" s="40" t="s">
        <v>71</v>
      </c>
      <c r="L76" s="40" t="s">
        <v>362</v>
      </c>
      <c r="M76" s="40" t="s">
        <v>73</v>
      </c>
      <c r="N76" s="40" t="s">
        <v>2492</v>
      </c>
      <c r="O76" s="36" t="s">
        <v>75</v>
      </c>
      <c r="P76" s="36" t="s">
        <v>76</v>
      </c>
      <c r="Q76" s="41" t="s">
        <v>77</v>
      </c>
      <c r="R76" s="42" t="n">
        <v>42593</v>
      </c>
      <c r="S76" s="39" t="n">
        <v>15</v>
      </c>
      <c r="T76" s="43" t="n">
        <v>48071</v>
      </c>
      <c r="U76" s="37" t="s">
        <v>78</v>
      </c>
      <c r="V76" s="51"/>
      <c r="W76" s="51" t="s">
        <v>79</v>
      </c>
      <c r="X76" s="39" t="n">
        <v>100</v>
      </c>
      <c r="Y76" s="39"/>
      <c r="Z76" s="41" t="s">
        <v>79</v>
      </c>
      <c r="AA76" s="37" t="s">
        <v>80</v>
      </c>
      <c r="AB76" s="39"/>
      <c r="AC76" s="41" t="s">
        <v>79</v>
      </c>
      <c r="AD76" s="40" t="n">
        <v>24</v>
      </c>
      <c r="AE76" s="42" t="n">
        <v>45002</v>
      </c>
      <c r="AF76" s="45" t="n">
        <v>45732</v>
      </c>
      <c r="AG76" s="38" t="s">
        <v>81</v>
      </c>
      <c r="AH76" s="38" t="s">
        <v>82</v>
      </c>
      <c r="AI76" s="36" t="s">
        <v>2493</v>
      </c>
      <c r="AJ76" s="38" t="s">
        <v>1121</v>
      </c>
      <c r="AK76" s="45" t="s">
        <v>2156</v>
      </c>
      <c r="AL76" s="41"/>
      <c r="AM76" s="41" t="s">
        <v>85</v>
      </c>
      <c r="AN76" s="41" t="s">
        <v>86</v>
      </c>
      <c r="AO76" s="41" t="s">
        <v>87</v>
      </c>
      <c r="AP76" s="39" t="s">
        <v>365</v>
      </c>
      <c r="AQ76" s="46"/>
      <c r="AR76" s="45"/>
      <c r="AS76" s="41" t="s">
        <v>90</v>
      </c>
      <c r="AT76" s="36" t="s">
        <v>91</v>
      </c>
      <c r="AU76" s="36"/>
      <c r="AV76" s="38"/>
      <c r="AW76" s="38"/>
      <c r="AX76" s="36"/>
      <c r="AY76" s="36"/>
      <c r="AZ76" s="36"/>
      <c r="BA76" s="38" t="s">
        <v>402</v>
      </c>
      <c r="BB76" s="38" t="s">
        <v>93</v>
      </c>
      <c r="BC76" s="38" t="s">
        <v>94</v>
      </c>
      <c r="BD76" s="41" t="n">
        <v>3160</v>
      </c>
      <c r="BE76" s="38"/>
      <c r="BF76" s="47"/>
      <c r="BG76" s="38" t="s">
        <v>367</v>
      </c>
      <c r="BH76" s="51"/>
      <c r="BI76" s="51"/>
      <c r="BJ76" s="50" t="s">
        <v>96</v>
      </c>
      <c r="BK76" s="51" t="s">
        <v>97</v>
      </c>
      <c r="BL76" s="120"/>
      <c r="BM76" s="120" t="s">
        <v>2175</v>
      </c>
      <c r="BN76" s="120"/>
    </row>
    <row r="77" customFormat="false" ht="60" hidden="false" customHeight="true" outlineLevel="0" collapsed="false">
      <c r="A77" s="36"/>
      <c r="B77" s="36" t="s">
        <v>62</v>
      </c>
      <c r="C77" s="36" t="s">
        <v>63</v>
      </c>
      <c r="D77" s="37" t="s">
        <v>64</v>
      </c>
      <c r="E77" s="37" t="s">
        <v>2494</v>
      </c>
      <c r="F77" s="38" t="s">
        <v>2476</v>
      </c>
      <c r="G77" s="38" t="s">
        <v>2495</v>
      </c>
      <c r="H77" s="37" t="s">
        <v>2496</v>
      </c>
      <c r="I77" s="39" t="s">
        <v>69</v>
      </c>
      <c r="J77" s="38" t="s">
        <v>361</v>
      </c>
      <c r="K77" s="40" t="s">
        <v>71</v>
      </c>
      <c r="L77" s="40" t="s">
        <v>362</v>
      </c>
      <c r="M77" s="40" t="s">
        <v>73</v>
      </c>
      <c r="N77" s="40" t="s">
        <v>2497</v>
      </c>
      <c r="O77" s="36" t="s">
        <v>75</v>
      </c>
      <c r="P77" s="36" t="s">
        <v>76</v>
      </c>
      <c r="Q77" s="41" t="s">
        <v>77</v>
      </c>
      <c r="R77" s="42" t="n">
        <v>42593</v>
      </c>
      <c r="S77" s="39" t="n">
        <v>15</v>
      </c>
      <c r="T77" s="43" t="n">
        <v>48071</v>
      </c>
      <c r="U77" s="37" t="s">
        <v>78</v>
      </c>
      <c r="V77" s="51"/>
      <c r="W77" s="51" t="s">
        <v>79</v>
      </c>
      <c r="X77" s="39" t="n">
        <v>100</v>
      </c>
      <c r="Y77" s="39"/>
      <c r="Z77" s="41" t="s">
        <v>79</v>
      </c>
      <c r="AA77" s="37" t="s">
        <v>80</v>
      </c>
      <c r="AB77" s="39"/>
      <c r="AC77" s="41" t="s">
        <v>79</v>
      </c>
      <c r="AD77" s="40" t="n">
        <v>24</v>
      </c>
      <c r="AE77" s="42" t="n">
        <v>45002</v>
      </c>
      <c r="AF77" s="45" t="n">
        <v>45732</v>
      </c>
      <c r="AG77" s="38" t="s">
        <v>81</v>
      </c>
      <c r="AH77" s="38" t="s">
        <v>82</v>
      </c>
      <c r="AI77" s="36" t="s">
        <v>2498</v>
      </c>
      <c r="AJ77" s="38" t="s">
        <v>1121</v>
      </c>
      <c r="AK77" s="45" t="s">
        <v>2156</v>
      </c>
      <c r="AL77" s="41"/>
      <c r="AM77" s="41" t="s">
        <v>85</v>
      </c>
      <c r="AN77" s="41" t="s">
        <v>86</v>
      </c>
      <c r="AO77" s="41" t="s">
        <v>87</v>
      </c>
      <c r="AP77" s="39" t="s">
        <v>365</v>
      </c>
      <c r="AQ77" s="46"/>
      <c r="AR77" s="45"/>
      <c r="AS77" s="41" t="s">
        <v>90</v>
      </c>
      <c r="AT77" s="36" t="s">
        <v>91</v>
      </c>
      <c r="AU77" s="36"/>
      <c r="AV77" s="38"/>
      <c r="AW77" s="38"/>
      <c r="AX77" s="36"/>
      <c r="AY77" s="36"/>
      <c r="AZ77" s="36"/>
      <c r="BA77" s="38" t="s">
        <v>402</v>
      </c>
      <c r="BB77" s="38" t="s">
        <v>93</v>
      </c>
      <c r="BC77" s="38" t="s">
        <v>94</v>
      </c>
      <c r="BD77" s="41" t="n">
        <v>3160</v>
      </c>
      <c r="BE77" s="38"/>
      <c r="BF77" s="47"/>
      <c r="BG77" s="38" t="s">
        <v>367</v>
      </c>
      <c r="BH77" s="51"/>
      <c r="BI77" s="51"/>
      <c r="BJ77" s="50" t="s">
        <v>96</v>
      </c>
      <c r="BK77" s="51" t="s">
        <v>97</v>
      </c>
      <c r="BL77" s="120"/>
      <c r="BM77" s="120" t="s">
        <v>2175</v>
      </c>
      <c r="BN77" s="120"/>
    </row>
    <row r="78" customFormat="false" ht="60" hidden="false" customHeight="true" outlineLevel="0" collapsed="false">
      <c r="A78" s="36"/>
      <c r="B78" s="36" t="s">
        <v>62</v>
      </c>
      <c r="C78" s="36" t="s">
        <v>63</v>
      </c>
      <c r="D78" s="37" t="s">
        <v>64</v>
      </c>
      <c r="E78" s="37" t="s">
        <v>2499</v>
      </c>
      <c r="F78" s="38" t="s">
        <v>2476</v>
      </c>
      <c r="G78" s="38" t="s">
        <v>2500</v>
      </c>
      <c r="H78" s="37" t="s">
        <v>2501</v>
      </c>
      <c r="I78" s="39" t="s">
        <v>69</v>
      </c>
      <c r="J78" s="38" t="s">
        <v>361</v>
      </c>
      <c r="K78" s="40" t="s">
        <v>71</v>
      </c>
      <c r="L78" s="40" t="s">
        <v>362</v>
      </c>
      <c r="M78" s="40" t="s">
        <v>73</v>
      </c>
      <c r="N78" s="40" t="s">
        <v>2502</v>
      </c>
      <c r="O78" s="36" t="s">
        <v>75</v>
      </c>
      <c r="P78" s="36" t="s">
        <v>76</v>
      </c>
      <c r="Q78" s="41" t="s">
        <v>77</v>
      </c>
      <c r="R78" s="42" t="n">
        <v>42593</v>
      </c>
      <c r="S78" s="39" t="n">
        <v>15</v>
      </c>
      <c r="T78" s="43" t="n">
        <v>48071</v>
      </c>
      <c r="U78" s="37" t="s">
        <v>78</v>
      </c>
      <c r="V78" s="51"/>
      <c r="W78" s="51" t="s">
        <v>79</v>
      </c>
      <c r="X78" s="39" t="n">
        <v>100</v>
      </c>
      <c r="Y78" s="39"/>
      <c r="Z78" s="41" t="s">
        <v>79</v>
      </c>
      <c r="AA78" s="37" t="s">
        <v>80</v>
      </c>
      <c r="AB78" s="39"/>
      <c r="AC78" s="41" t="s">
        <v>79</v>
      </c>
      <c r="AD78" s="40" t="n">
        <v>24</v>
      </c>
      <c r="AE78" s="42" t="n">
        <v>45002</v>
      </c>
      <c r="AF78" s="45" t="n">
        <v>45732</v>
      </c>
      <c r="AG78" s="38" t="s">
        <v>81</v>
      </c>
      <c r="AH78" s="38" t="s">
        <v>82</v>
      </c>
      <c r="AI78" s="36" t="s">
        <v>2503</v>
      </c>
      <c r="AJ78" s="38" t="s">
        <v>1121</v>
      </c>
      <c r="AK78" s="45" t="s">
        <v>2156</v>
      </c>
      <c r="AL78" s="41"/>
      <c r="AM78" s="41" t="s">
        <v>85</v>
      </c>
      <c r="AN78" s="41" t="s">
        <v>86</v>
      </c>
      <c r="AO78" s="41" t="s">
        <v>87</v>
      </c>
      <c r="AP78" s="39" t="s">
        <v>365</v>
      </c>
      <c r="AQ78" s="46"/>
      <c r="AR78" s="45"/>
      <c r="AS78" s="41" t="s">
        <v>90</v>
      </c>
      <c r="AT78" s="36" t="s">
        <v>91</v>
      </c>
      <c r="AU78" s="36"/>
      <c r="AV78" s="38"/>
      <c r="AW78" s="38"/>
      <c r="AX78" s="36"/>
      <c r="AY78" s="36"/>
      <c r="AZ78" s="36"/>
      <c r="BA78" s="38" t="s">
        <v>402</v>
      </c>
      <c r="BB78" s="38" t="s">
        <v>93</v>
      </c>
      <c r="BC78" s="38" t="s">
        <v>94</v>
      </c>
      <c r="BD78" s="41" t="n">
        <v>3160</v>
      </c>
      <c r="BE78" s="38"/>
      <c r="BF78" s="47"/>
      <c r="BG78" s="38" t="s">
        <v>367</v>
      </c>
      <c r="BH78" s="51"/>
      <c r="BI78" s="51"/>
      <c r="BJ78" s="50" t="s">
        <v>96</v>
      </c>
      <c r="BK78" s="51" t="s">
        <v>97</v>
      </c>
      <c r="BL78" s="120"/>
      <c r="BM78" s="120" t="s">
        <v>2175</v>
      </c>
      <c r="BN78" s="120"/>
    </row>
    <row r="79" customFormat="false" ht="60" hidden="false" customHeight="true" outlineLevel="0" collapsed="false">
      <c r="A79" s="36"/>
      <c r="B79" s="36" t="s">
        <v>62</v>
      </c>
      <c r="C79" s="36" t="s">
        <v>63</v>
      </c>
      <c r="D79" s="37" t="s">
        <v>64</v>
      </c>
      <c r="E79" s="37" t="s">
        <v>2504</v>
      </c>
      <c r="F79" s="38" t="s">
        <v>2476</v>
      </c>
      <c r="G79" s="38" t="s">
        <v>2505</v>
      </c>
      <c r="H79" s="37" t="s">
        <v>2506</v>
      </c>
      <c r="I79" s="39" t="s">
        <v>69</v>
      </c>
      <c r="J79" s="38" t="s">
        <v>361</v>
      </c>
      <c r="K79" s="40" t="s">
        <v>71</v>
      </c>
      <c r="L79" s="40" t="s">
        <v>362</v>
      </c>
      <c r="M79" s="40" t="s">
        <v>73</v>
      </c>
      <c r="N79" s="40" t="s">
        <v>2507</v>
      </c>
      <c r="O79" s="36" t="s">
        <v>75</v>
      </c>
      <c r="P79" s="36" t="s">
        <v>76</v>
      </c>
      <c r="Q79" s="41" t="s">
        <v>77</v>
      </c>
      <c r="R79" s="42" t="n">
        <v>42593</v>
      </c>
      <c r="S79" s="39" t="n">
        <v>15</v>
      </c>
      <c r="T79" s="43" t="n">
        <v>48071</v>
      </c>
      <c r="U79" s="37" t="s">
        <v>78</v>
      </c>
      <c r="V79" s="51"/>
      <c r="W79" s="51" t="s">
        <v>79</v>
      </c>
      <c r="X79" s="39" t="n">
        <v>100</v>
      </c>
      <c r="Y79" s="39"/>
      <c r="Z79" s="41" t="s">
        <v>79</v>
      </c>
      <c r="AA79" s="37" t="s">
        <v>80</v>
      </c>
      <c r="AB79" s="39"/>
      <c r="AC79" s="41" t="s">
        <v>79</v>
      </c>
      <c r="AD79" s="40" t="n">
        <v>24</v>
      </c>
      <c r="AE79" s="42" t="n">
        <v>45002</v>
      </c>
      <c r="AF79" s="45" t="n">
        <v>45732</v>
      </c>
      <c r="AG79" s="38" t="s">
        <v>81</v>
      </c>
      <c r="AH79" s="38" t="s">
        <v>82</v>
      </c>
      <c r="AI79" s="36" t="s">
        <v>2508</v>
      </c>
      <c r="AJ79" s="38" t="s">
        <v>1121</v>
      </c>
      <c r="AK79" s="45" t="s">
        <v>2156</v>
      </c>
      <c r="AL79" s="41"/>
      <c r="AM79" s="41" t="s">
        <v>85</v>
      </c>
      <c r="AN79" s="41" t="s">
        <v>86</v>
      </c>
      <c r="AO79" s="41" t="s">
        <v>87</v>
      </c>
      <c r="AP79" s="39" t="s">
        <v>365</v>
      </c>
      <c r="AQ79" s="46"/>
      <c r="AR79" s="45"/>
      <c r="AS79" s="41" t="s">
        <v>90</v>
      </c>
      <c r="AT79" s="36" t="s">
        <v>91</v>
      </c>
      <c r="AU79" s="36"/>
      <c r="AV79" s="38"/>
      <c r="AW79" s="38"/>
      <c r="AX79" s="36"/>
      <c r="AY79" s="36"/>
      <c r="AZ79" s="36"/>
      <c r="BA79" s="38" t="s">
        <v>402</v>
      </c>
      <c r="BB79" s="38" t="s">
        <v>93</v>
      </c>
      <c r="BC79" s="38" t="s">
        <v>94</v>
      </c>
      <c r="BD79" s="41" t="n">
        <v>3160</v>
      </c>
      <c r="BE79" s="38"/>
      <c r="BF79" s="47"/>
      <c r="BG79" s="38" t="s">
        <v>367</v>
      </c>
      <c r="BH79" s="51"/>
      <c r="BI79" s="51"/>
      <c r="BJ79" s="50" t="s">
        <v>96</v>
      </c>
      <c r="BK79" s="51" t="s">
        <v>97</v>
      </c>
      <c r="BL79" s="120"/>
      <c r="BM79" s="120" t="s">
        <v>2175</v>
      </c>
      <c r="BN79" s="120"/>
    </row>
    <row r="80" customFormat="false" ht="60" hidden="false" customHeight="true" outlineLevel="0" collapsed="false">
      <c r="A80" s="54"/>
      <c r="B80" s="54" t="s">
        <v>62</v>
      </c>
      <c r="C80" s="54" t="s">
        <v>63</v>
      </c>
      <c r="D80" s="55" t="s">
        <v>64</v>
      </c>
      <c r="E80" s="55" t="n">
        <v>227</v>
      </c>
      <c r="F80" s="56" t="s">
        <v>2509</v>
      </c>
      <c r="G80" s="56" t="s">
        <v>2510</v>
      </c>
      <c r="H80" s="55" t="s">
        <v>2511</v>
      </c>
      <c r="I80" s="57" t="s">
        <v>69</v>
      </c>
      <c r="J80" s="56" t="s">
        <v>361</v>
      </c>
      <c r="K80" s="58" t="s">
        <v>71</v>
      </c>
      <c r="L80" s="58" t="s">
        <v>362</v>
      </c>
      <c r="M80" s="58" t="s">
        <v>73</v>
      </c>
      <c r="N80" s="58" t="s">
        <v>2512</v>
      </c>
      <c r="O80" s="54" t="s">
        <v>75</v>
      </c>
      <c r="P80" s="54" t="s">
        <v>76</v>
      </c>
      <c r="Q80" s="59" t="s">
        <v>77</v>
      </c>
      <c r="R80" s="60" t="n">
        <v>41640</v>
      </c>
      <c r="S80" s="57" t="n">
        <v>15</v>
      </c>
      <c r="T80" s="61" t="n">
        <v>47118</v>
      </c>
      <c r="U80" s="55" t="s">
        <v>78</v>
      </c>
      <c r="V80" s="62"/>
      <c r="W80" s="59" t="s">
        <v>79</v>
      </c>
      <c r="X80" s="57" t="n">
        <v>100</v>
      </c>
      <c r="Y80" s="57"/>
      <c r="Z80" s="59" t="s">
        <v>79</v>
      </c>
      <c r="AA80" s="55" t="s">
        <v>80</v>
      </c>
      <c r="AB80" s="57"/>
      <c r="AC80" s="59" t="s">
        <v>79</v>
      </c>
      <c r="AD80" s="58" t="n">
        <v>24</v>
      </c>
      <c r="AE80" s="63" t="n">
        <v>44845</v>
      </c>
      <c r="AF80" s="64" t="n">
        <v>45575</v>
      </c>
      <c r="AG80" s="56" t="s">
        <v>81</v>
      </c>
      <c r="AH80" s="56" t="s">
        <v>82</v>
      </c>
      <c r="AI80" s="62" t="s">
        <v>2513</v>
      </c>
      <c r="AJ80" s="56" t="s">
        <v>113</v>
      </c>
      <c r="AK80" s="64" t="s">
        <v>2193</v>
      </c>
      <c r="AL80" s="1"/>
      <c r="AM80" s="59" t="s">
        <v>85</v>
      </c>
      <c r="AN80" s="59" t="s">
        <v>86</v>
      </c>
      <c r="AO80" s="59" t="s">
        <v>87</v>
      </c>
      <c r="AP80" s="57" t="s">
        <v>365</v>
      </c>
      <c r="AQ80" s="65"/>
      <c r="AR80" s="64"/>
      <c r="AS80" s="59" t="s">
        <v>90</v>
      </c>
      <c r="AT80" s="54" t="s">
        <v>91</v>
      </c>
      <c r="AU80" s="54"/>
      <c r="AV80" s="56"/>
      <c r="AW80" s="56"/>
      <c r="AX80" s="54"/>
      <c r="AY80" s="54"/>
      <c r="AZ80" s="54"/>
      <c r="BA80" s="56" t="s">
        <v>92</v>
      </c>
      <c r="BB80" s="56" t="s">
        <v>93</v>
      </c>
      <c r="BC80" s="56" t="s">
        <v>94</v>
      </c>
      <c r="BD80" s="59" t="n">
        <v>3160</v>
      </c>
      <c r="BE80" s="56"/>
      <c r="BF80" s="66"/>
      <c r="BG80" s="62" t="s">
        <v>359</v>
      </c>
      <c r="BH80" s="232"/>
      <c r="BI80" s="62"/>
      <c r="BJ80" s="107" t="s">
        <v>96</v>
      </c>
      <c r="BK80" s="62" t="s">
        <v>97</v>
      </c>
      <c r="BL80" s="1"/>
      <c r="BM80" s="120" t="s">
        <v>2175</v>
      </c>
      <c r="BN80" s="1"/>
    </row>
    <row r="81" customFormat="false" ht="60" hidden="false" customHeight="true" outlineLevel="0" collapsed="false">
      <c r="A81" s="54"/>
      <c r="B81" s="54" t="s">
        <v>62</v>
      </c>
      <c r="C81" s="54" t="s">
        <v>63</v>
      </c>
      <c r="D81" s="55" t="s">
        <v>64</v>
      </c>
      <c r="E81" s="55" t="n">
        <v>230</v>
      </c>
      <c r="F81" s="56" t="s">
        <v>2514</v>
      </c>
      <c r="G81" s="56" t="s">
        <v>2515</v>
      </c>
      <c r="H81" s="55" t="s">
        <v>2516</v>
      </c>
      <c r="I81" s="57" t="s">
        <v>2517</v>
      </c>
      <c r="J81" s="56" t="s">
        <v>2518</v>
      </c>
      <c r="K81" s="58" t="s">
        <v>71</v>
      </c>
      <c r="L81" s="58" t="s">
        <v>362</v>
      </c>
      <c r="M81" s="58" t="s">
        <v>73</v>
      </c>
      <c r="N81" s="58" t="s">
        <v>2519</v>
      </c>
      <c r="O81" s="54" t="s">
        <v>2520</v>
      </c>
      <c r="P81" s="54" t="s">
        <v>76</v>
      </c>
      <c r="Q81" s="59" t="s">
        <v>77</v>
      </c>
      <c r="R81" s="69" t="n">
        <v>42370</v>
      </c>
      <c r="S81" s="57" t="n">
        <v>15</v>
      </c>
      <c r="T81" s="61" t="n">
        <v>47848</v>
      </c>
      <c r="U81" s="55" t="s">
        <v>78</v>
      </c>
      <c r="V81" s="62"/>
      <c r="W81" s="62" t="s">
        <v>79</v>
      </c>
      <c r="X81" s="57" t="n">
        <v>100</v>
      </c>
      <c r="Y81" s="57"/>
      <c r="Z81" s="59" t="s">
        <v>79</v>
      </c>
      <c r="AA81" s="55" t="s">
        <v>80</v>
      </c>
      <c r="AB81" s="57"/>
      <c r="AC81" s="59" t="s">
        <v>79</v>
      </c>
      <c r="AD81" s="58" t="n">
        <v>24</v>
      </c>
      <c r="AE81" s="69" t="n">
        <v>45001</v>
      </c>
      <c r="AF81" s="64" t="n">
        <v>45731</v>
      </c>
      <c r="AG81" s="56" t="s">
        <v>81</v>
      </c>
      <c r="AH81" s="56" t="s">
        <v>82</v>
      </c>
      <c r="AI81" s="54" t="s">
        <v>2521</v>
      </c>
      <c r="AJ81" s="56" t="s">
        <v>2522</v>
      </c>
      <c r="AK81" s="64" t="s">
        <v>2156</v>
      </c>
      <c r="AL81" s="59"/>
      <c r="AM81" s="59" t="s">
        <v>85</v>
      </c>
      <c r="AN81" s="59" t="s">
        <v>86</v>
      </c>
      <c r="AO81" s="59" t="s">
        <v>87</v>
      </c>
      <c r="AP81" s="57" t="s">
        <v>365</v>
      </c>
      <c r="AQ81" s="65"/>
      <c r="AR81" s="64"/>
      <c r="AS81" s="59" t="s">
        <v>90</v>
      </c>
      <c r="AT81" s="54" t="s">
        <v>91</v>
      </c>
      <c r="AU81" s="54"/>
      <c r="AV81" s="56"/>
      <c r="AW81" s="56"/>
      <c r="AX81" s="54"/>
      <c r="AY81" s="54"/>
      <c r="AZ81" s="54"/>
      <c r="BA81" s="56" t="s">
        <v>92</v>
      </c>
      <c r="BB81" s="56" t="s">
        <v>93</v>
      </c>
      <c r="BC81" s="56" t="s">
        <v>94</v>
      </c>
      <c r="BD81" s="59" t="n">
        <v>3160</v>
      </c>
      <c r="BE81" s="56"/>
      <c r="BF81" s="66"/>
      <c r="BG81" s="56" t="s">
        <v>367</v>
      </c>
      <c r="BH81" s="62"/>
      <c r="BI81" s="62"/>
      <c r="BJ81" s="107" t="s">
        <v>96</v>
      </c>
      <c r="BK81" s="62" t="s">
        <v>97</v>
      </c>
      <c r="BL81" s="120"/>
      <c r="BM81" s="120" t="s">
        <v>2175</v>
      </c>
      <c r="BN81" s="120"/>
    </row>
    <row r="82" customFormat="false" ht="60" hidden="false" customHeight="true" outlineLevel="0" collapsed="false">
      <c r="A82" s="54"/>
      <c r="B82" s="54" t="s">
        <v>62</v>
      </c>
      <c r="C82" s="54" t="s">
        <v>63</v>
      </c>
      <c r="D82" s="55" t="s">
        <v>64</v>
      </c>
      <c r="E82" s="55" t="n">
        <v>231</v>
      </c>
      <c r="F82" s="56" t="s">
        <v>2523</v>
      </c>
      <c r="G82" s="56" t="s">
        <v>342</v>
      </c>
      <c r="H82" s="55" t="s">
        <v>2524</v>
      </c>
      <c r="I82" s="57" t="s">
        <v>69</v>
      </c>
      <c r="J82" s="56" t="s">
        <v>361</v>
      </c>
      <c r="K82" s="58" t="s">
        <v>71</v>
      </c>
      <c r="L82" s="58" t="s">
        <v>362</v>
      </c>
      <c r="M82" s="58" t="s">
        <v>73</v>
      </c>
      <c r="N82" s="58" t="s">
        <v>2525</v>
      </c>
      <c r="O82" s="54" t="s">
        <v>2520</v>
      </c>
      <c r="P82" s="54" t="s">
        <v>76</v>
      </c>
      <c r="Q82" s="59" t="s">
        <v>77</v>
      </c>
      <c r="R82" s="69" t="n">
        <v>42390</v>
      </c>
      <c r="S82" s="57" t="n">
        <v>15</v>
      </c>
      <c r="T82" s="61" t="n">
        <v>47868</v>
      </c>
      <c r="U82" s="55" t="s">
        <v>78</v>
      </c>
      <c r="V82" s="62"/>
      <c r="W82" s="62" t="s">
        <v>79</v>
      </c>
      <c r="X82" s="57" t="n">
        <v>100</v>
      </c>
      <c r="Y82" s="57"/>
      <c r="Z82" s="59" t="s">
        <v>79</v>
      </c>
      <c r="AA82" s="55" t="s">
        <v>80</v>
      </c>
      <c r="AB82" s="57"/>
      <c r="AC82" s="59" t="s">
        <v>79</v>
      </c>
      <c r="AD82" s="58" t="n">
        <v>24</v>
      </c>
      <c r="AE82" s="69" t="n">
        <v>45002</v>
      </c>
      <c r="AF82" s="64" t="n">
        <v>45732</v>
      </c>
      <c r="AG82" s="56" t="s">
        <v>81</v>
      </c>
      <c r="AH82" s="56" t="s">
        <v>82</v>
      </c>
      <c r="AI82" s="54" t="s">
        <v>2526</v>
      </c>
      <c r="AJ82" s="56" t="s">
        <v>1121</v>
      </c>
      <c r="AK82" s="64" t="s">
        <v>2156</v>
      </c>
      <c r="AL82" s="59"/>
      <c r="AM82" s="59" t="s">
        <v>85</v>
      </c>
      <c r="AN82" s="59" t="s">
        <v>86</v>
      </c>
      <c r="AO82" s="59" t="s">
        <v>87</v>
      </c>
      <c r="AP82" s="57" t="s">
        <v>365</v>
      </c>
      <c r="AQ82" s="65"/>
      <c r="AR82" s="64"/>
      <c r="AS82" s="59" t="s">
        <v>90</v>
      </c>
      <c r="AT82" s="54" t="s">
        <v>91</v>
      </c>
      <c r="AU82" s="54"/>
      <c r="AV82" s="56"/>
      <c r="AW82" s="56"/>
      <c r="AX82" s="54"/>
      <c r="AY82" s="54"/>
      <c r="AZ82" s="54"/>
      <c r="BA82" s="56" t="s">
        <v>92</v>
      </c>
      <c r="BB82" s="56" t="s">
        <v>93</v>
      </c>
      <c r="BC82" s="56" t="s">
        <v>94</v>
      </c>
      <c r="BD82" s="59" t="n">
        <v>3160</v>
      </c>
      <c r="BE82" s="56"/>
      <c r="BF82" s="66"/>
      <c r="BG82" s="56" t="s">
        <v>367</v>
      </c>
      <c r="BH82" s="62"/>
      <c r="BI82" s="62"/>
      <c r="BJ82" s="107" t="s">
        <v>96</v>
      </c>
      <c r="BK82" s="62" t="s">
        <v>97</v>
      </c>
      <c r="BL82" s="120"/>
      <c r="BM82" s="120" t="s">
        <v>2175</v>
      </c>
      <c r="BN82" s="120"/>
    </row>
    <row r="83" customFormat="false" ht="60" hidden="false" customHeight="true" outlineLevel="0" collapsed="false">
      <c r="A83" s="54"/>
      <c r="B83" s="54" t="s">
        <v>62</v>
      </c>
      <c r="C83" s="54" t="s">
        <v>63</v>
      </c>
      <c r="D83" s="55" t="s">
        <v>64</v>
      </c>
      <c r="E83" s="55" t="n">
        <v>232</v>
      </c>
      <c r="F83" s="56" t="s">
        <v>2527</v>
      </c>
      <c r="G83" s="56" t="s">
        <v>342</v>
      </c>
      <c r="H83" s="55" t="s">
        <v>2528</v>
      </c>
      <c r="I83" s="57" t="s">
        <v>69</v>
      </c>
      <c r="J83" s="56" t="s">
        <v>361</v>
      </c>
      <c r="K83" s="58" t="s">
        <v>71</v>
      </c>
      <c r="L83" s="58" t="s">
        <v>362</v>
      </c>
      <c r="M83" s="58" t="s">
        <v>73</v>
      </c>
      <c r="N83" s="58" t="s">
        <v>2529</v>
      </c>
      <c r="O83" s="54" t="s">
        <v>2520</v>
      </c>
      <c r="P83" s="54" t="s">
        <v>76</v>
      </c>
      <c r="Q83" s="59" t="s">
        <v>77</v>
      </c>
      <c r="R83" s="60" t="n">
        <v>42593</v>
      </c>
      <c r="S83" s="57" t="n">
        <v>15</v>
      </c>
      <c r="T83" s="61" t="n">
        <v>48071</v>
      </c>
      <c r="U83" s="55" t="s">
        <v>78</v>
      </c>
      <c r="V83" s="62"/>
      <c r="W83" s="62" t="s">
        <v>79</v>
      </c>
      <c r="X83" s="57" t="n">
        <v>100</v>
      </c>
      <c r="Y83" s="57"/>
      <c r="Z83" s="59" t="s">
        <v>79</v>
      </c>
      <c r="AA83" s="55" t="s">
        <v>80</v>
      </c>
      <c r="AB83" s="57"/>
      <c r="AC83" s="59" t="s">
        <v>79</v>
      </c>
      <c r="AD83" s="58" t="n">
        <v>24</v>
      </c>
      <c r="AE83" s="69" t="n">
        <v>45002</v>
      </c>
      <c r="AF83" s="64" t="n">
        <v>45732</v>
      </c>
      <c r="AG83" s="56" t="s">
        <v>81</v>
      </c>
      <c r="AH83" s="56" t="s">
        <v>82</v>
      </c>
      <c r="AI83" s="54" t="s">
        <v>2530</v>
      </c>
      <c r="AJ83" s="56" t="s">
        <v>1121</v>
      </c>
      <c r="AK83" s="64" t="s">
        <v>2156</v>
      </c>
      <c r="AL83" s="59"/>
      <c r="AM83" s="59" t="s">
        <v>85</v>
      </c>
      <c r="AN83" s="59" t="s">
        <v>86</v>
      </c>
      <c r="AO83" s="59" t="s">
        <v>87</v>
      </c>
      <c r="AP83" s="57" t="s">
        <v>365</v>
      </c>
      <c r="AQ83" s="65" t="s">
        <v>263</v>
      </c>
      <c r="AR83" s="64"/>
      <c r="AS83" s="59" t="s">
        <v>90</v>
      </c>
      <c r="AT83" s="54" t="s">
        <v>91</v>
      </c>
      <c r="AU83" s="54"/>
      <c r="AV83" s="65" t="s">
        <v>263</v>
      </c>
      <c r="AW83" s="56"/>
      <c r="AX83" s="54"/>
      <c r="AY83" s="54"/>
      <c r="AZ83" s="54"/>
      <c r="BA83" s="56" t="s">
        <v>92</v>
      </c>
      <c r="BB83" s="56" t="s">
        <v>93</v>
      </c>
      <c r="BC83" s="56" t="s">
        <v>94</v>
      </c>
      <c r="BD83" s="59" t="n">
        <v>3160</v>
      </c>
      <c r="BE83" s="56"/>
      <c r="BF83" s="66"/>
      <c r="BG83" s="56" t="s">
        <v>367</v>
      </c>
      <c r="BH83" s="62"/>
      <c r="BI83" s="62"/>
      <c r="BJ83" s="107" t="s">
        <v>96</v>
      </c>
      <c r="BK83" s="62" t="s">
        <v>97</v>
      </c>
      <c r="BL83" s="120"/>
      <c r="BM83" s="120" t="s">
        <v>2175</v>
      </c>
      <c r="BN83" s="120"/>
    </row>
    <row r="84" customFormat="false" ht="60" hidden="false" customHeight="true" outlineLevel="0" collapsed="false">
      <c r="A84" s="54"/>
      <c r="B84" s="54" t="s">
        <v>62</v>
      </c>
      <c r="C84" s="54" t="s">
        <v>63</v>
      </c>
      <c r="D84" s="55" t="s">
        <v>64</v>
      </c>
      <c r="E84" s="55" t="n">
        <v>232</v>
      </c>
      <c r="F84" s="56" t="s">
        <v>2527</v>
      </c>
      <c r="G84" s="56" t="s">
        <v>342</v>
      </c>
      <c r="H84" s="55" t="s">
        <v>2531</v>
      </c>
      <c r="I84" s="57" t="s">
        <v>69</v>
      </c>
      <c r="J84" s="56" t="s">
        <v>361</v>
      </c>
      <c r="K84" s="58" t="s">
        <v>71</v>
      </c>
      <c r="L84" s="58" t="s">
        <v>362</v>
      </c>
      <c r="M84" s="58" t="s">
        <v>73</v>
      </c>
      <c r="N84" s="58" t="s">
        <v>2532</v>
      </c>
      <c r="O84" s="54" t="s">
        <v>2520</v>
      </c>
      <c r="P84" s="54" t="s">
        <v>76</v>
      </c>
      <c r="Q84" s="59" t="s">
        <v>77</v>
      </c>
      <c r="R84" s="60" t="n">
        <v>42593</v>
      </c>
      <c r="S84" s="57" t="n">
        <v>15</v>
      </c>
      <c r="T84" s="61" t="n">
        <v>48071</v>
      </c>
      <c r="U84" s="55" t="s">
        <v>78</v>
      </c>
      <c r="V84" s="62"/>
      <c r="W84" s="62" t="s">
        <v>79</v>
      </c>
      <c r="X84" s="57" t="n">
        <v>100</v>
      </c>
      <c r="Y84" s="57"/>
      <c r="Z84" s="59" t="s">
        <v>79</v>
      </c>
      <c r="AA84" s="55" t="s">
        <v>80</v>
      </c>
      <c r="AB84" s="57"/>
      <c r="AC84" s="59" t="s">
        <v>79</v>
      </c>
      <c r="AD84" s="58" t="n">
        <v>24</v>
      </c>
      <c r="AE84" s="69" t="n">
        <v>45002</v>
      </c>
      <c r="AF84" s="64" t="n">
        <v>45732</v>
      </c>
      <c r="AG84" s="56" t="s">
        <v>81</v>
      </c>
      <c r="AH84" s="56" t="s">
        <v>82</v>
      </c>
      <c r="AI84" s="54" t="s">
        <v>2533</v>
      </c>
      <c r="AJ84" s="56" t="s">
        <v>1121</v>
      </c>
      <c r="AK84" s="64" t="s">
        <v>2156</v>
      </c>
      <c r="AL84" s="59"/>
      <c r="AM84" s="59" t="s">
        <v>85</v>
      </c>
      <c r="AN84" s="59" t="s">
        <v>86</v>
      </c>
      <c r="AO84" s="59" t="s">
        <v>87</v>
      </c>
      <c r="AP84" s="57" t="s">
        <v>365</v>
      </c>
      <c r="AQ84" s="65" t="s">
        <v>263</v>
      </c>
      <c r="AR84" s="64"/>
      <c r="AS84" s="59" t="s">
        <v>90</v>
      </c>
      <c r="AT84" s="54" t="s">
        <v>91</v>
      </c>
      <c r="AU84" s="54"/>
      <c r="AV84" s="65" t="s">
        <v>263</v>
      </c>
      <c r="AW84" s="56"/>
      <c r="AX84" s="54"/>
      <c r="AY84" s="54"/>
      <c r="AZ84" s="54"/>
      <c r="BA84" s="56" t="s">
        <v>92</v>
      </c>
      <c r="BB84" s="56" t="s">
        <v>93</v>
      </c>
      <c r="BC84" s="56" t="s">
        <v>94</v>
      </c>
      <c r="BD84" s="59" t="n">
        <v>3160</v>
      </c>
      <c r="BE84" s="56"/>
      <c r="BF84" s="66"/>
      <c r="BG84" s="56" t="s">
        <v>367</v>
      </c>
      <c r="BH84" s="62"/>
      <c r="BI84" s="62"/>
      <c r="BJ84" s="107" t="s">
        <v>96</v>
      </c>
      <c r="BK84" s="62" t="s">
        <v>97</v>
      </c>
      <c r="BL84" s="120"/>
      <c r="BM84" s="120" t="s">
        <v>2175</v>
      </c>
      <c r="BN84" s="120"/>
    </row>
    <row r="85" customFormat="false" ht="60" hidden="false" customHeight="true" outlineLevel="0" collapsed="false">
      <c r="A85" s="54"/>
      <c r="B85" s="54" t="s">
        <v>62</v>
      </c>
      <c r="C85" s="54" t="s">
        <v>63</v>
      </c>
      <c r="D85" s="55" t="s">
        <v>64</v>
      </c>
      <c r="E85" s="55" t="n">
        <v>233</v>
      </c>
      <c r="F85" s="56" t="s">
        <v>2534</v>
      </c>
      <c r="G85" s="56" t="s">
        <v>342</v>
      </c>
      <c r="H85" s="55" t="s">
        <v>2535</v>
      </c>
      <c r="I85" s="57" t="s">
        <v>69</v>
      </c>
      <c r="J85" s="56" t="s">
        <v>2536</v>
      </c>
      <c r="K85" s="58" t="s">
        <v>71</v>
      </c>
      <c r="L85" s="58" t="s">
        <v>362</v>
      </c>
      <c r="M85" s="58" t="s">
        <v>73</v>
      </c>
      <c r="N85" s="58" t="s">
        <v>2537</v>
      </c>
      <c r="O85" s="54" t="s">
        <v>2520</v>
      </c>
      <c r="P85" s="54" t="s">
        <v>76</v>
      </c>
      <c r="Q85" s="59" t="s">
        <v>77</v>
      </c>
      <c r="R85" s="69" t="n">
        <v>42370</v>
      </c>
      <c r="S85" s="57" t="n">
        <v>15</v>
      </c>
      <c r="T85" s="61" t="n">
        <v>47848</v>
      </c>
      <c r="U85" s="55" t="s">
        <v>78</v>
      </c>
      <c r="V85" s="62"/>
      <c r="W85" s="62" t="s">
        <v>79</v>
      </c>
      <c r="X85" s="57" t="n">
        <v>100</v>
      </c>
      <c r="Y85" s="57"/>
      <c r="Z85" s="59" t="s">
        <v>79</v>
      </c>
      <c r="AA85" s="55" t="s">
        <v>80</v>
      </c>
      <c r="AB85" s="57"/>
      <c r="AC85" s="59" t="s">
        <v>79</v>
      </c>
      <c r="AD85" s="58" t="n">
        <v>24</v>
      </c>
      <c r="AE85" s="69" t="n">
        <v>45002</v>
      </c>
      <c r="AF85" s="64" t="n">
        <v>45732</v>
      </c>
      <c r="AG85" s="56" t="s">
        <v>81</v>
      </c>
      <c r="AH85" s="56" t="s">
        <v>82</v>
      </c>
      <c r="AI85" s="54" t="s">
        <v>2538</v>
      </c>
      <c r="AJ85" s="56" t="s">
        <v>1121</v>
      </c>
      <c r="AK85" s="64" t="s">
        <v>2156</v>
      </c>
      <c r="AL85" s="59"/>
      <c r="AM85" s="59" t="s">
        <v>85</v>
      </c>
      <c r="AN85" s="59" t="s">
        <v>86</v>
      </c>
      <c r="AO85" s="59" t="s">
        <v>87</v>
      </c>
      <c r="AP85" s="57" t="s">
        <v>365</v>
      </c>
      <c r="AQ85" s="65"/>
      <c r="AR85" s="64"/>
      <c r="AS85" s="59" t="s">
        <v>90</v>
      </c>
      <c r="AT85" s="54" t="s">
        <v>91</v>
      </c>
      <c r="AU85" s="54"/>
      <c r="AV85" s="56"/>
      <c r="AW85" s="56"/>
      <c r="AX85" s="54"/>
      <c r="AY85" s="54"/>
      <c r="AZ85" s="54"/>
      <c r="BA85" s="56" t="s">
        <v>92</v>
      </c>
      <c r="BB85" s="56" t="s">
        <v>93</v>
      </c>
      <c r="BC85" s="56" t="s">
        <v>94</v>
      </c>
      <c r="BD85" s="59" t="n">
        <v>3160</v>
      </c>
      <c r="BE85" s="56"/>
      <c r="BF85" s="66"/>
      <c r="BG85" s="56" t="s">
        <v>367</v>
      </c>
      <c r="BH85" s="62"/>
      <c r="BI85" s="62"/>
      <c r="BJ85" s="107" t="s">
        <v>96</v>
      </c>
      <c r="BK85" s="62" t="s">
        <v>97</v>
      </c>
      <c r="BL85" s="120"/>
      <c r="BM85" s="120" t="s">
        <v>2175</v>
      </c>
      <c r="BN85" s="120"/>
    </row>
    <row r="86" customFormat="false" ht="60" hidden="false" customHeight="true" outlineLevel="0" collapsed="false">
      <c r="A86" s="36"/>
      <c r="B86" s="36" t="s">
        <v>62</v>
      </c>
      <c r="C86" s="36" t="s">
        <v>63</v>
      </c>
      <c r="D86" s="37" t="s">
        <v>64</v>
      </c>
      <c r="E86" s="37" t="n">
        <v>234</v>
      </c>
      <c r="F86" s="38" t="s">
        <v>2539</v>
      </c>
      <c r="G86" s="38" t="s">
        <v>2540</v>
      </c>
      <c r="H86" s="37" t="s">
        <v>2541</v>
      </c>
      <c r="I86" s="39" t="s">
        <v>69</v>
      </c>
      <c r="J86" s="38" t="s">
        <v>361</v>
      </c>
      <c r="K86" s="40" t="s">
        <v>71</v>
      </c>
      <c r="L86" s="40" t="s">
        <v>362</v>
      </c>
      <c r="M86" s="40" t="s">
        <v>73</v>
      </c>
      <c r="N86" s="40" t="s">
        <v>2542</v>
      </c>
      <c r="O86" s="36" t="s">
        <v>2520</v>
      </c>
      <c r="P86" s="36" t="s">
        <v>76</v>
      </c>
      <c r="Q86" s="41" t="s">
        <v>77</v>
      </c>
      <c r="R86" s="74" t="n">
        <v>42591</v>
      </c>
      <c r="S86" s="39" t="n">
        <v>15</v>
      </c>
      <c r="T86" s="43" t="n">
        <v>48069</v>
      </c>
      <c r="U86" s="37" t="s">
        <v>78</v>
      </c>
      <c r="V86" s="51"/>
      <c r="W86" s="51" t="s">
        <v>79</v>
      </c>
      <c r="X86" s="39" t="n">
        <v>100</v>
      </c>
      <c r="Y86" s="39"/>
      <c r="Z86" s="41" t="s">
        <v>79</v>
      </c>
      <c r="AA86" s="37" t="s">
        <v>80</v>
      </c>
      <c r="AB86" s="39"/>
      <c r="AC86" s="41" t="s">
        <v>79</v>
      </c>
      <c r="AD86" s="40" t="n">
        <v>24</v>
      </c>
      <c r="AE86" s="42" t="n">
        <v>45001</v>
      </c>
      <c r="AF86" s="45" t="n">
        <v>45731</v>
      </c>
      <c r="AG86" s="38" t="s">
        <v>81</v>
      </c>
      <c r="AH86" s="38" t="s">
        <v>82</v>
      </c>
      <c r="AI86" s="36" t="s">
        <v>2543</v>
      </c>
      <c r="AJ86" s="38" t="s">
        <v>1121</v>
      </c>
      <c r="AK86" s="45" t="s">
        <v>2156</v>
      </c>
      <c r="AL86" s="41"/>
      <c r="AM86" s="41" t="s">
        <v>85</v>
      </c>
      <c r="AN86" s="41" t="s">
        <v>86</v>
      </c>
      <c r="AO86" s="41" t="s">
        <v>87</v>
      </c>
      <c r="AP86" s="39" t="s">
        <v>2544</v>
      </c>
      <c r="AQ86" s="46" t="s">
        <v>263</v>
      </c>
      <c r="AR86" s="45"/>
      <c r="AS86" s="41" t="s">
        <v>90</v>
      </c>
      <c r="AT86" s="36" t="s">
        <v>91</v>
      </c>
      <c r="AU86" s="36"/>
      <c r="AV86" s="38" t="n">
        <v>44949</v>
      </c>
      <c r="AW86" s="38"/>
      <c r="AX86" s="36"/>
      <c r="AY86" s="36"/>
      <c r="AZ86" s="36"/>
      <c r="BA86" s="38" t="s">
        <v>92</v>
      </c>
      <c r="BB86" s="38" t="s">
        <v>93</v>
      </c>
      <c r="BC86" s="38" t="s">
        <v>94</v>
      </c>
      <c r="BD86" s="41" t="n">
        <v>3160</v>
      </c>
      <c r="BE86" s="38"/>
      <c r="BF86" s="47"/>
      <c r="BG86" s="38" t="s">
        <v>367</v>
      </c>
      <c r="BH86" s="51"/>
      <c r="BI86" s="51"/>
      <c r="BJ86" s="50" t="s">
        <v>96</v>
      </c>
      <c r="BK86" s="51" t="s">
        <v>97</v>
      </c>
      <c r="BL86" s="120"/>
      <c r="BM86" s="120" t="s">
        <v>2175</v>
      </c>
      <c r="BN86" s="120"/>
    </row>
    <row r="87" customFormat="false" ht="60" hidden="false" customHeight="true" outlineLevel="0" collapsed="false">
      <c r="A87" s="36"/>
      <c r="B87" s="36" t="s">
        <v>62</v>
      </c>
      <c r="C87" s="36" t="s">
        <v>63</v>
      </c>
      <c r="D87" s="37" t="s">
        <v>64</v>
      </c>
      <c r="E87" s="37" t="n">
        <v>234</v>
      </c>
      <c r="F87" s="38" t="s">
        <v>2539</v>
      </c>
      <c r="G87" s="38" t="s">
        <v>2545</v>
      </c>
      <c r="H87" s="37" t="s">
        <v>2546</v>
      </c>
      <c r="I87" s="39" t="s">
        <v>69</v>
      </c>
      <c r="J87" s="38" t="s">
        <v>2547</v>
      </c>
      <c r="K87" s="40" t="s">
        <v>2548</v>
      </c>
      <c r="L87" s="40" t="s">
        <v>362</v>
      </c>
      <c r="M87" s="40" t="s">
        <v>73</v>
      </c>
      <c r="N87" s="40" t="s">
        <v>2549</v>
      </c>
      <c r="O87" s="36" t="s">
        <v>2520</v>
      </c>
      <c r="P87" s="36" t="s">
        <v>76</v>
      </c>
      <c r="Q87" s="41" t="s">
        <v>77</v>
      </c>
      <c r="R87" s="74" t="n">
        <v>41275</v>
      </c>
      <c r="S87" s="39" t="n">
        <v>15</v>
      </c>
      <c r="T87" s="43" t="n">
        <v>46753</v>
      </c>
      <c r="U87" s="37" t="s">
        <v>78</v>
      </c>
      <c r="V87" s="51"/>
      <c r="W87" s="51" t="s">
        <v>79</v>
      </c>
      <c r="X87" s="39" t="n">
        <v>100</v>
      </c>
      <c r="Y87" s="39"/>
      <c r="Z87" s="41" t="s">
        <v>79</v>
      </c>
      <c r="AA87" s="37" t="s">
        <v>80</v>
      </c>
      <c r="AB87" s="39"/>
      <c r="AC87" s="41" t="s">
        <v>79</v>
      </c>
      <c r="AD87" s="40" t="n">
        <v>24</v>
      </c>
      <c r="AE87" s="42" t="n">
        <v>45001</v>
      </c>
      <c r="AF87" s="45" t="n">
        <v>45731</v>
      </c>
      <c r="AG87" s="38" t="s">
        <v>81</v>
      </c>
      <c r="AH87" s="38" t="s">
        <v>82</v>
      </c>
      <c r="AI87" s="36" t="s">
        <v>2550</v>
      </c>
      <c r="AJ87" s="38" t="s">
        <v>1121</v>
      </c>
      <c r="AK87" s="45" t="s">
        <v>2156</v>
      </c>
      <c r="AL87" s="41"/>
      <c r="AM87" s="41" t="s">
        <v>85</v>
      </c>
      <c r="AN87" s="41" t="s">
        <v>86</v>
      </c>
      <c r="AO87" s="41" t="s">
        <v>87</v>
      </c>
      <c r="AP87" s="39" t="s">
        <v>2544</v>
      </c>
      <c r="AQ87" s="46" t="s">
        <v>2551</v>
      </c>
      <c r="AR87" s="45"/>
      <c r="AS87" s="41" t="s">
        <v>90</v>
      </c>
      <c r="AT87" s="36" t="s">
        <v>91</v>
      </c>
      <c r="AU87" s="36"/>
      <c r="AV87" s="38" t="n">
        <v>44949</v>
      </c>
      <c r="AW87" s="38"/>
      <c r="AX87" s="36"/>
      <c r="AY87" s="36"/>
      <c r="AZ87" s="36"/>
      <c r="BA87" s="38" t="s">
        <v>92</v>
      </c>
      <c r="BB87" s="38" t="s">
        <v>93</v>
      </c>
      <c r="BC87" s="38" t="s">
        <v>94</v>
      </c>
      <c r="BD87" s="41" t="n">
        <v>3160</v>
      </c>
      <c r="BE87" s="38"/>
      <c r="BF87" s="47"/>
      <c r="BG87" s="38" t="s">
        <v>367</v>
      </c>
      <c r="BH87" s="51"/>
      <c r="BI87" s="51"/>
      <c r="BJ87" s="50" t="s">
        <v>96</v>
      </c>
      <c r="BK87" s="51" t="s">
        <v>97</v>
      </c>
      <c r="BL87" s="120"/>
      <c r="BM87" s="120" t="s">
        <v>2175</v>
      </c>
      <c r="BN87" s="120"/>
    </row>
    <row r="88" customFormat="false" ht="60" hidden="false" customHeight="true" outlineLevel="0" collapsed="false">
      <c r="A88" s="36"/>
      <c r="B88" s="36" t="s">
        <v>62</v>
      </c>
      <c r="C88" s="36" t="s">
        <v>63</v>
      </c>
      <c r="D88" s="37" t="s">
        <v>64</v>
      </c>
      <c r="E88" s="37" t="n">
        <v>234</v>
      </c>
      <c r="F88" s="38" t="s">
        <v>2539</v>
      </c>
      <c r="G88" s="38" t="s">
        <v>2552</v>
      </c>
      <c r="H88" s="37" t="s">
        <v>1898</v>
      </c>
      <c r="I88" s="39" t="s">
        <v>69</v>
      </c>
      <c r="J88" s="38" t="s">
        <v>361</v>
      </c>
      <c r="K88" s="40" t="s">
        <v>71</v>
      </c>
      <c r="L88" s="40" t="s">
        <v>362</v>
      </c>
      <c r="M88" s="40" t="s">
        <v>73</v>
      </c>
      <c r="N88" s="40" t="s">
        <v>2553</v>
      </c>
      <c r="O88" s="36" t="s">
        <v>2520</v>
      </c>
      <c r="P88" s="36" t="s">
        <v>76</v>
      </c>
      <c r="Q88" s="41" t="s">
        <v>77</v>
      </c>
      <c r="R88" s="74" t="n">
        <v>42591</v>
      </c>
      <c r="S88" s="39" t="n">
        <v>15</v>
      </c>
      <c r="T88" s="43" t="n">
        <v>48069</v>
      </c>
      <c r="U88" s="37" t="s">
        <v>78</v>
      </c>
      <c r="V88" s="51"/>
      <c r="W88" s="51" t="s">
        <v>79</v>
      </c>
      <c r="X88" s="39" t="n">
        <v>100</v>
      </c>
      <c r="Y88" s="39"/>
      <c r="Z88" s="41" t="s">
        <v>79</v>
      </c>
      <c r="AA88" s="37" t="s">
        <v>80</v>
      </c>
      <c r="AB88" s="39"/>
      <c r="AC88" s="41" t="s">
        <v>79</v>
      </c>
      <c r="AD88" s="40" t="n">
        <v>24</v>
      </c>
      <c r="AE88" s="42" t="n">
        <v>45001</v>
      </c>
      <c r="AF88" s="45" t="n">
        <v>45731</v>
      </c>
      <c r="AG88" s="38" t="s">
        <v>81</v>
      </c>
      <c r="AH88" s="38" t="s">
        <v>82</v>
      </c>
      <c r="AI88" s="36" t="s">
        <v>2554</v>
      </c>
      <c r="AJ88" s="38" t="s">
        <v>1121</v>
      </c>
      <c r="AK88" s="45" t="s">
        <v>2156</v>
      </c>
      <c r="AL88" s="41"/>
      <c r="AM88" s="41" t="s">
        <v>85</v>
      </c>
      <c r="AN88" s="41" t="s">
        <v>86</v>
      </c>
      <c r="AO88" s="41" t="s">
        <v>87</v>
      </c>
      <c r="AP88" s="39" t="s">
        <v>2544</v>
      </c>
      <c r="AQ88" s="46" t="s">
        <v>263</v>
      </c>
      <c r="AR88" s="45"/>
      <c r="AS88" s="41" t="s">
        <v>90</v>
      </c>
      <c r="AT88" s="36" t="s">
        <v>91</v>
      </c>
      <c r="AU88" s="36"/>
      <c r="AV88" s="38" t="n">
        <v>44949</v>
      </c>
      <c r="AW88" s="38"/>
      <c r="AX88" s="36"/>
      <c r="AY88" s="36"/>
      <c r="AZ88" s="36"/>
      <c r="BA88" s="38" t="s">
        <v>92</v>
      </c>
      <c r="BB88" s="38" t="s">
        <v>93</v>
      </c>
      <c r="BC88" s="38" t="s">
        <v>94</v>
      </c>
      <c r="BD88" s="41" t="n">
        <v>3160</v>
      </c>
      <c r="BE88" s="38"/>
      <c r="BF88" s="47"/>
      <c r="BG88" s="38" t="s">
        <v>367</v>
      </c>
      <c r="BH88" s="51"/>
      <c r="BI88" s="51"/>
      <c r="BJ88" s="50" t="s">
        <v>96</v>
      </c>
      <c r="BK88" s="51" t="s">
        <v>97</v>
      </c>
      <c r="BL88" s="120"/>
      <c r="BM88" s="120" t="s">
        <v>2175</v>
      </c>
      <c r="BN88" s="120"/>
    </row>
    <row r="89" customFormat="false" ht="60" hidden="false" customHeight="true" outlineLevel="0" collapsed="false">
      <c r="A89" s="279" t="n">
        <v>1</v>
      </c>
      <c r="B89" s="279" t="s">
        <v>62</v>
      </c>
      <c r="C89" s="279" t="s">
        <v>63</v>
      </c>
      <c r="D89" s="280" t="s">
        <v>64</v>
      </c>
      <c r="E89" s="280" t="s">
        <v>2555</v>
      </c>
      <c r="F89" s="281" t="s">
        <v>2556</v>
      </c>
      <c r="G89" s="281" t="s">
        <v>342</v>
      </c>
      <c r="H89" s="280" t="s">
        <v>2557</v>
      </c>
      <c r="I89" s="289" t="s">
        <v>2319</v>
      </c>
      <c r="J89" s="281" t="s">
        <v>2320</v>
      </c>
      <c r="K89" s="284" t="s">
        <v>71</v>
      </c>
      <c r="L89" s="284" t="s">
        <v>2321</v>
      </c>
      <c r="M89" s="284" t="s">
        <v>2322</v>
      </c>
      <c r="N89" s="324" t="n">
        <v>22747</v>
      </c>
      <c r="O89" s="279" t="s">
        <v>2323</v>
      </c>
      <c r="P89" s="279" t="s">
        <v>76</v>
      </c>
      <c r="Q89" s="287" t="s">
        <v>77</v>
      </c>
      <c r="R89" s="288" t="n">
        <v>44881</v>
      </c>
      <c r="S89" s="289" t="n">
        <v>15</v>
      </c>
      <c r="T89" s="325" t="n">
        <v>50359</v>
      </c>
      <c r="U89" s="280" t="s">
        <v>78</v>
      </c>
      <c r="V89" s="279"/>
      <c r="W89" s="279" t="s">
        <v>79</v>
      </c>
      <c r="X89" s="289" t="n">
        <v>50</v>
      </c>
      <c r="Y89" s="289"/>
      <c r="Z89" s="287" t="s">
        <v>79</v>
      </c>
      <c r="AA89" s="280" t="s">
        <v>80</v>
      </c>
      <c r="AB89" s="326"/>
      <c r="AC89" s="287" t="s">
        <v>79</v>
      </c>
      <c r="AD89" s="284" t="n">
        <v>24</v>
      </c>
      <c r="AE89" s="288" t="n">
        <v>44883</v>
      </c>
      <c r="AF89" s="327" t="n">
        <v>45613</v>
      </c>
      <c r="AG89" s="328" t="s">
        <v>81</v>
      </c>
      <c r="AH89" s="281" t="s">
        <v>82</v>
      </c>
      <c r="AI89" s="293" t="s">
        <v>2558</v>
      </c>
      <c r="AJ89" s="281" t="s">
        <v>2325</v>
      </c>
      <c r="AK89" s="294" t="s">
        <v>2193</v>
      </c>
      <c r="AL89" s="329"/>
      <c r="AM89" s="287" t="s">
        <v>85</v>
      </c>
      <c r="AN89" s="287" t="s">
        <v>86</v>
      </c>
      <c r="AO89" s="287" t="s">
        <v>87</v>
      </c>
      <c r="AP89" s="283" t="s">
        <v>455</v>
      </c>
      <c r="AQ89" s="330" t="s">
        <v>2326</v>
      </c>
      <c r="AR89" s="327"/>
      <c r="AS89" s="287" t="s">
        <v>90</v>
      </c>
      <c r="AT89" s="279" t="s">
        <v>746</v>
      </c>
      <c r="AU89" s="279"/>
      <c r="AV89" s="293" t="s">
        <v>2326</v>
      </c>
      <c r="AW89" s="328"/>
      <c r="AX89" s="291"/>
      <c r="AY89" s="291"/>
      <c r="AZ89" s="291"/>
      <c r="BA89" s="328"/>
      <c r="BB89" s="328"/>
      <c r="BC89" s="328"/>
      <c r="BD89" s="329"/>
      <c r="BE89" s="328"/>
      <c r="BF89" s="331"/>
      <c r="BG89" s="290" t="s">
        <v>2327</v>
      </c>
      <c r="BH89" s="297"/>
      <c r="BI89" s="291"/>
      <c r="BJ89" s="298" t="s">
        <v>2559</v>
      </c>
      <c r="BK89" s="298" t="s">
        <v>391</v>
      </c>
      <c r="BL89" s="299"/>
      <c r="BM89" s="120" t="s">
        <v>2175</v>
      </c>
      <c r="BN89" s="299"/>
    </row>
    <row r="90" customFormat="false" ht="60" hidden="false" customHeight="true" outlineLevel="0" collapsed="false">
      <c r="A90" s="279" t="n">
        <v>3</v>
      </c>
      <c r="B90" s="279" t="s">
        <v>62</v>
      </c>
      <c r="C90" s="279" t="s">
        <v>63</v>
      </c>
      <c r="D90" s="280" t="s">
        <v>64</v>
      </c>
      <c r="E90" s="280" t="s">
        <v>2555</v>
      </c>
      <c r="F90" s="281" t="s">
        <v>2556</v>
      </c>
      <c r="G90" s="281" t="s">
        <v>342</v>
      </c>
      <c r="H90" s="280" t="s">
        <v>2560</v>
      </c>
      <c r="I90" s="289" t="s">
        <v>2319</v>
      </c>
      <c r="J90" s="281" t="s">
        <v>2320</v>
      </c>
      <c r="K90" s="284" t="s">
        <v>71</v>
      </c>
      <c r="L90" s="284" t="s">
        <v>2321</v>
      </c>
      <c r="M90" s="284" t="s">
        <v>2322</v>
      </c>
      <c r="N90" s="284" t="n">
        <v>22752</v>
      </c>
      <c r="O90" s="279" t="s">
        <v>2323</v>
      </c>
      <c r="P90" s="279" t="s">
        <v>76</v>
      </c>
      <c r="Q90" s="287" t="s">
        <v>77</v>
      </c>
      <c r="R90" s="288" t="n">
        <v>44881</v>
      </c>
      <c r="S90" s="289" t="n">
        <v>15</v>
      </c>
      <c r="T90" s="325" t="n">
        <v>50359</v>
      </c>
      <c r="U90" s="280" t="s">
        <v>78</v>
      </c>
      <c r="V90" s="279"/>
      <c r="W90" s="279" t="s">
        <v>79</v>
      </c>
      <c r="X90" s="289" t="n">
        <v>50</v>
      </c>
      <c r="Y90" s="289"/>
      <c r="Z90" s="287" t="s">
        <v>79</v>
      </c>
      <c r="AA90" s="280" t="s">
        <v>80</v>
      </c>
      <c r="AB90" s="289"/>
      <c r="AC90" s="287" t="s">
        <v>79</v>
      </c>
      <c r="AD90" s="284" t="n">
        <v>24</v>
      </c>
      <c r="AE90" s="288" t="n">
        <v>44881</v>
      </c>
      <c r="AF90" s="294" t="n">
        <v>45611</v>
      </c>
      <c r="AG90" s="281" t="s">
        <v>81</v>
      </c>
      <c r="AH90" s="281" t="s">
        <v>82</v>
      </c>
      <c r="AI90" s="287" t="s">
        <v>2561</v>
      </c>
      <c r="AJ90" s="281" t="s">
        <v>2325</v>
      </c>
      <c r="AK90" s="294" t="s">
        <v>2193</v>
      </c>
      <c r="AL90" s="287"/>
      <c r="AM90" s="287" t="s">
        <v>85</v>
      </c>
      <c r="AN90" s="287" t="s">
        <v>86</v>
      </c>
      <c r="AO90" s="287" t="s">
        <v>87</v>
      </c>
      <c r="AP90" s="283" t="s">
        <v>455</v>
      </c>
      <c r="AQ90" s="330" t="s">
        <v>2326</v>
      </c>
      <c r="AR90" s="294"/>
      <c r="AS90" s="287" t="s">
        <v>90</v>
      </c>
      <c r="AT90" s="279" t="s">
        <v>746</v>
      </c>
      <c r="AU90" s="279"/>
      <c r="AV90" s="293" t="s">
        <v>2326</v>
      </c>
      <c r="AW90" s="281"/>
      <c r="AX90" s="279"/>
      <c r="AY90" s="279"/>
      <c r="AZ90" s="279"/>
      <c r="BA90" s="281"/>
      <c r="BB90" s="281"/>
      <c r="BC90" s="281"/>
      <c r="BD90" s="287"/>
      <c r="BE90" s="281"/>
      <c r="BF90" s="332"/>
      <c r="BG90" s="290" t="s">
        <v>2327</v>
      </c>
      <c r="BH90" s="333"/>
      <c r="BI90" s="279"/>
      <c r="BJ90" s="298" t="s">
        <v>2559</v>
      </c>
      <c r="BK90" s="291" t="s">
        <v>97</v>
      </c>
      <c r="BL90" s="299"/>
      <c r="BM90" s="120" t="s">
        <v>2175</v>
      </c>
      <c r="BN90" s="299"/>
    </row>
    <row r="91" customFormat="false" ht="60" hidden="false" customHeight="true" outlineLevel="0" collapsed="false">
      <c r="A91" s="279" t="n">
        <v>4</v>
      </c>
      <c r="B91" s="279" t="s">
        <v>62</v>
      </c>
      <c r="C91" s="279" t="s">
        <v>63</v>
      </c>
      <c r="D91" s="280" t="s">
        <v>64</v>
      </c>
      <c r="E91" s="280" t="s">
        <v>2555</v>
      </c>
      <c r="F91" s="281" t="s">
        <v>2556</v>
      </c>
      <c r="G91" s="281" t="s">
        <v>342</v>
      </c>
      <c r="H91" s="280" t="s">
        <v>2562</v>
      </c>
      <c r="I91" s="289" t="s">
        <v>2319</v>
      </c>
      <c r="J91" s="281" t="s">
        <v>2320</v>
      </c>
      <c r="K91" s="284" t="s">
        <v>71</v>
      </c>
      <c r="L91" s="284" t="s">
        <v>2321</v>
      </c>
      <c r="M91" s="284" t="s">
        <v>2322</v>
      </c>
      <c r="N91" s="284" t="n">
        <v>22754</v>
      </c>
      <c r="O91" s="279" t="s">
        <v>2323</v>
      </c>
      <c r="P91" s="279" t="s">
        <v>76</v>
      </c>
      <c r="Q91" s="287" t="s">
        <v>77</v>
      </c>
      <c r="R91" s="288" t="n">
        <v>44883</v>
      </c>
      <c r="S91" s="289" t="n">
        <v>15</v>
      </c>
      <c r="T91" s="325" t="n">
        <v>50361</v>
      </c>
      <c r="U91" s="280" t="s">
        <v>78</v>
      </c>
      <c r="V91" s="279"/>
      <c r="W91" s="279" t="s">
        <v>79</v>
      </c>
      <c r="X91" s="289" t="n">
        <v>50</v>
      </c>
      <c r="Y91" s="289"/>
      <c r="Z91" s="287" t="s">
        <v>79</v>
      </c>
      <c r="AA91" s="280" t="s">
        <v>80</v>
      </c>
      <c r="AB91" s="289"/>
      <c r="AC91" s="287" t="s">
        <v>79</v>
      </c>
      <c r="AD91" s="284" t="n">
        <v>24</v>
      </c>
      <c r="AE91" s="288" t="n">
        <v>44883</v>
      </c>
      <c r="AF91" s="294" t="n">
        <v>45613</v>
      </c>
      <c r="AG91" s="281" t="s">
        <v>81</v>
      </c>
      <c r="AH91" s="281" t="s">
        <v>82</v>
      </c>
      <c r="AI91" s="293" t="s">
        <v>2563</v>
      </c>
      <c r="AJ91" s="281" t="s">
        <v>2325</v>
      </c>
      <c r="AK91" s="294" t="s">
        <v>2193</v>
      </c>
      <c r="AL91" s="287"/>
      <c r="AM91" s="287" t="s">
        <v>85</v>
      </c>
      <c r="AN91" s="287" t="s">
        <v>86</v>
      </c>
      <c r="AO91" s="287" t="s">
        <v>87</v>
      </c>
      <c r="AP91" s="292" t="s">
        <v>455</v>
      </c>
      <c r="AQ91" s="330" t="s">
        <v>2326</v>
      </c>
      <c r="AR91" s="294"/>
      <c r="AS91" s="287" t="s">
        <v>90</v>
      </c>
      <c r="AT91" s="279" t="s">
        <v>746</v>
      </c>
      <c r="AU91" s="279"/>
      <c r="AV91" s="287" t="s">
        <v>2326</v>
      </c>
      <c r="AW91" s="281"/>
      <c r="AX91" s="279"/>
      <c r="AY91" s="279"/>
      <c r="AZ91" s="279"/>
      <c r="BA91" s="281"/>
      <c r="BB91" s="281"/>
      <c r="BC91" s="281"/>
      <c r="BD91" s="287"/>
      <c r="BE91" s="281"/>
      <c r="BF91" s="332"/>
      <c r="BG91" s="290" t="s">
        <v>2327</v>
      </c>
      <c r="BH91" s="333"/>
      <c r="BI91" s="279"/>
      <c r="BJ91" s="298" t="s">
        <v>2559</v>
      </c>
      <c r="BK91" s="291" t="s">
        <v>97</v>
      </c>
      <c r="BL91" s="334"/>
      <c r="BM91" s="120" t="s">
        <v>2175</v>
      </c>
      <c r="BN91" s="334"/>
    </row>
    <row r="92" customFormat="false" ht="60" hidden="false" customHeight="true" outlineLevel="0" collapsed="false">
      <c r="A92" s="279" t="n">
        <v>5</v>
      </c>
      <c r="B92" s="279" t="s">
        <v>62</v>
      </c>
      <c r="C92" s="279" t="s">
        <v>63</v>
      </c>
      <c r="D92" s="280" t="s">
        <v>64</v>
      </c>
      <c r="E92" s="280" t="s">
        <v>2555</v>
      </c>
      <c r="F92" s="281" t="s">
        <v>2556</v>
      </c>
      <c r="G92" s="281" t="s">
        <v>342</v>
      </c>
      <c r="H92" s="280" t="s">
        <v>2564</v>
      </c>
      <c r="I92" s="289" t="s">
        <v>2319</v>
      </c>
      <c r="J92" s="282" t="s">
        <v>2320</v>
      </c>
      <c r="K92" s="284" t="s">
        <v>71</v>
      </c>
      <c r="L92" s="284" t="s">
        <v>2321</v>
      </c>
      <c r="M92" s="284" t="s">
        <v>2322</v>
      </c>
      <c r="N92" s="284" t="n">
        <v>22751</v>
      </c>
      <c r="O92" s="279" t="s">
        <v>2323</v>
      </c>
      <c r="P92" s="279" t="s">
        <v>76</v>
      </c>
      <c r="Q92" s="287" t="s">
        <v>77</v>
      </c>
      <c r="R92" s="288" t="n">
        <v>44879</v>
      </c>
      <c r="S92" s="289" t="n">
        <v>15</v>
      </c>
      <c r="T92" s="325" t="n">
        <v>50357</v>
      </c>
      <c r="U92" s="280" t="s">
        <v>78</v>
      </c>
      <c r="V92" s="279"/>
      <c r="W92" s="279" t="s">
        <v>79</v>
      </c>
      <c r="X92" s="289" t="n">
        <v>50</v>
      </c>
      <c r="Y92" s="289"/>
      <c r="Z92" s="287" t="s">
        <v>79</v>
      </c>
      <c r="AA92" s="280" t="s">
        <v>80</v>
      </c>
      <c r="AB92" s="289"/>
      <c r="AC92" s="287" t="s">
        <v>79</v>
      </c>
      <c r="AD92" s="284" t="n">
        <v>24</v>
      </c>
      <c r="AE92" s="288" t="n">
        <v>44881</v>
      </c>
      <c r="AF92" s="294" t="n">
        <v>45611</v>
      </c>
      <c r="AG92" s="281" t="s">
        <v>81</v>
      </c>
      <c r="AH92" s="281" t="s">
        <v>82</v>
      </c>
      <c r="AI92" s="287" t="s">
        <v>2565</v>
      </c>
      <c r="AJ92" s="281" t="s">
        <v>2325</v>
      </c>
      <c r="AK92" s="294" t="s">
        <v>2193</v>
      </c>
      <c r="AL92" s="287"/>
      <c r="AM92" s="287" t="s">
        <v>85</v>
      </c>
      <c r="AN92" s="287" t="s">
        <v>86</v>
      </c>
      <c r="AO92" s="287" t="s">
        <v>87</v>
      </c>
      <c r="AP92" s="283" t="s">
        <v>455</v>
      </c>
      <c r="AQ92" s="330" t="s">
        <v>2326</v>
      </c>
      <c r="AR92" s="294"/>
      <c r="AS92" s="287" t="s">
        <v>90</v>
      </c>
      <c r="AT92" s="279" t="s">
        <v>746</v>
      </c>
      <c r="AU92" s="279"/>
      <c r="AV92" s="293" t="s">
        <v>2326</v>
      </c>
      <c r="AW92" s="281"/>
      <c r="AX92" s="279"/>
      <c r="AY92" s="279"/>
      <c r="AZ92" s="279"/>
      <c r="BA92" s="281"/>
      <c r="BB92" s="281"/>
      <c r="BC92" s="281"/>
      <c r="BD92" s="287"/>
      <c r="BE92" s="281"/>
      <c r="BF92" s="332"/>
      <c r="BG92" s="290" t="s">
        <v>2327</v>
      </c>
      <c r="BH92" s="333"/>
      <c r="BI92" s="279"/>
      <c r="BJ92" s="298" t="s">
        <v>2559</v>
      </c>
      <c r="BK92" s="291" t="s">
        <v>97</v>
      </c>
      <c r="BL92" s="299"/>
      <c r="BM92" s="120" t="s">
        <v>2175</v>
      </c>
      <c r="BN92" s="299"/>
    </row>
    <row r="93" customFormat="false" ht="60" hidden="false" customHeight="true" outlineLevel="0" collapsed="false">
      <c r="A93" s="279"/>
      <c r="B93" s="279" t="s">
        <v>62</v>
      </c>
      <c r="C93" s="279" t="s">
        <v>63</v>
      </c>
      <c r="D93" s="280" t="s">
        <v>64</v>
      </c>
      <c r="E93" s="280" t="s">
        <v>2566</v>
      </c>
      <c r="F93" s="281" t="s">
        <v>2567</v>
      </c>
      <c r="G93" s="281" t="s">
        <v>2317</v>
      </c>
      <c r="H93" s="280" t="s">
        <v>2568</v>
      </c>
      <c r="I93" s="292" t="s">
        <v>2319</v>
      </c>
      <c r="J93" s="281" t="s">
        <v>2320</v>
      </c>
      <c r="K93" s="284" t="s">
        <v>71</v>
      </c>
      <c r="L93" s="284" t="s">
        <v>2321</v>
      </c>
      <c r="M93" s="284" t="s">
        <v>2322</v>
      </c>
      <c r="N93" s="284" t="n">
        <v>22753</v>
      </c>
      <c r="O93" s="286" t="s">
        <v>2323</v>
      </c>
      <c r="P93" s="279" t="s">
        <v>76</v>
      </c>
      <c r="Q93" s="287" t="s">
        <v>77</v>
      </c>
      <c r="R93" s="288" t="n">
        <v>44881</v>
      </c>
      <c r="S93" s="289" t="n">
        <v>15</v>
      </c>
      <c r="T93" s="335" t="n">
        <v>50359</v>
      </c>
      <c r="U93" s="280" t="s">
        <v>78</v>
      </c>
      <c r="V93" s="291"/>
      <c r="W93" s="291" t="s">
        <v>79</v>
      </c>
      <c r="X93" s="289" t="n">
        <v>100</v>
      </c>
      <c r="Y93" s="289"/>
      <c r="Z93" s="287" t="s">
        <v>79</v>
      </c>
      <c r="AA93" s="280" t="s">
        <v>80</v>
      </c>
      <c r="AB93" s="289"/>
      <c r="AC93" s="287" t="s">
        <v>79</v>
      </c>
      <c r="AD93" s="284" t="n">
        <v>24</v>
      </c>
      <c r="AE93" s="288" t="n">
        <v>44883</v>
      </c>
      <c r="AF93" s="294" t="n">
        <v>45613</v>
      </c>
      <c r="AG93" s="281" t="s">
        <v>81</v>
      </c>
      <c r="AH93" s="332" t="s">
        <v>82</v>
      </c>
      <c r="AI93" s="287" t="s">
        <v>2569</v>
      </c>
      <c r="AJ93" s="281" t="s">
        <v>2325</v>
      </c>
      <c r="AK93" s="294" t="s">
        <v>2193</v>
      </c>
      <c r="AL93" s="336"/>
      <c r="AM93" s="287" t="s">
        <v>85</v>
      </c>
      <c r="AN93" s="287" t="s">
        <v>86</v>
      </c>
      <c r="AO93" s="287" t="s">
        <v>87</v>
      </c>
      <c r="AP93" s="292" t="s">
        <v>455</v>
      </c>
      <c r="AQ93" s="337" t="s">
        <v>2326</v>
      </c>
      <c r="AR93" s="294"/>
      <c r="AS93" s="287" t="s">
        <v>90</v>
      </c>
      <c r="AT93" s="279" t="s">
        <v>91</v>
      </c>
      <c r="AU93" s="279"/>
      <c r="AV93" s="293" t="s">
        <v>2326</v>
      </c>
      <c r="AW93" s="281"/>
      <c r="AX93" s="279"/>
      <c r="AY93" s="279"/>
      <c r="AZ93" s="279"/>
      <c r="BA93" s="281"/>
      <c r="BB93" s="281" t="s">
        <v>93</v>
      </c>
      <c r="BC93" s="281" t="s">
        <v>94</v>
      </c>
      <c r="BD93" s="287" t="n">
        <v>3160</v>
      </c>
      <c r="BE93" s="281"/>
      <c r="BF93" s="332"/>
      <c r="BG93" s="291" t="s">
        <v>2327</v>
      </c>
      <c r="BH93" s="297"/>
      <c r="BI93" s="291"/>
      <c r="BJ93" s="298" t="s">
        <v>96</v>
      </c>
      <c r="BK93" s="291" t="s">
        <v>97</v>
      </c>
      <c r="BL93" s="52"/>
      <c r="BM93" s="120" t="s">
        <v>2175</v>
      </c>
      <c r="BN93" s="52"/>
    </row>
    <row r="94" customFormat="false" ht="60" hidden="false" customHeight="true" outlineLevel="0" collapsed="false">
      <c r="A94" s="279"/>
      <c r="B94" s="279" t="s">
        <v>62</v>
      </c>
      <c r="C94" s="279" t="s">
        <v>63</v>
      </c>
      <c r="D94" s="280" t="s">
        <v>64</v>
      </c>
      <c r="E94" s="280" t="s">
        <v>2570</v>
      </c>
      <c r="F94" s="281" t="s">
        <v>2571</v>
      </c>
      <c r="G94" s="281" t="s">
        <v>2317</v>
      </c>
      <c r="H94" s="280" t="s">
        <v>2572</v>
      </c>
      <c r="I94" s="292" t="s">
        <v>2319</v>
      </c>
      <c r="J94" s="281" t="s">
        <v>2320</v>
      </c>
      <c r="K94" s="284" t="s">
        <v>71</v>
      </c>
      <c r="L94" s="284" t="s">
        <v>2321</v>
      </c>
      <c r="M94" s="284" t="s">
        <v>2322</v>
      </c>
      <c r="N94" s="284" t="n">
        <v>22756</v>
      </c>
      <c r="O94" s="286" t="s">
        <v>2323</v>
      </c>
      <c r="P94" s="279" t="s">
        <v>76</v>
      </c>
      <c r="Q94" s="287" t="s">
        <v>77</v>
      </c>
      <c r="R94" s="288" t="n">
        <v>44887</v>
      </c>
      <c r="S94" s="289" t="n">
        <v>15</v>
      </c>
      <c r="T94" s="335" t="n">
        <v>50365</v>
      </c>
      <c r="U94" s="280" t="s">
        <v>78</v>
      </c>
      <c r="V94" s="291"/>
      <c r="W94" s="291" t="s">
        <v>79</v>
      </c>
      <c r="X94" s="289" t="n">
        <v>100</v>
      </c>
      <c r="Y94" s="289"/>
      <c r="Z94" s="287" t="s">
        <v>79</v>
      </c>
      <c r="AA94" s="280" t="s">
        <v>80</v>
      </c>
      <c r="AB94" s="289"/>
      <c r="AC94" s="287" t="s">
        <v>79</v>
      </c>
      <c r="AD94" s="284" t="n">
        <v>24</v>
      </c>
      <c r="AE94" s="288" t="n">
        <v>44888</v>
      </c>
      <c r="AF94" s="294" t="n">
        <v>45618</v>
      </c>
      <c r="AG94" s="281" t="s">
        <v>81</v>
      </c>
      <c r="AH94" s="332" t="s">
        <v>82</v>
      </c>
      <c r="AI94" s="287" t="s">
        <v>2573</v>
      </c>
      <c r="AJ94" s="282" t="s">
        <v>2325</v>
      </c>
      <c r="AK94" s="338" t="s">
        <v>2193</v>
      </c>
      <c r="AL94" s="287"/>
      <c r="AM94" s="287" t="s">
        <v>85</v>
      </c>
      <c r="AN94" s="287" t="s">
        <v>86</v>
      </c>
      <c r="AO94" s="287" t="s">
        <v>87</v>
      </c>
      <c r="AP94" s="292" t="s">
        <v>455</v>
      </c>
      <c r="AQ94" s="337" t="s">
        <v>2326</v>
      </c>
      <c r="AR94" s="294"/>
      <c r="AS94" s="287" t="s">
        <v>90</v>
      </c>
      <c r="AT94" s="279" t="s">
        <v>91</v>
      </c>
      <c r="AU94" s="279"/>
      <c r="AV94" s="287" t="s">
        <v>2326</v>
      </c>
      <c r="AW94" s="281"/>
      <c r="AX94" s="279"/>
      <c r="AY94" s="279"/>
      <c r="AZ94" s="279"/>
      <c r="BA94" s="281"/>
      <c r="BB94" s="281" t="s">
        <v>93</v>
      </c>
      <c r="BC94" s="281" t="s">
        <v>94</v>
      </c>
      <c r="BD94" s="287" t="n">
        <v>3160</v>
      </c>
      <c r="BE94" s="281"/>
      <c r="BF94" s="332"/>
      <c r="BG94" s="291" t="s">
        <v>2327</v>
      </c>
      <c r="BH94" s="297"/>
      <c r="BI94" s="291"/>
      <c r="BJ94" s="298" t="s">
        <v>96</v>
      </c>
      <c r="BK94" s="298" t="s">
        <v>97</v>
      </c>
      <c r="BL94" s="334"/>
      <c r="BM94" s="120" t="s">
        <v>2175</v>
      </c>
      <c r="BN94" s="334"/>
    </row>
    <row r="95" customFormat="false" ht="60" hidden="false" customHeight="true" outlineLevel="0" collapsed="false">
      <c r="A95" s="36"/>
      <c r="B95" s="36" t="s">
        <v>62</v>
      </c>
      <c r="C95" s="36" t="s">
        <v>63</v>
      </c>
      <c r="D95" s="37" t="s">
        <v>64</v>
      </c>
      <c r="E95" s="37" t="s">
        <v>2574</v>
      </c>
      <c r="F95" s="38" t="s">
        <v>2575</v>
      </c>
      <c r="G95" s="38" t="s">
        <v>2576</v>
      </c>
      <c r="H95" s="37" t="s">
        <v>2577</v>
      </c>
      <c r="I95" s="39" t="s">
        <v>2578</v>
      </c>
      <c r="J95" s="38" t="s">
        <v>2579</v>
      </c>
      <c r="K95" s="40" t="s">
        <v>2580</v>
      </c>
      <c r="L95" s="40" t="s">
        <v>2581</v>
      </c>
      <c r="M95" s="38" t="s">
        <v>2582</v>
      </c>
      <c r="N95" s="40" t="n">
        <v>1568831</v>
      </c>
      <c r="O95" s="36" t="s">
        <v>2583</v>
      </c>
      <c r="P95" s="36" t="s">
        <v>2584</v>
      </c>
      <c r="Q95" s="41" t="s">
        <v>239</v>
      </c>
      <c r="R95" s="74" t="n">
        <v>43221</v>
      </c>
      <c r="S95" s="39" t="n">
        <v>10</v>
      </c>
      <c r="T95" s="43" t="n">
        <v>46873</v>
      </c>
      <c r="U95" s="37"/>
      <c r="V95" s="51"/>
      <c r="W95" s="51"/>
      <c r="X95" s="39"/>
      <c r="Y95" s="39"/>
      <c r="Z95" s="41"/>
      <c r="AA95" s="37" t="s">
        <v>572</v>
      </c>
      <c r="AB95" s="39"/>
      <c r="AC95" s="39" t="s">
        <v>111</v>
      </c>
      <c r="AD95" s="40" t="n">
        <v>12</v>
      </c>
      <c r="AE95" s="44" t="n">
        <v>45373</v>
      </c>
      <c r="AF95" s="45" t="n">
        <v>45737</v>
      </c>
      <c r="AG95" s="45" t="s">
        <v>81</v>
      </c>
      <c r="AH95" s="38" t="s">
        <v>82</v>
      </c>
      <c r="AI95" s="41" t="s">
        <v>2585</v>
      </c>
      <c r="AJ95" s="38" t="s">
        <v>712</v>
      </c>
      <c r="AK95" s="45" t="s">
        <v>2156</v>
      </c>
      <c r="AL95" s="41"/>
      <c r="AM95" s="41" t="s">
        <v>85</v>
      </c>
      <c r="AN95" s="41" t="s">
        <v>86</v>
      </c>
      <c r="AO95" s="41"/>
      <c r="AP95" s="39" t="s">
        <v>2586</v>
      </c>
      <c r="AQ95" s="46" t="s">
        <v>1496</v>
      </c>
      <c r="AR95" s="45"/>
      <c r="AS95" s="41" t="s">
        <v>90</v>
      </c>
      <c r="AT95" s="36" t="s">
        <v>91</v>
      </c>
      <c r="AU95" s="36"/>
      <c r="AV95" s="38" t="n">
        <v>45167</v>
      </c>
      <c r="AW95" s="38"/>
      <c r="AX95" s="36"/>
      <c r="AY95" s="36"/>
      <c r="AZ95" s="36"/>
      <c r="BA95" s="38"/>
      <c r="BB95" s="38" t="s">
        <v>793</v>
      </c>
      <c r="BC95" s="38" t="s">
        <v>387</v>
      </c>
      <c r="BD95" s="38"/>
      <c r="BE95" s="38"/>
      <c r="BF95" s="47"/>
      <c r="BG95" s="48" t="s">
        <v>2068</v>
      </c>
      <c r="BH95" s="49"/>
      <c r="BI95" s="51" t="s">
        <v>95</v>
      </c>
      <c r="BJ95" s="50" t="s">
        <v>2587</v>
      </c>
      <c r="BK95" s="51" t="s">
        <v>354</v>
      </c>
      <c r="BL95" s="52"/>
      <c r="BM95" s="52" t="s">
        <v>2588</v>
      </c>
      <c r="BN95" s="52"/>
    </row>
    <row r="96" customFormat="false" ht="60" hidden="false" customHeight="true" outlineLevel="0" collapsed="false">
      <c r="A96" s="36"/>
      <c r="B96" s="36" t="s">
        <v>62</v>
      </c>
      <c r="C96" s="36" t="s">
        <v>63</v>
      </c>
      <c r="D96" s="37" t="s">
        <v>64</v>
      </c>
      <c r="E96" s="37" t="s">
        <v>2574</v>
      </c>
      <c r="F96" s="38" t="s">
        <v>2575</v>
      </c>
      <c r="G96" s="38" t="s">
        <v>2589</v>
      </c>
      <c r="H96" s="37" t="s">
        <v>2590</v>
      </c>
      <c r="I96" s="39" t="s">
        <v>2578</v>
      </c>
      <c r="J96" s="38" t="s">
        <v>2579</v>
      </c>
      <c r="K96" s="40" t="s">
        <v>2580</v>
      </c>
      <c r="L96" s="40" t="s">
        <v>2581</v>
      </c>
      <c r="M96" s="38" t="s">
        <v>2582</v>
      </c>
      <c r="N96" s="40" t="n">
        <v>1568830</v>
      </c>
      <c r="O96" s="36" t="s">
        <v>2583</v>
      </c>
      <c r="P96" s="36" t="s">
        <v>2584</v>
      </c>
      <c r="Q96" s="41" t="s">
        <v>239</v>
      </c>
      <c r="R96" s="42" t="n">
        <v>43221</v>
      </c>
      <c r="S96" s="39" t="n">
        <v>10</v>
      </c>
      <c r="T96" s="43" t="n">
        <v>46873</v>
      </c>
      <c r="U96" s="37"/>
      <c r="V96" s="36"/>
      <c r="W96" s="36"/>
      <c r="X96" s="39"/>
      <c r="Y96" s="39"/>
      <c r="Z96" s="41"/>
      <c r="AA96" s="37" t="s">
        <v>572</v>
      </c>
      <c r="AB96" s="39"/>
      <c r="AC96" s="39" t="s">
        <v>111</v>
      </c>
      <c r="AD96" s="40" t="n">
        <v>12</v>
      </c>
      <c r="AE96" s="44" t="n">
        <v>45373</v>
      </c>
      <c r="AF96" s="45" t="n">
        <v>45737</v>
      </c>
      <c r="AG96" s="45" t="s">
        <v>81</v>
      </c>
      <c r="AH96" s="38" t="s">
        <v>82</v>
      </c>
      <c r="AI96" s="41" t="s">
        <v>2591</v>
      </c>
      <c r="AJ96" s="38" t="s">
        <v>712</v>
      </c>
      <c r="AK96" s="45" t="s">
        <v>2156</v>
      </c>
      <c r="AL96" s="41"/>
      <c r="AM96" s="41" t="s">
        <v>85</v>
      </c>
      <c r="AN96" s="41" t="s">
        <v>86</v>
      </c>
      <c r="AO96" s="41"/>
      <c r="AP96" s="39" t="s">
        <v>2586</v>
      </c>
      <c r="AQ96" s="46" t="s">
        <v>1496</v>
      </c>
      <c r="AR96" s="45"/>
      <c r="AS96" s="41" t="s">
        <v>90</v>
      </c>
      <c r="AT96" s="36" t="s">
        <v>91</v>
      </c>
      <c r="AU96" s="36"/>
      <c r="AV96" s="38" t="n">
        <v>45167</v>
      </c>
      <c r="AW96" s="38"/>
      <c r="AX96" s="36"/>
      <c r="AY96" s="36"/>
      <c r="AZ96" s="36"/>
      <c r="BA96" s="38"/>
      <c r="BB96" s="38" t="s">
        <v>793</v>
      </c>
      <c r="BC96" s="38" t="s">
        <v>387</v>
      </c>
      <c r="BD96" s="38"/>
      <c r="BE96" s="38"/>
      <c r="BF96" s="47"/>
      <c r="BG96" s="104" t="s">
        <v>2068</v>
      </c>
      <c r="BH96" s="105"/>
      <c r="BI96" s="36" t="s">
        <v>95</v>
      </c>
      <c r="BJ96" s="46" t="s">
        <v>2587</v>
      </c>
      <c r="BK96" s="36" t="s">
        <v>354</v>
      </c>
      <c r="BL96" s="72"/>
      <c r="BM96" s="52" t="s">
        <v>2588</v>
      </c>
      <c r="BN96" s="72"/>
    </row>
    <row r="97" customFormat="false" ht="60" hidden="false" customHeight="true" outlineLevel="0" collapsed="false">
      <c r="A97" s="36"/>
      <c r="B97" s="36" t="s">
        <v>62</v>
      </c>
      <c r="C97" s="36" t="s">
        <v>63</v>
      </c>
      <c r="D97" s="37" t="s">
        <v>64</v>
      </c>
      <c r="E97" s="37" t="s">
        <v>2574</v>
      </c>
      <c r="F97" s="38" t="s">
        <v>2575</v>
      </c>
      <c r="G97" s="38" t="s">
        <v>2592</v>
      </c>
      <c r="H97" s="37" t="s">
        <v>2593</v>
      </c>
      <c r="I97" s="39" t="s">
        <v>2578</v>
      </c>
      <c r="J97" s="38" t="s">
        <v>2579</v>
      </c>
      <c r="K97" s="40" t="s">
        <v>2580</v>
      </c>
      <c r="L97" s="40" t="s">
        <v>2581</v>
      </c>
      <c r="M97" s="38" t="s">
        <v>2582</v>
      </c>
      <c r="N97" s="40" t="n">
        <v>1568835</v>
      </c>
      <c r="O97" s="36" t="s">
        <v>2583</v>
      </c>
      <c r="P97" s="36" t="s">
        <v>2584</v>
      </c>
      <c r="Q97" s="41" t="s">
        <v>239</v>
      </c>
      <c r="R97" s="42" t="n">
        <v>43221</v>
      </c>
      <c r="S97" s="39" t="n">
        <v>10</v>
      </c>
      <c r="T97" s="43" t="n">
        <v>46873</v>
      </c>
      <c r="U97" s="37"/>
      <c r="V97" s="36"/>
      <c r="W97" s="36"/>
      <c r="X97" s="39"/>
      <c r="Y97" s="39"/>
      <c r="Z97" s="41"/>
      <c r="AA97" s="37" t="s">
        <v>572</v>
      </c>
      <c r="AB97" s="39"/>
      <c r="AC97" s="39" t="s">
        <v>111</v>
      </c>
      <c r="AD97" s="40" t="n">
        <v>12</v>
      </c>
      <c r="AE97" s="44" t="n">
        <v>45373</v>
      </c>
      <c r="AF97" s="45" t="n">
        <v>45737</v>
      </c>
      <c r="AG97" s="45" t="s">
        <v>81</v>
      </c>
      <c r="AH97" s="38" t="s">
        <v>82</v>
      </c>
      <c r="AI97" s="41" t="s">
        <v>2594</v>
      </c>
      <c r="AJ97" s="38" t="s">
        <v>712</v>
      </c>
      <c r="AK97" s="45" t="s">
        <v>2156</v>
      </c>
      <c r="AL97" s="41"/>
      <c r="AM97" s="41" t="s">
        <v>85</v>
      </c>
      <c r="AN97" s="41" t="s">
        <v>86</v>
      </c>
      <c r="AO97" s="41"/>
      <c r="AP97" s="39" t="s">
        <v>2586</v>
      </c>
      <c r="AQ97" s="46" t="s">
        <v>1496</v>
      </c>
      <c r="AR97" s="45"/>
      <c r="AS97" s="41" t="s">
        <v>90</v>
      </c>
      <c r="AT97" s="36" t="s">
        <v>91</v>
      </c>
      <c r="AU97" s="36"/>
      <c r="AV97" s="38" t="n">
        <v>45167</v>
      </c>
      <c r="AW97" s="38"/>
      <c r="AX97" s="36"/>
      <c r="AY97" s="36"/>
      <c r="AZ97" s="36"/>
      <c r="BA97" s="38"/>
      <c r="BB97" s="38" t="s">
        <v>793</v>
      </c>
      <c r="BC97" s="38" t="s">
        <v>387</v>
      </c>
      <c r="BD97" s="38"/>
      <c r="BE97" s="38"/>
      <c r="BF97" s="47"/>
      <c r="BG97" s="104" t="s">
        <v>2068</v>
      </c>
      <c r="BH97" s="105"/>
      <c r="BI97" s="36" t="s">
        <v>95</v>
      </c>
      <c r="BJ97" s="46" t="s">
        <v>2587</v>
      </c>
      <c r="BK97" s="36" t="s">
        <v>354</v>
      </c>
      <c r="BL97" s="339"/>
      <c r="BM97" s="52" t="s">
        <v>2588</v>
      </c>
      <c r="BN97" s="72"/>
    </row>
    <row r="98" customFormat="false" ht="60" hidden="false" customHeight="true" outlineLevel="0" collapsed="false">
      <c r="A98" s="54"/>
      <c r="B98" s="54" t="s">
        <v>62</v>
      </c>
      <c r="C98" s="54" t="s">
        <v>63</v>
      </c>
      <c r="D98" s="55" t="s">
        <v>64</v>
      </c>
      <c r="E98" s="55" t="s">
        <v>2595</v>
      </c>
      <c r="F98" s="56" t="s">
        <v>2596</v>
      </c>
      <c r="G98" s="56" t="s">
        <v>2597</v>
      </c>
      <c r="H98" s="55" t="s">
        <v>2598</v>
      </c>
      <c r="I98" s="57" t="s">
        <v>2599</v>
      </c>
      <c r="J98" s="56" t="s">
        <v>2600</v>
      </c>
      <c r="K98" s="58" t="s">
        <v>2118</v>
      </c>
      <c r="L98" s="54" t="s">
        <v>2119</v>
      </c>
      <c r="M98" s="56" t="s">
        <v>2601</v>
      </c>
      <c r="N98" s="58" t="s">
        <v>2602</v>
      </c>
      <c r="O98" s="54" t="s">
        <v>2122</v>
      </c>
      <c r="P98" s="54" t="s">
        <v>76</v>
      </c>
      <c r="Q98" s="59" t="s">
        <v>108</v>
      </c>
      <c r="R98" s="60" t="n">
        <v>43556</v>
      </c>
      <c r="S98" s="73" t="n">
        <v>5</v>
      </c>
      <c r="T98" s="61" t="n">
        <v>45382</v>
      </c>
      <c r="U98" s="55" t="s">
        <v>334</v>
      </c>
      <c r="V98" s="62"/>
      <c r="W98" s="62" t="s">
        <v>109</v>
      </c>
      <c r="X98" s="57" t="n">
        <v>100</v>
      </c>
      <c r="Y98" s="57"/>
      <c r="Z98" s="59" t="s">
        <v>109</v>
      </c>
      <c r="AA98" s="54" t="s">
        <v>327</v>
      </c>
      <c r="AB98" s="57"/>
      <c r="AC98" s="59" t="s">
        <v>578</v>
      </c>
      <c r="AD98" s="58" t="n">
        <v>24</v>
      </c>
      <c r="AE98" s="69" t="n">
        <v>45014</v>
      </c>
      <c r="AF98" s="64" t="n">
        <v>45744</v>
      </c>
      <c r="AG98" s="56" t="s">
        <v>81</v>
      </c>
      <c r="AH98" s="56" t="s">
        <v>82</v>
      </c>
      <c r="AI98" s="54" t="s">
        <v>2603</v>
      </c>
      <c r="AJ98" s="56" t="s">
        <v>1121</v>
      </c>
      <c r="AK98" s="64" t="s">
        <v>2156</v>
      </c>
      <c r="AL98" s="59"/>
      <c r="AM98" s="59" t="s">
        <v>87</v>
      </c>
      <c r="AN98" s="59" t="s">
        <v>86</v>
      </c>
      <c r="AO98" s="59" t="s">
        <v>87</v>
      </c>
      <c r="AP98" s="64"/>
      <c r="AQ98" s="59"/>
      <c r="AR98" s="54"/>
      <c r="AS98" s="54"/>
      <c r="AT98" s="56"/>
      <c r="AU98" s="56"/>
      <c r="AV98" s="54"/>
      <c r="AW98" s="54" t="s">
        <v>2604</v>
      </c>
      <c r="AX98" s="54"/>
      <c r="AY98" s="56"/>
      <c r="AZ98" s="56"/>
      <c r="BA98" s="56"/>
      <c r="BB98" s="56" t="s">
        <v>116</v>
      </c>
      <c r="BC98" s="56" t="s">
        <v>117</v>
      </c>
      <c r="BD98" s="59" t="n">
        <v>3201</v>
      </c>
      <c r="BE98" s="56"/>
      <c r="BF98" s="66"/>
      <c r="BG98" s="56" t="s">
        <v>367</v>
      </c>
      <c r="BH98" s="62"/>
      <c r="BI98" s="62"/>
      <c r="BJ98" s="62"/>
      <c r="BK98" s="62"/>
      <c r="BL98" s="120"/>
      <c r="BM98" s="120"/>
      <c r="BN98" s="120"/>
    </row>
    <row r="99" customFormat="false" ht="60" hidden="false" customHeight="true" outlineLevel="0" collapsed="false">
      <c r="A99" s="54"/>
      <c r="B99" s="54" t="s">
        <v>62</v>
      </c>
      <c r="C99" s="54" t="s">
        <v>63</v>
      </c>
      <c r="D99" s="55" t="s">
        <v>64</v>
      </c>
      <c r="E99" s="55" t="n">
        <v>239</v>
      </c>
      <c r="F99" s="56" t="s">
        <v>2605</v>
      </c>
      <c r="G99" s="56" t="s">
        <v>2606</v>
      </c>
      <c r="H99" s="55" t="s">
        <v>2607</v>
      </c>
      <c r="I99" s="57" t="s">
        <v>69</v>
      </c>
      <c r="J99" s="56" t="s">
        <v>361</v>
      </c>
      <c r="K99" s="58" t="s">
        <v>71</v>
      </c>
      <c r="L99" s="58" t="s">
        <v>362</v>
      </c>
      <c r="M99" s="58" t="s">
        <v>73</v>
      </c>
      <c r="N99" s="58" t="s">
        <v>2608</v>
      </c>
      <c r="O99" s="54" t="s">
        <v>2520</v>
      </c>
      <c r="P99" s="54" t="s">
        <v>76</v>
      </c>
      <c r="Q99" s="59" t="s">
        <v>77</v>
      </c>
      <c r="R99" s="69" t="n">
        <v>42592</v>
      </c>
      <c r="S99" s="57" t="n">
        <v>15</v>
      </c>
      <c r="T99" s="61" t="n">
        <v>48070</v>
      </c>
      <c r="U99" s="55" t="s">
        <v>78</v>
      </c>
      <c r="V99" s="62"/>
      <c r="W99" s="62" t="s">
        <v>79</v>
      </c>
      <c r="X99" s="57" t="n">
        <v>100</v>
      </c>
      <c r="Y99" s="57"/>
      <c r="Z99" s="59" t="s">
        <v>79</v>
      </c>
      <c r="AA99" s="55" t="s">
        <v>80</v>
      </c>
      <c r="AB99" s="57"/>
      <c r="AC99" s="59" t="s">
        <v>79</v>
      </c>
      <c r="AD99" s="58" t="n">
        <v>24</v>
      </c>
      <c r="AE99" s="69" t="n">
        <v>45002</v>
      </c>
      <c r="AF99" s="64" t="n">
        <v>45732</v>
      </c>
      <c r="AG99" s="56" t="s">
        <v>81</v>
      </c>
      <c r="AH99" s="56" t="s">
        <v>82</v>
      </c>
      <c r="AI99" s="54" t="s">
        <v>2609</v>
      </c>
      <c r="AJ99" s="56" t="s">
        <v>1121</v>
      </c>
      <c r="AK99" s="64" t="s">
        <v>2156</v>
      </c>
      <c r="AL99" s="59"/>
      <c r="AM99" s="59" t="s">
        <v>85</v>
      </c>
      <c r="AN99" s="59" t="s">
        <v>86</v>
      </c>
      <c r="AO99" s="59" t="s">
        <v>87</v>
      </c>
      <c r="AP99" s="57" t="s">
        <v>365</v>
      </c>
      <c r="AQ99" s="65"/>
      <c r="AR99" s="64"/>
      <c r="AS99" s="59" t="s">
        <v>90</v>
      </c>
      <c r="AT99" s="54" t="s">
        <v>91</v>
      </c>
      <c r="AU99" s="54"/>
      <c r="AV99" s="56"/>
      <c r="AW99" s="56"/>
      <c r="AX99" s="54"/>
      <c r="AY99" s="54"/>
      <c r="AZ99" s="54"/>
      <c r="BA99" s="56" t="s">
        <v>92</v>
      </c>
      <c r="BB99" s="56" t="s">
        <v>93</v>
      </c>
      <c r="BC99" s="56" t="s">
        <v>94</v>
      </c>
      <c r="BD99" s="59" t="n">
        <v>3160</v>
      </c>
      <c r="BE99" s="56"/>
      <c r="BF99" s="66"/>
      <c r="BG99" s="56" t="s">
        <v>367</v>
      </c>
      <c r="BH99" s="62"/>
      <c r="BI99" s="62"/>
      <c r="BJ99" s="107" t="s">
        <v>96</v>
      </c>
      <c r="BK99" s="62" t="s">
        <v>97</v>
      </c>
      <c r="BL99" s="120"/>
      <c r="BM99" s="120" t="s">
        <v>2175</v>
      </c>
      <c r="BN99" s="120"/>
    </row>
    <row r="100" customFormat="false" ht="60" hidden="false" customHeight="true" outlineLevel="0" collapsed="false">
      <c r="A100" s="36"/>
      <c r="B100" s="36" t="s">
        <v>62</v>
      </c>
      <c r="C100" s="36" t="s">
        <v>63</v>
      </c>
      <c r="D100" s="37" t="s">
        <v>64</v>
      </c>
      <c r="E100" s="37" t="s">
        <v>2610</v>
      </c>
      <c r="F100" s="38" t="s">
        <v>2611</v>
      </c>
      <c r="G100" s="38" t="s">
        <v>2612</v>
      </c>
      <c r="H100" s="37" t="s">
        <v>2613</v>
      </c>
      <c r="I100" s="39" t="s">
        <v>2614</v>
      </c>
      <c r="J100" s="38" t="s">
        <v>2615</v>
      </c>
      <c r="K100" s="40" t="s">
        <v>464</v>
      </c>
      <c r="L100" s="40" t="s">
        <v>2188</v>
      </c>
      <c r="M100" s="40" t="s">
        <v>2189</v>
      </c>
      <c r="N100" s="40" t="n">
        <v>13247</v>
      </c>
      <c r="O100" s="36" t="s">
        <v>2191</v>
      </c>
      <c r="P100" s="36" t="s">
        <v>76</v>
      </c>
      <c r="Q100" s="41" t="s">
        <v>77</v>
      </c>
      <c r="R100" s="50" t="s">
        <v>2616</v>
      </c>
      <c r="S100" s="39" t="n">
        <v>10</v>
      </c>
      <c r="T100" s="43" t="n">
        <v>47157</v>
      </c>
      <c r="U100" s="37" t="s">
        <v>78</v>
      </c>
      <c r="V100" s="51"/>
      <c r="W100" s="51" t="s">
        <v>79</v>
      </c>
      <c r="X100" s="39" t="n">
        <v>100</v>
      </c>
      <c r="Y100" s="39"/>
      <c r="Z100" s="41" t="s">
        <v>79</v>
      </c>
      <c r="AA100" s="37" t="s">
        <v>80</v>
      </c>
      <c r="AB100" s="39"/>
      <c r="AC100" s="41" t="s">
        <v>79</v>
      </c>
      <c r="AD100" s="40" t="n">
        <v>12</v>
      </c>
      <c r="AE100" s="44" t="n">
        <v>45332</v>
      </c>
      <c r="AF100" s="45" t="n">
        <v>45697</v>
      </c>
      <c r="AG100" s="38" t="s">
        <v>81</v>
      </c>
      <c r="AH100" s="38" t="s">
        <v>82</v>
      </c>
      <c r="AI100" s="41" t="s">
        <v>2617</v>
      </c>
      <c r="AJ100" s="38" t="s">
        <v>113</v>
      </c>
      <c r="AK100" s="45" t="s">
        <v>2193</v>
      </c>
      <c r="AL100" s="41"/>
      <c r="AM100" s="41" t="s">
        <v>85</v>
      </c>
      <c r="AN100" s="41" t="s">
        <v>86</v>
      </c>
      <c r="AO100" s="41" t="s">
        <v>87</v>
      </c>
      <c r="AP100" s="39" t="s">
        <v>2618</v>
      </c>
      <c r="AQ100" s="46" t="s">
        <v>2619</v>
      </c>
      <c r="AR100" s="45"/>
      <c r="AS100" s="41" t="s">
        <v>90</v>
      </c>
      <c r="AT100" s="36" t="s">
        <v>91</v>
      </c>
      <c r="AU100" s="36"/>
      <c r="AV100" s="46" t="s">
        <v>2104</v>
      </c>
      <c r="AW100" s="38"/>
      <c r="AX100" s="36"/>
      <c r="AY100" s="36"/>
      <c r="AZ100" s="36"/>
      <c r="BA100" s="38"/>
      <c r="BB100" s="38" t="s">
        <v>93</v>
      </c>
      <c r="BC100" s="38" t="s">
        <v>94</v>
      </c>
      <c r="BD100" s="41" t="n">
        <v>3160</v>
      </c>
      <c r="BE100" s="38"/>
      <c r="BF100" s="47"/>
      <c r="BG100" s="48" t="s">
        <v>446</v>
      </c>
      <c r="BH100" s="49"/>
      <c r="BI100" s="51"/>
      <c r="BJ100" s="51"/>
      <c r="BK100" s="51"/>
      <c r="BL100" s="52"/>
      <c r="BM100" s="120" t="s">
        <v>2175</v>
      </c>
      <c r="BN100" s="52"/>
    </row>
    <row r="101" customFormat="false" ht="60" hidden="false" customHeight="true" outlineLevel="0" collapsed="false">
      <c r="A101" s="54"/>
      <c r="B101" s="54" t="s">
        <v>62</v>
      </c>
      <c r="C101" s="54" t="s">
        <v>63</v>
      </c>
      <c r="D101" s="55" t="s">
        <v>64</v>
      </c>
      <c r="E101" s="55" t="n">
        <v>244</v>
      </c>
      <c r="F101" s="56" t="s">
        <v>2620</v>
      </c>
      <c r="G101" s="56" t="s">
        <v>2621</v>
      </c>
      <c r="H101" s="55" t="s">
        <v>1928</v>
      </c>
      <c r="I101" s="57" t="s">
        <v>69</v>
      </c>
      <c r="J101" s="56" t="s">
        <v>2305</v>
      </c>
      <c r="K101" s="58" t="s">
        <v>71</v>
      </c>
      <c r="L101" s="58" t="s">
        <v>362</v>
      </c>
      <c r="M101" s="58" t="s">
        <v>73</v>
      </c>
      <c r="N101" s="58" t="s">
        <v>2622</v>
      </c>
      <c r="O101" s="54" t="s">
        <v>75</v>
      </c>
      <c r="P101" s="54" t="s">
        <v>76</v>
      </c>
      <c r="Q101" s="59" t="s">
        <v>77</v>
      </c>
      <c r="R101" s="60" t="n">
        <v>42592</v>
      </c>
      <c r="S101" s="57" t="n">
        <v>15</v>
      </c>
      <c r="T101" s="61" t="n">
        <v>48070</v>
      </c>
      <c r="U101" s="55" t="s">
        <v>78</v>
      </c>
      <c r="V101" s="62"/>
      <c r="W101" s="62" t="s">
        <v>79</v>
      </c>
      <c r="X101" s="57" t="n">
        <v>100</v>
      </c>
      <c r="Y101" s="57"/>
      <c r="Z101" s="59" t="s">
        <v>79</v>
      </c>
      <c r="AA101" s="55" t="s">
        <v>80</v>
      </c>
      <c r="AB101" s="57"/>
      <c r="AC101" s="59" t="s">
        <v>79</v>
      </c>
      <c r="AD101" s="58" t="n">
        <v>24</v>
      </c>
      <c r="AE101" s="69" t="n">
        <v>45001</v>
      </c>
      <c r="AF101" s="64" t="n">
        <v>45731</v>
      </c>
      <c r="AG101" s="56" t="s">
        <v>81</v>
      </c>
      <c r="AH101" s="56" t="s">
        <v>82</v>
      </c>
      <c r="AI101" s="54" t="s">
        <v>2623</v>
      </c>
      <c r="AJ101" s="56" t="s">
        <v>1121</v>
      </c>
      <c r="AK101" s="64" t="s">
        <v>2156</v>
      </c>
      <c r="AL101" s="59"/>
      <c r="AM101" s="59" t="s">
        <v>85</v>
      </c>
      <c r="AN101" s="59" t="s">
        <v>86</v>
      </c>
      <c r="AO101" s="59" t="s">
        <v>87</v>
      </c>
      <c r="AP101" s="57" t="s">
        <v>365</v>
      </c>
      <c r="AQ101" s="65"/>
      <c r="AR101" s="64"/>
      <c r="AS101" s="59" t="s">
        <v>90</v>
      </c>
      <c r="AT101" s="54" t="s">
        <v>91</v>
      </c>
      <c r="AU101" s="54"/>
      <c r="AV101" s="56"/>
      <c r="AW101" s="56"/>
      <c r="AX101" s="54"/>
      <c r="AY101" s="54"/>
      <c r="AZ101" s="54"/>
      <c r="BA101" s="56" t="s">
        <v>402</v>
      </c>
      <c r="BB101" s="56" t="s">
        <v>93</v>
      </c>
      <c r="BC101" s="56" t="s">
        <v>94</v>
      </c>
      <c r="BD101" s="59" t="n">
        <v>3160</v>
      </c>
      <c r="BE101" s="56"/>
      <c r="BF101" s="66"/>
      <c r="BG101" s="56" t="s">
        <v>367</v>
      </c>
      <c r="BH101" s="62"/>
      <c r="BI101" s="62"/>
      <c r="BJ101" s="107" t="s">
        <v>96</v>
      </c>
      <c r="BK101" s="62" t="s">
        <v>97</v>
      </c>
      <c r="BL101" s="120"/>
      <c r="BM101" s="120" t="s">
        <v>2175</v>
      </c>
      <c r="BN101" s="120"/>
    </row>
    <row r="102" customFormat="false" ht="60" hidden="false" customHeight="true" outlineLevel="0" collapsed="false">
      <c r="A102" s="54"/>
      <c r="B102" s="54" t="s">
        <v>62</v>
      </c>
      <c r="C102" s="54" t="s">
        <v>63</v>
      </c>
      <c r="D102" s="55" t="s">
        <v>64</v>
      </c>
      <c r="E102" s="55" t="n">
        <v>244</v>
      </c>
      <c r="F102" s="56" t="s">
        <v>2620</v>
      </c>
      <c r="G102" s="56" t="s">
        <v>2624</v>
      </c>
      <c r="H102" s="55" t="s">
        <v>1932</v>
      </c>
      <c r="I102" s="57" t="s">
        <v>69</v>
      </c>
      <c r="J102" s="56" t="s">
        <v>2305</v>
      </c>
      <c r="K102" s="58" t="s">
        <v>71</v>
      </c>
      <c r="L102" s="58" t="s">
        <v>362</v>
      </c>
      <c r="M102" s="58" t="s">
        <v>73</v>
      </c>
      <c r="N102" s="58" t="s">
        <v>2625</v>
      </c>
      <c r="O102" s="54" t="s">
        <v>75</v>
      </c>
      <c r="P102" s="54" t="s">
        <v>76</v>
      </c>
      <c r="Q102" s="59" t="s">
        <v>77</v>
      </c>
      <c r="R102" s="60" t="n">
        <v>42591</v>
      </c>
      <c r="S102" s="57" t="n">
        <v>15</v>
      </c>
      <c r="T102" s="61" t="n">
        <v>48069</v>
      </c>
      <c r="U102" s="55" t="s">
        <v>78</v>
      </c>
      <c r="V102" s="62"/>
      <c r="W102" s="62" t="s">
        <v>79</v>
      </c>
      <c r="X102" s="57" t="n">
        <v>100</v>
      </c>
      <c r="Y102" s="57"/>
      <c r="Z102" s="59" t="s">
        <v>79</v>
      </c>
      <c r="AA102" s="55" t="s">
        <v>80</v>
      </c>
      <c r="AB102" s="57"/>
      <c r="AC102" s="59" t="s">
        <v>79</v>
      </c>
      <c r="AD102" s="58" t="n">
        <v>24</v>
      </c>
      <c r="AE102" s="69" t="n">
        <v>45001</v>
      </c>
      <c r="AF102" s="64" t="n">
        <v>45731</v>
      </c>
      <c r="AG102" s="56" t="s">
        <v>81</v>
      </c>
      <c r="AH102" s="56" t="s">
        <v>82</v>
      </c>
      <c r="AI102" s="54" t="s">
        <v>2626</v>
      </c>
      <c r="AJ102" s="56" t="s">
        <v>1121</v>
      </c>
      <c r="AK102" s="64" t="s">
        <v>2156</v>
      </c>
      <c r="AL102" s="59"/>
      <c r="AM102" s="59" t="s">
        <v>85</v>
      </c>
      <c r="AN102" s="59" t="s">
        <v>86</v>
      </c>
      <c r="AO102" s="59" t="s">
        <v>87</v>
      </c>
      <c r="AP102" s="57" t="s">
        <v>365</v>
      </c>
      <c r="AQ102" s="65"/>
      <c r="AR102" s="64"/>
      <c r="AS102" s="59" t="s">
        <v>90</v>
      </c>
      <c r="AT102" s="54" t="s">
        <v>91</v>
      </c>
      <c r="AU102" s="54"/>
      <c r="AV102" s="56"/>
      <c r="AW102" s="56"/>
      <c r="AX102" s="54"/>
      <c r="AY102" s="54"/>
      <c r="AZ102" s="54"/>
      <c r="BA102" s="56" t="s">
        <v>402</v>
      </c>
      <c r="BB102" s="56" t="s">
        <v>93</v>
      </c>
      <c r="BC102" s="56" t="s">
        <v>94</v>
      </c>
      <c r="BD102" s="59" t="n">
        <v>3160</v>
      </c>
      <c r="BE102" s="56"/>
      <c r="BF102" s="66"/>
      <c r="BG102" s="56" t="s">
        <v>367</v>
      </c>
      <c r="BH102" s="62"/>
      <c r="BI102" s="62"/>
      <c r="BJ102" s="107" t="s">
        <v>96</v>
      </c>
      <c r="BK102" s="62" t="s">
        <v>97</v>
      </c>
      <c r="BL102" s="120"/>
      <c r="BM102" s="120" t="s">
        <v>2175</v>
      </c>
      <c r="BN102" s="120"/>
    </row>
    <row r="103" customFormat="false" ht="60" hidden="false" customHeight="true" outlineLevel="0" collapsed="false">
      <c r="A103" s="54"/>
      <c r="B103" s="54" t="s">
        <v>62</v>
      </c>
      <c r="C103" s="54" t="s">
        <v>63</v>
      </c>
      <c r="D103" s="55" t="s">
        <v>64</v>
      </c>
      <c r="E103" s="55" t="n">
        <v>244</v>
      </c>
      <c r="F103" s="56" t="s">
        <v>2620</v>
      </c>
      <c r="G103" s="56" t="s">
        <v>2627</v>
      </c>
      <c r="H103" s="55" t="s">
        <v>1934</v>
      </c>
      <c r="I103" s="57" t="s">
        <v>69</v>
      </c>
      <c r="J103" s="56" t="s">
        <v>2305</v>
      </c>
      <c r="K103" s="58" t="s">
        <v>71</v>
      </c>
      <c r="L103" s="58" t="s">
        <v>362</v>
      </c>
      <c r="M103" s="58" t="s">
        <v>73</v>
      </c>
      <c r="N103" s="58" t="s">
        <v>2628</v>
      </c>
      <c r="O103" s="54" t="s">
        <v>75</v>
      </c>
      <c r="P103" s="54" t="s">
        <v>76</v>
      </c>
      <c r="Q103" s="59" t="s">
        <v>77</v>
      </c>
      <c r="R103" s="60" t="n">
        <v>42591</v>
      </c>
      <c r="S103" s="57" t="n">
        <v>15</v>
      </c>
      <c r="T103" s="61" t="n">
        <v>48069</v>
      </c>
      <c r="U103" s="55" t="s">
        <v>78</v>
      </c>
      <c r="V103" s="62"/>
      <c r="W103" s="62" t="s">
        <v>79</v>
      </c>
      <c r="X103" s="57" t="n">
        <v>100</v>
      </c>
      <c r="Y103" s="57"/>
      <c r="Z103" s="59" t="s">
        <v>79</v>
      </c>
      <c r="AA103" s="55" t="s">
        <v>80</v>
      </c>
      <c r="AB103" s="57"/>
      <c r="AC103" s="59" t="s">
        <v>79</v>
      </c>
      <c r="AD103" s="58" t="n">
        <v>24</v>
      </c>
      <c r="AE103" s="69" t="n">
        <v>45001</v>
      </c>
      <c r="AF103" s="64" t="n">
        <v>45731</v>
      </c>
      <c r="AG103" s="56" t="s">
        <v>81</v>
      </c>
      <c r="AH103" s="56" t="s">
        <v>82</v>
      </c>
      <c r="AI103" s="54" t="s">
        <v>2629</v>
      </c>
      <c r="AJ103" s="56" t="s">
        <v>1121</v>
      </c>
      <c r="AK103" s="64" t="s">
        <v>2156</v>
      </c>
      <c r="AL103" s="59"/>
      <c r="AM103" s="59" t="s">
        <v>85</v>
      </c>
      <c r="AN103" s="59" t="s">
        <v>86</v>
      </c>
      <c r="AO103" s="59" t="s">
        <v>87</v>
      </c>
      <c r="AP103" s="57" t="s">
        <v>365</v>
      </c>
      <c r="AQ103" s="65"/>
      <c r="AR103" s="64"/>
      <c r="AS103" s="59" t="s">
        <v>90</v>
      </c>
      <c r="AT103" s="54" t="s">
        <v>91</v>
      </c>
      <c r="AU103" s="54"/>
      <c r="AV103" s="56"/>
      <c r="AW103" s="56"/>
      <c r="AX103" s="54"/>
      <c r="AY103" s="54"/>
      <c r="AZ103" s="54"/>
      <c r="BA103" s="56" t="s">
        <v>402</v>
      </c>
      <c r="BB103" s="56" t="s">
        <v>93</v>
      </c>
      <c r="BC103" s="56" t="s">
        <v>94</v>
      </c>
      <c r="BD103" s="59" t="n">
        <v>3160</v>
      </c>
      <c r="BE103" s="56"/>
      <c r="BF103" s="66"/>
      <c r="BG103" s="56" t="s">
        <v>367</v>
      </c>
      <c r="BH103" s="62"/>
      <c r="BI103" s="62"/>
      <c r="BJ103" s="107" t="s">
        <v>96</v>
      </c>
      <c r="BK103" s="62" t="s">
        <v>97</v>
      </c>
      <c r="BL103" s="120"/>
      <c r="BM103" s="120" t="s">
        <v>2175</v>
      </c>
      <c r="BN103" s="120"/>
    </row>
    <row r="104" customFormat="false" ht="60" hidden="false" customHeight="true" outlineLevel="0" collapsed="false">
      <c r="A104" s="54"/>
      <c r="B104" s="54" t="s">
        <v>62</v>
      </c>
      <c r="C104" s="54" t="s">
        <v>63</v>
      </c>
      <c r="D104" s="55" t="s">
        <v>64</v>
      </c>
      <c r="E104" s="55" t="n">
        <v>244</v>
      </c>
      <c r="F104" s="56" t="s">
        <v>2620</v>
      </c>
      <c r="G104" s="56" t="s">
        <v>2630</v>
      </c>
      <c r="H104" s="55" t="s">
        <v>1936</v>
      </c>
      <c r="I104" s="57" t="s">
        <v>69</v>
      </c>
      <c r="J104" s="56" t="s">
        <v>2305</v>
      </c>
      <c r="K104" s="58" t="s">
        <v>71</v>
      </c>
      <c r="L104" s="58" t="s">
        <v>362</v>
      </c>
      <c r="M104" s="58" t="s">
        <v>73</v>
      </c>
      <c r="N104" s="58" t="s">
        <v>2631</v>
      </c>
      <c r="O104" s="54" t="s">
        <v>75</v>
      </c>
      <c r="P104" s="54" t="s">
        <v>76</v>
      </c>
      <c r="Q104" s="59" t="s">
        <v>77</v>
      </c>
      <c r="R104" s="60" t="n">
        <v>42592</v>
      </c>
      <c r="S104" s="57" t="n">
        <v>15</v>
      </c>
      <c r="T104" s="61" t="n">
        <v>48070</v>
      </c>
      <c r="U104" s="55" t="s">
        <v>78</v>
      </c>
      <c r="V104" s="62"/>
      <c r="W104" s="62" t="s">
        <v>79</v>
      </c>
      <c r="X104" s="57" t="n">
        <v>100</v>
      </c>
      <c r="Y104" s="57"/>
      <c r="Z104" s="59" t="s">
        <v>79</v>
      </c>
      <c r="AA104" s="55" t="s">
        <v>80</v>
      </c>
      <c r="AB104" s="57"/>
      <c r="AC104" s="59" t="s">
        <v>79</v>
      </c>
      <c r="AD104" s="58" t="n">
        <v>24</v>
      </c>
      <c r="AE104" s="69" t="n">
        <v>45001</v>
      </c>
      <c r="AF104" s="64" t="n">
        <v>45731</v>
      </c>
      <c r="AG104" s="56" t="s">
        <v>81</v>
      </c>
      <c r="AH104" s="56" t="s">
        <v>82</v>
      </c>
      <c r="AI104" s="54" t="s">
        <v>2632</v>
      </c>
      <c r="AJ104" s="56" t="s">
        <v>1121</v>
      </c>
      <c r="AK104" s="64" t="s">
        <v>2156</v>
      </c>
      <c r="AL104" s="59"/>
      <c r="AM104" s="59" t="s">
        <v>85</v>
      </c>
      <c r="AN104" s="59" t="s">
        <v>86</v>
      </c>
      <c r="AO104" s="59" t="s">
        <v>87</v>
      </c>
      <c r="AP104" s="57" t="s">
        <v>2633</v>
      </c>
      <c r="AQ104" s="65"/>
      <c r="AR104" s="64"/>
      <c r="AS104" s="59" t="s">
        <v>90</v>
      </c>
      <c r="AT104" s="54" t="s">
        <v>91</v>
      </c>
      <c r="AU104" s="54"/>
      <c r="AV104" s="56"/>
      <c r="AW104" s="56"/>
      <c r="AX104" s="54"/>
      <c r="AY104" s="54"/>
      <c r="AZ104" s="54"/>
      <c r="BA104" s="56" t="s">
        <v>402</v>
      </c>
      <c r="BB104" s="56" t="s">
        <v>93</v>
      </c>
      <c r="BC104" s="56" t="s">
        <v>94</v>
      </c>
      <c r="BD104" s="59" t="n">
        <v>3160</v>
      </c>
      <c r="BE104" s="56"/>
      <c r="BF104" s="66"/>
      <c r="BG104" s="56" t="s">
        <v>367</v>
      </c>
      <c r="BH104" s="62"/>
      <c r="BI104" s="62"/>
      <c r="BJ104" s="107" t="s">
        <v>96</v>
      </c>
      <c r="BK104" s="62" t="s">
        <v>97</v>
      </c>
      <c r="BL104" s="120"/>
      <c r="BM104" s="120" t="s">
        <v>2175</v>
      </c>
      <c r="BN104" s="120"/>
    </row>
    <row r="105" customFormat="false" ht="60" hidden="false" customHeight="true" outlineLevel="0" collapsed="false">
      <c r="A105" s="54"/>
      <c r="B105" s="54" t="s">
        <v>62</v>
      </c>
      <c r="C105" s="54" t="s">
        <v>63</v>
      </c>
      <c r="D105" s="55" t="s">
        <v>64</v>
      </c>
      <c r="E105" s="55" t="n">
        <v>244</v>
      </c>
      <c r="F105" s="56" t="s">
        <v>2620</v>
      </c>
      <c r="G105" s="56" t="s">
        <v>2634</v>
      </c>
      <c r="H105" s="55" t="s">
        <v>1938</v>
      </c>
      <c r="I105" s="57" t="s">
        <v>69</v>
      </c>
      <c r="J105" s="56" t="s">
        <v>2305</v>
      </c>
      <c r="K105" s="58" t="s">
        <v>71</v>
      </c>
      <c r="L105" s="58" t="s">
        <v>362</v>
      </c>
      <c r="M105" s="58" t="s">
        <v>73</v>
      </c>
      <c r="N105" s="58" t="s">
        <v>2635</v>
      </c>
      <c r="O105" s="54" t="s">
        <v>75</v>
      </c>
      <c r="P105" s="54" t="s">
        <v>76</v>
      </c>
      <c r="Q105" s="59" t="s">
        <v>77</v>
      </c>
      <c r="R105" s="60" t="n">
        <v>42591</v>
      </c>
      <c r="S105" s="57" t="n">
        <v>15</v>
      </c>
      <c r="T105" s="61" t="n">
        <v>48069</v>
      </c>
      <c r="U105" s="55" t="s">
        <v>78</v>
      </c>
      <c r="V105" s="62"/>
      <c r="W105" s="62" t="s">
        <v>79</v>
      </c>
      <c r="X105" s="57" t="n">
        <v>100</v>
      </c>
      <c r="Y105" s="57"/>
      <c r="Z105" s="59" t="s">
        <v>79</v>
      </c>
      <c r="AA105" s="55" t="s">
        <v>80</v>
      </c>
      <c r="AB105" s="57"/>
      <c r="AC105" s="59" t="s">
        <v>79</v>
      </c>
      <c r="AD105" s="58" t="n">
        <v>24</v>
      </c>
      <c r="AE105" s="69" t="n">
        <v>45001</v>
      </c>
      <c r="AF105" s="64" t="n">
        <v>45731</v>
      </c>
      <c r="AG105" s="56" t="s">
        <v>81</v>
      </c>
      <c r="AH105" s="56" t="s">
        <v>82</v>
      </c>
      <c r="AI105" s="54" t="s">
        <v>2636</v>
      </c>
      <c r="AJ105" s="56" t="s">
        <v>1121</v>
      </c>
      <c r="AK105" s="64" t="s">
        <v>2156</v>
      </c>
      <c r="AL105" s="59"/>
      <c r="AM105" s="59" t="s">
        <v>85</v>
      </c>
      <c r="AN105" s="59" t="s">
        <v>86</v>
      </c>
      <c r="AO105" s="59" t="s">
        <v>87</v>
      </c>
      <c r="AP105" s="57" t="s">
        <v>2633</v>
      </c>
      <c r="AQ105" s="65"/>
      <c r="AR105" s="64"/>
      <c r="AS105" s="59" t="s">
        <v>90</v>
      </c>
      <c r="AT105" s="54" t="s">
        <v>91</v>
      </c>
      <c r="AU105" s="54"/>
      <c r="AV105" s="56"/>
      <c r="AW105" s="56"/>
      <c r="AX105" s="54"/>
      <c r="AY105" s="54"/>
      <c r="AZ105" s="54"/>
      <c r="BA105" s="56" t="s">
        <v>402</v>
      </c>
      <c r="BB105" s="56" t="s">
        <v>93</v>
      </c>
      <c r="BC105" s="56" t="s">
        <v>94</v>
      </c>
      <c r="BD105" s="59" t="n">
        <v>3160</v>
      </c>
      <c r="BE105" s="56"/>
      <c r="BF105" s="66"/>
      <c r="BG105" s="56" t="s">
        <v>367</v>
      </c>
      <c r="BH105" s="62"/>
      <c r="BI105" s="62"/>
      <c r="BJ105" s="107" t="s">
        <v>96</v>
      </c>
      <c r="BK105" s="62" t="s">
        <v>97</v>
      </c>
      <c r="BL105" s="120"/>
      <c r="BM105" s="120" t="s">
        <v>2175</v>
      </c>
      <c r="BN105" s="120"/>
    </row>
    <row r="106" customFormat="false" ht="60" hidden="false" customHeight="true" outlineLevel="0" collapsed="false">
      <c r="A106" s="54"/>
      <c r="B106" s="54" t="s">
        <v>62</v>
      </c>
      <c r="C106" s="54" t="s">
        <v>63</v>
      </c>
      <c r="D106" s="55" t="s">
        <v>64</v>
      </c>
      <c r="E106" s="55" t="n">
        <v>244</v>
      </c>
      <c r="F106" s="56" t="s">
        <v>2637</v>
      </c>
      <c r="G106" s="56" t="s">
        <v>2638</v>
      </c>
      <c r="H106" s="55" t="s">
        <v>1910</v>
      </c>
      <c r="I106" s="57" t="s">
        <v>69</v>
      </c>
      <c r="J106" s="56" t="s">
        <v>2305</v>
      </c>
      <c r="K106" s="58" t="s">
        <v>71</v>
      </c>
      <c r="L106" s="58" t="s">
        <v>362</v>
      </c>
      <c r="M106" s="58" t="s">
        <v>73</v>
      </c>
      <c r="N106" s="58" t="s">
        <v>2639</v>
      </c>
      <c r="O106" s="54" t="s">
        <v>75</v>
      </c>
      <c r="P106" s="54" t="s">
        <v>76</v>
      </c>
      <c r="Q106" s="59" t="s">
        <v>77</v>
      </c>
      <c r="R106" s="60" t="n">
        <v>42592</v>
      </c>
      <c r="S106" s="57" t="n">
        <v>15</v>
      </c>
      <c r="T106" s="61" t="n">
        <v>48070</v>
      </c>
      <c r="U106" s="55" t="s">
        <v>78</v>
      </c>
      <c r="V106" s="62"/>
      <c r="W106" s="62" t="s">
        <v>79</v>
      </c>
      <c r="X106" s="57" t="n">
        <v>100</v>
      </c>
      <c r="Y106" s="57"/>
      <c r="Z106" s="59" t="s">
        <v>79</v>
      </c>
      <c r="AA106" s="55" t="s">
        <v>80</v>
      </c>
      <c r="AB106" s="57"/>
      <c r="AC106" s="59" t="s">
        <v>79</v>
      </c>
      <c r="AD106" s="58" t="n">
        <v>24</v>
      </c>
      <c r="AE106" s="69" t="n">
        <v>45001</v>
      </c>
      <c r="AF106" s="64" t="n">
        <v>45731</v>
      </c>
      <c r="AG106" s="56" t="s">
        <v>81</v>
      </c>
      <c r="AH106" s="56" t="s">
        <v>82</v>
      </c>
      <c r="AI106" s="54" t="s">
        <v>2640</v>
      </c>
      <c r="AJ106" s="56" t="s">
        <v>1121</v>
      </c>
      <c r="AK106" s="64" t="s">
        <v>2156</v>
      </c>
      <c r="AL106" s="59"/>
      <c r="AM106" s="59" t="s">
        <v>85</v>
      </c>
      <c r="AN106" s="59" t="s">
        <v>86</v>
      </c>
      <c r="AO106" s="59" t="s">
        <v>87</v>
      </c>
      <c r="AP106" s="57" t="s">
        <v>365</v>
      </c>
      <c r="AQ106" s="65"/>
      <c r="AR106" s="64"/>
      <c r="AS106" s="59" t="s">
        <v>90</v>
      </c>
      <c r="AT106" s="54" t="s">
        <v>91</v>
      </c>
      <c r="AU106" s="54"/>
      <c r="AV106" s="56"/>
      <c r="AW106" s="56"/>
      <c r="AX106" s="54"/>
      <c r="AY106" s="54"/>
      <c r="AZ106" s="54"/>
      <c r="BA106" s="56" t="s">
        <v>402</v>
      </c>
      <c r="BB106" s="56" t="s">
        <v>93</v>
      </c>
      <c r="BC106" s="56" t="s">
        <v>94</v>
      </c>
      <c r="BD106" s="59" t="n">
        <v>3160</v>
      </c>
      <c r="BE106" s="56"/>
      <c r="BF106" s="66"/>
      <c r="BG106" s="56" t="s">
        <v>367</v>
      </c>
      <c r="BH106" s="62"/>
      <c r="BI106" s="62"/>
      <c r="BJ106" s="107" t="s">
        <v>96</v>
      </c>
      <c r="BK106" s="62" t="s">
        <v>97</v>
      </c>
      <c r="BL106" s="120"/>
      <c r="BM106" s="120" t="s">
        <v>2175</v>
      </c>
      <c r="BN106" s="120"/>
    </row>
    <row r="107" customFormat="false" ht="60" hidden="false" customHeight="true" outlineLevel="0" collapsed="false">
      <c r="A107" s="54"/>
      <c r="B107" s="54" t="s">
        <v>62</v>
      </c>
      <c r="C107" s="54" t="s">
        <v>63</v>
      </c>
      <c r="D107" s="55" t="s">
        <v>64</v>
      </c>
      <c r="E107" s="55" t="n">
        <v>244</v>
      </c>
      <c r="F107" s="56" t="s">
        <v>2641</v>
      </c>
      <c r="G107" s="56" t="s">
        <v>2642</v>
      </c>
      <c r="H107" s="55" t="s">
        <v>1920</v>
      </c>
      <c r="I107" s="57" t="s">
        <v>69</v>
      </c>
      <c r="J107" s="56" t="s">
        <v>2305</v>
      </c>
      <c r="K107" s="58" t="s">
        <v>71</v>
      </c>
      <c r="L107" s="58" t="s">
        <v>362</v>
      </c>
      <c r="M107" s="58" t="s">
        <v>73</v>
      </c>
      <c r="N107" s="58" t="s">
        <v>2643</v>
      </c>
      <c r="O107" s="54" t="s">
        <v>75</v>
      </c>
      <c r="P107" s="54" t="s">
        <v>76</v>
      </c>
      <c r="Q107" s="59" t="s">
        <v>77</v>
      </c>
      <c r="R107" s="60" t="n">
        <v>42592</v>
      </c>
      <c r="S107" s="57" t="n">
        <v>15</v>
      </c>
      <c r="T107" s="61" t="n">
        <v>48070</v>
      </c>
      <c r="U107" s="55" t="s">
        <v>78</v>
      </c>
      <c r="V107" s="62"/>
      <c r="W107" s="62" t="s">
        <v>79</v>
      </c>
      <c r="X107" s="57" t="n">
        <v>100</v>
      </c>
      <c r="Y107" s="57"/>
      <c r="Z107" s="59" t="s">
        <v>79</v>
      </c>
      <c r="AA107" s="55" t="s">
        <v>80</v>
      </c>
      <c r="AB107" s="57"/>
      <c r="AC107" s="59" t="s">
        <v>79</v>
      </c>
      <c r="AD107" s="58" t="n">
        <v>24</v>
      </c>
      <c r="AE107" s="69" t="n">
        <v>45001</v>
      </c>
      <c r="AF107" s="64" t="n">
        <v>45731</v>
      </c>
      <c r="AG107" s="56" t="s">
        <v>81</v>
      </c>
      <c r="AH107" s="56" t="s">
        <v>82</v>
      </c>
      <c r="AI107" s="54" t="s">
        <v>2644</v>
      </c>
      <c r="AJ107" s="56" t="s">
        <v>1121</v>
      </c>
      <c r="AK107" s="64" t="s">
        <v>2156</v>
      </c>
      <c r="AL107" s="59"/>
      <c r="AM107" s="59" t="s">
        <v>85</v>
      </c>
      <c r="AN107" s="59" t="s">
        <v>86</v>
      </c>
      <c r="AO107" s="59" t="s">
        <v>87</v>
      </c>
      <c r="AP107" s="57" t="s">
        <v>365</v>
      </c>
      <c r="AQ107" s="65"/>
      <c r="AR107" s="64"/>
      <c r="AS107" s="59" t="s">
        <v>90</v>
      </c>
      <c r="AT107" s="54" t="s">
        <v>91</v>
      </c>
      <c r="AU107" s="54"/>
      <c r="AV107" s="56"/>
      <c r="AW107" s="56"/>
      <c r="AX107" s="54"/>
      <c r="AY107" s="54"/>
      <c r="AZ107" s="54"/>
      <c r="BA107" s="56" t="s">
        <v>402</v>
      </c>
      <c r="BB107" s="56" t="s">
        <v>93</v>
      </c>
      <c r="BC107" s="56" t="s">
        <v>94</v>
      </c>
      <c r="BD107" s="59" t="n">
        <v>3160</v>
      </c>
      <c r="BE107" s="56"/>
      <c r="BF107" s="66"/>
      <c r="BG107" s="56" t="s">
        <v>367</v>
      </c>
      <c r="BH107" s="62"/>
      <c r="BI107" s="62"/>
      <c r="BJ107" s="107" t="s">
        <v>96</v>
      </c>
      <c r="BK107" s="62" t="s">
        <v>97</v>
      </c>
      <c r="BL107" s="120"/>
      <c r="BM107" s="120" t="s">
        <v>2175</v>
      </c>
      <c r="BN107" s="120"/>
    </row>
    <row r="108" customFormat="false" ht="60" hidden="false" customHeight="true" outlineLevel="0" collapsed="false">
      <c r="A108" s="54"/>
      <c r="B108" s="54" t="s">
        <v>62</v>
      </c>
      <c r="C108" s="54" t="s">
        <v>63</v>
      </c>
      <c r="D108" s="55" t="s">
        <v>64</v>
      </c>
      <c r="E108" s="55" t="n">
        <v>244</v>
      </c>
      <c r="F108" s="56" t="s">
        <v>2637</v>
      </c>
      <c r="G108" s="56" t="s">
        <v>2645</v>
      </c>
      <c r="H108" s="55" t="s">
        <v>1912</v>
      </c>
      <c r="I108" s="57" t="s">
        <v>69</v>
      </c>
      <c r="J108" s="56" t="s">
        <v>2305</v>
      </c>
      <c r="K108" s="58" t="s">
        <v>71</v>
      </c>
      <c r="L108" s="58" t="s">
        <v>362</v>
      </c>
      <c r="M108" s="58" t="s">
        <v>73</v>
      </c>
      <c r="N108" s="58" t="s">
        <v>2646</v>
      </c>
      <c r="O108" s="54" t="s">
        <v>75</v>
      </c>
      <c r="P108" s="54" t="s">
        <v>76</v>
      </c>
      <c r="Q108" s="59" t="s">
        <v>77</v>
      </c>
      <c r="R108" s="60" t="n">
        <v>42591</v>
      </c>
      <c r="S108" s="57" t="n">
        <v>15</v>
      </c>
      <c r="T108" s="61" t="n">
        <v>48069</v>
      </c>
      <c r="U108" s="55" t="s">
        <v>78</v>
      </c>
      <c r="V108" s="62"/>
      <c r="W108" s="62" t="s">
        <v>79</v>
      </c>
      <c r="X108" s="57" t="n">
        <v>100</v>
      </c>
      <c r="Y108" s="57"/>
      <c r="Z108" s="59" t="s">
        <v>79</v>
      </c>
      <c r="AA108" s="55" t="s">
        <v>80</v>
      </c>
      <c r="AB108" s="57"/>
      <c r="AC108" s="59" t="s">
        <v>79</v>
      </c>
      <c r="AD108" s="58" t="n">
        <v>24</v>
      </c>
      <c r="AE108" s="69" t="n">
        <v>45001</v>
      </c>
      <c r="AF108" s="64" t="n">
        <v>45731</v>
      </c>
      <c r="AG108" s="56" t="s">
        <v>81</v>
      </c>
      <c r="AH108" s="56" t="s">
        <v>82</v>
      </c>
      <c r="AI108" s="54" t="s">
        <v>2647</v>
      </c>
      <c r="AJ108" s="56" t="s">
        <v>1121</v>
      </c>
      <c r="AK108" s="64" t="s">
        <v>2156</v>
      </c>
      <c r="AL108" s="59"/>
      <c r="AM108" s="59" t="s">
        <v>85</v>
      </c>
      <c r="AN108" s="59" t="s">
        <v>86</v>
      </c>
      <c r="AO108" s="59" t="s">
        <v>87</v>
      </c>
      <c r="AP108" s="57" t="s">
        <v>365</v>
      </c>
      <c r="AQ108" s="65"/>
      <c r="AR108" s="64"/>
      <c r="AS108" s="59" t="s">
        <v>90</v>
      </c>
      <c r="AT108" s="54" t="s">
        <v>91</v>
      </c>
      <c r="AU108" s="54"/>
      <c r="AV108" s="56"/>
      <c r="AW108" s="56"/>
      <c r="AX108" s="54"/>
      <c r="AY108" s="54"/>
      <c r="AZ108" s="54"/>
      <c r="BA108" s="56" t="s">
        <v>402</v>
      </c>
      <c r="BB108" s="56" t="s">
        <v>93</v>
      </c>
      <c r="BC108" s="56" t="s">
        <v>94</v>
      </c>
      <c r="BD108" s="59" t="n">
        <v>3160</v>
      </c>
      <c r="BE108" s="56"/>
      <c r="BF108" s="66"/>
      <c r="BG108" s="56" t="s">
        <v>367</v>
      </c>
      <c r="BH108" s="62"/>
      <c r="BI108" s="62"/>
      <c r="BJ108" s="107" t="s">
        <v>96</v>
      </c>
      <c r="BK108" s="62" t="s">
        <v>97</v>
      </c>
      <c r="BL108" s="120"/>
      <c r="BM108" s="120" t="s">
        <v>2175</v>
      </c>
      <c r="BN108" s="120"/>
    </row>
    <row r="109" customFormat="false" ht="60" hidden="false" customHeight="true" outlineLevel="0" collapsed="false">
      <c r="A109" s="54"/>
      <c r="B109" s="54" t="s">
        <v>62</v>
      </c>
      <c r="C109" s="54" t="s">
        <v>63</v>
      </c>
      <c r="D109" s="55" t="s">
        <v>64</v>
      </c>
      <c r="E109" s="55" t="n">
        <v>244</v>
      </c>
      <c r="F109" s="56" t="s">
        <v>2637</v>
      </c>
      <c r="G109" s="56" t="s">
        <v>2648</v>
      </c>
      <c r="H109" s="55" t="s">
        <v>1914</v>
      </c>
      <c r="I109" s="57" t="s">
        <v>69</v>
      </c>
      <c r="J109" s="56" t="s">
        <v>2305</v>
      </c>
      <c r="K109" s="58" t="s">
        <v>71</v>
      </c>
      <c r="L109" s="58" t="s">
        <v>362</v>
      </c>
      <c r="M109" s="58" t="s">
        <v>73</v>
      </c>
      <c r="N109" s="58" t="s">
        <v>2649</v>
      </c>
      <c r="O109" s="54" t="s">
        <v>75</v>
      </c>
      <c r="P109" s="54" t="s">
        <v>76</v>
      </c>
      <c r="Q109" s="59" t="s">
        <v>77</v>
      </c>
      <c r="R109" s="60" t="n">
        <v>42592</v>
      </c>
      <c r="S109" s="57" t="n">
        <v>15</v>
      </c>
      <c r="T109" s="61" t="n">
        <v>48070</v>
      </c>
      <c r="U109" s="55" t="s">
        <v>78</v>
      </c>
      <c r="V109" s="62"/>
      <c r="W109" s="62" t="s">
        <v>79</v>
      </c>
      <c r="X109" s="57" t="n">
        <v>100</v>
      </c>
      <c r="Y109" s="57"/>
      <c r="Z109" s="59" t="s">
        <v>79</v>
      </c>
      <c r="AA109" s="55" t="s">
        <v>80</v>
      </c>
      <c r="AB109" s="57"/>
      <c r="AC109" s="59" t="s">
        <v>79</v>
      </c>
      <c r="AD109" s="58" t="n">
        <v>24</v>
      </c>
      <c r="AE109" s="69" t="n">
        <v>45001</v>
      </c>
      <c r="AF109" s="64" t="n">
        <v>45731</v>
      </c>
      <c r="AG109" s="56" t="s">
        <v>81</v>
      </c>
      <c r="AH109" s="56" t="s">
        <v>82</v>
      </c>
      <c r="AI109" s="54" t="s">
        <v>2650</v>
      </c>
      <c r="AJ109" s="56" t="s">
        <v>1121</v>
      </c>
      <c r="AK109" s="64" t="s">
        <v>2156</v>
      </c>
      <c r="AL109" s="59"/>
      <c r="AM109" s="59" t="s">
        <v>85</v>
      </c>
      <c r="AN109" s="59" t="s">
        <v>86</v>
      </c>
      <c r="AO109" s="59" t="s">
        <v>87</v>
      </c>
      <c r="AP109" s="57" t="s">
        <v>365</v>
      </c>
      <c r="AQ109" s="65"/>
      <c r="AR109" s="64"/>
      <c r="AS109" s="59" t="s">
        <v>90</v>
      </c>
      <c r="AT109" s="54" t="s">
        <v>91</v>
      </c>
      <c r="AU109" s="54"/>
      <c r="AV109" s="56"/>
      <c r="AW109" s="56"/>
      <c r="AX109" s="54"/>
      <c r="AY109" s="54"/>
      <c r="AZ109" s="54"/>
      <c r="BA109" s="56" t="s">
        <v>402</v>
      </c>
      <c r="BB109" s="56" t="s">
        <v>93</v>
      </c>
      <c r="BC109" s="56" t="s">
        <v>94</v>
      </c>
      <c r="BD109" s="59" t="n">
        <v>3160</v>
      </c>
      <c r="BE109" s="56"/>
      <c r="BF109" s="66"/>
      <c r="BG109" s="56" t="s">
        <v>367</v>
      </c>
      <c r="BH109" s="62"/>
      <c r="BI109" s="62"/>
      <c r="BJ109" s="107" t="s">
        <v>96</v>
      </c>
      <c r="BK109" s="62" t="s">
        <v>97</v>
      </c>
      <c r="BL109" s="120"/>
      <c r="BM109" s="120" t="s">
        <v>2175</v>
      </c>
      <c r="BN109" s="120"/>
    </row>
    <row r="110" customFormat="false" ht="60" hidden="false" customHeight="true" outlineLevel="0" collapsed="false">
      <c r="A110" s="54"/>
      <c r="B110" s="54" t="s">
        <v>62</v>
      </c>
      <c r="C110" s="54" t="s">
        <v>63</v>
      </c>
      <c r="D110" s="55" t="s">
        <v>64</v>
      </c>
      <c r="E110" s="55" t="n">
        <v>244</v>
      </c>
      <c r="F110" s="56" t="s">
        <v>2651</v>
      </c>
      <c r="G110" s="56" t="s">
        <v>2652</v>
      </c>
      <c r="H110" s="55" t="s">
        <v>1918</v>
      </c>
      <c r="I110" s="57" t="s">
        <v>69</v>
      </c>
      <c r="J110" s="56" t="s">
        <v>2305</v>
      </c>
      <c r="K110" s="58" t="s">
        <v>71</v>
      </c>
      <c r="L110" s="58" t="s">
        <v>362</v>
      </c>
      <c r="M110" s="58" t="s">
        <v>73</v>
      </c>
      <c r="N110" s="58" t="s">
        <v>2653</v>
      </c>
      <c r="O110" s="54" t="s">
        <v>75</v>
      </c>
      <c r="P110" s="54" t="s">
        <v>76</v>
      </c>
      <c r="Q110" s="59" t="s">
        <v>77</v>
      </c>
      <c r="R110" s="60" t="n">
        <v>42591</v>
      </c>
      <c r="S110" s="57" t="n">
        <v>15</v>
      </c>
      <c r="T110" s="61" t="n">
        <v>48069</v>
      </c>
      <c r="U110" s="55" t="s">
        <v>78</v>
      </c>
      <c r="V110" s="62"/>
      <c r="W110" s="62" t="s">
        <v>79</v>
      </c>
      <c r="X110" s="57" t="n">
        <v>100</v>
      </c>
      <c r="Y110" s="57"/>
      <c r="Z110" s="59" t="s">
        <v>79</v>
      </c>
      <c r="AA110" s="55" t="s">
        <v>80</v>
      </c>
      <c r="AB110" s="57"/>
      <c r="AC110" s="59" t="s">
        <v>79</v>
      </c>
      <c r="AD110" s="58" t="n">
        <v>24</v>
      </c>
      <c r="AE110" s="69" t="n">
        <v>45001</v>
      </c>
      <c r="AF110" s="64" t="n">
        <v>45731</v>
      </c>
      <c r="AG110" s="56" t="s">
        <v>81</v>
      </c>
      <c r="AH110" s="56" t="s">
        <v>82</v>
      </c>
      <c r="AI110" s="54" t="s">
        <v>2654</v>
      </c>
      <c r="AJ110" s="56" t="s">
        <v>1121</v>
      </c>
      <c r="AK110" s="64" t="s">
        <v>2156</v>
      </c>
      <c r="AL110" s="59"/>
      <c r="AM110" s="59" t="s">
        <v>85</v>
      </c>
      <c r="AN110" s="59" t="s">
        <v>86</v>
      </c>
      <c r="AO110" s="59" t="s">
        <v>87</v>
      </c>
      <c r="AP110" s="57" t="s">
        <v>365</v>
      </c>
      <c r="AQ110" s="65"/>
      <c r="AR110" s="64"/>
      <c r="AS110" s="59" t="s">
        <v>90</v>
      </c>
      <c r="AT110" s="54" t="s">
        <v>91</v>
      </c>
      <c r="AU110" s="54"/>
      <c r="AV110" s="56"/>
      <c r="AW110" s="56"/>
      <c r="AX110" s="54"/>
      <c r="AY110" s="54"/>
      <c r="AZ110" s="54"/>
      <c r="BA110" s="56" t="s">
        <v>402</v>
      </c>
      <c r="BB110" s="56" t="s">
        <v>93</v>
      </c>
      <c r="BC110" s="56" t="s">
        <v>94</v>
      </c>
      <c r="BD110" s="59" t="n">
        <v>3160</v>
      </c>
      <c r="BE110" s="56"/>
      <c r="BF110" s="66"/>
      <c r="BG110" s="56" t="s">
        <v>367</v>
      </c>
      <c r="BH110" s="62"/>
      <c r="BI110" s="62"/>
      <c r="BJ110" s="107" t="s">
        <v>96</v>
      </c>
      <c r="BK110" s="62" t="s">
        <v>97</v>
      </c>
      <c r="BL110" s="120"/>
      <c r="BM110" s="120" t="s">
        <v>2175</v>
      </c>
      <c r="BN110" s="120"/>
    </row>
    <row r="111" customFormat="false" ht="60" hidden="false" customHeight="true" outlineLevel="0" collapsed="false">
      <c r="A111" s="54"/>
      <c r="B111" s="54" t="s">
        <v>62</v>
      </c>
      <c r="C111" s="54" t="s">
        <v>63</v>
      </c>
      <c r="D111" s="55" t="s">
        <v>64</v>
      </c>
      <c r="E111" s="55" t="n">
        <v>244</v>
      </c>
      <c r="F111" s="56" t="s">
        <v>2641</v>
      </c>
      <c r="G111" s="56" t="s">
        <v>2655</v>
      </c>
      <c r="H111" s="55" t="s">
        <v>1924</v>
      </c>
      <c r="I111" s="57" t="s">
        <v>69</v>
      </c>
      <c r="J111" s="56" t="s">
        <v>2305</v>
      </c>
      <c r="K111" s="58" t="s">
        <v>71</v>
      </c>
      <c r="L111" s="58" t="s">
        <v>362</v>
      </c>
      <c r="M111" s="58" t="s">
        <v>73</v>
      </c>
      <c r="N111" s="58" t="s">
        <v>2656</v>
      </c>
      <c r="O111" s="54" t="s">
        <v>75</v>
      </c>
      <c r="P111" s="54" t="s">
        <v>76</v>
      </c>
      <c r="Q111" s="59" t="s">
        <v>77</v>
      </c>
      <c r="R111" s="60" t="n">
        <v>42592</v>
      </c>
      <c r="S111" s="57" t="n">
        <v>15</v>
      </c>
      <c r="T111" s="61" t="n">
        <v>48070</v>
      </c>
      <c r="U111" s="55" t="s">
        <v>78</v>
      </c>
      <c r="V111" s="62"/>
      <c r="W111" s="62" t="s">
        <v>79</v>
      </c>
      <c r="X111" s="57" t="n">
        <v>100</v>
      </c>
      <c r="Y111" s="57"/>
      <c r="Z111" s="59" t="s">
        <v>79</v>
      </c>
      <c r="AA111" s="55" t="s">
        <v>80</v>
      </c>
      <c r="AB111" s="57"/>
      <c r="AC111" s="59" t="s">
        <v>79</v>
      </c>
      <c r="AD111" s="58" t="n">
        <v>24</v>
      </c>
      <c r="AE111" s="69" t="n">
        <v>45001</v>
      </c>
      <c r="AF111" s="64" t="n">
        <v>45731</v>
      </c>
      <c r="AG111" s="56" t="s">
        <v>81</v>
      </c>
      <c r="AH111" s="56" t="s">
        <v>82</v>
      </c>
      <c r="AI111" s="54" t="s">
        <v>2657</v>
      </c>
      <c r="AJ111" s="56" t="s">
        <v>1121</v>
      </c>
      <c r="AK111" s="64" t="s">
        <v>2156</v>
      </c>
      <c r="AL111" s="59"/>
      <c r="AM111" s="59" t="s">
        <v>85</v>
      </c>
      <c r="AN111" s="59" t="s">
        <v>86</v>
      </c>
      <c r="AO111" s="59" t="s">
        <v>87</v>
      </c>
      <c r="AP111" s="57" t="s">
        <v>365</v>
      </c>
      <c r="AQ111" s="65"/>
      <c r="AR111" s="64"/>
      <c r="AS111" s="59" t="s">
        <v>90</v>
      </c>
      <c r="AT111" s="54" t="s">
        <v>91</v>
      </c>
      <c r="AU111" s="54"/>
      <c r="AV111" s="56"/>
      <c r="AW111" s="56"/>
      <c r="AX111" s="54"/>
      <c r="AY111" s="54"/>
      <c r="AZ111" s="54"/>
      <c r="BA111" s="56" t="s">
        <v>402</v>
      </c>
      <c r="BB111" s="56" t="s">
        <v>93</v>
      </c>
      <c r="BC111" s="56" t="s">
        <v>94</v>
      </c>
      <c r="BD111" s="59" t="n">
        <v>3160</v>
      </c>
      <c r="BE111" s="56"/>
      <c r="BF111" s="66"/>
      <c r="BG111" s="56" t="s">
        <v>367</v>
      </c>
      <c r="BH111" s="62"/>
      <c r="BI111" s="62"/>
      <c r="BJ111" s="107" t="s">
        <v>96</v>
      </c>
      <c r="BK111" s="62" t="s">
        <v>97</v>
      </c>
      <c r="BL111" s="120"/>
      <c r="BM111" s="120" t="s">
        <v>2175</v>
      </c>
      <c r="BN111" s="120"/>
    </row>
    <row r="112" customFormat="false" ht="60" hidden="false" customHeight="true" outlineLevel="0" collapsed="false">
      <c r="A112" s="54"/>
      <c r="B112" s="54" t="s">
        <v>62</v>
      </c>
      <c r="C112" s="54" t="s">
        <v>63</v>
      </c>
      <c r="D112" s="55" t="s">
        <v>64</v>
      </c>
      <c r="E112" s="55" t="n">
        <v>244</v>
      </c>
      <c r="F112" s="56" t="s">
        <v>2641</v>
      </c>
      <c r="G112" s="56" t="s">
        <v>2658</v>
      </c>
      <c r="H112" s="55" t="s">
        <v>1926</v>
      </c>
      <c r="I112" s="57" t="s">
        <v>69</v>
      </c>
      <c r="J112" s="56" t="s">
        <v>2305</v>
      </c>
      <c r="K112" s="58" t="s">
        <v>71</v>
      </c>
      <c r="L112" s="58" t="s">
        <v>362</v>
      </c>
      <c r="M112" s="58" t="s">
        <v>73</v>
      </c>
      <c r="N112" s="58" t="s">
        <v>2659</v>
      </c>
      <c r="O112" s="54" t="s">
        <v>75</v>
      </c>
      <c r="P112" s="54" t="s">
        <v>76</v>
      </c>
      <c r="Q112" s="59" t="s">
        <v>77</v>
      </c>
      <c r="R112" s="60" t="n">
        <v>42592</v>
      </c>
      <c r="S112" s="57" t="n">
        <v>15</v>
      </c>
      <c r="T112" s="61" t="n">
        <v>48070</v>
      </c>
      <c r="U112" s="55" t="s">
        <v>78</v>
      </c>
      <c r="V112" s="62"/>
      <c r="W112" s="62" t="s">
        <v>79</v>
      </c>
      <c r="X112" s="57" t="n">
        <v>100</v>
      </c>
      <c r="Y112" s="57"/>
      <c r="Z112" s="59" t="s">
        <v>79</v>
      </c>
      <c r="AA112" s="55" t="s">
        <v>80</v>
      </c>
      <c r="AB112" s="57"/>
      <c r="AC112" s="59" t="s">
        <v>79</v>
      </c>
      <c r="AD112" s="58" t="n">
        <v>24</v>
      </c>
      <c r="AE112" s="69" t="n">
        <v>45001</v>
      </c>
      <c r="AF112" s="64" t="n">
        <v>45731</v>
      </c>
      <c r="AG112" s="56" t="s">
        <v>81</v>
      </c>
      <c r="AH112" s="56" t="s">
        <v>82</v>
      </c>
      <c r="AI112" s="54" t="s">
        <v>2660</v>
      </c>
      <c r="AJ112" s="56" t="s">
        <v>1121</v>
      </c>
      <c r="AK112" s="64" t="s">
        <v>2156</v>
      </c>
      <c r="AL112" s="59"/>
      <c r="AM112" s="59" t="s">
        <v>85</v>
      </c>
      <c r="AN112" s="59" t="s">
        <v>86</v>
      </c>
      <c r="AO112" s="59" t="s">
        <v>87</v>
      </c>
      <c r="AP112" s="57" t="s">
        <v>365</v>
      </c>
      <c r="AQ112" s="65"/>
      <c r="AR112" s="64"/>
      <c r="AS112" s="59" t="s">
        <v>90</v>
      </c>
      <c r="AT112" s="54" t="s">
        <v>91</v>
      </c>
      <c r="AU112" s="54"/>
      <c r="AV112" s="56"/>
      <c r="AW112" s="56"/>
      <c r="AX112" s="54"/>
      <c r="AY112" s="54"/>
      <c r="AZ112" s="54"/>
      <c r="BA112" s="56" t="s">
        <v>402</v>
      </c>
      <c r="BB112" s="56" t="s">
        <v>93</v>
      </c>
      <c r="BC112" s="56" t="s">
        <v>94</v>
      </c>
      <c r="BD112" s="59" t="n">
        <v>3160</v>
      </c>
      <c r="BE112" s="56"/>
      <c r="BF112" s="66"/>
      <c r="BG112" s="56" t="s">
        <v>367</v>
      </c>
      <c r="BH112" s="62"/>
      <c r="BI112" s="62"/>
      <c r="BJ112" s="107" t="s">
        <v>96</v>
      </c>
      <c r="BK112" s="62" t="s">
        <v>97</v>
      </c>
      <c r="BL112" s="120"/>
      <c r="BM112" s="120" t="s">
        <v>2175</v>
      </c>
      <c r="BN112" s="120"/>
    </row>
    <row r="113" customFormat="false" ht="60" hidden="false" customHeight="true" outlineLevel="0" collapsed="false">
      <c r="A113" s="54"/>
      <c r="B113" s="54" t="s">
        <v>62</v>
      </c>
      <c r="C113" s="54" t="s">
        <v>63</v>
      </c>
      <c r="D113" s="55" t="s">
        <v>64</v>
      </c>
      <c r="E113" s="55" t="n">
        <v>247</v>
      </c>
      <c r="F113" s="56" t="s">
        <v>2661</v>
      </c>
      <c r="G113" s="56" t="s">
        <v>2662</v>
      </c>
      <c r="H113" s="55" t="s">
        <v>2663</v>
      </c>
      <c r="I113" s="57" t="s">
        <v>69</v>
      </c>
      <c r="J113" s="56" t="s">
        <v>2305</v>
      </c>
      <c r="K113" s="58" t="s">
        <v>71</v>
      </c>
      <c r="L113" s="58" t="s">
        <v>362</v>
      </c>
      <c r="M113" s="58" t="s">
        <v>73</v>
      </c>
      <c r="N113" s="58" t="s">
        <v>2664</v>
      </c>
      <c r="O113" s="54" t="s">
        <v>75</v>
      </c>
      <c r="P113" s="54" t="s">
        <v>76</v>
      </c>
      <c r="Q113" s="59" t="s">
        <v>77</v>
      </c>
      <c r="R113" s="69" t="n">
        <v>42370</v>
      </c>
      <c r="S113" s="57" t="n">
        <v>15</v>
      </c>
      <c r="T113" s="61" t="n">
        <v>47848</v>
      </c>
      <c r="U113" s="55" t="s">
        <v>78</v>
      </c>
      <c r="V113" s="62"/>
      <c r="W113" s="62" t="s">
        <v>79</v>
      </c>
      <c r="X113" s="57" t="n">
        <v>100</v>
      </c>
      <c r="Y113" s="57"/>
      <c r="Z113" s="59" t="s">
        <v>79</v>
      </c>
      <c r="AA113" s="55" t="s">
        <v>80</v>
      </c>
      <c r="AB113" s="57"/>
      <c r="AC113" s="59" t="s">
        <v>79</v>
      </c>
      <c r="AD113" s="58" t="n">
        <v>24</v>
      </c>
      <c r="AE113" s="69" t="n">
        <v>45002</v>
      </c>
      <c r="AF113" s="64" t="n">
        <v>45732</v>
      </c>
      <c r="AG113" s="56" t="s">
        <v>81</v>
      </c>
      <c r="AH113" s="56" t="s">
        <v>82</v>
      </c>
      <c r="AI113" s="54" t="s">
        <v>2665</v>
      </c>
      <c r="AJ113" s="56" t="s">
        <v>1121</v>
      </c>
      <c r="AK113" s="64" t="s">
        <v>2156</v>
      </c>
      <c r="AL113" s="59"/>
      <c r="AM113" s="59" t="s">
        <v>85</v>
      </c>
      <c r="AN113" s="59" t="s">
        <v>86</v>
      </c>
      <c r="AO113" s="59" t="s">
        <v>87</v>
      </c>
      <c r="AP113" s="57" t="s">
        <v>365</v>
      </c>
      <c r="AQ113" s="65"/>
      <c r="AR113" s="64"/>
      <c r="AS113" s="59" t="s">
        <v>90</v>
      </c>
      <c r="AT113" s="54" t="s">
        <v>91</v>
      </c>
      <c r="AU113" s="54"/>
      <c r="AV113" s="56"/>
      <c r="AW113" s="56"/>
      <c r="AX113" s="54"/>
      <c r="AY113" s="54"/>
      <c r="AZ113" s="54"/>
      <c r="BA113" s="56" t="s">
        <v>92</v>
      </c>
      <c r="BB113" s="56" t="s">
        <v>93</v>
      </c>
      <c r="BC113" s="56" t="s">
        <v>94</v>
      </c>
      <c r="BD113" s="59" t="n">
        <v>3160</v>
      </c>
      <c r="BE113" s="56"/>
      <c r="BF113" s="66"/>
      <c r="BG113" s="56" t="s">
        <v>367</v>
      </c>
      <c r="BH113" s="62"/>
      <c r="BI113" s="62"/>
      <c r="BJ113" s="107" t="s">
        <v>96</v>
      </c>
      <c r="BK113" s="62" t="s">
        <v>97</v>
      </c>
      <c r="BL113" s="120"/>
      <c r="BM113" s="120" t="s">
        <v>2175</v>
      </c>
      <c r="BN113" s="120"/>
    </row>
    <row r="114" customFormat="false" ht="60" hidden="false" customHeight="true" outlineLevel="0" collapsed="false">
      <c r="A114" s="54"/>
      <c r="B114" s="54" t="s">
        <v>62</v>
      </c>
      <c r="C114" s="54" t="s">
        <v>63</v>
      </c>
      <c r="D114" s="55" t="s">
        <v>64</v>
      </c>
      <c r="E114" s="55" t="s">
        <v>2666</v>
      </c>
      <c r="F114" s="56" t="s">
        <v>2667</v>
      </c>
      <c r="G114" s="301" t="s">
        <v>2668</v>
      </c>
      <c r="H114" s="55" t="s">
        <v>2669</v>
      </c>
      <c r="I114" s="57" t="s">
        <v>344</v>
      </c>
      <c r="J114" s="56" t="s">
        <v>2291</v>
      </c>
      <c r="K114" s="58" t="s">
        <v>346</v>
      </c>
      <c r="L114" s="58" t="s">
        <v>347</v>
      </c>
      <c r="M114" s="58" t="s">
        <v>2670</v>
      </c>
      <c r="N114" s="58" t="s">
        <v>2671</v>
      </c>
      <c r="O114" s="54" t="s">
        <v>75</v>
      </c>
      <c r="P114" s="54" t="s">
        <v>76</v>
      </c>
      <c r="Q114" s="59"/>
      <c r="R114" s="69" t="n">
        <v>43439</v>
      </c>
      <c r="S114" s="57" t="n">
        <v>12</v>
      </c>
      <c r="T114" s="61" t="n">
        <v>47822</v>
      </c>
      <c r="U114" s="55" t="s">
        <v>78</v>
      </c>
      <c r="V114" s="62"/>
      <c r="W114" s="62" t="s">
        <v>79</v>
      </c>
      <c r="X114" s="57" t="n">
        <v>100</v>
      </c>
      <c r="Y114" s="57"/>
      <c r="Z114" s="59" t="s">
        <v>79</v>
      </c>
      <c r="AA114" s="55" t="s">
        <v>80</v>
      </c>
      <c r="AB114" s="57"/>
      <c r="AC114" s="59" t="s">
        <v>79</v>
      </c>
      <c r="AD114" s="58" t="n">
        <v>36</v>
      </c>
      <c r="AE114" s="63" t="n">
        <v>44616</v>
      </c>
      <c r="AF114" s="64" t="n">
        <v>45711</v>
      </c>
      <c r="AG114" s="64" t="s">
        <v>81</v>
      </c>
      <c r="AH114" s="64" t="s">
        <v>82</v>
      </c>
      <c r="AI114" s="59" t="s">
        <v>2672</v>
      </c>
      <c r="AJ114" s="56" t="s">
        <v>113</v>
      </c>
      <c r="AK114" s="64" t="s">
        <v>2193</v>
      </c>
      <c r="AL114" s="59"/>
      <c r="AM114" s="59" t="s">
        <v>85</v>
      </c>
      <c r="AN114" s="59" t="s">
        <v>86</v>
      </c>
      <c r="AO114" s="59" t="s">
        <v>87</v>
      </c>
      <c r="AP114" s="57" t="s">
        <v>2673</v>
      </c>
      <c r="AQ114" s="65" t="s">
        <v>2674</v>
      </c>
      <c r="AR114" s="64"/>
      <c r="AS114" s="59" t="s">
        <v>90</v>
      </c>
      <c r="AT114" s="54"/>
      <c r="AU114" s="54"/>
      <c r="AV114" s="56"/>
      <c r="AW114" s="56"/>
      <c r="AX114" s="54"/>
      <c r="AY114" s="54"/>
      <c r="AZ114" s="54"/>
      <c r="BA114" s="56" t="s">
        <v>419</v>
      </c>
      <c r="BB114" s="56" t="s">
        <v>93</v>
      </c>
      <c r="BC114" s="56" t="s">
        <v>94</v>
      </c>
      <c r="BD114" s="59" t="n">
        <v>3160</v>
      </c>
      <c r="BE114" s="56"/>
      <c r="BF114" s="66"/>
      <c r="BG114" s="67" t="s">
        <v>317</v>
      </c>
      <c r="BH114" s="68"/>
      <c r="BI114" s="62" t="s">
        <v>95</v>
      </c>
      <c r="BJ114" s="107" t="s">
        <v>96</v>
      </c>
      <c r="BK114" s="62" t="s">
        <v>354</v>
      </c>
      <c r="BL114" s="52"/>
      <c r="BM114" s="120" t="s">
        <v>2175</v>
      </c>
      <c r="BN114" s="52"/>
    </row>
    <row r="115" customFormat="false" ht="60" hidden="false" customHeight="true" outlineLevel="0" collapsed="false">
      <c r="A115" s="54"/>
      <c r="B115" s="54" t="s">
        <v>62</v>
      </c>
      <c r="C115" s="54" t="s">
        <v>63</v>
      </c>
      <c r="D115" s="55" t="s">
        <v>64</v>
      </c>
      <c r="E115" s="55" t="s">
        <v>2666</v>
      </c>
      <c r="F115" s="56" t="s">
        <v>2667</v>
      </c>
      <c r="G115" s="56" t="s">
        <v>2675</v>
      </c>
      <c r="H115" s="55" t="s">
        <v>2676</v>
      </c>
      <c r="I115" s="57" t="s">
        <v>689</v>
      </c>
      <c r="J115" s="56" t="s">
        <v>409</v>
      </c>
      <c r="K115" s="58" t="s">
        <v>410</v>
      </c>
      <c r="L115" s="58" t="s">
        <v>411</v>
      </c>
      <c r="M115" s="58" t="s">
        <v>2677</v>
      </c>
      <c r="N115" s="58" t="n">
        <v>5282</v>
      </c>
      <c r="O115" s="54" t="s">
        <v>414</v>
      </c>
      <c r="P115" s="54" t="s">
        <v>76</v>
      </c>
      <c r="Q115" s="59"/>
      <c r="R115" s="69" t="n">
        <v>43475</v>
      </c>
      <c r="S115" s="57" t="n">
        <v>12</v>
      </c>
      <c r="T115" s="61" t="n">
        <v>47858</v>
      </c>
      <c r="U115" s="55" t="s">
        <v>78</v>
      </c>
      <c r="V115" s="62" t="s">
        <v>137</v>
      </c>
      <c r="W115" s="62" t="s">
        <v>138</v>
      </c>
      <c r="X115" s="57" t="n">
        <v>2.5</v>
      </c>
      <c r="Y115" s="57" t="s">
        <v>137</v>
      </c>
      <c r="Z115" s="59" t="s">
        <v>138</v>
      </c>
      <c r="AA115" s="55" t="s">
        <v>417</v>
      </c>
      <c r="AB115" s="57"/>
      <c r="AC115" s="59" t="s">
        <v>111</v>
      </c>
      <c r="AD115" s="58" t="n">
        <v>36</v>
      </c>
      <c r="AE115" s="63" t="n">
        <v>44616</v>
      </c>
      <c r="AF115" s="64" t="n">
        <v>45711</v>
      </c>
      <c r="AG115" s="64" t="s">
        <v>81</v>
      </c>
      <c r="AH115" s="64" t="s">
        <v>82</v>
      </c>
      <c r="AI115" s="59" t="s">
        <v>2678</v>
      </c>
      <c r="AJ115" s="56" t="s">
        <v>113</v>
      </c>
      <c r="AK115" s="64" t="s">
        <v>2193</v>
      </c>
      <c r="AL115" s="59"/>
      <c r="AM115" s="59" t="s">
        <v>85</v>
      </c>
      <c r="AN115" s="59" t="s">
        <v>86</v>
      </c>
      <c r="AO115" s="59" t="s">
        <v>87</v>
      </c>
      <c r="AP115" s="57" t="s">
        <v>2679</v>
      </c>
      <c r="AQ115" s="65" t="s">
        <v>2674</v>
      </c>
      <c r="AR115" s="64"/>
      <c r="AS115" s="59"/>
      <c r="AT115" s="54"/>
      <c r="AU115" s="54"/>
      <c r="AV115" s="56"/>
      <c r="AW115" s="56"/>
      <c r="AX115" s="54"/>
      <c r="AY115" s="54"/>
      <c r="AZ115" s="54"/>
      <c r="BA115" s="56"/>
      <c r="BB115" s="56" t="s">
        <v>141</v>
      </c>
      <c r="BC115" s="56"/>
      <c r="BD115" s="59"/>
      <c r="BE115" s="56"/>
      <c r="BF115" s="66"/>
      <c r="BG115" s="67" t="s">
        <v>317</v>
      </c>
      <c r="BH115" s="68"/>
      <c r="BI115" s="62"/>
      <c r="BJ115" s="62"/>
      <c r="BK115" s="62"/>
      <c r="BL115" s="52"/>
      <c r="BM115" s="120" t="s">
        <v>2175</v>
      </c>
      <c r="BN115" s="52"/>
    </row>
    <row r="116" customFormat="false" ht="60" hidden="false" customHeight="true" outlineLevel="0" collapsed="false">
      <c r="A116" s="54"/>
      <c r="B116" s="54" t="s">
        <v>62</v>
      </c>
      <c r="C116" s="54" t="s">
        <v>63</v>
      </c>
      <c r="D116" s="55" t="s">
        <v>64</v>
      </c>
      <c r="E116" s="55" t="n">
        <v>256</v>
      </c>
      <c r="F116" s="56" t="s">
        <v>2680</v>
      </c>
      <c r="G116" s="56" t="s">
        <v>2681</v>
      </c>
      <c r="H116" s="55" t="s">
        <v>1956</v>
      </c>
      <c r="I116" s="57" t="s">
        <v>69</v>
      </c>
      <c r="J116" s="56" t="s">
        <v>361</v>
      </c>
      <c r="K116" s="58" t="s">
        <v>71</v>
      </c>
      <c r="L116" s="58" t="s">
        <v>362</v>
      </c>
      <c r="M116" s="58" t="s">
        <v>73</v>
      </c>
      <c r="N116" s="58" t="s">
        <v>2682</v>
      </c>
      <c r="O116" s="54" t="s">
        <v>75</v>
      </c>
      <c r="P116" s="54" t="s">
        <v>76</v>
      </c>
      <c r="Q116" s="59" t="s">
        <v>77</v>
      </c>
      <c r="R116" s="69" t="n">
        <v>42592</v>
      </c>
      <c r="S116" s="57" t="n">
        <v>15</v>
      </c>
      <c r="T116" s="61" t="n">
        <v>48070</v>
      </c>
      <c r="U116" s="55" t="s">
        <v>78</v>
      </c>
      <c r="V116" s="62"/>
      <c r="W116" s="62" t="s">
        <v>79</v>
      </c>
      <c r="X116" s="57" t="n">
        <v>100</v>
      </c>
      <c r="Y116" s="57"/>
      <c r="Z116" s="59" t="s">
        <v>79</v>
      </c>
      <c r="AA116" s="55" t="s">
        <v>80</v>
      </c>
      <c r="AB116" s="57"/>
      <c r="AC116" s="59" t="s">
        <v>79</v>
      </c>
      <c r="AD116" s="58" t="n">
        <v>24</v>
      </c>
      <c r="AE116" s="69" t="n">
        <v>45002</v>
      </c>
      <c r="AF116" s="64" t="n">
        <v>45732</v>
      </c>
      <c r="AG116" s="56" t="s">
        <v>81</v>
      </c>
      <c r="AH116" s="56" t="s">
        <v>82</v>
      </c>
      <c r="AI116" s="54" t="s">
        <v>2683</v>
      </c>
      <c r="AJ116" s="56" t="s">
        <v>1121</v>
      </c>
      <c r="AK116" s="64" t="s">
        <v>2156</v>
      </c>
      <c r="AL116" s="59"/>
      <c r="AM116" s="59" t="s">
        <v>85</v>
      </c>
      <c r="AN116" s="59" t="s">
        <v>86</v>
      </c>
      <c r="AO116" s="59" t="s">
        <v>87</v>
      </c>
      <c r="AP116" s="57" t="s">
        <v>365</v>
      </c>
      <c r="AQ116" s="65"/>
      <c r="AR116" s="64"/>
      <c r="AS116" s="59" t="s">
        <v>90</v>
      </c>
      <c r="AT116" s="54" t="s">
        <v>91</v>
      </c>
      <c r="AU116" s="54"/>
      <c r="AV116" s="56"/>
      <c r="AW116" s="56"/>
      <c r="AX116" s="54"/>
      <c r="AY116" s="54"/>
      <c r="AZ116" s="54"/>
      <c r="BA116" s="56" t="s">
        <v>92</v>
      </c>
      <c r="BB116" s="56" t="s">
        <v>93</v>
      </c>
      <c r="BC116" s="56" t="s">
        <v>94</v>
      </c>
      <c r="BD116" s="59" t="n">
        <v>3160</v>
      </c>
      <c r="BE116" s="56"/>
      <c r="BF116" s="66"/>
      <c r="BG116" s="56" t="s">
        <v>367</v>
      </c>
      <c r="BH116" s="62"/>
      <c r="BI116" s="62"/>
      <c r="BJ116" s="107" t="s">
        <v>96</v>
      </c>
      <c r="BK116" s="62" t="s">
        <v>97</v>
      </c>
      <c r="BL116" s="120"/>
      <c r="BM116" s="120" t="s">
        <v>2175</v>
      </c>
      <c r="BN116" s="120"/>
    </row>
    <row r="117" customFormat="false" ht="60" hidden="false" customHeight="true" outlineLevel="0" collapsed="false">
      <c r="A117" s="54"/>
      <c r="B117" s="54" t="s">
        <v>62</v>
      </c>
      <c r="C117" s="54" t="s">
        <v>63</v>
      </c>
      <c r="D117" s="55" t="s">
        <v>64</v>
      </c>
      <c r="E117" s="55" t="n">
        <v>256</v>
      </c>
      <c r="F117" s="56" t="s">
        <v>2680</v>
      </c>
      <c r="G117" s="56" t="s">
        <v>2169</v>
      </c>
      <c r="H117" s="55" t="s">
        <v>1958</v>
      </c>
      <c r="I117" s="57" t="s">
        <v>344</v>
      </c>
      <c r="J117" s="56" t="s">
        <v>2684</v>
      </c>
      <c r="K117" s="58" t="s">
        <v>346</v>
      </c>
      <c r="L117" s="58" t="s">
        <v>347</v>
      </c>
      <c r="M117" s="58" t="s">
        <v>2685</v>
      </c>
      <c r="N117" s="58" t="s">
        <v>2686</v>
      </c>
      <c r="O117" s="54" t="s">
        <v>444</v>
      </c>
      <c r="P117" s="54" t="s">
        <v>76</v>
      </c>
      <c r="Q117" s="59" t="s">
        <v>77</v>
      </c>
      <c r="R117" s="65" t="s">
        <v>2173</v>
      </c>
      <c r="S117" s="57" t="n">
        <v>12</v>
      </c>
      <c r="T117" s="61" t="n">
        <v>47848.4</v>
      </c>
      <c r="U117" s="55" t="s">
        <v>78</v>
      </c>
      <c r="V117" s="62"/>
      <c r="W117" s="62" t="s">
        <v>79</v>
      </c>
      <c r="X117" s="57" t="n">
        <v>100</v>
      </c>
      <c r="Y117" s="57"/>
      <c r="Z117" s="59" t="s">
        <v>79</v>
      </c>
      <c r="AA117" s="55" t="s">
        <v>80</v>
      </c>
      <c r="AB117" s="57"/>
      <c r="AC117" s="59" t="s">
        <v>79</v>
      </c>
      <c r="AD117" s="58" t="n">
        <v>36</v>
      </c>
      <c r="AE117" s="63" t="n">
        <v>44641</v>
      </c>
      <c r="AF117" s="64" t="n">
        <v>45736</v>
      </c>
      <c r="AG117" s="56" t="s">
        <v>81</v>
      </c>
      <c r="AH117" s="56" t="s">
        <v>82</v>
      </c>
      <c r="AI117" s="59" t="s">
        <v>2687</v>
      </c>
      <c r="AJ117" s="56" t="s">
        <v>316</v>
      </c>
      <c r="AK117" s="64" t="s">
        <v>2156</v>
      </c>
      <c r="AL117" s="59"/>
      <c r="AM117" s="59" t="s">
        <v>85</v>
      </c>
      <c r="AN117" s="59" t="s">
        <v>86</v>
      </c>
      <c r="AO117" s="59" t="s">
        <v>87</v>
      </c>
      <c r="AP117" s="57" t="s">
        <v>2673</v>
      </c>
      <c r="AQ117" s="65"/>
      <c r="AR117" s="64"/>
      <c r="AS117" s="59" t="s">
        <v>90</v>
      </c>
      <c r="AT117" s="54" t="s">
        <v>91</v>
      </c>
      <c r="AU117" s="54"/>
      <c r="AV117" s="56"/>
      <c r="AW117" s="56" t="s">
        <v>2688</v>
      </c>
      <c r="AX117" s="54"/>
      <c r="AY117" s="54"/>
      <c r="AZ117" s="54"/>
      <c r="BA117" s="56" t="s">
        <v>92</v>
      </c>
      <c r="BB117" s="56" t="s">
        <v>93</v>
      </c>
      <c r="BC117" s="56" t="s">
        <v>94</v>
      </c>
      <c r="BD117" s="59" t="n">
        <v>3160</v>
      </c>
      <c r="BE117" s="56"/>
      <c r="BF117" s="66"/>
      <c r="BG117" s="67" t="s">
        <v>317</v>
      </c>
      <c r="BH117" s="68"/>
      <c r="BI117" s="62" t="s">
        <v>95</v>
      </c>
      <c r="BJ117" s="107" t="s">
        <v>96</v>
      </c>
      <c r="BK117" s="62" t="s">
        <v>354</v>
      </c>
      <c r="BL117" s="52"/>
      <c r="BM117" s="120" t="s">
        <v>2175</v>
      </c>
      <c r="BN117" s="52"/>
    </row>
    <row r="118" customFormat="false" ht="60" hidden="false" customHeight="true" outlineLevel="0" collapsed="false">
      <c r="A118" s="36"/>
      <c r="B118" s="36" t="s">
        <v>62</v>
      </c>
      <c r="C118" s="36" t="s">
        <v>63</v>
      </c>
      <c r="D118" s="37" t="s">
        <v>64</v>
      </c>
      <c r="E118" s="37" t="s">
        <v>2689</v>
      </c>
      <c r="F118" s="38" t="s">
        <v>1975</v>
      </c>
      <c r="G118" s="38" t="s">
        <v>2690</v>
      </c>
      <c r="H118" s="37" t="s">
        <v>2691</v>
      </c>
      <c r="I118" s="39" t="s">
        <v>2319</v>
      </c>
      <c r="J118" s="38" t="s">
        <v>2320</v>
      </c>
      <c r="K118" s="40" t="s">
        <v>71</v>
      </c>
      <c r="L118" s="40" t="s">
        <v>2321</v>
      </c>
      <c r="M118" s="40" t="s">
        <v>2322</v>
      </c>
      <c r="N118" s="40" t="n">
        <v>22757</v>
      </c>
      <c r="O118" s="36" t="s">
        <v>2323</v>
      </c>
      <c r="P118" s="36" t="s">
        <v>76</v>
      </c>
      <c r="Q118" s="41" t="s">
        <v>77</v>
      </c>
      <c r="R118" s="44" t="n">
        <v>44887</v>
      </c>
      <c r="S118" s="39" t="n">
        <v>15</v>
      </c>
      <c r="T118" s="43" t="n">
        <v>50365</v>
      </c>
      <c r="U118" s="37" t="s">
        <v>78</v>
      </c>
      <c r="V118" s="36"/>
      <c r="W118" s="36" t="s">
        <v>79</v>
      </c>
      <c r="X118" s="39" t="n">
        <v>50</v>
      </c>
      <c r="Y118" s="39"/>
      <c r="Z118" s="41" t="s">
        <v>79</v>
      </c>
      <c r="AA118" s="37" t="s">
        <v>80</v>
      </c>
      <c r="AB118" s="39"/>
      <c r="AC118" s="41" t="s">
        <v>79</v>
      </c>
      <c r="AD118" s="40" t="n">
        <v>24</v>
      </c>
      <c r="AE118" s="44" t="n">
        <v>44888</v>
      </c>
      <c r="AF118" s="45" t="n">
        <v>45618</v>
      </c>
      <c r="AG118" s="38" t="s">
        <v>81</v>
      </c>
      <c r="AH118" s="47" t="s">
        <v>82</v>
      </c>
      <c r="AI118" s="41" t="s">
        <v>2692</v>
      </c>
      <c r="AJ118" s="43" t="s">
        <v>2325</v>
      </c>
      <c r="AK118" s="45" t="s">
        <v>2193</v>
      </c>
      <c r="AL118" s="41"/>
      <c r="AM118" s="41" t="s">
        <v>85</v>
      </c>
      <c r="AN118" s="41" t="s">
        <v>86</v>
      </c>
      <c r="AO118" s="41" t="s">
        <v>87</v>
      </c>
      <c r="AP118" s="39" t="s">
        <v>455</v>
      </c>
      <c r="AQ118" s="46" t="s">
        <v>2326</v>
      </c>
      <c r="AR118" s="45"/>
      <c r="AS118" s="41" t="s">
        <v>90</v>
      </c>
      <c r="AT118" s="36" t="s">
        <v>746</v>
      </c>
      <c r="AU118" s="36"/>
      <c r="AV118" s="221" t="s">
        <v>2326</v>
      </c>
      <c r="AW118" s="38"/>
      <c r="AX118" s="36"/>
      <c r="AY118" s="36"/>
      <c r="AZ118" s="36"/>
      <c r="BA118" s="38"/>
      <c r="BB118" s="38"/>
      <c r="BC118" s="38"/>
      <c r="BD118" s="41"/>
      <c r="BE118" s="38"/>
      <c r="BF118" s="47"/>
      <c r="BG118" s="51" t="s">
        <v>2327</v>
      </c>
      <c r="BH118" s="105"/>
      <c r="BI118" s="36"/>
      <c r="BJ118" s="50" t="s">
        <v>2559</v>
      </c>
      <c r="BK118" s="50" t="s">
        <v>97</v>
      </c>
      <c r="BL118" s="53"/>
      <c r="BM118" s="120" t="s">
        <v>2175</v>
      </c>
      <c r="BN118" s="53"/>
    </row>
    <row r="119" customFormat="false" ht="60" hidden="false" customHeight="true" outlineLevel="0" collapsed="false">
      <c r="A119" s="36"/>
      <c r="B119" s="36" t="s">
        <v>62</v>
      </c>
      <c r="C119" s="36" t="s">
        <v>63</v>
      </c>
      <c r="D119" s="37" t="s">
        <v>64</v>
      </c>
      <c r="E119" s="37" t="s">
        <v>2693</v>
      </c>
      <c r="F119" s="38" t="s">
        <v>1975</v>
      </c>
      <c r="G119" s="38" t="s">
        <v>2694</v>
      </c>
      <c r="H119" s="37" t="s">
        <v>1967</v>
      </c>
      <c r="I119" s="39" t="s">
        <v>69</v>
      </c>
      <c r="J119" s="38" t="s">
        <v>361</v>
      </c>
      <c r="K119" s="40" t="s">
        <v>71</v>
      </c>
      <c r="L119" s="40" t="s">
        <v>362</v>
      </c>
      <c r="M119" s="40" t="s">
        <v>73</v>
      </c>
      <c r="N119" s="40" t="s">
        <v>2695</v>
      </c>
      <c r="O119" s="36" t="s">
        <v>444</v>
      </c>
      <c r="P119" s="36" t="s">
        <v>76</v>
      </c>
      <c r="Q119" s="41" t="s">
        <v>77</v>
      </c>
      <c r="R119" s="74" t="n">
        <v>42884</v>
      </c>
      <c r="S119" s="39" t="n">
        <v>15</v>
      </c>
      <c r="T119" s="43" t="n">
        <v>48362</v>
      </c>
      <c r="U119" s="37" t="s">
        <v>78</v>
      </c>
      <c r="V119" s="51"/>
      <c r="W119" s="51" t="s">
        <v>79</v>
      </c>
      <c r="X119" s="39" t="n">
        <v>100</v>
      </c>
      <c r="Y119" s="39"/>
      <c r="Z119" s="41" t="s">
        <v>79</v>
      </c>
      <c r="AA119" s="37" t="s">
        <v>80</v>
      </c>
      <c r="AB119" s="39"/>
      <c r="AC119" s="41" t="s">
        <v>79</v>
      </c>
      <c r="AD119" s="40" t="n">
        <v>24</v>
      </c>
      <c r="AE119" s="42" t="n">
        <v>45002</v>
      </c>
      <c r="AF119" s="45" t="n">
        <v>45732</v>
      </c>
      <c r="AG119" s="38" t="s">
        <v>81</v>
      </c>
      <c r="AH119" s="38" t="s">
        <v>82</v>
      </c>
      <c r="AI119" s="36" t="s">
        <v>2696</v>
      </c>
      <c r="AJ119" s="38" t="s">
        <v>1121</v>
      </c>
      <c r="AK119" s="45" t="s">
        <v>2156</v>
      </c>
      <c r="AL119" s="41"/>
      <c r="AM119" s="41" t="s">
        <v>85</v>
      </c>
      <c r="AN119" s="41" t="s">
        <v>86</v>
      </c>
      <c r="AO119" s="41" t="s">
        <v>87</v>
      </c>
      <c r="AP119" s="39" t="s">
        <v>365</v>
      </c>
      <c r="AQ119" s="46"/>
      <c r="AR119" s="45"/>
      <c r="AS119" s="41" t="s">
        <v>90</v>
      </c>
      <c r="AT119" s="36" t="s">
        <v>91</v>
      </c>
      <c r="AU119" s="36"/>
      <c r="AV119" s="38"/>
      <c r="AW119" s="38"/>
      <c r="AX119" s="36"/>
      <c r="AY119" s="36"/>
      <c r="AZ119" s="36"/>
      <c r="BA119" s="38" t="s">
        <v>92</v>
      </c>
      <c r="BB119" s="38" t="s">
        <v>93</v>
      </c>
      <c r="BC119" s="38" t="s">
        <v>94</v>
      </c>
      <c r="BD119" s="41" t="n">
        <v>3160</v>
      </c>
      <c r="BE119" s="38"/>
      <c r="BF119" s="47"/>
      <c r="BG119" s="38" t="s">
        <v>367</v>
      </c>
      <c r="BH119" s="51"/>
      <c r="BI119" s="51"/>
      <c r="BJ119" s="50" t="s">
        <v>96</v>
      </c>
      <c r="BK119" s="51" t="s">
        <v>97</v>
      </c>
      <c r="BL119" s="120"/>
      <c r="BM119" s="120" t="s">
        <v>2175</v>
      </c>
      <c r="BN119" s="120"/>
    </row>
    <row r="120" customFormat="false" ht="60" hidden="false" customHeight="true" outlineLevel="0" collapsed="false">
      <c r="A120" s="36"/>
      <c r="B120" s="36" t="s">
        <v>62</v>
      </c>
      <c r="C120" s="36" t="s">
        <v>63</v>
      </c>
      <c r="D120" s="37" t="s">
        <v>64</v>
      </c>
      <c r="E120" s="37" t="s">
        <v>2693</v>
      </c>
      <c r="F120" s="38" t="s">
        <v>1975</v>
      </c>
      <c r="G120" s="38" t="s">
        <v>2694</v>
      </c>
      <c r="H120" s="37" t="s">
        <v>1963</v>
      </c>
      <c r="I120" s="39" t="s">
        <v>69</v>
      </c>
      <c r="J120" s="38" t="s">
        <v>361</v>
      </c>
      <c r="K120" s="40" t="s">
        <v>71</v>
      </c>
      <c r="L120" s="40" t="s">
        <v>362</v>
      </c>
      <c r="M120" s="40" t="s">
        <v>73</v>
      </c>
      <c r="N120" s="40" t="s">
        <v>2697</v>
      </c>
      <c r="O120" s="36" t="s">
        <v>444</v>
      </c>
      <c r="P120" s="36" t="s">
        <v>76</v>
      </c>
      <c r="Q120" s="41" t="s">
        <v>77</v>
      </c>
      <c r="R120" s="74" t="n">
        <v>42884</v>
      </c>
      <c r="S120" s="39" t="n">
        <v>15</v>
      </c>
      <c r="T120" s="43" t="n">
        <v>48362</v>
      </c>
      <c r="U120" s="37" t="s">
        <v>78</v>
      </c>
      <c r="V120" s="51"/>
      <c r="W120" s="51" t="s">
        <v>79</v>
      </c>
      <c r="X120" s="39" t="n">
        <v>100</v>
      </c>
      <c r="Y120" s="39"/>
      <c r="Z120" s="41" t="s">
        <v>79</v>
      </c>
      <c r="AA120" s="37" t="s">
        <v>80</v>
      </c>
      <c r="AB120" s="39"/>
      <c r="AC120" s="41" t="s">
        <v>79</v>
      </c>
      <c r="AD120" s="40" t="n">
        <v>24</v>
      </c>
      <c r="AE120" s="42" t="n">
        <v>45002</v>
      </c>
      <c r="AF120" s="45" t="n">
        <v>45732</v>
      </c>
      <c r="AG120" s="38" t="s">
        <v>81</v>
      </c>
      <c r="AH120" s="38" t="s">
        <v>82</v>
      </c>
      <c r="AI120" s="36" t="s">
        <v>2698</v>
      </c>
      <c r="AJ120" s="38" t="s">
        <v>1121</v>
      </c>
      <c r="AK120" s="45" t="s">
        <v>2156</v>
      </c>
      <c r="AL120" s="41"/>
      <c r="AM120" s="41" t="s">
        <v>85</v>
      </c>
      <c r="AN120" s="41" t="s">
        <v>86</v>
      </c>
      <c r="AO120" s="41" t="s">
        <v>87</v>
      </c>
      <c r="AP120" s="39" t="s">
        <v>365</v>
      </c>
      <c r="AQ120" s="46"/>
      <c r="AR120" s="45"/>
      <c r="AS120" s="41" t="s">
        <v>90</v>
      </c>
      <c r="AT120" s="36" t="s">
        <v>91</v>
      </c>
      <c r="AU120" s="36"/>
      <c r="AV120" s="38"/>
      <c r="AW120" s="38"/>
      <c r="AX120" s="36"/>
      <c r="AY120" s="36"/>
      <c r="AZ120" s="36"/>
      <c r="BA120" s="38" t="s">
        <v>92</v>
      </c>
      <c r="BB120" s="38" t="s">
        <v>93</v>
      </c>
      <c r="BC120" s="38" t="s">
        <v>94</v>
      </c>
      <c r="BD120" s="41" t="n">
        <v>3160</v>
      </c>
      <c r="BE120" s="38"/>
      <c r="BF120" s="47"/>
      <c r="BG120" s="38" t="s">
        <v>367</v>
      </c>
      <c r="BH120" s="51"/>
      <c r="BI120" s="51"/>
      <c r="BJ120" s="50" t="s">
        <v>96</v>
      </c>
      <c r="BK120" s="51" t="s">
        <v>97</v>
      </c>
      <c r="BL120" s="120"/>
      <c r="BM120" s="120" t="s">
        <v>2175</v>
      </c>
      <c r="BN120" s="120"/>
    </row>
    <row r="121" customFormat="false" ht="60" hidden="false" customHeight="true" outlineLevel="0" collapsed="false">
      <c r="A121" s="36"/>
      <c r="B121" s="36" t="s">
        <v>62</v>
      </c>
      <c r="C121" s="36" t="s">
        <v>63</v>
      </c>
      <c r="D121" s="37" t="s">
        <v>64</v>
      </c>
      <c r="E121" s="37" t="s">
        <v>2693</v>
      </c>
      <c r="F121" s="38" t="s">
        <v>1975</v>
      </c>
      <c r="G121" s="38" t="s">
        <v>2694</v>
      </c>
      <c r="H121" s="37" t="s">
        <v>1965</v>
      </c>
      <c r="I121" s="39" t="s">
        <v>69</v>
      </c>
      <c r="J121" s="38" t="s">
        <v>361</v>
      </c>
      <c r="K121" s="40" t="s">
        <v>71</v>
      </c>
      <c r="L121" s="40" t="s">
        <v>362</v>
      </c>
      <c r="M121" s="40" t="s">
        <v>73</v>
      </c>
      <c r="N121" s="40" t="s">
        <v>2699</v>
      </c>
      <c r="O121" s="36" t="s">
        <v>75</v>
      </c>
      <c r="P121" s="36" t="s">
        <v>76</v>
      </c>
      <c r="Q121" s="41" t="s">
        <v>77</v>
      </c>
      <c r="R121" s="74" t="n">
        <v>42884</v>
      </c>
      <c r="S121" s="39" t="n">
        <v>15</v>
      </c>
      <c r="T121" s="43" t="n">
        <v>48362</v>
      </c>
      <c r="U121" s="37" t="s">
        <v>78</v>
      </c>
      <c r="V121" s="51"/>
      <c r="W121" s="51" t="s">
        <v>79</v>
      </c>
      <c r="X121" s="39" t="n">
        <v>100</v>
      </c>
      <c r="Y121" s="39"/>
      <c r="Z121" s="41" t="s">
        <v>79</v>
      </c>
      <c r="AA121" s="37" t="s">
        <v>80</v>
      </c>
      <c r="AB121" s="39"/>
      <c r="AC121" s="41" t="s">
        <v>79</v>
      </c>
      <c r="AD121" s="40" t="n">
        <v>24</v>
      </c>
      <c r="AE121" s="42" t="n">
        <v>45002</v>
      </c>
      <c r="AF121" s="45" t="n">
        <v>45732</v>
      </c>
      <c r="AG121" s="38" t="s">
        <v>81</v>
      </c>
      <c r="AH121" s="38" t="s">
        <v>82</v>
      </c>
      <c r="AI121" s="36" t="s">
        <v>2700</v>
      </c>
      <c r="AJ121" s="38" t="s">
        <v>1121</v>
      </c>
      <c r="AK121" s="45" t="s">
        <v>2156</v>
      </c>
      <c r="AL121" s="41"/>
      <c r="AM121" s="41" t="s">
        <v>85</v>
      </c>
      <c r="AN121" s="41" t="s">
        <v>86</v>
      </c>
      <c r="AO121" s="41" t="s">
        <v>87</v>
      </c>
      <c r="AP121" s="39" t="s">
        <v>365</v>
      </c>
      <c r="AQ121" s="46"/>
      <c r="AR121" s="45"/>
      <c r="AS121" s="41" t="s">
        <v>90</v>
      </c>
      <c r="AT121" s="36" t="s">
        <v>91</v>
      </c>
      <c r="AU121" s="36"/>
      <c r="AV121" s="38"/>
      <c r="AW121" s="38"/>
      <c r="AX121" s="36"/>
      <c r="AY121" s="36"/>
      <c r="AZ121" s="36"/>
      <c r="BA121" s="38" t="s">
        <v>92</v>
      </c>
      <c r="BB121" s="38" t="s">
        <v>93</v>
      </c>
      <c r="BC121" s="38" t="s">
        <v>94</v>
      </c>
      <c r="BD121" s="41" t="n">
        <v>3160</v>
      </c>
      <c r="BE121" s="38"/>
      <c r="BF121" s="47"/>
      <c r="BG121" s="38" t="s">
        <v>367</v>
      </c>
      <c r="BH121" s="51"/>
      <c r="BI121" s="51"/>
      <c r="BJ121" s="50" t="s">
        <v>96</v>
      </c>
      <c r="BK121" s="51" t="s">
        <v>97</v>
      </c>
      <c r="BL121" s="120"/>
      <c r="BM121" s="120" t="s">
        <v>2175</v>
      </c>
      <c r="BN121" s="120"/>
    </row>
    <row r="122" customFormat="false" ht="60" hidden="false" customHeight="true" outlineLevel="0" collapsed="false">
      <c r="A122" s="54"/>
      <c r="B122" s="54" t="s">
        <v>62</v>
      </c>
      <c r="C122" s="54" t="s">
        <v>63</v>
      </c>
      <c r="D122" s="55" t="s">
        <v>64</v>
      </c>
      <c r="E122" s="55" t="s">
        <v>2701</v>
      </c>
      <c r="F122" s="56" t="s">
        <v>1975</v>
      </c>
      <c r="G122" s="56" t="s">
        <v>2702</v>
      </c>
      <c r="H122" s="55" t="s">
        <v>2703</v>
      </c>
      <c r="I122" s="57" t="s">
        <v>69</v>
      </c>
      <c r="J122" s="56" t="s">
        <v>361</v>
      </c>
      <c r="K122" s="58" t="s">
        <v>71</v>
      </c>
      <c r="L122" s="58" t="s">
        <v>362</v>
      </c>
      <c r="M122" s="58" t="s">
        <v>73</v>
      </c>
      <c r="N122" s="58" t="s">
        <v>2704</v>
      </c>
      <c r="O122" s="54" t="s">
        <v>444</v>
      </c>
      <c r="P122" s="54" t="s">
        <v>76</v>
      </c>
      <c r="Q122" s="59" t="s">
        <v>77</v>
      </c>
      <c r="R122" s="60" t="n">
        <v>42559</v>
      </c>
      <c r="S122" s="57" t="n">
        <v>15</v>
      </c>
      <c r="T122" s="61" t="n">
        <v>48037</v>
      </c>
      <c r="U122" s="55" t="s">
        <v>78</v>
      </c>
      <c r="V122" s="62"/>
      <c r="W122" s="59" t="s">
        <v>79</v>
      </c>
      <c r="X122" s="57" t="n">
        <v>100</v>
      </c>
      <c r="Y122" s="57"/>
      <c r="Z122" s="59" t="s">
        <v>79</v>
      </c>
      <c r="AA122" s="55" t="s">
        <v>80</v>
      </c>
      <c r="AB122" s="57"/>
      <c r="AC122" s="59" t="s">
        <v>79</v>
      </c>
      <c r="AD122" s="58" t="n">
        <v>24</v>
      </c>
      <c r="AE122" s="69" t="n">
        <v>45002</v>
      </c>
      <c r="AF122" s="64" t="n">
        <v>45732</v>
      </c>
      <c r="AG122" s="56" t="s">
        <v>81</v>
      </c>
      <c r="AH122" s="56" t="s">
        <v>82</v>
      </c>
      <c r="AI122" s="54" t="s">
        <v>2705</v>
      </c>
      <c r="AJ122" s="56" t="s">
        <v>1121</v>
      </c>
      <c r="AK122" s="64" t="s">
        <v>2156</v>
      </c>
      <c r="AL122" s="59"/>
      <c r="AM122" s="59" t="s">
        <v>85</v>
      </c>
      <c r="AN122" s="59" t="s">
        <v>86</v>
      </c>
      <c r="AO122" s="59" t="s">
        <v>87</v>
      </c>
      <c r="AP122" s="57" t="s">
        <v>365</v>
      </c>
      <c r="AQ122" s="65"/>
      <c r="AR122" s="64"/>
      <c r="AS122" s="59" t="s">
        <v>90</v>
      </c>
      <c r="AT122" s="54" t="s">
        <v>91</v>
      </c>
      <c r="AU122" s="54"/>
      <c r="AV122" s="56" t="n">
        <v>44326</v>
      </c>
      <c r="AW122" s="56"/>
      <c r="AX122" s="54"/>
      <c r="AY122" s="54"/>
      <c r="AZ122" s="54"/>
      <c r="BA122" s="56" t="s">
        <v>92</v>
      </c>
      <c r="BB122" s="56" t="s">
        <v>93</v>
      </c>
      <c r="BC122" s="56" t="s">
        <v>94</v>
      </c>
      <c r="BD122" s="59" t="n">
        <v>3160</v>
      </c>
      <c r="BE122" s="56"/>
      <c r="BF122" s="66"/>
      <c r="BG122" s="56" t="s">
        <v>367</v>
      </c>
      <c r="BH122" s="62"/>
      <c r="BI122" s="62"/>
      <c r="BJ122" s="107" t="s">
        <v>96</v>
      </c>
      <c r="BK122" s="62" t="s">
        <v>97</v>
      </c>
      <c r="BL122" s="120"/>
      <c r="BM122" s="120" t="s">
        <v>2175</v>
      </c>
      <c r="BN122" s="120"/>
    </row>
    <row r="123" customFormat="false" ht="60" hidden="false" customHeight="true" outlineLevel="0" collapsed="false">
      <c r="A123" s="54"/>
      <c r="B123" s="54" t="s">
        <v>62</v>
      </c>
      <c r="C123" s="54" t="s">
        <v>63</v>
      </c>
      <c r="D123" s="55" t="s">
        <v>64</v>
      </c>
      <c r="E123" s="55" t="s">
        <v>2701</v>
      </c>
      <c r="F123" s="56" t="s">
        <v>1975</v>
      </c>
      <c r="G123" s="56" t="s">
        <v>2702</v>
      </c>
      <c r="H123" s="55" t="s">
        <v>2706</v>
      </c>
      <c r="I123" s="57" t="s">
        <v>69</v>
      </c>
      <c r="J123" s="56" t="s">
        <v>361</v>
      </c>
      <c r="K123" s="58" t="s">
        <v>71</v>
      </c>
      <c r="L123" s="58" t="s">
        <v>362</v>
      </c>
      <c r="M123" s="58" t="s">
        <v>73</v>
      </c>
      <c r="N123" s="58" t="s">
        <v>2707</v>
      </c>
      <c r="O123" s="54" t="s">
        <v>75</v>
      </c>
      <c r="P123" s="54" t="s">
        <v>76</v>
      </c>
      <c r="Q123" s="59" t="s">
        <v>77</v>
      </c>
      <c r="R123" s="69" t="n">
        <v>42559</v>
      </c>
      <c r="S123" s="57" t="n">
        <v>15</v>
      </c>
      <c r="T123" s="61" t="n">
        <v>48037</v>
      </c>
      <c r="U123" s="55" t="s">
        <v>78</v>
      </c>
      <c r="V123" s="62"/>
      <c r="W123" s="59" t="s">
        <v>79</v>
      </c>
      <c r="X123" s="57" t="n">
        <v>100</v>
      </c>
      <c r="Y123" s="57"/>
      <c r="Z123" s="59" t="s">
        <v>79</v>
      </c>
      <c r="AA123" s="55" t="s">
        <v>80</v>
      </c>
      <c r="AB123" s="57"/>
      <c r="AC123" s="59" t="s">
        <v>79</v>
      </c>
      <c r="AD123" s="58" t="n">
        <v>24</v>
      </c>
      <c r="AE123" s="69" t="n">
        <v>45002</v>
      </c>
      <c r="AF123" s="64" t="n">
        <v>45732</v>
      </c>
      <c r="AG123" s="56" t="s">
        <v>81</v>
      </c>
      <c r="AH123" s="56" t="s">
        <v>82</v>
      </c>
      <c r="AI123" s="54" t="s">
        <v>2708</v>
      </c>
      <c r="AJ123" s="56" t="s">
        <v>1121</v>
      </c>
      <c r="AK123" s="64" t="s">
        <v>2156</v>
      </c>
      <c r="AL123" s="59"/>
      <c r="AM123" s="59" t="s">
        <v>85</v>
      </c>
      <c r="AN123" s="59" t="s">
        <v>86</v>
      </c>
      <c r="AO123" s="59" t="s">
        <v>87</v>
      </c>
      <c r="AP123" s="57" t="s">
        <v>365</v>
      </c>
      <c r="AQ123" s="65"/>
      <c r="AR123" s="64"/>
      <c r="AS123" s="59" t="s">
        <v>90</v>
      </c>
      <c r="AT123" s="54" t="s">
        <v>91</v>
      </c>
      <c r="AU123" s="54"/>
      <c r="AV123" s="56" t="n">
        <v>44326</v>
      </c>
      <c r="AW123" s="56"/>
      <c r="AX123" s="54"/>
      <c r="AY123" s="54"/>
      <c r="AZ123" s="54"/>
      <c r="BA123" s="56" t="s">
        <v>92</v>
      </c>
      <c r="BB123" s="56" t="s">
        <v>93</v>
      </c>
      <c r="BC123" s="56" t="s">
        <v>94</v>
      </c>
      <c r="BD123" s="59" t="n">
        <v>3160</v>
      </c>
      <c r="BE123" s="56"/>
      <c r="BF123" s="66"/>
      <c r="BG123" s="56" t="s">
        <v>367</v>
      </c>
      <c r="BH123" s="62"/>
      <c r="BI123" s="62"/>
      <c r="BJ123" s="107" t="s">
        <v>96</v>
      </c>
      <c r="BK123" s="62" t="s">
        <v>97</v>
      </c>
      <c r="BL123" s="120"/>
      <c r="BM123" s="120" t="s">
        <v>2175</v>
      </c>
      <c r="BN123" s="120"/>
    </row>
    <row r="124" customFormat="false" ht="60" hidden="false" customHeight="true" outlineLevel="0" collapsed="false">
      <c r="A124" s="54"/>
      <c r="B124" s="54" t="s">
        <v>62</v>
      </c>
      <c r="C124" s="54" t="s">
        <v>63</v>
      </c>
      <c r="D124" s="55" t="s">
        <v>64</v>
      </c>
      <c r="E124" s="55" t="n">
        <v>310</v>
      </c>
      <c r="F124" s="56" t="s">
        <v>311</v>
      </c>
      <c r="G124" s="56" t="s">
        <v>342</v>
      </c>
      <c r="H124" s="55" t="s">
        <v>343</v>
      </c>
      <c r="I124" s="57" t="s">
        <v>344</v>
      </c>
      <c r="J124" s="56" t="s">
        <v>345</v>
      </c>
      <c r="K124" s="58" t="s">
        <v>346</v>
      </c>
      <c r="L124" s="58" t="s">
        <v>347</v>
      </c>
      <c r="M124" s="58" t="s">
        <v>348</v>
      </c>
      <c r="N124" s="58" t="s">
        <v>349</v>
      </c>
      <c r="O124" s="54" t="s">
        <v>75</v>
      </c>
      <c r="P124" s="54" t="s">
        <v>76</v>
      </c>
      <c r="Q124" s="59" t="s">
        <v>77</v>
      </c>
      <c r="R124" s="60" t="n">
        <v>43544</v>
      </c>
      <c r="S124" s="57" t="n">
        <v>12</v>
      </c>
      <c r="T124" s="61" t="n">
        <v>47926</v>
      </c>
      <c r="U124" s="55" t="s">
        <v>78</v>
      </c>
      <c r="V124" s="62"/>
      <c r="W124" s="59" t="s">
        <v>79</v>
      </c>
      <c r="X124" s="57" t="n">
        <v>100</v>
      </c>
      <c r="Y124" s="57"/>
      <c r="Z124" s="59" t="s">
        <v>79</v>
      </c>
      <c r="AA124" s="55" t="s">
        <v>80</v>
      </c>
      <c r="AB124" s="57"/>
      <c r="AC124" s="59" t="s">
        <v>79</v>
      </c>
      <c r="AD124" s="58" t="n">
        <v>36</v>
      </c>
      <c r="AE124" s="63" t="n">
        <v>44616</v>
      </c>
      <c r="AF124" s="64" t="n">
        <v>45711</v>
      </c>
      <c r="AG124" s="56" t="s">
        <v>81</v>
      </c>
      <c r="AH124" s="56" t="s">
        <v>82</v>
      </c>
      <c r="AI124" s="59" t="s">
        <v>2709</v>
      </c>
      <c r="AJ124" s="56" t="s">
        <v>113</v>
      </c>
      <c r="AK124" s="64" t="s">
        <v>2193</v>
      </c>
      <c r="AL124" s="59"/>
      <c r="AM124" s="59" t="s">
        <v>85</v>
      </c>
      <c r="AN124" s="59" t="s">
        <v>86</v>
      </c>
      <c r="AO124" s="59" t="s">
        <v>87</v>
      </c>
      <c r="AP124" s="57" t="s">
        <v>352</v>
      </c>
      <c r="AQ124" s="65" t="s">
        <v>353</v>
      </c>
      <c r="AR124" s="64"/>
      <c r="AS124" s="64" t="s">
        <v>90</v>
      </c>
      <c r="AT124" s="54" t="s">
        <v>91</v>
      </c>
      <c r="AU124" s="54"/>
      <c r="AV124" s="56" t="n">
        <v>44862</v>
      </c>
      <c r="AW124" s="56"/>
      <c r="AX124" s="54"/>
      <c r="AY124" s="54"/>
      <c r="AZ124" s="54"/>
      <c r="BA124" s="56"/>
      <c r="BB124" s="56"/>
      <c r="BC124" s="56"/>
      <c r="BD124" s="59"/>
      <c r="BE124" s="56"/>
      <c r="BF124" s="66"/>
      <c r="BG124" s="67"/>
      <c r="BH124" s="68"/>
      <c r="BI124" s="62" t="s">
        <v>95</v>
      </c>
      <c r="BJ124" s="107" t="s">
        <v>96</v>
      </c>
      <c r="BK124" s="62" t="s">
        <v>354</v>
      </c>
      <c r="BL124" s="52"/>
      <c r="BM124" s="120" t="s">
        <v>2175</v>
      </c>
      <c r="BN124" s="52"/>
    </row>
    <row r="125" customFormat="false" ht="60" hidden="false" customHeight="true" outlineLevel="0" collapsed="false">
      <c r="A125" s="36"/>
      <c r="B125" s="36" t="s">
        <v>62</v>
      </c>
      <c r="C125" s="36" t="s">
        <v>63</v>
      </c>
      <c r="D125" s="37" t="s">
        <v>64</v>
      </c>
      <c r="E125" s="37" t="n">
        <v>310</v>
      </c>
      <c r="F125" s="38" t="s">
        <v>311</v>
      </c>
      <c r="G125" s="38" t="s">
        <v>342</v>
      </c>
      <c r="H125" s="37" t="s">
        <v>360</v>
      </c>
      <c r="I125" s="39" t="s">
        <v>69</v>
      </c>
      <c r="J125" s="38" t="s">
        <v>361</v>
      </c>
      <c r="K125" s="40" t="s">
        <v>71</v>
      </c>
      <c r="L125" s="40" t="s">
        <v>362</v>
      </c>
      <c r="M125" s="40" t="s">
        <v>73</v>
      </c>
      <c r="N125" s="40" t="s">
        <v>363</v>
      </c>
      <c r="O125" s="36" t="s">
        <v>75</v>
      </c>
      <c r="P125" s="36" t="s">
        <v>76</v>
      </c>
      <c r="Q125" s="41" t="s">
        <v>77</v>
      </c>
      <c r="R125" s="74" t="n">
        <v>42592</v>
      </c>
      <c r="S125" s="39" t="n">
        <v>15</v>
      </c>
      <c r="T125" s="43" t="n">
        <v>48070</v>
      </c>
      <c r="U125" s="37" t="s">
        <v>78</v>
      </c>
      <c r="V125" s="51"/>
      <c r="W125" s="41" t="s">
        <v>79</v>
      </c>
      <c r="X125" s="39" t="n">
        <v>100</v>
      </c>
      <c r="Y125" s="39"/>
      <c r="Z125" s="41" t="s">
        <v>79</v>
      </c>
      <c r="AA125" s="37" t="s">
        <v>80</v>
      </c>
      <c r="AB125" s="39"/>
      <c r="AC125" s="41" t="s">
        <v>79</v>
      </c>
      <c r="AD125" s="40" t="n">
        <v>24</v>
      </c>
      <c r="AE125" s="42" t="n">
        <v>45002</v>
      </c>
      <c r="AF125" s="45" t="n">
        <v>45732</v>
      </c>
      <c r="AG125" s="38" t="s">
        <v>81</v>
      </c>
      <c r="AH125" s="38" t="s">
        <v>82</v>
      </c>
      <c r="AI125" s="36" t="s">
        <v>2710</v>
      </c>
      <c r="AJ125" s="38" t="s">
        <v>1121</v>
      </c>
      <c r="AK125" s="45" t="s">
        <v>2156</v>
      </c>
      <c r="AL125" s="41"/>
      <c r="AM125" s="41" t="s">
        <v>85</v>
      </c>
      <c r="AN125" s="41" t="s">
        <v>86</v>
      </c>
      <c r="AO125" s="41" t="s">
        <v>87</v>
      </c>
      <c r="AP125" s="39" t="s">
        <v>365</v>
      </c>
      <c r="AQ125" s="46" t="s">
        <v>366</v>
      </c>
      <c r="AR125" s="45"/>
      <c r="AS125" s="41" t="s">
        <v>90</v>
      </c>
      <c r="AT125" s="36" t="s">
        <v>91</v>
      </c>
      <c r="AU125" s="36"/>
      <c r="AV125" s="38"/>
      <c r="AW125" s="38"/>
      <c r="AX125" s="36"/>
      <c r="AY125" s="36"/>
      <c r="AZ125" s="36"/>
      <c r="BA125" s="38" t="s">
        <v>92</v>
      </c>
      <c r="BB125" s="38" t="s">
        <v>93</v>
      </c>
      <c r="BC125" s="38" t="s">
        <v>94</v>
      </c>
      <c r="BD125" s="41" t="n">
        <v>3160</v>
      </c>
      <c r="BE125" s="38"/>
      <c r="BF125" s="47"/>
      <c r="BG125" s="38" t="s">
        <v>367</v>
      </c>
      <c r="BH125" s="51"/>
      <c r="BI125" s="51"/>
      <c r="BJ125" s="50" t="s">
        <v>96</v>
      </c>
      <c r="BK125" s="51" t="s">
        <v>97</v>
      </c>
      <c r="BL125" s="120"/>
      <c r="BM125" s="120" t="s">
        <v>2175</v>
      </c>
      <c r="BN125" s="120"/>
    </row>
    <row r="126" customFormat="false" ht="60" hidden="false" customHeight="true" outlineLevel="0" collapsed="false">
      <c r="A126" s="36"/>
      <c r="B126" s="36" t="s">
        <v>62</v>
      </c>
      <c r="C126" s="36" t="s">
        <v>63</v>
      </c>
      <c r="D126" s="37" t="s">
        <v>64</v>
      </c>
      <c r="E126" s="37" t="n">
        <v>310</v>
      </c>
      <c r="F126" s="38" t="s">
        <v>311</v>
      </c>
      <c r="G126" s="38" t="s">
        <v>342</v>
      </c>
      <c r="H126" s="37" t="s">
        <v>368</v>
      </c>
      <c r="I126" s="39" t="s">
        <v>69</v>
      </c>
      <c r="J126" s="38" t="s">
        <v>361</v>
      </c>
      <c r="K126" s="40" t="s">
        <v>71</v>
      </c>
      <c r="L126" s="40" t="s">
        <v>362</v>
      </c>
      <c r="M126" s="40" t="s">
        <v>73</v>
      </c>
      <c r="N126" s="40" t="s">
        <v>369</v>
      </c>
      <c r="O126" s="36" t="s">
        <v>75</v>
      </c>
      <c r="P126" s="36" t="s">
        <v>76</v>
      </c>
      <c r="Q126" s="41" t="s">
        <v>77</v>
      </c>
      <c r="R126" s="74" t="n">
        <v>42592</v>
      </c>
      <c r="S126" s="39" t="n">
        <v>15</v>
      </c>
      <c r="T126" s="43" t="n">
        <v>48070</v>
      </c>
      <c r="U126" s="37" t="s">
        <v>78</v>
      </c>
      <c r="V126" s="51"/>
      <c r="W126" s="41" t="s">
        <v>79</v>
      </c>
      <c r="X126" s="39" t="n">
        <v>100</v>
      </c>
      <c r="Y126" s="39"/>
      <c r="Z126" s="41" t="s">
        <v>79</v>
      </c>
      <c r="AA126" s="37" t="s">
        <v>80</v>
      </c>
      <c r="AB126" s="39"/>
      <c r="AC126" s="41" t="s">
        <v>79</v>
      </c>
      <c r="AD126" s="40" t="n">
        <v>24</v>
      </c>
      <c r="AE126" s="42" t="n">
        <v>45002</v>
      </c>
      <c r="AF126" s="45" t="n">
        <v>45732</v>
      </c>
      <c r="AG126" s="38" t="s">
        <v>81</v>
      </c>
      <c r="AH126" s="38" t="s">
        <v>82</v>
      </c>
      <c r="AI126" s="36" t="s">
        <v>2711</v>
      </c>
      <c r="AJ126" s="38" t="s">
        <v>1121</v>
      </c>
      <c r="AK126" s="45" t="s">
        <v>2156</v>
      </c>
      <c r="AL126" s="41"/>
      <c r="AM126" s="41" t="s">
        <v>85</v>
      </c>
      <c r="AN126" s="41" t="s">
        <v>86</v>
      </c>
      <c r="AO126" s="41" t="s">
        <v>87</v>
      </c>
      <c r="AP126" s="39" t="s">
        <v>365</v>
      </c>
      <c r="AQ126" s="46" t="s">
        <v>366</v>
      </c>
      <c r="AR126" s="45"/>
      <c r="AS126" s="41" t="s">
        <v>90</v>
      </c>
      <c r="AT126" s="36" t="s">
        <v>91</v>
      </c>
      <c r="AU126" s="36"/>
      <c r="AV126" s="38"/>
      <c r="AW126" s="38"/>
      <c r="AX126" s="36"/>
      <c r="AY126" s="36"/>
      <c r="AZ126" s="36"/>
      <c r="BA126" s="38" t="s">
        <v>92</v>
      </c>
      <c r="BB126" s="38" t="s">
        <v>93</v>
      </c>
      <c r="BC126" s="38" t="s">
        <v>94</v>
      </c>
      <c r="BD126" s="41" t="n">
        <v>3160</v>
      </c>
      <c r="BE126" s="38"/>
      <c r="BF126" s="47"/>
      <c r="BG126" s="38" t="s">
        <v>367</v>
      </c>
      <c r="BH126" s="51"/>
      <c r="BI126" s="51"/>
      <c r="BJ126" s="50" t="s">
        <v>96</v>
      </c>
      <c r="BK126" s="51" t="s">
        <v>97</v>
      </c>
      <c r="BL126" s="120"/>
      <c r="BM126" s="120" t="s">
        <v>2175</v>
      </c>
      <c r="BN126" s="120"/>
    </row>
    <row r="127" customFormat="false" ht="60" hidden="false" customHeight="true" outlineLevel="0" collapsed="false">
      <c r="A127" s="36"/>
      <c r="B127" s="36" t="s">
        <v>62</v>
      </c>
      <c r="C127" s="36" t="s">
        <v>63</v>
      </c>
      <c r="D127" s="37" t="s">
        <v>64</v>
      </c>
      <c r="E127" s="37" t="n">
        <v>600</v>
      </c>
      <c r="F127" s="38" t="s">
        <v>680</v>
      </c>
      <c r="G127" s="51" t="s">
        <v>764</v>
      </c>
      <c r="H127" s="51" t="s">
        <v>765</v>
      </c>
      <c r="I127" s="39" t="s">
        <v>766</v>
      </c>
      <c r="J127" s="38" t="s">
        <v>767</v>
      </c>
      <c r="K127" s="40" t="s">
        <v>768</v>
      </c>
      <c r="L127" s="40" t="s">
        <v>769</v>
      </c>
      <c r="M127" s="40" t="s">
        <v>770</v>
      </c>
      <c r="N127" s="51" t="n">
        <v>665</v>
      </c>
      <c r="O127" s="36" t="s">
        <v>771</v>
      </c>
      <c r="P127" s="36" t="s">
        <v>76</v>
      </c>
      <c r="Q127" s="41" t="s">
        <v>630</v>
      </c>
      <c r="R127" s="74" t="n">
        <v>41306</v>
      </c>
      <c r="S127" s="39" t="n">
        <v>12</v>
      </c>
      <c r="T127" s="43" t="n">
        <v>45688.4</v>
      </c>
      <c r="U127" s="51" t="n">
        <v>-2</v>
      </c>
      <c r="V127" s="51" t="s">
        <v>242</v>
      </c>
      <c r="W127" s="51" t="s">
        <v>772</v>
      </c>
      <c r="X127" s="51" t="n">
        <v>2</v>
      </c>
      <c r="Y127" s="51" t="s">
        <v>773</v>
      </c>
      <c r="Z127" s="51" t="s">
        <v>772</v>
      </c>
      <c r="AA127" s="37" t="s">
        <v>774</v>
      </c>
      <c r="AB127" s="51"/>
      <c r="AC127" s="41" t="s">
        <v>111</v>
      </c>
      <c r="AD127" s="51" t="n">
        <v>24</v>
      </c>
      <c r="AE127" s="74" t="n">
        <v>44979</v>
      </c>
      <c r="AF127" s="45" t="n">
        <v>45709</v>
      </c>
      <c r="AG127" s="38" t="s">
        <v>81</v>
      </c>
      <c r="AH127" s="38" t="s">
        <v>82</v>
      </c>
      <c r="AI127" s="51" t="s">
        <v>2712</v>
      </c>
      <c r="AJ127" s="38" t="s">
        <v>520</v>
      </c>
      <c r="AK127" s="45" t="s">
        <v>2193</v>
      </c>
      <c r="AL127" s="201"/>
      <c r="AM127" s="41" t="s">
        <v>85</v>
      </c>
      <c r="AN127" s="41" t="s">
        <v>86</v>
      </c>
      <c r="AO127" s="41" t="s">
        <v>87</v>
      </c>
      <c r="AP127" s="51" t="s">
        <v>776</v>
      </c>
      <c r="AQ127" s="74" t="n">
        <v>43739</v>
      </c>
      <c r="AR127" s="201"/>
      <c r="AS127" s="41" t="s">
        <v>90</v>
      </c>
      <c r="AT127" s="51" t="s">
        <v>91</v>
      </c>
      <c r="AU127" s="201"/>
      <c r="AV127" s="74" t="n">
        <v>45316</v>
      </c>
      <c r="AW127" s="38"/>
      <c r="AX127" s="201"/>
      <c r="AY127" s="201"/>
      <c r="AZ127" s="201"/>
      <c r="BA127" s="201"/>
      <c r="BB127" s="38" t="s">
        <v>777</v>
      </c>
      <c r="BC127" s="38"/>
      <c r="BD127" s="41"/>
      <c r="BE127" s="201"/>
      <c r="BF127" s="212"/>
      <c r="BG127" s="51"/>
      <c r="BH127" s="49"/>
      <c r="BI127" s="213" t="s">
        <v>778</v>
      </c>
      <c r="BJ127" s="46" t="s">
        <v>779</v>
      </c>
      <c r="BK127" s="46" t="s">
        <v>780</v>
      </c>
      <c r="BL127" s="52"/>
      <c r="BM127" s="52"/>
      <c r="BN127" s="52"/>
    </row>
    <row r="128" customFormat="false" ht="60" hidden="false" customHeight="true" outlineLevel="0" collapsed="false">
      <c r="A128" s="54"/>
      <c r="B128" s="54" t="s">
        <v>62</v>
      </c>
      <c r="C128" s="54" t="s">
        <v>63</v>
      </c>
      <c r="D128" s="55" t="s">
        <v>64</v>
      </c>
      <c r="E128" s="55" t="n">
        <v>600</v>
      </c>
      <c r="F128" s="56" t="s">
        <v>680</v>
      </c>
      <c r="G128" s="56" t="s">
        <v>781</v>
      </c>
      <c r="H128" s="55" t="s">
        <v>782</v>
      </c>
      <c r="I128" s="55" t="s">
        <v>783</v>
      </c>
      <c r="J128" s="56" t="s">
        <v>784</v>
      </c>
      <c r="K128" s="58" t="s">
        <v>785</v>
      </c>
      <c r="L128" s="58" t="s">
        <v>786</v>
      </c>
      <c r="M128" s="56" t="s">
        <v>787</v>
      </c>
      <c r="N128" s="55" t="s">
        <v>788</v>
      </c>
      <c r="O128" s="54" t="s">
        <v>789</v>
      </c>
      <c r="P128" s="54" t="s">
        <v>76</v>
      </c>
      <c r="Q128" s="59" t="s">
        <v>239</v>
      </c>
      <c r="R128" s="60" t="n">
        <v>42644</v>
      </c>
      <c r="S128" s="57" t="n">
        <v>8</v>
      </c>
      <c r="T128" s="61" t="n">
        <v>45565.6</v>
      </c>
      <c r="U128" s="55" t="s">
        <v>790</v>
      </c>
      <c r="V128" s="62"/>
      <c r="W128" s="62" t="s">
        <v>791</v>
      </c>
      <c r="X128" s="57" t="n">
        <v>540</v>
      </c>
      <c r="Y128" s="57"/>
      <c r="Z128" s="59" t="s">
        <v>791</v>
      </c>
      <c r="AA128" s="55" t="s">
        <v>243</v>
      </c>
      <c r="AB128" s="57"/>
      <c r="AC128" s="59" t="s">
        <v>111</v>
      </c>
      <c r="AD128" s="58" t="n">
        <v>48</v>
      </c>
      <c r="AE128" s="63" t="n">
        <v>44181</v>
      </c>
      <c r="AF128" s="64" t="n">
        <v>45641</v>
      </c>
      <c r="AG128" s="56" t="s">
        <v>81</v>
      </c>
      <c r="AH128" s="56" t="s">
        <v>82</v>
      </c>
      <c r="AI128" s="59" t="s">
        <v>792</v>
      </c>
      <c r="AJ128" s="56" t="s">
        <v>712</v>
      </c>
      <c r="AK128" s="64" t="s">
        <v>2193</v>
      </c>
      <c r="AL128" s="59"/>
      <c r="AM128" s="59" t="s">
        <v>85</v>
      </c>
      <c r="AN128" s="59" t="s">
        <v>86</v>
      </c>
      <c r="AO128" s="59" t="s">
        <v>87</v>
      </c>
      <c r="AP128" s="57"/>
      <c r="AQ128" s="65"/>
      <c r="AR128" s="64"/>
      <c r="AS128" s="59" t="s">
        <v>90</v>
      </c>
      <c r="AT128" s="54"/>
      <c r="AU128" s="54"/>
      <c r="AV128" s="56"/>
      <c r="AW128" s="56"/>
      <c r="AX128" s="54"/>
      <c r="AY128" s="54"/>
      <c r="AZ128" s="54"/>
      <c r="BA128" s="56"/>
      <c r="BB128" s="56" t="s">
        <v>793</v>
      </c>
      <c r="BC128" s="56" t="s">
        <v>387</v>
      </c>
      <c r="BD128" s="59"/>
      <c r="BE128" s="56"/>
      <c r="BF128" s="66"/>
      <c r="BG128" s="67"/>
      <c r="BH128" s="68"/>
      <c r="BI128" s="62"/>
      <c r="BJ128" s="62"/>
      <c r="BK128" s="62"/>
      <c r="BL128" s="52"/>
      <c r="BM128" s="52" t="s">
        <v>2588</v>
      </c>
      <c r="BN128" s="52"/>
    </row>
    <row r="129" customFormat="false" ht="60" hidden="false" customHeight="true" outlineLevel="0" collapsed="false">
      <c r="A129" s="54"/>
      <c r="B129" s="54" t="s">
        <v>62</v>
      </c>
      <c r="C129" s="54" t="s">
        <v>63</v>
      </c>
      <c r="D129" s="55" t="s">
        <v>64</v>
      </c>
      <c r="E129" s="55" t="n">
        <v>600</v>
      </c>
      <c r="F129" s="56" t="s">
        <v>680</v>
      </c>
      <c r="G129" s="56" t="s">
        <v>868</v>
      </c>
      <c r="H129" s="55" t="s">
        <v>869</v>
      </c>
      <c r="I129" s="55" t="s">
        <v>783</v>
      </c>
      <c r="J129" s="56" t="s">
        <v>784</v>
      </c>
      <c r="K129" s="58" t="s">
        <v>785</v>
      </c>
      <c r="L129" s="58" t="s">
        <v>786</v>
      </c>
      <c r="M129" s="56" t="s">
        <v>787</v>
      </c>
      <c r="N129" s="55" t="s">
        <v>870</v>
      </c>
      <c r="O129" s="54" t="s">
        <v>789</v>
      </c>
      <c r="P129" s="54" t="s">
        <v>76</v>
      </c>
      <c r="Q129" s="59" t="s">
        <v>239</v>
      </c>
      <c r="R129" s="60" t="s">
        <v>871</v>
      </c>
      <c r="S129" s="57" t="n">
        <v>8</v>
      </c>
      <c r="T129" s="61" t="n">
        <v>45565.6</v>
      </c>
      <c r="U129" s="55" t="n">
        <v>0.15</v>
      </c>
      <c r="V129" s="62"/>
      <c r="W129" s="62" t="s">
        <v>791</v>
      </c>
      <c r="X129" s="57" t="n">
        <v>540</v>
      </c>
      <c r="Y129" s="57"/>
      <c r="Z129" s="59" t="s">
        <v>791</v>
      </c>
      <c r="AA129" s="55" t="s">
        <v>243</v>
      </c>
      <c r="AB129" s="57"/>
      <c r="AC129" s="59" t="s">
        <v>111</v>
      </c>
      <c r="AD129" s="58" t="n">
        <v>48</v>
      </c>
      <c r="AE129" s="63" t="n">
        <v>44181</v>
      </c>
      <c r="AF129" s="64" t="n">
        <v>45641</v>
      </c>
      <c r="AG129" s="56" t="s">
        <v>81</v>
      </c>
      <c r="AH129" s="56" t="s">
        <v>82</v>
      </c>
      <c r="AI129" s="59" t="s">
        <v>872</v>
      </c>
      <c r="AJ129" s="56" t="s">
        <v>712</v>
      </c>
      <c r="AK129" s="64" t="s">
        <v>2193</v>
      </c>
      <c r="AL129" s="59"/>
      <c r="AM129" s="59" t="s">
        <v>85</v>
      </c>
      <c r="AN129" s="59" t="s">
        <v>86</v>
      </c>
      <c r="AO129" s="59" t="s">
        <v>87</v>
      </c>
      <c r="AP129" s="57"/>
      <c r="AQ129" s="65"/>
      <c r="AR129" s="64"/>
      <c r="AS129" s="59" t="s">
        <v>90</v>
      </c>
      <c r="AT129" s="54"/>
      <c r="AU129" s="54"/>
      <c r="AV129" s="56"/>
      <c r="AW129" s="56"/>
      <c r="AX129" s="54"/>
      <c r="AY129" s="54"/>
      <c r="AZ129" s="54"/>
      <c r="BA129" s="56"/>
      <c r="BB129" s="56" t="s">
        <v>793</v>
      </c>
      <c r="BC129" s="56" t="s">
        <v>387</v>
      </c>
      <c r="BD129" s="59"/>
      <c r="BE129" s="56"/>
      <c r="BF129" s="66"/>
      <c r="BG129" s="67"/>
      <c r="BH129" s="68"/>
      <c r="BI129" s="62"/>
      <c r="BJ129" s="62"/>
      <c r="BK129" s="62"/>
      <c r="BL129" s="52"/>
      <c r="BM129" s="52" t="s">
        <v>2588</v>
      </c>
      <c r="BN129" s="52"/>
    </row>
    <row r="130" customFormat="false" ht="60" hidden="false" customHeight="true" outlineLevel="0" collapsed="false">
      <c r="A130" s="36"/>
      <c r="B130" s="36" t="s">
        <v>62</v>
      </c>
      <c r="C130" s="36" t="s">
        <v>63</v>
      </c>
      <c r="D130" s="37" t="s">
        <v>64</v>
      </c>
      <c r="E130" s="37" t="n">
        <v>600</v>
      </c>
      <c r="F130" s="38" t="s">
        <v>680</v>
      </c>
      <c r="G130" s="51" t="s">
        <v>930</v>
      </c>
      <c r="H130" s="51" t="s">
        <v>931</v>
      </c>
      <c r="I130" s="39" t="s">
        <v>766</v>
      </c>
      <c r="J130" s="38" t="s">
        <v>866</v>
      </c>
      <c r="K130" s="40" t="s">
        <v>768</v>
      </c>
      <c r="L130" s="40" t="s">
        <v>769</v>
      </c>
      <c r="M130" s="40" t="s">
        <v>770</v>
      </c>
      <c r="N130" s="51" t="n">
        <v>669</v>
      </c>
      <c r="O130" s="36" t="s">
        <v>771</v>
      </c>
      <c r="P130" s="36" t="s">
        <v>76</v>
      </c>
      <c r="Q130" s="41" t="s">
        <v>630</v>
      </c>
      <c r="R130" s="74" t="n">
        <v>44987</v>
      </c>
      <c r="S130" s="39" t="n">
        <v>12</v>
      </c>
      <c r="T130" s="43" t="n">
        <v>49369.4</v>
      </c>
      <c r="U130" s="51" t="n">
        <v>-2</v>
      </c>
      <c r="V130" s="51" t="s">
        <v>242</v>
      </c>
      <c r="W130" s="51" t="s">
        <v>772</v>
      </c>
      <c r="X130" s="51" t="n">
        <v>2</v>
      </c>
      <c r="Y130" s="51" t="s">
        <v>242</v>
      </c>
      <c r="Z130" s="51" t="s">
        <v>772</v>
      </c>
      <c r="AA130" s="37" t="s">
        <v>774</v>
      </c>
      <c r="AB130" s="51"/>
      <c r="AC130" s="41" t="s">
        <v>111</v>
      </c>
      <c r="AD130" s="51" t="n">
        <v>24</v>
      </c>
      <c r="AE130" s="74" t="n">
        <v>44979</v>
      </c>
      <c r="AF130" s="45" t="n">
        <v>45709</v>
      </c>
      <c r="AG130" s="38" t="s">
        <v>81</v>
      </c>
      <c r="AH130" s="38" t="s">
        <v>82</v>
      </c>
      <c r="AI130" s="51" t="s">
        <v>2713</v>
      </c>
      <c r="AJ130" s="38" t="s">
        <v>520</v>
      </c>
      <c r="AK130" s="45" t="s">
        <v>2193</v>
      </c>
      <c r="AL130" s="201"/>
      <c r="AM130" s="41" t="s">
        <v>85</v>
      </c>
      <c r="AN130" s="41" t="s">
        <v>86</v>
      </c>
      <c r="AO130" s="41" t="s">
        <v>87</v>
      </c>
      <c r="AP130" s="51" t="s">
        <v>776</v>
      </c>
      <c r="AQ130" s="74" t="n">
        <v>43466</v>
      </c>
      <c r="AR130" s="201"/>
      <c r="AS130" s="41" t="s">
        <v>90</v>
      </c>
      <c r="AT130" s="51" t="s">
        <v>91</v>
      </c>
      <c r="AU130" s="201"/>
      <c r="AV130" s="74" t="n">
        <v>44760</v>
      </c>
      <c r="AW130" s="38"/>
      <c r="AX130" s="201"/>
      <c r="AY130" s="201"/>
      <c r="AZ130" s="201"/>
      <c r="BA130" s="201"/>
      <c r="BB130" s="38" t="s">
        <v>777</v>
      </c>
      <c r="BC130" s="38"/>
      <c r="BD130" s="41"/>
      <c r="BE130" s="201"/>
      <c r="BF130" s="212"/>
      <c r="BG130" s="51"/>
      <c r="BH130" s="49"/>
      <c r="BI130" s="213" t="s">
        <v>778</v>
      </c>
      <c r="BJ130" s="46" t="s">
        <v>779</v>
      </c>
      <c r="BK130" s="46" t="s">
        <v>780</v>
      </c>
      <c r="BL130" s="52"/>
      <c r="BM130" s="52" t="s">
        <v>2588</v>
      </c>
      <c r="BN130" s="52"/>
    </row>
    <row r="131" customFormat="false" ht="60" hidden="false" customHeight="true" outlineLevel="0" collapsed="false">
      <c r="A131" s="54"/>
      <c r="B131" s="54" t="s">
        <v>62</v>
      </c>
      <c r="C131" s="54" t="s">
        <v>63</v>
      </c>
      <c r="D131" s="55" t="s">
        <v>64</v>
      </c>
      <c r="E131" s="55" t="n">
        <v>600</v>
      </c>
      <c r="F131" s="56" t="s">
        <v>680</v>
      </c>
      <c r="G131" s="56" t="s">
        <v>933</v>
      </c>
      <c r="H131" s="55" t="s">
        <v>934</v>
      </c>
      <c r="I131" s="55" t="s">
        <v>783</v>
      </c>
      <c r="J131" s="56" t="s">
        <v>784</v>
      </c>
      <c r="K131" s="58" t="s">
        <v>785</v>
      </c>
      <c r="L131" s="58" t="s">
        <v>786</v>
      </c>
      <c r="M131" s="56" t="s">
        <v>787</v>
      </c>
      <c r="N131" s="55" t="s">
        <v>935</v>
      </c>
      <c r="O131" s="54" t="s">
        <v>789</v>
      </c>
      <c r="P131" s="54" t="s">
        <v>76</v>
      </c>
      <c r="Q131" s="59" t="s">
        <v>239</v>
      </c>
      <c r="R131" s="60" t="s">
        <v>871</v>
      </c>
      <c r="S131" s="57" t="n">
        <v>8</v>
      </c>
      <c r="T131" s="61" t="n">
        <v>45565.6</v>
      </c>
      <c r="U131" s="55" t="n">
        <v>0.15</v>
      </c>
      <c r="V131" s="62"/>
      <c r="W131" s="62" t="s">
        <v>791</v>
      </c>
      <c r="X131" s="57" t="n">
        <v>540</v>
      </c>
      <c r="Y131" s="57"/>
      <c r="Z131" s="59" t="s">
        <v>791</v>
      </c>
      <c r="AA131" s="55" t="s">
        <v>243</v>
      </c>
      <c r="AB131" s="57"/>
      <c r="AC131" s="59" t="s">
        <v>111</v>
      </c>
      <c r="AD131" s="58" t="n">
        <v>48</v>
      </c>
      <c r="AE131" s="63" t="n">
        <v>44181</v>
      </c>
      <c r="AF131" s="64" t="n">
        <v>45641</v>
      </c>
      <c r="AG131" s="56" t="s">
        <v>81</v>
      </c>
      <c r="AH131" s="56" t="s">
        <v>82</v>
      </c>
      <c r="AI131" s="59" t="s">
        <v>936</v>
      </c>
      <c r="AJ131" s="56" t="s">
        <v>712</v>
      </c>
      <c r="AK131" s="64" t="s">
        <v>2193</v>
      </c>
      <c r="AL131" s="59"/>
      <c r="AM131" s="59" t="s">
        <v>85</v>
      </c>
      <c r="AN131" s="59" t="s">
        <v>86</v>
      </c>
      <c r="AO131" s="59" t="s">
        <v>87</v>
      </c>
      <c r="AP131" s="57"/>
      <c r="AQ131" s="65"/>
      <c r="AR131" s="64"/>
      <c r="AS131" s="59" t="s">
        <v>90</v>
      </c>
      <c r="AT131" s="54"/>
      <c r="AU131" s="54"/>
      <c r="AV131" s="56"/>
      <c r="AW131" s="56"/>
      <c r="AX131" s="54"/>
      <c r="AY131" s="54"/>
      <c r="AZ131" s="54"/>
      <c r="BA131" s="56"/>
      <c r="BB131" s="56" t="s">
        <v>793</v>
      </c>
      <c r="BC131" s="56" t="s">
        <v>387</v>
      </c>
      <c r="BD131" s="59"/>
      <c r="BE131" s="56"/>
      <c r="BF131" s="66"/>
      <c r="BG131" s="67"/>
      <c r="BH131" s="68"/>
      <c r="BI131" s="62"/>
      <c r="BJ131" s="62"/>
      <c r="BK131" s="62"/>
      <c r="BL131" s="52"/>
      <c r="BM131" s="52" t="s">
        <v>2588</v>
      </c>
      <c r="BN131" s="52"/>
    </row>
    <row r="132" customFormat="false" ht="60" hidden="false" customHeight="true" outlineLevel="0" collapsed="false">
      <c r="A132" s="36"/>
      <c r="B132" s="36" t="s">
        <v>62</v>
      </c>
      <c r="C132" s="36" t="s">
        <v>63</v>
      </c>
      <c r="D132" s="37" t="s">
        <v>64</v>
      </c>
      <c r="E132" s="37" t="n">
        <v>600</v>
      </c>
      <c r="F132" s="38" t="s">
        <v>680</v>
      </c>
      <c r="G132" s="51" t="s">
        <v>995</v>
      </c>
      <c r="H132" s="51" t="s">
        <v>996</v>
      </c>
      <c r="I132" s="39" t="s">
        <v>766</v>
      </c>
      <c r="J132" s="38" t="s">
        <v>866</v>
      </c>
      <c r="K132" s="40" t="s">
        <v>768</v>
      </c>
      <c r="L132" s="40" t="s">
        <v>769</v>
      </c>
      <c r="M132" s="40" t="s">
        <v>770</v>
      </c>
      <c r="N132" s="51" t="n">
        <v>668</v>
      </c>
      <c r="O132" s="36" t="s">
        <v>771</v>
      </c>
      <c r="P132" s="36" t="s">
        <v>76</v>
      </c>
      <c r="Q132" s="41" t="s">
        <v>630</v>
      </c>
      <c r="R132" s="74" t="n">
        <v>41306</v>
      </c>
      <c r="S132" s="39" t="n">
        <v>12</v>
      </c>
      <c r="T132" s="43" t="n">
        <v>45688.4</v>
      </c>
      <c r="U132" s="51" t="n">
        <v>-2</v>
      </c>
      <c r="V132" s="51" t="s">
        <v>242</v>
      </c>
      <c r="W132" s="51" t="s">
        <v>772</v>
      </c>
      <c r="X132" s="51" t="n">
        <v>2</v>
      </c>
      <c r="Y132" s="51" t="s">
        <v>242</v>
      </c>
      <c r="Z132" s="51" t="s">
        <v>772</v>
      </c>
      <c r="AA132" s="37" t="s">
        <v>774</v>
      </c>
      <c r="AB132" s="51"/>
      <c r="AC132" s="41" t="s">
        <v>111</v>
      </c>
      <c r="AD132" s="51" t="n">
        <v>24</v>
      </c>
      <c r="AE132" s="74" t="n">
        <v>44874</v>
      </c>
      <c r="AF132" s="45" t="n">
        <v>45604</v>
      </c>
      <c r="AG132" s="38" t="s">
        <v>81</v>
      </c>
      <c r="AH132" s="38" t="s">
        <v>82</v>
      </c>
      <c r="AI132" s="51" t="s">
        <v>2714</v>
      </c>
      <c r="AJ132" s="38" t="s">
        <v>520</v>
      </c>
      <c r="AK132" s="45" t="s">
        <v>2156</v>
      </c>
      <c r="AL132" s="201"/>
      <c r="AM132" s="41" t="s">
        <v>85</v>
      </c>
      <c r="AN132" s="41" t="s">
        <v>86</v>
      </c>
      <c r="AO132" s="41" t="s">
        <v>87</v>
      </c>
      <c r="AP132" s="51" t="s">
        <v>776</v>
      </c>
      <c r="AQ132" s="74" t="n">
        <v>43466</v>
      </c>
      <c r="AR132" s="201"/>
      <c r="AS132" s="41" t="s">
        <v>90</v>
      </c>
      <c r="AT132" s="51" t="s">
        <v>91</v>
      </c>
      <c r="AU132" s="201"/>
      <c r="AV132" s="74" t="n">
        <v>44760</v>
      </c>
      <c r="AW132" s="38"/>
      <c r="AX132" s="201"/>
      <c r="AY132" s="201"/>
      <c r="AZ132" s="201"/>
      <c r="BA132" s="201"/>
      <c r="BB132" s="38" t="s">
        <v>777</v>
      </c>
      <c r="BC132" s="38"/>
      <c r="BD132" s="41"/>
      <c r="BE132" s="201"/>
      <c r="BF132" s="212"/>
      <c r="BG132" s="51" t="s">
        <v>998</v>
      </c>
      <c r="BH132" s="49"/>
      <c r="BI132" s="213" t="s">
        <v>778</v>
      </c>
      <c r="BJ132" s="46" t="s">
        <v>779</v>
      </c>
      <c r="BK132" s="46" t="s">
        <v>780</v>
      </c>
      <c r="BL132" s="52"/>
      <c r="BM132" s="52" t="s">
        <v>2588</v>
      </c>
      <c r="BN132" s="52"/>
    </row>
    <row r="133" customFormat="false" ht="60" hidden="false" customHeight="true" outlineLevel="0" collapsed="false">
      <c r="A133" s="54"/>
      <c r="B133" s="54" t="s">
        <v>62</v>
      </c>
      <c r="C133" s="54" t="s">
        <v>63</v>
      </c>
      <c r="D133" s="55" t="s">
        <v>64</v>
      </c>
      <c r="E133" s="55" t="n">
        <v>600</v>
      </c>
      <c r="F133" s="56" t="s">
        <v>680</v>
      </c>
      <c r="G133" s="56" t="s">
        <v>999</v>
      </c>
      <c r="H133" s="55" t="s">
        <v>1000</v>
      </c>
      <c r="I133" s="55" t="s">
        <v>783</v>
      </c>
      <c r="J133" s="56" t="s">
        <v>784</v>
      </c>
      <c r="K133" s="58" t="s">
        <v>785</v>
      </c>
      <c r="L133" s="58" t="s">
        <v>786</v>
      </c>
      <c r="M133" s="56" t="s">
        <v>787</v>
      </c>
      <c r="N133" s="55" t="s">
        <v>1001</v>
      </c>
      <c r="O133" s="54" t="s">
        <v>789</v>
      </c>
      <c r="P133" s="54" t="s">
        <v>76</v>
      </c>
      <c r="Q133" s="59" t="s">
        <v>239</v>
      </c>
      <c r="R133" s="60" t="s">
        <v>871</v>
      </c>
      <c r="S133" s="57" t="n">
        <v>8</v>
      </c>
      <c r="T133" s="61" t="n">
        <v>45565.6</v>
      </c>
      <c r="U133" s="55" t="n">
        <v>0.15</v>
      </c>
      <c r="V133" s="62"/>
      <c r="W133" s="62" t="s">
        <v>791</v>
      </c>
      <c r="X133" s="57" t="n">
        <v>540</v>
      </c>
      <c r="Y133" s="57"/>
      <c r="Z133" s="59" t="s">
        <v>791</v>
      </c>
      <c r="AA133" s="55" t="s">
        <v>243</v>
      </c>
      <c r="AB133" s="57"/>
      <c r="AC133" s="59" t="s">
        <v>111</v>
      </c>
      <c r="AD133" s="58" t="n">
        <v>48</v>
      </c>
      <c r="AE133" s="63" t="n">
        <v>44181</v>
      </c>
      <c r="AF133" s="64" t="n">
        <v>45641</v>
      </c>
      <c r="AG133" s="56" t="s">
        <v>81</v>
      </c>
      <c r="AH133" s="56" t="s">
        <v>82</v>
      </c>
      <c r="AI133" s="59" t="s">
        <v>1002</v>
      </c>
      <c r="AJ133" s="56" t="s">
        <v>712</v>
      </c>
      <c r="AK133" s="64" t="s">
        <v>2193</v>
      </c>
      <c r="AL133" s="59"/>
      <c r="AM133" s="59" t="s">
        <v>85</v>
      </c>
      <c r="AN133" s="59" t="s">
        <v>86</v>
      </c>
      <c r="AO133" s="59" t="s">
        <v>87</v>
      </c>
      <c r="AP133" s="57"/>
      <c r="AQ133" s="65"/>
      <c r="AR133" s="64"/>
      <c r="AS133" s="59" t="s">
        <v>90</v>
      </c>
      <c r="AT133" s="54"/>
      <c r="AU133" s="54"/>
      <c r="AV133" s="56"/>
      <c r="AW133" s="56"/>
      <c r="AX133" s="54"/>
      <c r="AY133" s="54"/>
      <c r="AZ133" s="54"/>
      <c r="BA133" s="56"/>
      <c r="BB133" s="56" t="s">
        <v>793</v>
      </c>
      <c r="BC133" s="56" t="s">
        <v>387</v>
      </c>
      <c r="BD133" s="59"/>
      <c r="BE133" s="56"/>
      <c r="BF133" s="66"/>
      <c r="BG133" s="67"/>
      <c r="BH133" s="68"/>
      <c r="BI133" s="62"/>
      <c r="BJ133" s="62"/>
      <c r="BK133" s="62"/>
      <c r="BL133" s="52"/>
      <c r="BM133" s="52" t="s">
        <v>2588</v>
      </c>
      <c r="BN133" s="52"/>
    </row>
    <row r="134" customFormat="false" ht="60" hidden="false" customHeight="true" outlineLevel="0" collapsed="false">
      <c r="A134" s="36"/>
      <c r="B134" s="36" t="s">
        <v>62</v>
      </c>
      <c r="C134" s="36" t="s">
        <v>63</v>
      </c>
      <c r="D134" s="37" t="s">
        <v>64</v>
      </c>
      <c r="E134" s="37" t="n">
        <v>600</v>
      </c>
      <c r="F134" s="38" t="s">
        <v>680</v>
      </c>
      <c r="G134" s="51" t="s">
        <v>1063</v>
      </c>
      <c r="H134" s="51" t="s">
        <v>1064</v>
      </c>
      <c r="I134" s="39" t="s">
        <v>766</v>
      </c>
      <c r="J134" s="38" t="s">
        <v>866</v>
      </c>
      <c r="K134" s="40" t="s">
        <v>768</v>
      </c>
      <c r="L134" s="40" t="s">
        <v>769</v>
      </c>
      <c r="M134" s="40" t="s">
        <v>770</v>
      </c>
      <c r="N134" s="51" t="n">
        <v>671</v>
      </c>
      <c r="O134" s="36" t="s">
        <v>771</v>
      </c>
      <c r="P134" s="36" t="s">
        <v>76</v>
      </c>
      <c r="Q134" s="41" t="s">
        <v>630</v>
      </c>
      <c r="R134" s="74" t="n">
        <v>41306</v>
      </c>
      <c r="S134" s="39" t="n">
        <v>12</v>
      </c>
      <c r="T134" s="43" t="n">
        <v>45688.4</v>
      </c>
      <c r="U134" s="51" t="n">
        <v>-2</v>
      </c>
      <c r="V134" s="51" t="s">
        <v>242</v>
      </c>
      <c r="W134" s="51" t="s">
        <v>772</v>
      </c>
      <c r="X134" s="51" t="n">
        <v>2</v>
      </c>
      <c r="Y134" s="51" t="s">
        <v>242</v>
      </c>
      <c r="Z134" s="51" t="s">
        <v>772</v>
      </c>
      <c r="AA134" s="37" t="s">
        <v>774</v>
      </c>
      <c r="AB134" s="51"/>
      <c r="AC134" s="41" t="s">
        <v>111</v>
      </c>
      <c r="AD134" s="51" t="n">
        <v>24</v>
      </c>
      <c r="AE134" s="74" t="n">
        <v>44874</v>
      </c>
      <c r="AF134" s="45" t="n">
        <v>45604</v>
      </c>
      <c r="AG134" s="38" t="s">
        <v>81</v>
      </c>
      <c r="AH134" s="38" t="s">
        <v>82</v>
      </c>
      <c r="AI134" s="51" t="s">
        <v>2715</v>
      </c>
      <c r="AJ134" s="38" t="s">
        <v>520</v>
      </c>
      <c r="AK134" s="45" t="s">
        <v>2156</v>
      </c>
      <c r="AL134" s="201"/>
      <c r="AM134" s="41" t="s">
        <v>85</v>
      </c>
      <c r="AN134" s="41" t="s">
        <v>86</v>
      </c>
      <c r="AO134" s="41" t="s">
        <v>87</v>
      </c>
      <c r="AP134" s="51" t="s">
        <v>776</v>
      </c>
      <c r="AQ134" s="74" t="n">
        <v>43466</v>
      </c>
      <c r="AR134" s="201"/>
      <c r="AS134" s="41" t="s">
        <v>90</v>
      </c>
      <c r="AT134" s="51" t="s">
        <v>91</v>
      </c>
      <c r="AU134" s="201"/>
      <c r="AV134" s="74" t="n">
        <v>44760</v>
      </c>
      <c r="AW134" s="38"/>
      <c r="AX134" s="201"/>
      <c r="AY134" s="201"/>
      <c r="AZ134" s="201"/>
      <c r="BA134" s="201"/>
      <c r="BB134" s="38" t="s">
        <v>777</v>
      </c>
      <c r="BC134" s="38"/>
      <c r="BD134" s="41"/>
      <c r="BE134" s="201"/>
      <c r="BF134" s="212"/>
      <c r="BG134" s="51" t="s">
        <v>1066</v>
      </c>
      <c r="BH134" s="49"/>
      <c r="BI134" s="213" t="s">
        <v>778</v>
      </c>
      <c r="BJ134" s="46" t="s">
        <v>779</v>
      </c>
      <c r="BK134" s="46" t="s">
        <v>780</v>
      </c>
      <c r="BL134" s="52"/>
      <c r="BM134" s="52" t="s">
        <v>2588</v>
      </c>
      <c r="BN134" s="52"/>
    </row>
    <row r="135" customFormat="false" ht="60" hidden="false" customHeight="true" outlineLevel="0" collapsed="false">
      <c r="A135" s="54"/>
      <c r="B135" s="54" t="s">
        <v>62</v>
      </c>
      <c r="C135" s="54" t="s">
        <v>63</v>
      </c>
      <c r="D135" s="55" t="s">
        <v>64</v>
      </c>
      <c r="E135" s="55" t="n">
        <v>600</v>
      </c>
      <c r="F135" s="56" t="s">
        <v>680</v>
      </c>
      <c r="G135" s="56" t="s">
        <v>1067</v>
      </c>
      <c r="H135" s="55" t="s">
        <v>1068</v>
      </c>
      <c r="I135" s="55" t="s">
        <v>783</v>
      </c>
      <c r="J135" s="56" t="s">
        <v>784</v>
      </c>
      <c r="K135" s="58" t="s">
        <v>785</v>
      </c>
      <c r="L135" s="58" t="s">
        <v>786</v>
      </c>
      <c r="M135" s="56" t="s">
        <v>787</v>
      </c>
      <c r="N135" s="55" t="s">
        <v>1069</v>
      </c>
      <c r="O135" s="54" t="s">
        <v>789</v>
      </c>
      <c r="P135" s="54" t="s">
        <v>76</v>
      </c>
      <c r="Q135" s="59" t="s">
        <v>239</v>
      </c>
      <c r="R135" s="60" t="s">
        <v>871</v>
      </c>
      <c r="S135" s="57" t="n">
        <v>8</v>
      </c>
      <c r="T135" s="61" t="n">
        <v>45565.6</v>
      </c>
      <c r="U135" s="55" t="n">
        <v>0.15</v>
      </c>
      <c r="V135" s="62"/>
      <c r="W135" s="62" t="s">
        <v>791</v>
      </c>
      <c r="X135" s="57" t="n">
        <v>540</v>
      </c>
      <c r="Y135" s="57"/>
      <c r="Z135" s="59" t="s">
        <v>791</v>
      </c>
      <c r="AA135" s="55" t="s">
        <v>243</v>
      </c>
      <c r="AB135" s="57"/>
      <c r="AC135" s="59" t="s">
        <v>111</v>
      </c>
      <c r="AD135" s="58" t="n">
        <v>48</v>
      </c>
      <c r="AE135" s="63" t="n">
        <v>44181</v>
      </c>
      <c r="AF135" s="64" t="n">
        <v>45641</v>
      </c>
      <c r="AG135" s="56" t="s">
        <v>81</v>
      </c>
      <c r="AH135" s="56" t="s">
        <v>82</v>
      </c>
      <c r="AI135" s="59" t="s">
        <v>1070</v>
      </c>
      <c r="AJ135" s="56" t="s">
        <v>712</v>
      </c>
      <c r="AK135" s="64" t="s">
        <v>2193</v>
      </c>
      <c r="AL135" s="59"/>
      <c r="AM135" s="59" t="s">
        <v>85</v>
      </c>
      <c r="AN135" s="59" t="s">
        <v>86</v>
      </c>
      <c r="AO135" s="59" t="s">
        <v>87</v>
      </c>
      <c r="AP135" s="57"/>
      <c r="AQ135" s="65"/>
      <c r="AR135" s="64"/>
      <c r="AS135" s="59" t="s">
        <v>90</v>
      </c>
      <c r="AT135" s="54"/>
      <c r="AU135" s="54"/>
      <c r="AV135" s="56"/>
      <c r="AW135" s="56"/>
      <c r="AX135" s="54"/>
      <c r="AY135" s="54"/>
      <c r="AZ135" s="54"/>
      <c r="BA135" s="56"/>
      <c r="BB135" s="56" t="s">
        <v>793</v>
      </c>
      <c r="BC135" s="56" t="s">
        <v>387</v>
      </c>
      <c r="BD135" s="59"/>
      <c r="BE135" s="56"/>
      <c r="BF135" s="66"/>
      <c r="BG135" s="67"/>
      <c r="BH135" s="68"/>
      <c r="BI135" s="62"/>
      <c r="BJ135" s="62"/>
      <c r="BK135" s="62"/>
      <c r="BL135" s="52"/>
      <c r="BM135" s="52" t="s">
        <v>2588</v>
      </c>
      <c r="BN135" s="52"/>
    </row>
    <row r="136" customFormat="false" ht="60" hidden="false" customHeight="true" outlineLevel="0" collapsed="false">
      <c r="A136" s="36"/>
      <c r="B136" s="36" t="s">
        <v>62</v>
      </c>
      <c r="C136" s="36" t="s">
        <v>63</v>
      </c>
      <c r="D136" s="37" t="s">
        <v>64</v>
      </c>
      <c r="E136" s="37" t="n">
        <v>600</v>
      </c>
      <c r="F136" s="38" t="s">
        <v>680</v>
      </c>
      <c r="G136" s="51" t="s">
        <v>1142</v>
      </c>
      <c r="H136" s="51" t="s">
        <v>1143</v>
      </c>
      <c r="I136" s="39" t="s">
        <v>766</v>
      </c>
      <c r="J136" s="38" t="s">
        <v>866</v>
      </c>
      <c r="K136" s="40" t="s">
        <v>768</v>
      </c>
      <c r="L136" s="40" t="s">
        <v>769</v>
      </c>
      <c r="M136" s="40" t="s">
        <v>770</v>
      </c>
      <c r="N136" s="51" t="n">
        <v>667</v>
      </c>
      <c r="O136" s="36" t="s">
        <v>771</v>
      </c>
      <c r="P136" s="36" t="s">
        <v>76</v>
      </c>
      <c r="Q136" s="41" t="s">
        <v>630</v>
      </c>
      <c r="R136" s="74" t="n">
        <v>41306</v>
      </c>
      <c r="S136" s="39" t="n">
        <v>12</v>
      </c>
      <c r="T136" s="43" t="n">
        <v>45688.4</v>
      </c>
      <c r="U136" s="51" t="n">
        <v>-2</v>
      </c>
      <c r="V136" s="51" t="s">
        <v>242</v>
      </c>
      <c r="W136" s="51" t="s">
        <v>772</v>
      </c>
      <c r="X136" s="51" t="n">
        <v>2</v>
      </c>
      <c r="Y136" s="51" t="s">
        <v>242</v>
      </c>
      <c r="Z136" s="51" t="s">
        <v>772</v>
      </c>
      <c r="AA136" s="37" t="s">
        <v>774</v>
      </c>
      <c r="AB136" s="51"/>
      <c r="AC136" s="41" t="s">
        <v>111</v>
      </c>
      <c r="AD136" s="51" t="n">
        <v>24</v>
      </c>
      <c r="AE136" s="74" t="n">
        <v>44874</v>
      </c>
      <c r="AF136" s="45" t="n">
        <v>45604</v>
      </c>
      <c r="AG136" s="38" t="s">
        <v>81</v>
      </c>
      <c r="AH136" s="38" t="s">
        <v>82</v>
      </c>
      <c r="AI136" s="51" t="s">
        <v>2716</v>
      </c>
      <c r="AJ136" s="38" t="s">
        <v>520</v>
      </c>
      <c r="AK136" s="45" t="s">
        <v>2156</v>
      </c>
      <c r="AL136" s="201"/>
      <c r="AM136" s="41" t="s">
        <v>85</v>
      </c>
      <c r="AN136" s="41" t="s">
        <v>86</v>
      </c>
      <c r="AO136" s="41" t="s">
        <v>87</v>
      </c>
      <c r="AP136" s="51" t="s">
        <v>776</v>
      </c>
      <c r="AQ136" s="42" t="s">
        <v>1145</v>
      </c>
      <c r="AR136" s="201"/>
      <c r="AS136" s="41" t="s">
        <v>90</v>
      </c>
      <c r="AT136" s="51" t="s">
        <v>91</v>
      </c>
      <c r="AU136" s="201"/>
      <c r="AV136" s="74" t="n">
        <v>45316</v>
      </c>
      <c r="AW136" s="38"/>
      <c r="AX136" s="201"/>
      <c r="AY136" s="201"/>
      <c r="AZ136" s="201"/>
      <c r="BA136" s="201"/>
      <c r="BB136" s="38" t="s">
        <v>777</v>
      </c>
      <c r="BC136" s="38"/>
      <c r="BD136" s="41"/>
      <c r="BE136" s="201"/>
      <c r="BF136" s="212"/>
      <c r="BG136" s="51"/>
      <c r="BH136" s="49"/>
      <c r="BI136" s="46" t="s">
        <v>778</v>
      </c>
      <c r="BJ136" s="46" t="s">
        <v>779</v>
      </c>
      <c r="BK136" s="46" t="s">
        <v>780</v>
      </c>
      <c r="BL136" s="52"/>
      <c r="BM136" s="52" t="s">
        <v>2588</v>
      </c>
      <c r="BN136" s="52"/>
    </row>
    <row r="137" customFormat="false" ht="60" hidden="false" customHeight="true" outlineLevel="0" collapsed="false">
      <c r="A137" s="54"/>
      <c r="B137" s="54" t="s">
        <v>62</v>
      </c>
      <c r="C137" s="54" t="s">
        <v>63</v>
      </c>
      <c r="D137" s="55" t="s">
        <v>64</v>
      </c>
      <c r="E137" s="55" t="n">
        <v>600</v>
      </c>
      <c r="F137" s="56" t="s">
        <v>680</v>
      </c>
      <c r="G137" s="56" t="s">
        <v>1146</v>
      </c>
      <c r="H137" s="55" t="s">
        <v>1147</v>
      </c>
      <c r="I137" s="55" t="s">
        <v>783</v>
      </c>
      <c r="J137" s="56" t="s">
        <v>784</v>
      </c>
      <c r="K137" s="58" t="s">
        <v>785</v>
      </c>
      <c r="L137" s="58" t="s">
        <v>786</v>
      </c>
      <c r="M137" s="56" t="s">
        <v>787</v>
      </c>
      <c r="N137" s="55" t="s">
        <v>1148</v>
      </c>
      <c r="O137" s="54" t="s">
        <v>789</v>
      </c>
      <c r="P137" s="54" t="s">
        <v>76</v>
      </c>
      <c r="Q137" s="59" t="s">
        <v>239</v>
      </c>
      <c r="R137" s="60" t="s">
        <v>871</v>
      </c>
      <c r="S137" s="57" t="n">
        <v>8</v>
      </c>
      <c r="T137" s="61" t="n">
        <v>45565.6</v>
      </c>
      <c r="U137" s="55" t="n">
        <v>0.15</v>
      </c>
      <c r="V137" s="62"/>
      <c r="W137" s="62" t="s">
        <v>791</v>
      </c>
      <c r="X137" s="57" t="n">
        <v>540</v>
      </c>
      <c r="Y137" s="57"/>
      <c r="Z137" s="59" t="s">
        <v>791</v>
      </c>
      <c r="AA137" s="55" t="s">
        <v>243</v>
      </c>
      <c r="AB137" s="57"/>
      <c r="AC137" s="59" t="s">
        <v>111</v>
      </c>
      <c r="AD137" s="58" t="n">
        <v>48</v>
      </c>
      <c r="AE137" s="63" t="n">
        <v>44181</v>
      </c>
      <c r="AF137" s="64" t="n">
        <v>45641</v>
      </c>
      <c r="AG137" s="56" t="s">
        <v>81</v>
      </c>
      <c r="AH137" s="56" t="s">
        <v>82</v>
      </c>
      <c r="AI137" s="59" t="s">
        <v>1149</v>
      </c>
      <c r="AJ137" s="56" t="s">
        <v>712</v>
      </c>
      <c r="AK137" s="64" t="s">
        <v>2193</v>
      </c>
      <c r="AL137" s="59"/>
      <c r="AM137" s="59" t="s">
        <v>85</v>
      </c>
      <c r="AN137" s="59" t="s">
        <v>86</v>
      </c>
      <c r="AO137" s="59" t="s">
        <v>87</v>
      </c>
      <c r="AP137" s="57"/>
      <c r="AQ137" s="65"/>
      <c r="AR137" s="64"/>
      <c r="AS137" s="59" t="s">
        <v>90</v>
      </c>
      <c r="AT137" s="54"/>
      <c r="AU137" s="54"/>
      <c r="AV137" s="56"/>
      <c r="AW137" s="56"/>
      <c r="AX137" s="54"/>
      <c r="AY137" s="54"/>
      <c r="AZ137" s="54"/>
      <c r="BA137" s="56"/>
      <c r="BB137" s="56" t="s">
        <v>793</v>
      </c>
      <c r="BC137" s="56" t="s">
        <v>387</v>
      </c>
      <c r="BD137" s="59"/>
      <c r="BE137" s="56"/>
      <c r="BF137" s="66"/>
      <c r="BG137" s="67"/>
      <c r="BH137" s="68"/>
      <c r="BI137" s="62"/>
      <c r="BJ137" s="62"/>
      <c r="BK137" s="62"/>
      <c r="BL137" s="52"/>
      <c r="BM137" s="52" t="s">
        <v>2588</v>
      </c>
      <c r="BN137" s="52"/>
    </row>
    <row r="138" customFormat="false" ht="60" hidden="false" customHeight="true" outlineLevel="0" collapsed="false">
      <c r="A138" s="36"/>
      <c r="B138" s="36" t="s">
        <v>62</v>
      </c>
      <c r="C138" s="36" t="s">
        <v>63</v>
      </c>
      <c r="D138" s="37" t="s">
        <v>64</v>
      </c>
      <c r="E138" s="37" t="n">
        <v>604</v>
      </c>
      <c r="F138" s="38" t="s">
        <v>1291</v>
      </c>
      <c r="G138" s="36" t="s">
        <v>1489</v>
      </c>
      <c r="H138" s="36" t="s">
        <v>1490</v>
      </c>
      <c r="I138" s="39" t="s">
        <v>568</v>
      </c>
      <c r="J138" s="38" t="s">
        <v>330</v>
      </c>
      <c r="K138" s="40" t="s">
        <v>749</v>
      </c>
      <c r="L138" s="40" t="s">
        <v>750</v>
      </c>
      <c r="M138" s="46" t="s">
        <v>571</v>
      </c>
      <c r="N138" s="37" t="s">
        <v>1491</v>
      </c>
      <c r="O138" s="46" t="s">
        <v>305</v>
      </c>
      <c r="P138" s="36" t="s">
        <v>76</v>
      </c>
      <c r="Q138" s="41" t="s">
        <v>108</v>
      </c>
      <c r="R138" s="42" t="n">
        <v>42591</v>
      </c>
      <c r="S138" s="39" t="n">
        <v>8</v>
      </c>
      <c r="T138" s="43" t="n">
        <v>45512.6</v>
      </c>
      <c r="U138" s="46" t="s">
        <v>334</v>
      </c>
      <c r="V138" s="36"/>
      <c r="W138" s="36" t="s">
        <v>109</v>
      </c>
      <c r="X138" s="46" t="s">
        <v>1492</v>
      </c>
      <c r="Y138" s="39"/>
      <c r="Z138" s="41" t="s">
        <v>109</v>
      </c>
      <c r="AA138" s="37" t="s">
        <v>1493</v>
      </c>
      <c r="AB138" s="39"/>
      <c r="AC138" s="41" t="s">
        <v>578</v>
      </c>
      <c r="AD138" s="40" t="n">
        <v>48</v>
      </c>
      <c r="AE138" s="44" t="n">
        <v>44270</v>
      </c>
      <c r="AF138" s="45" t="n">
        <v>45730</v>
      </c>
      <c r="AG138" s="38" t="s">
        <v>81</v>
      </c>
      <c r="AH138" s="38" t="s">
        <v>82</v>
      </c>
      <c r="AI138" s="36" t="s">
        <v>2717</v>
      </c>
      <c r="AJ138" s="38" t="s">
        <v>316</v>
      </c>
      <c r="AK138" s="45" t="s">
        <v>2156</v>
      </c>
      <c r="AL138" s="41"/>
      <c r="AM138" s="41" t="s">
        <v>85</v>
      </c>
      <c r="AN138" s="41" t="s">
        <v>86</v>
      </c>
      <c r="AO138" s="41"/>
      <c r="AP138" s="39" t="s">
        <v>544</v>
      </c>
      <c r="AQ138" s="46" t="s">
        <v>1496</v>
      </c>
      <c r="AR138" s="45"/>
      <c r="AS138" s="41"/>
      <c r="AT138" s="36" t="s">
        <v>746</v>
      </c>
      <c r="AU138" s="36"/>
      <c r="AV138" s="38" t="n">
        <v>45032</v>
      </c>
      <c r="AW138" s="38"/>
      <c r="AX138" s="36"/>
      <c r="AY138" s="36"/>
      <c r="AZ138" s="36"/>
      <c r="BA138" s="38"/>
      <c r="BB138" s="38" t="s">
        <v>116</v>
      </c>
      <c r="BC138" s="38" t="s">
        <v>117</v>
      </c>
      <c r="BD138" s="41" t="n">
        <v>3201</v>
      </c>
      <c r="BE138" s="38"/>
      <c r="BF138" s="47"/>
      <c r="BG138" s="104"/>
      <c r="BH138" s="105"/>
      <c r="BI138" s="36"/>
      <c r="BJ138" s="46" t="s">
        <v>1497</v>
      </c>
      <c r="BK138" s="36" t="s">
        <v>548</v>
      </c>
      <c r="BL138" s="72"/>
      <c r="BM138" s="72"/>
      <c r="BN138" s="72"/>
    </row>
    <row r="139" customFormat="false" ht="60" hidden="false" customHeight="true" outlineLevel="0" collapsed="false">
      <c r="A139" s="36"/>
      <c r="B139" s="36" t="s">
        <v>62</v>
      </c>
      <c r="C139" s="36" t="s">
        <v>63</v>
      </c>
      <c r="D139" s="37" t="s">
        <v>64</v>
      </c>
      <c r="E139" s="37" t="n">
        <v>604</v>
      </c>
      <c r="F139" s="38" t="s">
        <v>1291</v>
      </c>
      <c r="G139" s="36" t="s">
        <v>1506</v>
      </c>
      <c r="H139" s="36" t="s">
        <v>1507</v>
      </c>
      <c r="I139" s="39" t="s">
        <v>568</v>
      </c>
      <c r="J139" s="38" t="s">
        <v>330</v>
      </c>
      <c r="K139" s="40" t="s">
        <v>749</v>
      </c>
      <c r="L139" s="40" t="s">
        <v>750</v>
      </c>
      <c r="M139" s="46" t="s">
        <v>571</v>
      </c>
      <c r="N139" s="37" t="s">
        <v>1508</v>
      </c>
      <c r="O139" s="46" t="s">
        <v>305</v>
      </c>
      <c r="P139" s="36" t="s">
        <v>76</v>
      </c>
      <c r="Q139" s="41" t="s">
        <v>108</v>
      </c>
      <c r="R139" s="42" t="n">
        <v>42591</v>
      </c>
      <c r="S139" s="39" t="n">
        <v>8</v>
      </c>
      <c r="T139" s="43" t="n">
        <v>45512.6</v>
      </c>
      <c r="U139" s="46" t="s">
        <v>334</v>
      </c>
      <c r="V139" s="36"/>
      <c r="W139" s="36" t="s">
        <v>109</v>
      </c>
      <c r="X139" s="46" t="s">
        <v>1492</v>
      </c>
      <c r="Y139" s="39"/>
      <c r="Z139" s="41" t="s">
        <v>109</v>
      </c>
      <c r="AA139" s="37" t="s">
        <v>1493</v>
      </c>
      <c r="AB139" s="39"/>
      <c r="AC139" s="41" t="s">
        <v>578</v>
      </c>
      <c r="AD139" s="40" t="n">
        <v>48</v>
      </c>
      <c r="AE139" s="44" t="n">
        <v>44270</v>
      </c>
      <c r="AF139" s="45" t="n">
        <v>45730</v>
      </c>
      <c r="AG139" s="38" t="s">
        <v>81</v>
      </c>
      <c r="AH139" s="38" t="s">
        <v>82</v>
      </c>
      <c r="AI139" s="36" t="s">
        <v>2718</v>
      </c>
      <c r="AJ139" s="38" t="s">
        <v>316</v>
      </c>
      <c r="AK139" s="45" t="s">
        <v>2156</v>
      </c>
      <c r="AL139" s="41"/>
      <c r="AM139" s="41" t="s">
        <v>85</v>
      </c>
      <c r="AN139" s="41" t="s">
        <v>86</v>
      </c>
      <c r="AO139" s="41"/>
      <c r="AP139" s="39" t="s">
        <v>544</v>
      </c>
      <c r="AQ139" s="46" t="s">
        <v>1496</v>
      </c>
      <c r="AR139" s="45"/>
      <c r="AS139" s="41"/>
      <c r="AT139" s="36" t="s">
        <v>746</v>
      </c>
      <c r="AU139" s="36"/>
      <c r="AV139" s="38" t="n">
        <v>45032</v>
      </c>
      <c r="AW139" s="38"/>
      <c r="AX139" s="36"/>
      <c r="AY139" s="36"/>
      <c r="AZ139" s="36"/>
      <c r="BA139" s="38"/>
      <c r="BB139" s="38" t="s">
        <v>116</v>
      </c>
      <c r="BC139" s="38" t="s">
        <v>117</v>
      </c>
      <c r="BD139" s="41" t="n">
        <v>3201</v>
      </c>
      <c r="BE139" s="38"/>
      <c r="BF139" s="47"/>
      <c r="BG139" s="104"/>
      <c r="BH139" s="105"/>
      <c r="BI139" s="36"/>
      <c r="BJ139" s="46" t="s">
        <v>1497</v>
      </c>
      <c r="BK139" s="36" t="s">
        <v>548</v>
      </c>
      <c r="BL139" s="72"/>
      <c r="BM139" s="72"/>
      <c r="BN139" s="72"/>
    </row>
    <row r="140" customFormat="false" ht="60" hidden="false" customHeight="true" outlineLevel="0" collapsed="false">
      <c r="A140" s="36"/>
      <c r="B140" s="36" t="s">
        <v>62</v>
      </c>
      <c r="C140" s="36" t="s">
        <v>63</v>
      </c>
      <c r="D140" s="37" t="s">
        <v>64</v>
      </c>
      <c r="E140" s="37" t="n">
        <v>604</v>
      </c>
      <c r="F140" s="38" t="s">
        <v>1291</v>
      </c>
      <c r="G140" s="36" t="s">
        <v>1511</v>
      </c>
      <c r="H140" s="36" t="s">
        <v>1512</v>
      </c>
      <c r="I140" s="39" t="s">
        <v>568</v>
      </c>
      <c r="J140" s="38" t="s">
        <v>330</v>
      </c>
      <c r="K140" s="40" t="s">
        <v>749</v>
      </c>
      <c r="L140" s="40" t="s">
        <v>750</v>
      </c>
      <c r="M140" s="46" t="s">
        <v>571</v>
      </c>
      <c r="N140" s="46" t="s">
        <v>1513</v>
      </c>
      <c r="O140" s="46" t="s">
        <v>305</v>
      </c>
      <c r="P140" s="36" t="s">
        <v>76</v>
      </c>
      <c r="Q140" s="41" t="s">
        <v>108</v>
      </c>
      <c r="R140" s="42" t="s">
        <v>1514</v>
      </c>
      <c r="S140" s="39" t="n">
        <v>8</v>
      </c>
      <c r="T140" s="43" t="n">
        <v>45504.6</v>
      </c>
      <c r="U140" s="46" t="s">
        <v>334</v>
      </c>
      <c r="V140" s="36"/>
      <c r="W140" s="36" t="s">
        <v>109</v>
      </c>
      <c r="X140" s="46" t="s">
        <v>1492</v>
      </c>
      <c r="Y140" s="39"/>
      <c r="Z140" s="41" t="s">
        <v>109</v>
      </c>
      <c r="AA140" s="37" t="s">
        <v>1493</v>
      </c>
      <c r="AB140" s="39"/>
      <c r="AC140" s="41" t="s">
        <v>578</v>
      </c>
      <c r="AD140" s="40" t="n">
        <v>48</v>
      </c>
      <c r="AE140" s="44" t="n">
        <v>44270</v>
      </c>
      <c r="AF140" s="45" t="n">
        <v>45730</v>
      </c>
      <c r="AG140" s="38" t="s">
        <v>81</v>
      </c>
      <c r="AH140" s="38" t="s">
        <v>82</v>
      </c>
      <c r="AI140" s="36" t="s">
        <v>2719</v>
      </c>
      <c r="AJ140" s="38" t="s">
        <v>316</v>
      </c>
      <c r="AK140" s="45" t="s">
        <v>2156</v>
      </c>
      <c r="AL140" s="41"/>
      <c r="AM140" s="41" t="s">
        <v>85</v>
      </c>
      <c r="AN140" s="41" t="s">
        <v>86</v>
      </c>
      <c r="AO140" s="41"/>
      <c r="AP140" s="39" t="s">
        <v>544</v>
      </c>
      <c r="AQ140" s="46" t="s">
        <v>1496</v>
      </c>
      <c r="AR140" s="45"/>
      <c r="AS140" s="41"/>
      <c r="AT140" s="36" t="s">
        <v>746</v>
      </c>
      <c r="AU140" s="36"/>
      <c r="AV140" s="38" t="n">
        <v>45032</v>
      </c>
      <c r="AW140" s="38"/>
      <c r="AX140" s="36"/>
      <c r="AY140" s="36"/>
      <c r="AZ140" s="36"/>
      <c r="BA140" s="38"/>
      <c r="BB140" s="38" t="s">
        <v>116</v>
      </c>
      <c r="BC140" s="38" t="s">
        <v>117</v>
      </c>
      <c r="BD140" s="41" t="n">
        <v>3201</v>
      </c>
      <c r="BE140" s="38"/>
      <c r="BF140" s="47"/>
      <c r="BG140" s="104"/>
      <c r="BH140" s="105"/>
      <c r="BI140" s="36"/>
      <c r="BJ140" s="46" t="s">
        <v>1497</v>
      </c>
      <c r="BK140" s="36" t="s">
        <v>548</v>
      </c>
      <c r="BL140" s="72"/>
      <c r="BM140" s="72"/>
      <c r="BN140" s="72"/>
    </row>
    <row r="141" customFormat="false" ht="60" hidden="false" customHeight="true" outlineLevel="0" collapsed="false">
      <c r="A141" s="36"/>
      <c r="B141" s="36" t="s">
        <v>62</v>
      </c>
      <c r="C141" s="36" t="s">
        <v>63</v>
      </c>
      <c r="D141" s="37" t="s">
        <v>64</v>
      </c>
      <c r="E141" s="37" t="n">
        <v>604</v>
      </c>
      <c r="F141" s="38" t="s">
        <v>1291</v>
      </c>
      <c r="G141" s="51" t="s">
        <v>1516</v>
      </c>
      <c r="H141" s="51" t="s">
        <v>1517</v>
      </c>
      <c r="I141" s="39" t="s">
        <v>568</v>
      </c>
      <c r="J141" s="38" t="s">
        <v>330</v>
      </c>
      <c r="K141" s="40" t="s">
        <v>749</v>
      </c>
      <c r="L141" s="40" t="s">
        <v>750</v>
      </c>
      <c r="M141" s="50" t="s">
        <v>571</v>
      </c>
      <c r="N141" s="50" t="s">
        <v>1518</v>
      </c>
      <c r="O141" s="50" t="s">
        <v>305</v>
      </c>
      <c r="P141" s="36" t="s">
        <v>76</v>
      </c>
      <c r="Q141" s="41" t="s">
        <v>108</v>
      </c>
      <c r="R141" s="74" t="s">
        <v>1514</v>
      </c>
      <c r="S141" s="39" t="n">
        <v>8</v>
      </c>
      <c r="T141" s="43" t="n">
        <v>45504.6</v>
      </c>
      <c r="U141" s="50" t="s">
        <v>334</v>
      </c>
      <c r="V141" s="51"/>
      <c r="W141" s="51" t="s">
        <v>109</v>
      </c>
      <c r="X141" s="50" t="s">
        <v>1492</v>
      </c>
      <c r="Y141" s="39"/>
      <c r="Z141" s="41" t="s">
        <v>109</v>
      </c>
      <c r="AA141" s="37" t="s">
        <v>1493</v>
      </c>
      <c r="AB141" s="39"/>
      <c r="AC141" s="41" t="s">
        <v>578</v>
      </c>
      <c r="AD141" s="40" t="n">
        <v>48</v>
      </c>
      <c r="AE141" s="44" t="n">
        <v>44270</v>
      </c>
      <c r="AF141" s="45" t="n">
        <v>45730</v>
      </c>
      <c r="AG141" s="38" t="s">
        <v>81</v>
      </c>
      <c r="AH141" s="38" t="s">
        <v>82</v>
      </c>
      <c r="AI141" s="36" t="s">
        <v>2720</v>
      </c>
      <c r="AJ141" s="38" t="s">
        <v>316</v>
      </c>
      <c r="AK141" s="45" t="s">
        <v>2156</v>
      </c>
      <c r="AL141" s="41"/>
      <c r="AM141" s="41" t="s">
        <v>85</v>
      </c>
      <c r="AN141" s="41" t="s">
        <v>86</v>
      </c>
      <c r="AO141" s="41"/>
      <c r="AP141" s="39" t="s">
        <v>544</v>
      </c>
      <c r="AQ141" s="46" t="s">
        <v>1496</v>
      </c>
      <c r="AR141" s="45"/>
      <c r="AS141" s="41"/>
      <c r="AT141" s="36" t="s">
        <v>746</v>
      </c>
      <c r="AU141" s="36"/>
      <c r="AV141" s="38" t="n">
        <v>45032</v>
      </c>
      <c r="AW141" s="38"/>
      <c r="AX141" s="36"/>
      <c r="AY141" s="36"/>
      <c r="AZ141" s="36"/>
      <c r="BA141" s="38"/>
      <c r="BB141" s="38" t="s">
        <v>116</v>
      </c>
      <c r="BC141" s="38" t="s">
        <v>117</v>
      </c>
      <c r="BD141" s="41" t="n">
        <v>3201</v>
      </c>
      <c r="BE141" s="38"/>
      <c r="BF141" s="47"/>
      <c r="BG141" s="48"/>
      <c r="BH141" s="49"/>
      <c r="BI141" s="51"/>
      <c r="BJ141" s="50" t="s">
        <v>1497</v>
      </c>
      <c r="BK141" s="51" t="s">
        <v>548</v>
      </c>
      <c r="BL141" s="52"/>
      <c r="BM141" s="52"/>
      <c r="BN141" s="52"/>
    </row>
    <row r="142" customFormat="false" ht="60" hidden="false" customHeight="true" outlineLevel="0" collapsed="false">
      <c r="A142" s="36"/>
      <c r="B142" s="36" t="s">
        <v>62</v>
      </c>
      <c r="C142" s="36" t="s">
        <v>63</v>
      </c>
      <c r="D142" s="37" t="s">
        <v>64</v>
      </c>
      <c r="E142" s="37" t="n">
        <v>604</v>
      </c>
      <c r="F142" s="38" t="s">
        <v>1291</v>
      </c>
      <c r="G142" s="51" t="s">
        <v>1520</v>
      </c>
      <c r="H142" s="51" t="s">
        <v>1521</v>
      </c>
      <c r="I142" s="39" t="s">
        <v>568</v>
      </c>
      <c r="J142" s="38" t="s">
        <v>330</v>
      </c>
      <c r="K142" s="40" t="s">
        <v>749</v>
      </c>
      <c r="L142" s="40" t="s">
        <v>750</v>
      </c>
      <c r="M142" s="50" t="s">
        <v>571</v>
      </c>
      <c r="N142" s="50" t="s">
        <v>1522</v>
      </c>
      <c r="O142" s="50" t="s">
        <v>305</v>
      </c>
      <c r="P142" s="36" t="s">
        <v>76</v>
      </c>
      <c r="Q142" s="41" t="s">
        <v>108</v>
      </c>
      <c r="R142" s="74" t="n">
        <v>42591</v>
      </c>
      <c r="S142" s="39" t="n">
        <v>8</v>
      </c>
      <c r="T142" s="43" t="n">
        <v>45512.6</v>
      </c>
      <c r="U142" s="50" t="s">
        <v>334</v>
      </c>
      <c r="V142" s="51"/>
      <c r="W142" s="51" t="s">
        <v>109</v>
      </c>
      <c r="X142" s="50" t="s">
        <v>1492</v>
      </c>
      <c r="Y142" s="39"/>
      <c r="Z142" s="41" t="s">
        <v>109</v>
      </c>
      <c r="AA142" s="37" t="s">
        <v>1493</v>
      </c>
      <c r="AB142" s="39"/>
      <c r="AC142" s="41" t="s">
        <v>578</v>
      </c>
      <c r="AD142" s="40" t="n">
        <v>48</v>
      </c>
      <c r="AE142" s="44" t="n">
        <v>44270</v>
      </c>
      <c r="AF142" s="45" t="n">
        <v>45730</v>
      </c>
      <c r="AG142" s="38" t="s">
        <v>81</v>
      </c>
      <c r="AH142" s="38" t="s">
        <v>82</v>
      </c>
      <c r="AI142" s="36" t="s">
        <v>2721</v>
      </c>
      <c r="AJ142" s="38" t="s">
        <v>316</v>
      </c>
      <c r="AK142" s="45" t="s">
        <v>2156</v>
      </c>
      <c r="AL142" s="41"/>
      <c r="AM142" s="41" t="s">
        <v>85</v>
      </c>
      <c r="AN142" s="41" t="s">
        <v>86</v>
      </c>
      <c r="AO142" s="41"/>
      <c r="AP142" s="39" t="s">
        <v>544</v>
      </c>
      <c r="AQ142" s="46" t="s">
        <v>1496</v>
      </c>
      <c r="AR142" s="45"/>
      <c r="AS142" s="41"/>
      <c r="AT142" s="36" t="s">
        <v>746</v>
      </c>
      <c r="AU142" s="36"/>
      <c r="AV142" s="38" t="n">
        <v>45032</v>
      </c>
      <c r="AW142" s="38"/>
      <c r="AX142" s="36"/>
      <c r="AY142" s="36"/>
      <c r="AZ142" s="36"/>
      <c r="BA142" s="38"/>
      <c r="BB142" s="38" t="s">
        <v>116</v>
      </c>
      <c r="BC142" s="38" t="s">
        <v>117</v>
      </c>
      <c r="BD142" s="41" t="n">
        <v>3201</v>
      </c>
      <c r="BE142" s="38"/>
      <c r="BF142" s="47"/>
      <c r="BG142" s="48"/>
      <c r="BH142" s="49"/>
      <c r="BI142" s="51"/>
      <c r="BJ142" s="50" t="s">
        <v>1497</v>
      </c>
      <c r="BK142" s="51" t="s">
        <v>548</v>
      </c>
      <c r="BL142" s="52"/>
      <c r="BM142" s="52"/>
      <c r="BN142" s="52"/>
    </row>
    <row r="143" customFormat="false" ht="60" hidden="false" customHeight="true" outlineLevel="0" collapsed="false">
      <c r="A143" s="36"/>
      <c r="B143" s="36" t="s">
        <v>62</v>
      </c>
      <c r="C143" s="36" t="s">
        <v>63</v>
      </c>
      <c r="D143" s="37" t="s">
        <v>64</v>
      </c>
      <c r="E143" s="37" t="n">
        <v>604</v>
      </c>
      <c r="F143" s="38" t="s">
        <v>1291</v>
      </c>
      <c r="G143" s="51" t="s">
        <v>1524</v>
      </c>
      <c r="H143" s="51" t="s">
        <v>1525</v>
      </c>
      <c r="I143" s="39" t="s">
        <v>568</v>
      </c>
      <c r="J143" s="38" t="s">
        <v>330</v>
      </c>
      <c r="K143" s="40" t="s">
        <v>749</v>
      </c>
      <c r="L143" s="40" t="s">
        <v>750</v>
      </c>
      <c r="M143" s="50" t="s">
        <v>571</v>
      </c>
      <c r="N143" s="37" t="s">
        <v>1526</v>
      </c>
      <c r="O143" s="50" t="s">
        <v>305</v>
      </c>
      <c r="P143" s="36" t="s">
        <v>76</v>
      </c>
      <c r="Q143" s="41" t="s">
        <v>108</v>
      </c>
      <c r="R143" s="74" t="n">
        <v>42591</v>
      </c>
      <c r="S143" s="39" t="n">
        <v>8</v>
      </c>
      <c r="T143" s="43" t="n">
        <v>45512.6</v>
      </c>
      <c r="U143" s="50" t="s">
        <v>334</v>
      </c>
      <c r="V143" s="51"/>
      <c r="W143" s="51" t="s">
        <v>109</v>
      </c>
      <c r="X143" s="50" t="s">
        <v>1492</v>
      </c>
      <c r="Y143" s="39"/>
      <c r="Z143" s="41" t="s">
        <v>109</v>
      </c>
      <c r="AA143" s="37" t="s">
        <v>1493</v>
      </c>
      <c r="AB143" s="39"/>
      <c r="AC143" s="41" t="s">
        <v>578</v>
      </c>
      <c r="AD143" s="40" t="n">
        <v>48</v>
      </c>
      <c r="AE143" s="44" t="n">
        <v>44270</v>
      </c>
      <c r="AF143" s="45" t="n">
        <v>45730</v>
      </c>
      <c r="AG143" s="38" t="s">
        <v>81</v>
      </c>
      <c r="AH143" s="38" t="s">
        <v>82</v>
      </c>
      <c r="AI143" s="36" t="s">
        <v>2722</v>
      </c>
      <c r="AJ143" s="38" t="s">
        <v>316</v>
      </c>
      <c r="AK143" s="45" t="s">
        <v>2156</v>
      </c>
      <c r="AL143" s="41"/>
      <c r="AM143" s="41" t="s">
        <v>85</v>
      </c>
      <c r="AN143" s="41" t="s">
        <v>86</v>
      </c>
      <c r="AO143" s="41"/>
      <c r="AP143" s="39" t="s">
        <v>544</v>
      </c>
      <c r="AQ143" s="46" t="s">
        <v>1496</v>
      </c>
      <c r="AR143" s="45"/>
      <c r="AS143" s="41"/>
      <c r="AT143" s="36" t="s">
        <v>746</v>
      </c>
      <c r="AU143" s="36"/>
      <c r="AV143" s="38" t="n">
        <v>45032</v>
      </c>
      <c r="AW143" s="38"/>
      <c r="AX143" s="36"/>
      <c r="AY143" s="36"/>
      <c r="AZ143" s="36"/>
      <c r="BA143" s="38"/>
      <c r="BB143" s="38" t="s">
        <v>116</v>
      </c>
      <c r="BC143" s="38" t="s">
        <v>117</v>
      </c>
      <c r="BD143" s="41" t="n">
        <v>3201</v>
      </c>
      <c r="BE143" s="38"/>
      <c r="BF143" s="47"/>
      <c r="BG143" s="48"/>
      <c r="BH143" s="49"/>
      <c r="BI143" s="51"/>
      <c r="BJ143" s="50" t="s">
        <v>1497</v>
      </c>
      <c r="BK143" s="51" t="s">
        <v>548</v>
      </c>
      <c r="BL143" s="52"/>
      <c r="BM143" s="52"/>
      <c r="BN143" s="52"/>
    </row>
    <row r="144" customFormat="false" ht="60" hidden="false" customHeight="true" outlineLevel="0" collapsed="false">
      <c r="A144" s="33"/>
      <c r="B144" s="36" t="s">
        <v>62</v>
      </c>
      <c r="C144" s="36" t="s">
        <v>63</v>
      </c>
      <c r="D144" s="37" t="s">
        <v>64</v>
      </c>
      <c r="E144" s="37" t="n">
        <v>604</v>
      </c>
      <c r="F144" s="38" t="s">
        <v>1291</v>
      </c>
      <c r="G144" s="51" t="s">
        <v>1528</v>
      </c>
      <c r="H144" s="51" t="s">
        <v>1529</v>
      </c>
      <c r="I144" s="39" t="s">
        <v>568</v>
      </c>
      <c r="J144" s="38" t="s">
        <v>330</v>
      </c>
      <c r="K144" s="40" t="s">
        <v>749</v>
      </c>
      <c r="L144" s="40" t="s">
        <v>750</v>
      </c>
      <c r="M144" s="50" t="s">
        <v>571</v>
      </c>
      <c r="N144" s="37" t="s">
        <v>1530</v>
      </c>
      <c r="O144" s="50" t="s">
        <v>305</v>
      </c>
      <c r="P144" s="36" t="s">
        <v>76</v>
      </c>
      <c r="Q144" s="41" t="s">
        <v>108</v>
      </c>
      <c r="R144" s="74" t="n">
        <v>42591</v>
      </c>
      <c r="S144" s="39" t="n">
        <v>8</v>
      </c>
      <c r="T144" s="43" t="n">
        <v>45512.6</v>
      </c>
      <c r="U144" s="50" t="s">
        <v>334</v>
      </c>
      <c r="V144" s="51"/>
      <c r="W144" s="51" t="s">
        <v>109</v>
      </c>
      <c r="X144" s="50" t="s">
        <v>1492</v>
      </c>
      <c r="Y144" s="39"/>
      <c r="Z144" s="41" t="s">
        <v>109</v>
      </c>
      <c r="AA144" s="37" t="s">
        <v>1493</v>
      </c>
      <c r="AB144" s="39"/>
      <c r="AC144" s="41" t="s">
        <v>578</v>
      </c>
      <c r="AD144" s="40" t="n">
        <v>48</v>
      </c>
      <c r="AE144" s="44" t="n">
        <v>44270</v>
      </c>
      <c r="AF144" s="45" t="n">
        <v>45730</v>
      </c>
      <c r="AG144" s="38" t="s">
        <v>81</v>
      </c>
      <c r="AH144" s="38" t="s">
        <v>82</v>
      </c>
      <c r="AI144" s="36" t="s">
        <v>2723</v>
      </c>
      <c r="AJ144" s="38" t="s">
        <v>316</v>
      </c>
      <c r="AK144" s="45" t="s">
        <v>2156</v>
      </c>
      <c r="AL144" s="41"/>
      <c r="AM144" s="41" t="s">
        <v>85</v>
      </c>
      <c r="AN144" s="41" t="s">
        <v>86</v>
      </c>
      <c r="AO144" s="41"/>
      <c r="AP144" s="39" t="s">
        <v>544</v>
      </c>
      <c r="AQ144" s="46" t="s">
        <v>1496</v>
      </c>
      <c r="AR144" s="45"/>
      <c r="AS144" s="41"/>
      <c r="AT144" s="36" t="s">
        <v>746</v>
      </c>
      <c r="AU144" s="36"/>
      <c r="AV144" s="38" t="n">
        <v>45032</v>
      </c>
      <c r="AW144" s="38"/>
      <c r="AX144" s="36"/>
      <c r="AY144" s="36"/>
      <c r="AZ144" s="36"/>
      <c r="BA144" s="38"/>
      <c r="BB144" s="38" t="s">
        <v>116</v>
      </c>
      <c r="BC144" s="38" t="s">
        <v>117</v>
      </c>
      <c r="BD144" s="41" t="n">
        <v>3201</v>
      </c>
      <c r="BE144" s="38"/>
      <c r="BF144" s="47"/>
      <c r="BG144" s="48"/>
      <c r="BH144" s="49"/>
      <c r="BI144" s="51"/>
      <c r="BJ144" s="50" t="s">
        <v>1497</v>
      </c>
      <c r="BK144" s="51" t="s">
        <v>548</v>
      </c>
      <c r="BL144" s="52"/>
      <c r="BM144" s="52"/>
      <c r="BN144" s="52"/>
    </row>
    <row r="145" customFormat="false" ht="60" hidden="false" customHeight="true" outlineLevel="0" collapsed="false">
      <c r="A145" s="36"/>
      <c r="B145" s="36" t="s">
        <v>62</v>
      </c>
      <c r="C145" s="36" t="s">
        <v>63</v>
      </c>
      <c r="D145" s="37" t="s">
        <v>64</v>
      </c>
      <c r="E145" s="37" t="n">
        <v>604</v>
      </c>
      <c r="F145" s="38" t="s">
        <v>1291</v>
      </c>
      <c r="G145" s="51" t="s">
        <v>1532</v>
      </c>
      <c r="H145" s="51" t="s">
        <v>1533</v>
      </c>
      <c r="I145" s="39" t="s">
        <v>568</v>
      </c>
      <c r="J145" s="38" t="s">
        <v>330</v>
      </c>
      <c r="K145" s="40" t="s">
        <v>749</v>
      </c>
      <c r="L145" s="40" t="s">
        <v>750</v>
      </c>
      <c r="M145" s="50" t="s">
        <v>571</v>
      </c>
      <c r="N145" s="37" t="s">
        <v>1534</v>
      </c>
      <c r="O145" s="50" t="s">
        <v>305</v>
      </c>
      <c r="P145" s="36" t="s">
        <v>76</v>
      </c>
      <c r="Q145" s="41" t="s">
        <v>108</v>
      </c>
      <c r="R145" s="74" t="n">
        <v>42591</v>
      </c>
      <c r="S145" s="39" t="n">
        <v>8</v>
      </c>
      <c r="T145" s="43" t="n">
        <v>45512.6</v>
      </c>
      <c r="U145" s="50" t="s">
        <v>334</v>
      </c>
      <c r="V145" s="240"/>
      <c r="W145" s="51" t="s">
        <v>109</v>
      </c>
      <c r="X145" s="50" t="s">
        <v>1492</v>
      </c>
      <c r="Y145" s="241"/>
      <c r="Z145" s="242" t="s">
        <v>109</v>
      </c>
      <c r="AA145" s="37" t="s">
        <v>1493</v>
      </c>
      <c r="AB145" s="39"/>
      <c r="AC145" s="41" t="s">
        <v>578</v>
      </c>
      <c r="AD145" s="40" t="n">
        <v>48</v>
      </c>
      <c r="AE145" s="44" t="n">
        <v>44270</v>
      </c>
      <c r="AF145" s="45" t="n">
        <v>45730</v>
      </c>
      <c r="AG145" s="38" t="s">
        <v>81</v>
      </c>
      <c r="AH145" s="38" t="s">
        <v>82</v>
      </c>
      <c r="AI145" s="36" t="s">
        <v>2724</v>
      </c>
      <c r="AJ145" s="38" t="s">
        <v>316</v>
      </c>
      <c r="AK145" s="45" t="s">
        <v>2156</v>
      </c>
      <c r="AL145" s="41"/>
      <c r="AM145" s="41" t="s">
        <v>85</v>
      </c>
      <c r="AN145" s="41" t="s">
        <v>86</v>
      </c>
      <c r="AO145" s="41"/>
      <c r="AP145" s="39" t="s">
        <v>544</v>
      </c>
      <c r="AQ145" s="46" t="s">
        <v>1496</v>
      </c>
      <c r="AR145" s="45"/>
      <c r="AS145" s="41"/>
      <c r="AT145" s="36" t="s">
        <v>746</v>
      </c>
      <c r="AU145" s="36"/>
      <c r="AV145" s="38" t="n">
        <v>45032</v>
      </c>
      <c r="AW145" s="38"/>
      <c r="AX145" s="36"/>
      <c r="AY145" s="36"/>
      <c r="AZ145" s="36"/>
      <c r="BA145" s="38"/>
      <c r="BB145" s="38" t="s">
        <v>116</v>
      </c>
      <c r="BC145" s="38" t="s">
        <v>117</v>
      </c>
      <c r="BD145" s="41" t="n">
        <v>3201</v>
      </c>
      <c r="BE145" s="38"/>
      <c r="BF145" s="47"/>
      <c r="BG145" s="48"/>
      <c r="BH145" s="49"/>
      <c r="BI145" s="51"/>
      <c r="BJ145" s="50" t="s">
        <v>1497</v>
      </c>
      <c r="BK145" s="51" t="s">
        <v>548</v>
      </c>
      <c r="BL145" s="52"/>
      <c r="BM145" s="52"/>
      <c r="BN145" s="52"/>
    </row>
    <row r="146" customFormat="false" ht="60" hidden="false" customHeight="true" outlineLevel="0" collapsed="false">
      <c r="A146" s="36"/>
      <c r="B146" s="36" t="s">
        <v>62</v>
      </c>
      <c r="C146" s="36" t="s">
        <v>63</v>
      </c>
      <c r="D146" s="37" t="s">
        <v>64</v>
      </c>
      <c r="E146" s="37" t="n">
        <v>604</v>
      </c>
      <c r="F146" s="38" t="s">
        <v>1291</v>
      </c>
      <c r="G146" s="51" t="s">
        <v>1536</v>
      </c>
      <c r="H146" s="51" t="s">
        <v>1537</v>
      </c>
      <c r="I146" s="39" t="s">
        <v>568</v>
      </c>
      <c r="J146" s="38" t="s">
        <v>330</v>
      </c>
      <c r="K146" s="40" t="s">
        <v>749</v>
      </c>
      <c r="L146" s="40" t="s">
        <v>750</v>
      </c>
      <c r="M146" s="50" t="s">
        <v>571</v>
      </c>
      <c r="N146" s="50" t="s">
        <v>1538</v>
      </c>
      <c r="O146" s="50" t="s">
        <v>305</v>
      </c>
      <c r="P146" s="36" t="s">
        <v>76</v>
      </c>
      <c r="Q146" s="41" t="s">
        <v>108</v>
      </c>
      <c r="R146" s="74" t="n">
        <v>42591</v>
      </c>
      <c r="S146" s="39" t="n">
        <v>8</v>
      </c>
      <c r="T146" s="43" t="n">
        <v>45512.6</v>
      </c>
      <c r="U146" s="50" t="s">
        <v>334</v>
      </c>
      <c r="V146" s="51"/>
      <c r="W146" s="51" t="s">
        <v>109</v>
      </c>
      <c r="X146" s="50" t="s">
        <v>1492</v>
      </c>
      <c r="Y146" s="39"/>
      <c r="Z146" s="41" t="s">
        <v>109</v>
      </c>
      <c r="AA146" s="37" t="s">
        <v>1493</v>
      </c>
      <c r="AB146" s="39"/>
      <c r="AC146" s="41" t="s">
        <v>578</v>
      </c>
      <c r="AD146" s="40" t="n">
        <v>48</v>
      </c>
      <c r="AE146" s="44" t="n">
        <v>44270</v>
      </c>
      <c r="AF146" s="45" t="n">
        <v>45730</v>
      </c>
      <c r="AG146" s="38" t="s">
        <v>81</v>
      </c>
      <c r="AH146" s="38" t="s">
        <v>82</v>
      </c>
      <c r="AI146" s="36" t="s">
        <v>2725</v>
      </c>
      <c r="AJ146" s="38" t="s">
        <v>316</v>
      </c>
      <c r="AK146" s="45" t="s">
        <v>2156</v>
      </c>
      <c r="AL146" s="41"/>
      <c r="AM146" s="41" t="s">
        <v>85</v>
      </c>
      <c r="AN146" s="41" t="s">
        <v>86</v>
      </c>
      <c r="AO146" s="41"/>
      <c r="AP146" s="39" t="s">
        <v>544</v>
      </c>
      <c r="AQ146" s="46" t="s">
        <v>1496</v>
      </c>
      <c r="AR146" s="45"/>
      <c r="AS146" s="41"/>
      <c r="AT146" s="36" t="s">
        <v>746</v>
      </c>
      <c r="AU146" s="36"/>
      <c r="AV146" s="38" t="n">
        <v>45032</v>
      </c>
      <c r="AW146" s="38"/>
      <c r="AX146" s="36"/>
      <c r="AY146" s="36"/>
      <c r="AZ146" s="36"/>
      <c r="BA146" s="38"/>
      <c r="BB146" s="38" t="s">
        <v>116</v>
      </c>
      <c r="BC146" s="38" t="s">
        <v>117</v>
      </c>
      <c r="BD146" s="41" t="n">
        <v>3201</v>
      </c>
      <c r="BE146" s="38"/>
      <c r="BF146" s="47"/>
      <c r="BG146" s="48"/>
      <c r="BH146" s="49"/>
      <c r="BI146" s="51"/>
      <c r="BJ146" s="50" t="s">
        <v>1497</v>
      </c>
      <c r="BK146" s="51" t="s">
        <v>548</v>
      </c>
      <c r="BL146" s="52"/>
      <c r="BM146" s="52"/>
      <c r="BN146" s="52"/>
    </row>
    <row r="147" customFormat="false" ht="60" hidden="false" customHeight="true" outlineLevel="0" collapsed="false">
      <c r="A147" s="36"/>
      <c r="B147" s="36" t="s">
        <v>62</v>
      </c>
      <c r="C147" s="36" t="s">
        <v>63</v>
      </c>
      <c r="D147" s="37" t="s">
        <v>64</v>
      </c>
      <c r="E147" s="37" t="n">
        <v>604</v>
      </c>
      <c r="F147" s="38" t="s">
        <v>1291</v>
      </c>
      <c r="G147" s="51" t="s">
        <v>1540</v>
      </c>
      <c r="H147" s="51" t="s">
        <v>1541</v>
      </c>
      <c r="I147" s="39" t="s">
        <v>568</v>
      </c>
      <c r="J147" s="38" t="s">
        <v>330</v>
      </c>
      <c r="K147" s="40" t="s">
        <v>749</v>
      </c>
      <c r="L147" s="40" t="s">
        <v>750</v>
      </c>
      <c r="M147" s="50" t="s">
        <v>571</v>
      </c>
      <c r="N147" s="37" t="s">
        <v>1542</v>
      </c>
      <c r="O147" s="50" t="s">
        <v>305</v>
      </c>
      <c r="P147" s="36" t="s">
        <v>76</v>
      </c>
      <c r="Q147" s="41" t="s">
        <v>108</v>
      </c>
      <c r="R147" s="74" t="n">
        <v>42591</v>
      </c>
      <c r="S147" s="39" t="n">
        <v>8</v>
      </c>
      <c r="T147" s="43" t="n">
        <v>45512.6</v>
      </c>
      <c r="U147" s="50" t="s">
        <v>334</v>
      </c>
      <c r="V147" s="51"/>
      <c r="W147" s="51" t="s">
        <v>109</v>
      </c>
      <c r="X147" s="50" t="s">
        <v>1492</v>
      </c>
      <c r="Y147" s="39"/>
      <c r="Z147" s="41" t="s">
        <v>109</v>
      </c>
      <c r="AA147" s="37" t="s">
        <v>1493</v>
      </c>
      <c r="AB147" s="39"/>
      <c r="AC147" s="41" t="s">
        <v>578</v>
      </c>
      <c r="AD147" s="40" t="n">
        <v>48</v>
      </c>
      <c r="AE147" s="44" t="n">
        <v>44270</v>
      </c>
      <c r="AF147" s="45" t="n">
        <v>45730</v>
      </c>
      <c r="AG147" s="38" t="s">
        <v>81</v>
      </c>
      <c r="AH147" s="38" t="s">
        <v>82</v>
      </c>
      <c r="AI147" s="36" t="s">
        <v>2726</v>
      </c>
      <c r="AJ147" s="38" t="s">
        <v>316</v>
      </c>
      <c r="AK147" s="45" t="s">
        <v>2156</v>
      </c>
      <c r="AL147" s="41"/>
      <c r="AM147" s="41" t="s">
        <v>85</v>
      </c>
      <c r="AN147" s="41" t="s">
        <v>86</v>
      </c>
      <c r="AO147" s="41"/>
      <c r="AP147" s="39" t="s">
        <v>544</v>
      </c>
      <c r="AQ147" s="46" t="s">
        <v>1496</v>
      </c>
      <c r="AR147" s="45"/>
      <c r="AS147" s="41"/>
      <c r="AT147" s="36" t="s">
        <v>746</v>
      </c>
      <c r="AU147" s="36"/>
      <c r="AV147" s="38" t="n">
        <v>45032</v>
      </c>
      <c r="AW147" s="38"/>
      <c r="AX147" s="36"/>
      <c r="AY147" s="36"/>
      <c r="AZ147" s="36"/>
      <c r="BA147" s="38"/>
      <c r="BB147" s="38" t="s">
        <v>116</v>
      </c>
      <c r="BC147" s="38" t="s">
        <v>117</v>
      </c>
      <c r="BD147" s="41" t="n">
        <v>3201</v>
      </c>
      <c r="BE147" s="38"/>
      <c r="BF147" s="47"/>
      <c r="BG147" s="48"/>
      <c r="BH147" s="49"/>
      <c r="BI147" s="51"/>
      <c r="BJ147" s="50" t="s">
        <v>1497</v>
      </c>
      <c r="BK147" s="51" t="s">
        <v>548</v>
      </c>
      <c r="BL147" s="52"/>
      <c r="BM147" s="52"/>
      <c r="BN147" s="52"/>
    </row>
    <row r="148" customFormat="false" ht="60" hidden="false" customHeight="true" outlineLevel="0" collapsed="false">
      <c r="A148" s="36"/>
      <c r="B148" s="36" t="s">
        <v>62</v>
      </c>
      <c r="C148" s="36" t="s">
        <v>63</v>
      </c>
      <c r="D148" s="37" t="s">
        <v>64</v>
      </c>
      <c r="E148" s="37" t="n">
        <v>604</v>
      </c>
      <c r="F148" s="38" t="s">
        <v>1291</v>
      </c>
      <c r="G148" s="51" t="s">
        <v>1544</v>
      </c>
      <c r="H148" s="51" t="s">
        <v>1545</v>
      </c>
      <c r="I148" s="39" t="s">
        <v>568</v>
      </c>
      <c r="J148" s="38" t="s">
        <v>330</v>
      </c>
      <c r="K148" s="40" t="s">
        <v>749</v>
      </c>
      <c r="L148" s="40" t="s">
        <v>750</v>
      </c>
      <c r="M148" s="50" t="s">
        <v>571</v>
      </c>
      <c r="N148" s="37" t="s">
        <v>1546</v>
      </c>
      <c r="O148" s="50" t="s">
        <v>305</v>
      </c>
      <c r="P148" s="36" t="s">
        <v>76</v>
      </c>
      <c r="Q148" s="41" t="s">
        <v>108</v>
      </c>
      <c r="R148" s="74" t="n">
        <v>42591</v>
      </c>
      <c r="S148" s="39" t="n">
        <v>8</v>
      </c>
      <c r="T148" s="43" t="n">
        <v>45512.6</v>
      </c>
      <c r="U148" s="50" t="s">
        <v>334</v>
      </c>
      <c r="V148" s="51"/>
      <c r="W148" s="51" t="s">
        <v>109</v>
      </c>
      <c r="X148" s="50" t="s">
        <v>1492</v>
      </c>
      <c r="Y148" s="39"/>
      <c r="Z148" s="41" t="s">
        <v>109</v>
      </c>
      <c r="AA148" s="37" t="s">
        <v>1493</v>
      </c>
      <c r="AB148" s="39"/>
      <c r="AC148" s="41" t="s">
        <v>578</v>
      </c>
      <c r="AD148" s="40" t="n">
        <v>48</v>
      </c>
      <c r="AE148" s="44" t="n">
        <v>44270</v>
      </c>
      <c r="AF148" s="45" t="n">
        <v>45730</v>
      </c>
      <c r="AG148" s="38" t="s">
        <v>81</v>
      </c>
      <c r="AH148" s="38" t="s">
        <v>82</v>
      </c>
      <c r="AI148" s="36" t="s">
        <v>2727</v>
      </c>
      <c r="AJ148" s="38" t="s">
        <v>316</v>
      </c>
      <c r="AK148" s="45" t="s">
        <v>2156</v>
      </c>
      <c r="AL148" s="41"/>
      <c r="AM148" s="41" t="s">
        <v>85</v>
      </c>
      <c r="AN148" s="41" t="s">
        <v>86</v>
      </c>
      <c r="AO148" s="41"/>
      <c r="AP148" s="39" t="s">
        <v>544</v>
      </c>
      <c r="AQ148" s="46" t="s">
        <v>1496</v>
      </c>
      <c r="AR148" s="45"/>
      <c r="AS148" s="41"/>
      <c r="AT148" s="36" t="s">
        <v>746</v>
      </c>
      <c r="AU148" s="36"/>
      <c r="AV148" s="38" t="n">
        <v>45032</v>
      </c>
      <c r="AW148" s="38"/>
      <c r="AX148" s="36"/>
      <c r="AY148" s="36"/>
      <c r="AZ148" s="36"/>
      <c r="BA148" s="38"/>
      <c r="BB148" s="38" t="s">
        <v>116</v>
      </c>
      <c r="BC148" s="38" t="s">
        <v>117</v>
      </c>
      <c r="BD148" s="41" t="n">
        <v>3201</v>
      </c>
      <c r="BE148" s="38"/>
      <c r="BF148" s="47"/>
      <c r="BG148" s="48"/>
      <c r="BH148" s="49"/>
      <c r="BI148" s="51"/>
      <c r="BJ148" s="50" t="s">
        <v>1497</v>
      </c>
      <c r="BK148" s="51" t="s">
        <v>548</v>
      </c>
      <c r="BL148" s="52"/>
      <c r="BM148" s="52"/>
      <c r="BN148" s="52"/>
    </row>
    <row r="149" customFormat="false" ht="60" hidden="false" customHeight="true" outlineLevel="0" collapsed="false">
      <c r="A149" s="36"/>
      <c r="B149" s="36" t="s">
        <v>62</v>
      </c>
      <c r="C149" s="36" t="s">
        <v>63</v>
      </c>
      <c r="D149" s="37" t="s">
        <v>64</v>
      </c>
      <c r="E149" s="37" t="n">
        <v>604</v>
      </c>
      <c r="F149" s="38" t="s">
        <v>1291</v>
      </c>
      <c r="G149" s="51" t="s">
        <v>1489</v>
      </c>
      <c r="H149" s="51" t="s">
        <v>1548</v>
      </c>
      <c r="I149" s="39" t="s">
        <v>568</v>
      </c>
      <c r="J149" s="38" t="s">
        <v>330</v>
      </c>
      <c r="K149" s="40" t="s">
        <v>749</v>
      </c>
      <c r="L149" s="40" t="s">
        <v>750</v>
      </c>
      <c r="M149" s="50" t="s">
        <v>571</v>
      </c>
      <c r="N149" s="37" t="s">
        <v>1549</v>
      </c>
      <c r="O149" s="50" t="s">
        <v>305</v>
      </c>
      <c r="P149" s="36" t="s">
        <v>76</v>
      </c>
      <c r="Q149" s="41" t="s">
        <v>108</v>
      </c>
      <c r="R149" s="74" t="n">
        <v>42591</v>
      </c>
      <c r="S149" s="39" t="n">
        <v>8</v>
      </c>
      <c r="T149" s="43" t="n">
        <v>45512.6</v>
      </c>
      <c r="U149" s="50" t="s">
        <v>334</v>
      </c>
      <c r="V149" s="243"/>
      <c r="W149" s="51" t="s">
        <v>109</v>
      </c>
      <c r="X149" s="50" t="s">
        <v>1492</v>
      </c>
      <c r="Y149" s="244"/>
      <c r="Z149" s="41" t="s">
        <v>109</v>
      </c>
      <c r="AA149" s="37" t="s">
        <v>1493</v>
      </c>
      <c r="AB149" s="39"/>
      <c r="AC149" s="41" t="s">
        <v>578</v>
      </c>
      <c r="AD149" s="40" t="n">
        <v>48</v>
      </c>
      <c r="AE149" s="44" t="n">
        <v>44270</v>
      </c>
      <c r="AF149" s="45" t="n">
        <v>45730</v>
      </c>
      <c r="AG149" s="38" t="s">
        <v>81</v>
      </c>
      <c r="AH149" s="38" t="s">
        <v>82</v>
      </c>
      <c r="AI149" s="36" t="s">
        <v>2728</v>
      </c>
      <c r="AJ149" s="38" t="s">
        <v>316</v>
      </c>
      <c r="AK149" s="45" t="s">
        <v>2156</v>
      </c>
      <c r="AL149" s="41"/>
      <c r="AM149" s="41" t="s">
        <v>85</v>
      </c>
      <c r="AN149" s="41" t="s">
        <v>86</v>
      </c>
      <c r="AO149" s="41"/>
      <c r="AP149" s="39" t="s">
        <v>544</v>
      </c>
      <c r="AQ149" s="46" t="s">
        <v>1496</v>
      </c>
      <c r="AR149" s="45"/>
      <c r="AS149" s="41"/>
      <c r="AT149" s="36" t="s">
        <v>746</v>
      </c>
      <c r="AU149" s="36"/>
      <c r="AV149" s="38" t="n">
        <v>45032</v>
      </c>
      <c r="AW149" s="38"/>
      <c r="AX149" s="36"/>
      <c r="AY149" s="36"/>
      <c r="AZ149" s="36"/>
      <c r="BA149" s="38"/>
      <c r="BB149" s="38" t="s">
        <v>116</v>
      </c>
      <c r="BC149" s="38" t="s">
        <v>117</v>
      </c>
      <c r="BD149" s="41" t="n">
        <v>3201</v>
      </c>
      <c r="BE149" s="38"/>
      <c r="BF149" s="47"/>
      <c r="BG149" s="48"/>
      <c r="BH149" s="49"/>
      <c r="BI149" s="51"/>
      <c r="BJ149" s="50" t="s">
        <v>1497</v>
      </c>
      <c r="BK149" s="51" t="s">
        <v>548</v>
      </c>
      <c r="BL149" s="52"/>
      <c r="BM149" s="52"/>
      <c r="BN149" s="52"/>
    </row>
    <row r="150" customFormat="false" ht="60" hidden="false" customHeight="true" outlineLevel="0" collapsed="false">
      <c r="A150" s="36"/>
      <c r="B150" s="36" t="s">
        <v>62</v>
      </c>
      <c r="C150" s="36" t="s">
        <v>63</v>
      </c>
      <c r="D150" s="37" t="s">
        <v>64</v>
      </c>
      <c r="E150" s="37" t="n">
        <v>604</v>
      </c>
      <c r="F150" s="38" t="s">
        <v>1291</v>
      </c>
      <c r="G150" s="51" t="s">
        <v>1551</v>
      </c>
      <c r="H150" s="51" t="s">
        <v>1552</v>
      </c>
      <c r="I150" s="39" t="s">
        <v>568</v>
      </c>
      <c r="J150" s="38" t="s">
        <v>330</v>
      </c>
      <c r="K150" s="40" t="s">
        <v>749</v>
      </c>
      <c r="L150" s="40" t="s">
        <v>750</v>
      </c>
      <c r="M150" s="50" t="s">
        <v>571</v>
      </c>
      <c r="N150" s="50" t="s">
        <v>1553</v>
      </c>
      <c r="O150" s="50" t="s">
        <v>305</v>
      </c>
      <c r="P150" s="36" t="s">
        <v>76</v>
      </c>
      <c r="Q150" s="41" t="s">
        <v>108</v>
      </c>
      <c r="R150" s="74" t="n">
        <v>42591</v>
      </c>
      <c r="S150" s="39" t="n">
        <v>8</v>
      </c>
      <c r="T150" s="43" t="n">
        <v>45512.6</v>
      </c>
      <c r="U150" s="50" t="s">
        <v>334</v>
      </c>
      <c r="V150" s="243"/>
      <c r="W150" s="51" t="s">
        <v>109</v>
      </c>
      <c r="X150" s="50" t="s">
        <v>1492</v>
      </c>
      <c r="Y150" s="244"/>
      <c r="Z150" s="41" t="s">
        <v>109</v>
      </c>
      <c r="AA150" s="37" t="s">
        <v>1493</v>
      </c>
      <c r="AB150" s="39"/>
      <c r="AC150" s="41" t="s">
        <v>578</v>
      </c>
      <c r="AD150" s="40" t="n">
        <v>48</v>
      </c>
      <c r="AE150" s="44" t="n">
        <v>44270</v>
      </c>
      <c r="AF150" s="45" t="n">
        <v>45730</v>
      </c>
      <c r="AG150" s="38" t="s">
        <v>81</v>
      </c>
      <c r="AH150" s="38" t="s">
        <v>82</v>
      </c>
      <c r="AI150" s="36" t="s">
        <v>2729</v>
      </c>
      <c r="AJ150" s="38" t="s">
        <v>316</v>
      </c>
      <c r="AK150" s="45" t="s">
        <v>2156</v>
      </c>
      <c r="AL150" s="41"/>
      <c r="AM150" s="41" t="s">
        <v>85</v>
      </c>
      <c r="AN150" s="41" t="s">
        <v>86</v>
      </c>
      <c r="AO150" s="41"/>
      <c r="AP150" s="39" t="s">
        <v>544</v>
      </c>
      <c r="AQ150" s="46" t="s">
        <v>1496</v>
      </c>
      <c r="AR150" s="45"/>
      <c r="AS150" s="41"/>
      <c r="AT150" s="36" t="s">
        <v>746</v>
      </c>
      <c r="AU150" s="36"/>
      <c r="AV150" s="38" t="n">
        <v>45032</v>
      </c>
      <c r="AW150" s="38"/>
      <c r="AX150" s="36"/>
      <c r="AY150" s="36"/>
      <c r="AZ150" s="36"/>
      <c r="BA150" s="38"/>
      <c r="BB150" s="38" t="s">
        <v>116</v>
      </c>
      <c r="BC150" s="38" t="s">
        <v>117</v>
      </c>
      <c r="BD150" s="41" t="n">
        <v>3201</v>
      </c>
      <c r="BE150" s="38"/>
      <c r="BF150" s="47"/>
      <c r="BG150" s="48"/>
      <c r="BH150" s="49"/>
      <c r="BI150" s="51"/>
      <c r="BJ150" s="50" t="s">
        <v>1497</v>
      </c>
      <c r="BK150" s="51" t="s">
        <v>548</v>
      </c>
      <c r="BL150" s="52"/>
      <c r="BM150" s="52"/>
      <c r="BN150" s="52"/>
    </row>
    <row r="151" customFormat="false" ht="60" hidden="false" customHeight="true" outlineLevel="0" collapsed="false">
      <c r="A151" s="36"/>
      <c r="B151" s="36" t="s">
        <v>62</v>
      </c>
      <c r="C151" s="36" t="s">
        <v>63</v>
      </c>
      <c r="D151" s="37" t="s">
        <v>64</v>
      </c>
      <c r="E151" s="37" t="n">
        <v>604</v>
      </c>
      <c r="F151" s="38" t="s">
        <v>1291</v>
      </c>
      <c r="G151" s="51" t="s">
        <v>1555</v>
      </c>
      <c r="H151" s="51" t="s">
        <v>1556</v>
      </c>
      <c r="I151" s="39" t="s">
        <v>568</v>
      </c>
      <c r="J151" s="38" t="s">
        <v>330</v>
      </c>
      <c r="K151" s="40" t="s">
        <v>749</v>
      </c>
      <c r="L151" s="40" t="s">
        <v>750</v>
      </c>
      <c r="M151" s="50" t="s">
        <v>571</v>
      </c>
      <c r="N151" s="50" t="s">
        <v>1557</v>
      </c>
      <c r="O151" s="50" t="s">
        <v>305</v>
      </c>
      <c r="P151" s="36" t="s">
        <v>76</v>
      </c>
      <c r="Q151" s="41" t="s">
        <v>108</v>
      </c>
      <c r="R151" s="74" t="n">
        <v>42591</v>
      </c>
      <c r="S151" s="39" t="n">
        <v>8</v>
      </c>
      <c r="T151" s="43" t="n">
        <v>45512.6</v>
      </c>
      <c r="U151" s="50" t="s">
        <v>334</v>
      </c>
      <c r="V151" s="243"/>
      <c r="W151" s="51" t="s">
        <v>109</v>
      </c>
      <c r="X151" s="50" t="s">
        <v>1492</v>
      </c>
      <c r="Y151" s="244"/>
      <c r="Z151" s="41" t="s">
        <v>109</v>
      </c>
      <c r="AA151" s="37" t="s">
        <v>1493</v>
      </c>
      <c r="AB151" s="39"/>
      <c r="AC151" s="41" t="s">
        <v>578</v>
      </c>
      <c r="AD151" s="40" t="n">
        <v>48</v>
      </c>
      <c r="AE151" s="44" t="n">
        <v>44270</v>
      </c>
      <c r="AF151" s="45" t="n">
        <v>45730</v>
      </c>
      <c r="AG151" s="38" t="s">
        <v>81</v>
      </c>
      <c r="AH151" s="38" t="s">
        <v>82</v>
      </c>
      <c r="AI151" s="36" t="s">
        <v>2730</v>
      </c>
      <c r="AJ151" s="38" t="s">
        <v>316</v>
      </c>
      <c r="AK151" s="45" t="s">
        <v>2156</v>
      </c>
      <c r="AL151" s="41"/>
      <c r="AM151" s="41" t="s">
        <v>85</v>
      </c>
      <c r="AN151" s="41" t="s">
        <v>86</v>
      </c>
      <c r="AO151" s="41"/>
      <c r="AP151" s="39" t="s">
        <v>544</v>
      </c>
      <c r="AQ151" s="46" t="s">
        <v>1496</v>
      </c>
      <c r="AR151" s="45"/>
      <c r="AS151" s="41"/>
      <c r="AT151" s="36" t="s">
        <v>746</v>
      </c>
      <c r="AU151" s="36"/>
      <c r="AV151" s="38" t="n">
        <v>45032</v>
      </c>
      <c r="AW151" s="38"/>
      <c r="AX151" s="36"/>
      <c r="AY151" s="36"/>
      <c r="AZ151" s="36"/>
      <c r="BA151" s="38"/>
      <c r="BB151" s="38" t="s">
        <v>116</v>
      </c>
      <c r="BC151" s="38" t="s">
        <v>117</v>
      </c>
      <c r="BD151" s="41" t="n">
        <v>3201</v>
      </c>
      <c r="BE151" s="38"/>
      <c r="BF151" s="47"/>
      <c r="BG151" s="48"/>
      <c r="BH151" s="49"/>
      <c r="BI151" s="51"/>
      <c r="BJ151" s="50" t="s">
        <v>1497</v>
      </c>
      <c r="BK151" s="51" t="s">
        <v>548</v>
      </c>
      <c r="BL151" s="52"/>
      <c r="BM151" s="52"/>
      <c r="BN151" s="52"/>
    </row>
    <row r="152" customFormat="false" ht="60" hidden="false" customHeight="true" outlineLevel="0" collapsed="false">
      <c r="A152" s="36"/>
      <c r="B152" s="36" t="s">
        <v>62</v>
      </c>
      <c r="C152" s="36" t="s">
        <v>63</v>
      </c>
      <c r="D152" s="37" t="s">
        <v>64</v>
      </c>
      <c r="E152" s="37" t="n">
        <v>604</v>
      </c>
      <c r="F152" s="38" t="s">
        <v>1291</v>
      </c>
      <c r="G152" s="51" t="s">
        <v>1559</v>
      </c>
      <c r="H152" s="51" t="s">
        <v>1560</v>
      </c>
      <c r="I152" s="39" t="s">
        <v>568</v>
      </c>
      <c r="J152" s="38" t="s">
        <v>330</v>
      </c>
      <c r="K152" s="40" t="s">
        <v>749</v>
      </c>
      <c r="L152" s="40" t="s">
        <v>750</v>
      </c>
      <c r="M152" s="50" t="s">
        <v>571</v>
      </c>
      <c r="N152" s="50" t="s">
        <v>1561</v>
      </c>
      <c r="O152" s="50" t="s">
        <v>305</v>
      </c>
      <c r="P152" s="36" t="s">
        <v>76</v>
      </c>
      <c r="Q152" s="41" t="s">
        <v>108</v>
      </c>
      <c r="R152" s="74" t="n">
        <v>42591</v>
      </c>
      <c r="S152" s="39" t="n">
        <v>8</v>
      </c>
      <c r="T152" s="43" t="n">
        <v>45512.6</v>
      </c>
      <c r="U152" s="50" t="s">
        <v>334</v>
      </c>
      <c r="V152" s="243"/>
      <c r="W152" s="51" t="s">
        <v>109</v>
      </c>
      <c r="X152" s="50" t="s">
        <v>1492</v>
      </c>
      <c r="Y152" s="244"/>
      <c r="Z152" s="41" t="s">
        <v>109</v>
      </c>
      <c r="AA152" s="37" t="s">
        <v>1493</v>
      </c>
      <c r="AB152" s="39"/>
      <c r="AC152" s="41" t="s">
        <v>578</v>
      </c>
      <c r="AD152" s="40" t="n">
        <v>48</v>
      </c>
      <c r="AE152" s="44" t="n">
        <v>44270</v>
      </c>
      <c r="AF152" s="45" t="n">
        <v>45730</v>
      </c>
      <c r="AG152" s="38" t="s">
        <v>81</v>
      </c>
      <c r="AH152" s="38" t="s">
        <v>82</v>
      </c>
      <c r="AI152" s="36" t="s">
        <v>2731</v>
      </c>
      <c r="AJ152" s="38" t="s">
        <v>316</v>
      </c>
      <c r="AK152" s="45" t="s">
        <v>2156</v>
      </c>
      <c r="AL152" s="41"/>
      <c r="AM152" s="41" t="s">
        <v>85</v>
      </c>
      <c r="AN152" s="41" t="s">
        <v>86</v>
      </c>
      <c r="AO152" s="41"/>
      <c r="AP152" s="39" t="s">
        <v>544</v>
      </c>
      <c r="AQ152" s="46" t="s">
        <v>1496</v>
      </c>
      <c r="AR152" s="45"/>
      <c r="AS152" s="41"/>
      <c r="AT152" s="36" t="s">
        <v>746</v>
      </c>
      <c r="AU152" s="36"/>
      <c r="AV152" s="38" t="n">
        <v>45032</v>
      </c>
      <c r="AW152" s="38"/>
      <c r="AX152" s="36"/>
      <c r="AY152" s="36"/>
      <c r="AZ152" s="36"/>
      <c r="BA152" s="38"/>
      <c r="BB152" s="38" t="s">
        <v>116</v>
      </c>
      <c r="BC152" s="38" t="s">
        <v>117</v>
      </c>
      <c r="BD152" s="41" t="n">
        <v>3201</v>
      </c>
      <c r="BE152" s="38"/>
      <c r="BF152" s="47"/>
      <c r="BG152" s="48"/>
      <c r="BH152" s="49"/>
      <c r="BI152" s="51"/>
      <c r="BJ152" s="50" t="s">
        <v>1497</v>
      </c>
      <c r="BK152" s="51" t="s">
        <v>548</v>
      </c>
      <c r="BL152" s="52"/>
      <c r="BM152" s="52"/>
      <c r="BN152" s="52"/>
    </row>
    <row r="153" customFormat="false" ht="60" hidden="false" customHeight="true" outlineLevel="0" collapsed="false">
      <c r="A153" s="36"/>
      <c r="B153" s="36" t="s">
        <v>62</v>
      </c>
      <c r="C153" s="36" t="s">
        <v>63</v>
      </c>
      <c r="D153" s="37" t="s">
        <v>64</v>
      </c>
      <c r="E153" s="37" t="n">
        <v>604</v>
      </c>
      <c r="F153" s="38" t="s">
        <v>1291</v>
      </c>
      <c r="G153" s="51" t="s">
        <v>1580</v>
      </c>
      <c r="H153" s="51" t="s">
        <v>1581</v>
      </c>
      <c r="I153" s="39" t="s">
        <v>1565</v>
      </c>
      <c r="J153" s="38" t="s">
        <v>1566</v>
      </c>
      <c r="K153" s="40" t="s">
        <v>1567</v>
      </c>
      <c r="L153" s="50" t="s">
        <v>1568</v>
      </c>
      <c r="M153" s="50" t="s">
        <v>1568</v>
      </c>
      <c r="N153" s="50" t="s">
        <v>1582</v>
      </c>
      <c r="O153" s="50" t="s">
        <v>1570</v>
      </c>
      <c r="P153" s="36" t="s">
        <v>1571</v>
      </c>
      <c r="Q153" s="41" t="s">
        <v>135</v>
      </c>
      <c r="R153" s="74" t="n">
        <v>42583</v>
      </c>
      <c r="S153" s="39" t="n">
        <v>10</v>
      </c>
      <c r="T153" s="43" t="n">
        <v>46235</v>
      </c>
      <c r="U153" s="50" t="s">
        <v>78</v>
      </c>
      <c r="V153" s="39" t="s">
        <v>137</v>
      </c>
      <c r="W153" s="41" t="s">
        <v>138</v>
      </c>
      <c r="X153" s="50" t="s">
        <v>1572</v>
      </c>
      <c r="Y153" s="39" t="s">
        <v>137</v>
      </c>
      <c r="Z153" s="41" t="s">
        <v>138</v>
      </c>
      <c r="AA153" s="37" t="s">
        <v>1573</v>
      </c>
      <c r="AB153" s="39"/>
      <c r="AC153" s="41" t="s">
        <v>111</v>
      </c>
      <c r="AD153" s="40" t="n">
        <v>12</v>
      </c>
      <c r="AE153" s="44" t="n">
        <v>45034</v>
      </c>
      <c r="AF153" s="45" t="n">
        <v>45399</v>
      </c>
      <c r="AG153" s="38" t="s">
        <v>81</v>
      </c>
      <c r="AH153" s="38" t="s">
        <v>82</v>
      </c>
      <c r="AI153" s="36" t="s">
        <v>1583</v>
      </c>
      <c r="AJ153" s="38" t="s">
        <v>316</v>
      </c>
      <c r="AK153" s="45" t="s">
        <v>2193</v>
      </c>
      <c r="AL153" s="41"/>
      <c r="AM153" s="41" t="s">
        <v>85</v>
      </c>
      <c r="AN153" s="41" t="s">
        <v>86</v>
      </c>
      <c r="AO153" s="41"/>
      <c r="AP153" s="39" t="s">
        <v>1576</v>
      </c>
      <c r="AQ153" s="46" t="s">
        <v>1577</v>
      </c>
      <c r="AR153" s="45"/>
      <c r="AS153" s="41"/>
      <c r="AT153" s="36" t="s">
        <v>746</v>
      </c>
      <c r="AU153" s="36"/>
      <c r="AV153" s="38" t="n">
        <v>45369</v>
      </c>
      <c r="AW153" s="38"/>
      <c r="AX153" s="36"/>
      <c r="AY153" s="36"/>
      <c r="AZ153" s="36"/>
      <c r="BA153" s="38"/>
      <c r="BB153" s="38" t="s">
        <v>141</v>
      </c>
      <c r="BC153" s="38" t="s">
        <v>142</v>
      </c>
      <c r="BD153" s="41" t="n">
        <v>3001</v>
      </c>
      <c r="BE153" s="38"/>
      <c r="BF153" s="47"/>
      <c r="BG153" s="48" t="s">
        <v>124</v>
      </c>
      <c r="BH153" s="49"/>
      <c r="BI153" s="50" t="s">
        <v>95</v>
      </c>
      <c r="BJ153" s="50" t="s">
        <v>1578</v>
      </c>
      <c r="BK153" s="51" t="s">
        <v>1579</v>
      </c>
      <c r="BL153" s="52"/>
      <c r="BM153" s="52"/>
      <c r="BN153" s="52"/>
    </row>
    <row r="154" customFormat="false" ht="60" hidden="false" customHeight="true" outlineLevel="0" collapsed="false">
      <c r="A154" s="54"/>
      <c r="B154" s="54" t="s">
        <v>62</v>
      </c>
      <c r="C154" s="54" t="s">
        <v>63</v>
      </c>
      <c r="D154" s="259" t="s">
        <v>64</v>
      </c>
      <c r="E154" s="62" t="s">
        <v>2032</v>
      </c>
      <c r="F154" s="62" t="s">
        <v>2033</v>
      </c>
      <c r="G154" s="62" t="s">
        <v>214</v>
      </c>
      <c r="H154" s="62" t="s">
        <v>2034</v>
      </c>
      <c r="I154" s="57" t="s">
        <v>552</v>
      </c>
      <c r="J154" s="56" t="s">
        <v>553</v>
      </c>
      <c r="K154" s="58" t="s">
        <v>554</v>
      </c>
      <c r="L154" s="58" t="s">
        <v>2035</v>
      </c>
      <c r="M154" s="56" t="s">
        <v>2036</v>
      </c>
      <c r="N154" s="58" t="n">
        <v>2525393</v>
      </c>
      <c r="O154" s="54" t="s">
        <v>305</v>
      </c>
      <c r="P154" s="54" t="s">
        <v>76</v>
      </c>
      <c r="Q154" s="59"/>
      <c r="R154" s="60" t="n">
        <v>43862</v>
      </c>
      <c r="S154" s="57" t="n">
        <v>8</v>
      </c>
      <c r="T154" s="56" t="n">
        <v>46054</v>
      </c>
      <c r="U154" s="55" t="s">
        <v>334</v>
      </c>
      <c r="V154" s="62"/>
      <c r="W154" s="62" t="s">
        <v>109</v>
      </c>
      <c r="X154" s="57" t="n">
        <v>100</v>
      </c>
      <c r="Y154" s="57"/>
      <c r="Z154" s="59" t="s">
        <v>109</v>
      </c>
      <c r="AA154" s="55" t="s">
        <v>742</v>
      </c>
      <c r="AB154" s="57"/>
      <c r="AC154" s="59" t="s">
        <v>111</v>
      </c>
      <c r="AD154" s="58" t="n">
        <v>60</v>
      </c>
      <c r="AE154" s="63" t="n">
        <v>43878</v>
      </c>
      <c r="AF154" s="64" t="n">
        <v>45704</v>
      </c>
      <c r="AG154" s="56" t="s">
        <v>81</v>
      </c>
      <c r="AH154" s="56" t="s">
        <v>82</v>
      </c>
      <c r="AI154" s="59" t="s">
        <v>1786</v>
      </c>
      <c r="AJ154" s="54" t="s">
        <v>2111</v>
      </c>
      <c r="AK154" s="64" t="s">
        <v>2193</v>
      </c>
      <c r="AL154" s="232"/>
      <c r="AM154" s="59" t="s">
        <v>85</v>
      </c>
      <c r="AN154" s="59" t="s">
        <v>86</v>
      </c>
      <c r="AO154" s="59" t="s">
        <v>87</v>
      </c>
      <c r="AP154" s="57" t="s">
        <v>2039</v>
      </c>
      <c r="AQ154" s="65" t="s">
        <v>282</v>
      </c>
      <c r="AR154" s="232"/>
      <c r="AS154" s="59" t="s">
        <v>90</v>
      </c>
      <c r="AT154" s="54" t="s">
        <v>91</v>
      </c>
      <c r="AU154" s="54"/>
      <c r="AV154" s="60" t="n">
        <v>44864</v>
      </c>
      <c r="AW154" s="56" t="s">
        <v>1454</v>
      </c>
      <c r="AX154" s="232"/>
      <c r="AY154" s="232"/>
      <c r="AZ154" s="232"/>
      <c r="BA154" s="232"/>
      <c r="BB154" s="232"/>
      <c r="BC154" s="232"/>
      <c r="BD154" s="246"/>
      <c r="BE154" s="232"/>
      <c r="BF154" s="247"/>
      <c r="BG154" s="62"/>
      <c r="BH154" s="232"/>
      <c r="BI154" s="62"/>
      <c r="BJ154" s="62"/>
      <c r="BK154" s="62"/>
      <c r="BL154" s="1"/>
      <c r="BM154" s="1"/>
      <c r="BN154" s="1"/>
    </row>
    <row r="155" customFormat="false" ht="60" hidden="false" customHeight="true" outlineLevel="0" collapsed="false">
      <c r="A155" s="54"/>
      <c r="B155" s="54" t="s">
        <v>62</v>
      </c>
      <c r="C155" s="54" t="s">
        <v>63</v>
      </c>
      <c r="D155" s="259" t="s">
        <v>64</v>
      </c>
      <c r="E155" s="62" t="s">
        <v>2032</v>
      </c>
      <c r="F155" s="62" t="s">
        <v>2033</v>
      </c>
      <c r="G155" s="62" t="s">
        <v>218</v>
      </c>
      <c r="H155" s="62" t="s">
        <v>2040</v>
      </c>
      <c r="I155" s="62" t="s">
        <v>2041</v>
      </c>
      <c r="J155" s="62" t="s">
        <v>2042</v>
      </c>
      <c r="K155" s="62" t="s">
        <v>410</v>
      </c>
      <c r="L155" s="62" t="s">
        <v>2043</v>
      </c>
      <c r="M155" s="56" t="s">
        <v>2044</v>
      </c>
      <c r="N155" s="58" t="n">
        <v>6144601</v>
      </c>
      <c r="O155" s="54" t="s">
        <v>305</v>
      </c>
      <c r="P155" s="54" t="s">
        <v>76</v>
      </c>
      <c r="Q155" s="59" t="s">
        <v>135</v>
      </c>
      <c r="R155" s="60" t="n">
        <v>43876</v>
      </c>
      <c r="S155" s="57" t="n">
        <v>20</v>
      </c>
      <c r="T155" s="56" t="n">
        <v>51180</v>
      </c>
      <c r="U155" s="55" t="s">
        <v>78</v>
      </c>
      <c r="V155" s="62" t="s">
        <v>137</v>
      </c>
      <c r="W155" s="62" t="s">
        <v>138</v>
      </c>
      <c r="X155" s="57" t="n">
        <v>1</v>
      </c>
      <c r="Y155" s="57" t="s">
        <v>137</v>
      </c>
      <c r="Z155" s="59" t="s">
        <v>138</v>
      </c>
      <c r="AA155" s="55" t="s">
        <v>2045</v>
      </c>
      <c r="AB155" s="57"/>
      <c r="AC155" s="59" t="s">
        <v>111</v>
      </c>
      <c r="AD155" s="58" t="n">
        <v>60</v>
      </c>
      <c r="AE155" s="63" t="n">
        <v>43878</v>
      </c>
      <c r="AF155" s="64" t="n">
        <v>45704</v>
      </c>
      <c r="AG155" s="56" t="s">
        <v>81</v>
      </c>
      <c r="AH155" s="56" t="s">
        <v>82</v>
      </c>
      <c r="AI155" s="59" t="s">
        <v>1786</v>
      </c>
      <c r="AJ155" s="54" t="s">
        <v>2111</v>
      </c>
      <c r="AK155" s="64" t="s">
        <v>2193</v>
      </c>
      <c r="AL155" s="232"/>
      <c r="AM155" s="59" t="s">
        <v>85</v>
      </c>
      <c r="AN155" s="59" t="s">
        <v>86</v>
      </c>
      <c r="AO155" s="59" t="s">
        <v>87</v>
      </c>
      <c r="AP155" s="57" t="s">
        <v>2047</v>
      </c>
      <c r="AQ155" s="65" t="s">
        <v>282</v>
      </c>
      <c r="AR155" s="232"/>
      <c r="AS155" s="59" t="s">
        <v>90</v>
      </c>
      <c r="AT155" s="54" t="s">
        <v>91</v>
      </c>
      <c r="AU155" s="54"/>
      <c r="AV155" s="60" t="n">
        <v>44864</v>
      </c>
      <c r="AW155" s="56" t="s">
        <v>1454</v>
      </c>
      <c r="AX155" s="232"/>
      <c r="AY155" s="232"/>
      <c r="AZ155" s="232"/>
      <c r="BA155" s="232"/>
      <c r="BB155" s="232"/>
      <c r="BC155" s="232"/>
      <c r="BD155" s="246"/>
      <c r="BE155" s="232"/>
      <c r="BF155" s="247"/>
      <c r="BG155" s="62"/>
      <c r="BH155" s="232"/>
      <c r="BI155" s="62"/>
      <c r="BJ155" s="62"/>
      <c r="BK155" s="62"/>
      <c r="BL155" s="1"/>
      <c r="BM155" s="1"/>
      <c r="BN155" s="1"/>
    </row>
    <row r="156" customFormat="false" ht="60" hidden="false" customHeight="true" outlineLevel="0" collapsed="false">
      <c r="A156" s="54"/>
      <c r="B156" s="54" t="s">
        <v>62</v>
      </c>
      <c r="C156" s="54" t="s">
        <v>63</v>
      </c>
      <c r="D156" s="259" t="s">
        <v>64</v>
      </c>
      <c r="E156" s="62" t="s">
        <v>2032</v>
      </c>
      <c r="F156" s="62" t="s">
        <v>2033</v>
      </c>
      <c r="G156" s="62" t="s">
        <v>218</v>
      </c>
      <c r="H156" s="62" t="s">
        <v>2048</v>
      </c>
      <c r="I156" s="62" t="s">
        <v>2041</v>
      </c>
      <c r="J156" s="62" t="s">
        <v>2042</v>
      </c>
      <c r="K156" s="62" t="s">
        <v>410</v>
      </c>
      <c r="L156" s="62" t="s">
        <v>2043</v>
      </c>
      <c r="M156" s="56" t="s">
        <v>2044</v>
      </c>
      <c r="N156" s="58" t="n">
        <v>6144603</v>
      </c>
      <c r="O156" s="54" t="s">
        <v>305</v>
      </c>
      <c r="P156" s="54" t="s">
        <v>76</v>
      </c>
      <c r="Q156" s="59" t="s">
        <v>135</v>
      </c>
      <c r="R156" s="60" t="n">
        <v>43876</v>
      </c>
      <c r="S156" s="57" t="n">
        <v>20</v>
      </c>
      <c r="T156" s="56" t="n">
        <v>51180</v>
      </c>
      <c r="U156" s="55" t="s">
        <v>78</v>
      </c>
      <c r="V156" s="62" t="s">
        <v>137</v>
      </c>
      <c r="W156" s="62" t="s">
        <v>138</v>
      </c>
      <c r="X156" s="57" t="n">
        <v>1</v>
      </c>
      <c r="Y156" s="57" t="s">
        <v>137</v>
      </c>
      <c r="Z156" s="59" t="s">
        <v>138</v>
      </c>
      <c r="AA156" s="55" t="s">
        <v>2045</v>
      </c>
      <c r="AB156" s="57"/>
      <c r="AC156" s="59" t="s">
        <v>111</v>
      </c>
      <c r="AD156" s="58" t="n">
        <v>60</v>
      </c>
      <c r="AE156" s="63" t="n">
        <v>43878</v>
      </c>
      <c r="AF156" s="64" t="n">
        <v>45704</v>
      </c>
      <c r="AG156" s="56" t="s">
        <v>81</v>
      </c>
      <c r="AH156" s="56" t="s">
        <v>82</v>
      </c>
      <c r="AI156" s="59" t="s">
        <v>1786</v>
      </c>
      <c r="AJ156" s="54" t="s">
        <v>2111</v>
      </c>
      <c r="AK156" s="64" t="s">
        <v>2193</v>
      </c>
      <c r="AL156" s="232"/>
      <c r="AM156" s="59" t="s">
        <v>85</v>
      </c>
      <c r="AN156" s="59" t="s">
        <v>86</v>
      </c>
      <c r="AO156" s="59" t="s">
        <v>87</v>
      </c>
      <c r="AP156" s="57" t="s">
        <v>2047</v>
      </c>
      <c r="AQ156" s="65" t="s">
        <v>282</v>
      </c>
      <c r="AR156" s="232"/>
      <c r="AS156" s="59" t="s">
        <v>90</v>
      </c>
      <c r="AT156" s="54" t="s">
        <v>91</v>
      </c>
      <c r="AU156" s="54"/>
      <c r="AV156" s="60" t="n">
        <v>44864</v>
      </c>
      <c r="AW156" s="56" t="s">
        <v>1454</v>
      </c>
      <c r="AX156" s="232"/>
      <c r="AY156" s="232"/>
      <c r="AZ156" s="232"/>
      <c r="BA156" s="232"/>
      <c r="BB156" s="232"/>
      <c r="BC156" s="232"/>
      <c r="BD156" s="246"/>
      <c r="BE156" s="232"/>
      <c r="BF156" s="247"/>
      <c r="BG156" s="62"/>
      <c r="BH156" s="232"/>
      <c r="BI156" s="62"/>
      <c r="BJ156" s="62"/>
      <c r="BK156" s="62"/>
      <c r="BL156" s="1"/>
      <c r="BM156" s="1"/>
      <c r="BN156" s="1"/>
    </row>
    <row r="157" customFormat="false" ht="60" hidden="false" customHeight="true" outlineLevel="0" collapsed="false">
      <c r="A157" s="54"/>
      <c r="B157" s="54" t="s">
        <v>62</v>
      </c>
      <c r="C157" s="54" t="s">
        <v>63</v>
      </c>
      <c r="D157" s="259" t="s">
        <v>64</v>
      </c>
      <c r="E157" s="62" t="s">
        <v>2032</v>
      </c>
      <c r="F157" s="62" t="s">
        <v>2033</v>
      </c>
      <c r="G157" s="62" t="s">
        <v>218</v>
      </c>
      <c r="H157" s="62" t="s">
        <v>2050</v>
      </c>
      <c r="I157" s="62" t="s">
        <v>2041</v>
      </c>
      <c r="J157" s="62" t="s">
        <v>2042</v>
      </c>
      <c r="K157" s="62" t="s">
        <v>410</v>
      </c>
      <c r="L157" s="62" t="s">
        <v>2043</v>
      </c>
      <c r="M157" s="56" t="s">
        <v>2051</v>
      </c>
      <c r="N157" s="58" t="n">
        <v>6144604</v>
      </c>
      <c r="O157" s="54" t="s">
        <v>305</v>
      </c>
      <c r="P157" s="54" t="s">
        <v>76</v>
      </c>
      <c r="Q157" s="59" t="s">
        <v>135</v>
      </c>
      <c r="R157" s="60" t="n">
        <v>43876</v>
      </c>
      <c r="S157" s="57" t="n">
        <v>20</v>
      </c>
      <c r="T157" s="56" t="n">
        <v>51180</v>
      </c>
      <c r="U157" s="55" t="s">
        <v>78</v>
      </c>
      <c r="V157" s="62" t="s">
        <v>137</v>
      </c>
      <c r="W157" s="62" t="s">
        <v>138</v>
      </c>
      <c r="X157" s="57" t="n">
        <v>1</v>
      </c>
      <c r="Y157" s="57" t="s">
        <v>137</v>
      </c>
      <c r="Z157" s="59" t="s">
        <v>138</v>
      </c>
      <c r="AA157" s="55" t="s">
        <v>2045</v>
      </c>
      <c r="AB157" s="57"/>
      <c r="AC157" s="59" t="s">
        <v>111</v>
      </c>
      <c r="AD157" s="58" t="n">
        <v>60</v>
      </c>
      <c r="AE157" s="63" t="n">
        <v>43878</v>
      </c>
      <c r="AF157" s="64" t="n">
        <v>45704</v>
      </c>
      <c r="AG157" s="56" t="s">
        <v>81</v>
      </c>
      <c r="AH157" s="56" t="s">
        <v>82</v>
      </c>
      <c r="AI157" s="59" t="s">
        <v>1786</v>
      </c>
      <c r="AJ157" s="54" t="s">
        <v>2111</v>
      </c>
      <c r="AK157" s="64" t="s">
        <v>2193</v>
      </c>
      <c r="AL157" s="232"/>
      <c r="AM157" s="59" t="s">
        <v>85</v>
      </c>
      <c r="AN157" s="59" t="s">
        <v>86</v>
      </c>
      <c r="AO157" s="59" t="s">
        <v>87</v>
      </c>
      <c r="AP157" s="57" t="s">
        <v>2047</v>
      </c>
      <c r="AQ157" s="65" t="s">
        <v>282</v>
      </c>
      <c r="AR157" s="232"/>
      <c r="AS157" s="59" t="s">
        <v>90</v>
      </c>
      <c r="AT157" s="54" t="s">
        <v>91</v>
      </c>
      <c r="AU157" s="54"/>
      <c r="AV157" s="60" t="n">
        <v>44864</v>
      </c>
      <c r="AW157" s="56" t="s">
        <v>1454</v>
      </c>
      <c r="AX157" s="232"/>
      <c r="AY157" s="232"/>
      <c r="AZ157" s="232"/>
      <c r="BA157" s="232"/>
      <c r="BB157" s="232"/>
      <c r="BC157" s="232"/>
      <c r="BD157" s="246"/>
      <c r="BE157" s="232"/>
      <c r="BF157" s="247"/>
      <c r="BG157" s="62"/>
      <c r="BH157" s="232"/>
      <c r="BI157" s="62"/>
      <c r="BJ157" s="62"/>
      <c r="BK157" s="62"/>
      <c r="BL157" s="1"/>
      <c r="BM157" s="1"/>
      <c r="BN157" s="1"/>
    </row>
    <row r="158" customFormat="false" ht="60" hidden="false" customHeight="true" outlineLevel="0" collapsed="false">
      <c r="A158" s="54"/>
      <c r="B158" s="54" t="s">
        <v>62</v>
      </c>
      <c r="C158" s="54" t="s">
        <v>63</v>
      </c>
      <c r="D158" s="259" t="s">
        <v>64</v>
      </c>
      <c r="E158" s="62" t="s">
        <v>2081</v>
      </c>
      <c r="F158" s="62" t="s">
        <v>2082</v>
      </c>
      <c r="G158" s="62" t="s">
        <v>214</v>
      </c>
      <c r="H158" s="62" t="s">
        <v>2083</v>
      </c>
      <c r="I158" s="57" t="s">
        <v>552</v>
      </c>
      <c r="J158" s="56" t="s">
        <v>553</v>
      </c>
      <c r="K158" s="58" t="s">
        <v>554</v>
      </c>
      <c r="L158" s="58" t="s">
        <v>2035</v>
      </c>
      <c r="M158" s="56" t="s">
        <v>2036</v>
      </c>
      <c r="N158" s="58" t="n">
        <v>2525392</v>
      </c>
      <c r="O158" s="54" t="s">
        <v>305</v>
      </c>
      <c r="P158" s="54" t="s">
        <v>76</v>
      </c>
      <c r="Q158" s="59"/>
      <c r="R158" s="60" t="n">
        <v>43862</v>
      </c>
      <c r="S158" s="57" t="n">
        <v>8</v>
      </c>
      <c r="T158" s="56" t="n">
        <v>46054</v>
      </c>
      <c r="U158" s="55" t="s">
        <v>334</v>
      </c>
      <c r="V158" s="62"/>
      <c r="W158" s="62" t="s">
        <v>109</v>
      </c>
      <c r="X158" s="57" t="n">
        <v>100</v>
      </c>
      <c r="Y158" s="57"/>
      <c r="Z158" s="59" t="s">
        <v>109</v>
      </c>
      <c r="AA158" s="55" t="s">
        <v>742</v>
      </c>
      <c r="AB158" s="57"/>
      <c r="AC158" s="59" t="s">
        <v>111</v>
      </c>
      <c r="AD158" s="58" t="n">
        <v>60</v>
      </c>
      <c r="AE158" s="63" t="n">
        <v>43878</v>
      </c>
      <c r="AF158" s="64" t="n">
        <v>45704</v>
      </c>
      <c r="AG158" s="56" t="s">
        <v>81</v>
      </c>
      <c r="AH158" s="56" t="s">
        <v>82</v>
      </c>
      <c r="AI158" s="59" t="s">
        <v>1786</v>
      </c>
      <c r="AJ158" s="56" t="s">
        <v>2111</v>
      </c>
      <c r="AK158" s="64" t="s">
        <v>2193</v>
      </c>
      <c r="AL158" s="232"/>
      <c r="AM158" s="59" t="s">
        <v>85</v>
      </c>
      <c r="AN158" s="59" t="s">
        <v>86</v>
      </c>
      <c r="AO158" s="59" t="s">
        <v>87</v>
      </c>
      <c r="AP158" s="57" t="s">
        <v>2039</v>
      </c>
      <c r="AQ158" s="65" t="s">
        <v>282</v>
      </c>
      <c r="AR158" s="232"/>
      <c r="AS158" s="59" t="s">
        <v>90</v>
      </c>
      <c r="AT158" s="54" t="s">
        <v>91</v>
      </c>
      <c r="AU158" s="54"/>
      <c r="AV158" s="60" t="n">
        <v>44864</v>
      </c>
      <c r="AW158" s="56" t="s">
        <v>1454</v>
      </c>
      <c r="AX158" s="232"/>
      <c r="AY158" s="232"/>
      <c r="AZ158" s="232"/>
      <c r="BA158" s="232"/>
      <c r="BB158" s="232"/>
      <c r="BC158" s="232"/>
      <c r="BD158" s="246"/>
      <c r="BE158" s="232"/>
      <c r="BF158" s="247"/>
      <c r="BG158" s="62"/>
      <c r="BH158" s="232"/>
      <c r="BI158" s="62"/>
      <c r="BJ158" s="62"/>
      <c r="BK158" s="62"/>
      <c r="BL158" s="1"/>
      <c r="BM158" s="1"/>
      <c r="BN158" s="1"/>
    </row>
    <row r="159" customFormat="false" ht="60" hidden="false" customHeight="true" outlineLevel="0" collapsed="false">
      <c r="A159" s="54"/>
      <c r="B159" s="54" t="s">
        <v>62</v>
      </c>
      <c r="C159" s="54" t="s">
        <v>63</v>
      </c>
      <c r="D159" s="259" t="s">
        <v>64</v>
      </c>
      <c r="E159" s="62" t="s">
        <v>2081</v>
      </c>
      <c r="F159" s="62" t="s">
        <v>2082</v>
      </c>
      <c r="G159" s="62" t="s">
        <v>218</v>
      </c>
      <c r="H159" s="62" t="s">
        <v>2040</v>
      </c>
      <c r="I159" s="62" t="s">
        <v>2041</v>
      </c>
      <c r="J159" s="62" t="s">
        <v>2042</v>
      </c>
      <c r="K159" s="62" t="s">
        <v>410</v>
      </c>
      <c r="L159" s="62" t="s">
        <v>2043</v>
      </c>
      <c r="M159" s="56" t="s">
        <v>2044</v>
      </c>
      <c r="N159" s="58" t="n">
        <v>6144602</v>
      </c>
      <c r="O159" s="54" t="s">
        <v>305</v>
      </c>
      <c r="P159" s="54" t="s">
        <v>76</v>
      </c>
      <c r="Q159" s="59" t="s">
        <v>135</v>
      </c>
      <c r="R159" s="60" t="n">
        <v>43876</v>
      </c>
      <c r="S159" s="57" t="n">
        <v>20</v>
      </c>
      <c r="T159" s="56" t="n">
        <v>51180</v>
      </c>
      <c r="U159" s="55" t="s">
        <v>78</v>
      </c>
      <c r="V159" s="62" t="s">
        <v>137</v>
      </c>
      <c r="W159" s="62" t="s">
        <v>138</v>
      </c>
      <c r="X159" s="57" t="n">
        <v>1</v>
      </c>
      <c r="Y159" s="57" t="s">
        <v>137</v>
      </c>
      <c r="Z159" s="59" t="s">
        <v>138</v>
      </c>
      <c r="AA159" s="55" t="s">
        <v>2045</v>
      </c>
      <c r="AB159" s="57"/>
      <c r="AC159" s="59" t="s">
        <v>111</v>
      </c>
      <c r="AD159" s="58" t="n">
        <v>60</v>
      </c>
      <c r="AE159" s="63" t="n">
        <v>43878</v>
      </c>
      <c r="AF159" s="64" t="n">
        <v>45704</v>
      </c>
      <c r="AG159" s="56" t="s">
        <v>81</v>
      </c>
      <c r="AH159" s="56" t="s">
        <v>82</v>
      </c>
      <c r="AI159" s="59" t="s">
        <v>1786</v>
      </c>
      <c r="AJ159" s="54" t="s">
        <v>2111</v>
      </c>
      <c r="AK159" s="64" t="s">
        <v>2193</v>
      </c>
      <c r="AL159" s="232"/>
      <c r="AM159" s="59" t="s">
        <v>85</v>
      </c>
      <c r="AN159" s="59" t="s">
        <v>86</v>
      </c>
      <c r="AO159" s="59" t="s">
        <v>87</v>
      </c>
      <c r="AP159" s="57" t="s">
        <v>2047</v>
      </c>
      <c r="AQ159" s="65" t="s">
        <v>282</v>
      </c>
      <c r="AR159" s="232"/>
      <c r="AS159" s="59" t="s">
        <v>90</v>
      </c>
      <c r="AT159" s="54" t="s">
        <v>91</v>
      </c>
      <c r="AU159" s="54"/>
      <c r="AV159" s="60" t="n">
        <v>44864</v>
      </c>
      <c r="AW159" s="56" t="s">
        <v>1454</v>
      </c>
      <c r="AX159" s="232"/>
      <c r="AY159" s="232"/>
      <c r="AZ159" s="232"/>
      <c r="BA159" s="232"/>
      <c r="BB159" s="232"/>
      <c r="BC159" s="232"/>
      <c r="BD159" s="246"/>
      <c r="BE159" s="232"/>
      <c r="BF159" s="247"/>
      <c r="BG159" s="62"/>
      <c r="BH159" s="232"/>
      <c r="BI159" s="62"/>
      <c r="BJ159" s="62"/>
      <c r="BK159" s="62"/>
      <c r="BL159" s="1"/>
      <c r="BM159" s="1"/>
      <c r="BN159" s="1"/>
    </row>
    <row r="160" customFormat="false" ht="60" hidden="false" customHeight="true" outlineLevel="0" collapsed="false">
      <c r="A160" s="54"/>
      <c r="B160" s="54" t="s">
        <v>62</v>
      </c>
      <c r="C160" s="54" t="s">
        <v>63</v>
      </c>
      <c r="D160" s="259" t="s">
        <v>64</v>
      </c>
      <c r="E160" s="62" t="s">
        <v>2081</v>
      </c>
      <c r="F160" s="62" t="s">
        <v>2082</v>
      </c>
      <c r="G160" s="62" t="s">
        <v>218</v>
      </c>
      <c r="H160" s="62" t="s">
        <v>2048</v>
      </c>
      <c r="I160" s="62" t="s">
        <v>2041</v>
      </c>
      <c r="J160" s="62" t="s">
        <v>2042</v>
      </c>
      <c r="K160" s="62" t="s">
        <v>410</v>
      </c>
      <c r="L160" s="62" t="s">
        <v>2043</v>
      </c>
      <c r="M160" s="56" t="s">
        <v>2044</v>
      </c>
      <c r="N160" s="58" t="n">
        <v>6144605</v>
      </c>
      <c r="O160" s="54" t="s">
        <v>305</v>
      </c>
      <c r="P160" s="54" t="s">
        <v>76</v>
      </c>
      <c r="Q160" s="59" t="s">
        <v>135</v>
      </c>
      <c r="R160" s="60" t="n">
        <v>43876</v>
      </c>
      <c r="S160" s="57" t="n">
        <v>20</v>
      </c>
      <c r="T160" s="56" t="n">
        <v>51180</v>
      </c>
      <c r="U160" s="55" t="s">
        <v>78</v>
      </c>
      <c r="V160" s="62" t="s">
        <v>137</v>
      </c>
      <c r="W160" s="62" t="s">
        <v>138</v>
      </c>
      <c r="X160" s="57" t="n">
        <v>1</v>
      </c>
      <c r="Y160" s="57" t="s">
        <v>137</v>
      </c>
      <c r="Z160" s="59" t="s">
        <v>138</v>
      </c>
      <c r="AA160" s="55" t="s">
        <v>2045</v>
      </c>
      <c r="AB160" s="57"/>
      <c r="AC160" s="59" t="s">
        <v>111</v>
      </c>
      <c r="AD160" s="58" t="n">
        <v>60</v>
      </c>
      <c r="AE160" s="63" t="n">
        <v>43878</v>
      </c>
      <c r="AF160" s="64" t="n">
        <v>45704</v>
      </c>
      <c r="AG160" s="56" t="s">
        <v>81</v>
      </c>
      <c r="AH160" s="56" t="s">
        <v>82</v>
      </c>
      <c r="AI160" s="59" t="s">
        <v>1786</v>
      </c>
      <c r="AJ160" s="54" t="s">
        <v>2111</v>
      </c>
      <c r="AK160" s="64" t="s">
        <v>2193</v>
      </c>
      <c r="AL160" s="232"/>
      <c r="AM160" s="59" t="s">
        <v>85</v>
      </c>
      <c r="AN160" s="59" t="s">
        <v>86</v>
      </c>
      <c r="AO160" s="59" t="s">
        <v>87</v>
      </c>
      <c r="AP160" s="57" t="s">
        <v>2047</v>
      </c>
      <c r="AQ160" s="65" t="s">
        <v>282</v>
      </c>
      <c r="AR160" s="232"/>
      <c r="AS160" s="59" t="s">
        <v>90</v>
      </c>
      <c r="AT160" s="54" t="s">
        <v>91</v>
      </c>
      <c r="AU160" s="54"/>
      <c r="AV160" s="60" t="n">
        <v>44864</v>
      </c>
      <c r="AW160" s="56" t="s">
        <v>1454</v>
      </c>
      <c r="AX160" s="232"/>
      <c r="AY160" s="232"/>
      <c r="AZ160" s="232"/>
      <c r="BA160" s="232"/>
      <c r="BB160" s="232"/>
      <c r="BC160" s="232"/>
      <c r="BD160" s="246"/>
      <c r="BE160" s="232"/>
      <c r="BF160" s="247"/>
      <c r="BG160" s="62"/>
      <c r="BH160" s="232"/>
      <c r="BI160" s="62"/>
      <c r="BJ160" s="62"/>
      <c r="BK160" s="62"/>
      <c r="BL160" s="1"/>
      <c r="BM160" s="1"/>
      <c r="BN160" s="1"/>
    </row>
    <row r="161" customFormat="false" ht="60" hidden="false" customHeight="true" outlineLevel="0" collapsed="false">
      <c r="A161" s="54"/>
      <c r="B161" s="54" t="s">
        <v>62</v>
      </c>
      <c r="C161" s="54" t="s">
        <v>63</v>
      </c>
      <c r="D161" s="259" t="s">
        <v>64</v>
      </c>
      <c r="E161" s="62" t="s">
        <v>2081</v>
      </c>
      <c r="F161" s="62" t="s">
        <v>2082</v>
      </c>
      <c r="G161" s="62" t="s">
        <v>218</v>
      </c>
      <c r="H161" s="62" t="s">
        <v>2050</v>
      </c>
      <c r="I161" s="62" t="s">
        <v>2041</v>
      </c>
      <c r="J161" s="62" t="s">
        <v>2042</v>
      </c>
      <c r="K161" s="62" t="s">
        <v>410</v>
      </c>
      <c r="L161" s="62" t="s">
        <v>2043</v>
      </c>
      <c r="M161" s="56" t="s">
        <v>2044</v>
      </c>
      <c r="N161" s="58" t="n">
        <v>6144606</v>
      </c>
      <c r="O161" s="54" t="s">
        <v>305</v>
      </c>
      <c r="P161" s="54" t="s">
        <v>76</v>
      </c>
      <c r="Q161" s="59" t="s">
        <v>135</v>
      </c>
      <c r="R161" s="60" t="n">
        <v>43876</v>
      </c>
      <c r="S161" s="57" t="n">
        <v>20</v>
      </c>
      <c r="T161" s="56" t="n">
        <v>51180</v>
      </c>
      <c r="U161" s="55" t="s">
        <v>78</v>
      </c>
      <c r="V161" s="62" t="s">
        <v>137</v>
      </c>
      <c r="W161" s="62" t="s">
        <v>138</v>
      </c>
      <c r="X161" s="57" t="n">
        <v>1</v>
      </c>
      <c r="Y161" s="57" t="s">
        <v>137</v>
      </c>
      <c r="Z161" s="59" t="s">
        <v>138</v>
      </c>
      <c r="AA161" s="55" t="s">
        <v>2045</v>
      </c>
      <c r="AB161" s="57"/>
      <c r="AC161" s="59" t="s">
        <v>111</v>
      </c>
      <c r="AD161" s="58" t="n">
        <v>60</v>
      </c>
      <c r="AE161" s="63" t="n">
        <v>43878</v>
      </c>
      <c r="AF161" s="64" t="n">
        <v>45704</v>
      </c>
      <c r="AG161" s="56" t="s">
        <v>81</v>
      </c>
      <c r="AH161" s="56" t="s">
        <v>82</v>
      </c>
      <c r="AI161" s="59" t="s">
        <v>1786</v>
      </c>
      <c r="AJ161" s="54" t="s">
        <v>2111</v>
      </c>
      <c r="AK161" s="64" t="s">
        <v>2193</v>
      </c>
      <c r="AL161" s="232"/>
      <c r="AM161" s="59" t="s">
        <v>85</v>
      </c>
      <c r="AN161" s="59" t="s">
        <v>86</v>
      </c>
      <c r="AO161" s="59" t="s">
        <v>87</v>
      </c>
      <c r="AP161" s="57" t="s">
        <v>2047</v>
      </c>
      <c r="AQ161" s="65" t="s">
        <v>282</v>
      </c>
      <c r="AR161" s="232"/>
      <c r="AS161" s="59" t="s">
        <v>90</v>
      </c>
      <c r="AT161" s="54" t="s">
        <v>91</v>
      </c>
      <c r="AU161" s="54"/>
      <c r="AV161" s="60" t="n">
        <v>44864</v>
      </c>
      <c r="AW161" s="56" t="s">
        <v>1454</v>
      </c>
      <c r="AX161" s="232"/>
      <c r="AY161" s="232"/>
      <c r="AZ161" s="232"/>
      <c r="BA161" s="232"/>
      <c r="BB161" s="232"/>
      <c r="BC161" s="232"/>
      <c r="BD161" s="246"/>
      <c r="BE161" s="232"/>
      <c r="BF161" s="247"/>
      <c r="BG161" s="62"/>
      <c r="BH161" s="232"/>
      <c r="BI161" s="62"/>
      <c r="BJ161" s="62"/>
      <c r="BK161" s="62"/>
      <c r="BL161" s="1"/>
      <c r="BM161" s="1"/>
      <c r="BN16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X4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85" workbookViewId="0">
      <selection pane="topLeft" activeCell="E217" activeCellId="0" sqref="E217"/>
    </sheetView>
  </sheetViews>
  <sheetFormatPr defaultColWidth="9.140625" defaultRowHeight="14.25" customHeight="true" zeroHeight="false" outlineLevelRow="0" outlineLevelCol="0"/>
  <cols>
    <col collapsed="false" customWidth="true" hidden="false" outlineLevel="0" max="12" min="1" style="340" width="4.71"/>
    <col collapsed="false" customWidth="true" hidden="false" outlineLevel="0" max="16" min="13" style="341" width="4.71"/>
    <col collapsed="false" customWidth="true" hidden="false" outlineLevel="0" max="20" min="17" style="340" width="4.71"/>
    <col collapsed="false" customWidth="true" hidden="false" outlineLevel="0" max="21" min="21" style="340" width="4.85"/>
    <col collapsed="false" customWidth="true" hidden="false" outlineLevel="0" max="23" min="22" style="340" width="4.71"/>
    <col collapsed="false" customWidth="true" hidden="false" outlineLevel="0" max="24" min="24" style="340" width="5.29"/>
    <col collapsed="false" customWidth="true" hidden="false" outlineLevel="0" max="26" min="25" style="340" width="4.71"/>
    <col collapsed="false" customWidth="true" hidden="false" outlineLevel="0" max="27" min="27" style="340" width="5.85"/>
    <col collapsed="false" customWidth="true" hidden="false" outlineLevel="0" max="28" min="28" style="340" width="2.14"/>
    <col collapsed="false" customWidth="true" hidden="false" outlineLevel="0" max="29" min="29" style="340" width="3"/>
    <col collapsed="false" customWidth="true" hidden="false" outlineLevel="0" max="30" min="30" style="340" width="5"/>
    <col collapsed="false" customWidth="true" hidden="false" outlineLevel="0" max="31" min="31" style="341" width="5.57"/>
    <col collapsed="false" customWidth="true" hidden="false" outlineLevel="0" max="32" min="32" style="341" width="7.85"/>
    <col collapsed="false" customWidth="true" hidden="false" outlineLevel="0" max="33" min="33" style="341" width="13.85"/>
    <col collapsed="false" customWidth="true" hidden="false" outlineLevel="0" max="35" min="34" style="340" width="4.43"/>
    <col collapsed="false" customWidth="true" hidden="false" outlineLevel="0" max="36" min="36" style="340" width="4.71"/>
    <col collapsed="false" customWidth="true" hidden="false" outlineLevel="0" max="37" min="37" style="340" width="5.43"/>
    <col collapsed="false" customWidth="true" hidden="false" outlineLevel="0" max="39" min="38" style="340" width="6"/>
    <col collapsed="false" customWidth="true" hidden="false" outlineLevel="0" max="40" min="40" style="340" width="6.14"/>
    <col collapsed="false" customWidth="true" hidden="false" outlineLevel="0" max="41" min="41" style="340" width="5.57"/>
    <col collapsed="false" customWidth="true" hidden="false" outlineLevel="0" max="42" min="42" style="340" width="5.43"/>
    <col collapsed="false" customWidth="true" hidden="false" outlineLevel="0" max="43" min="43" style="340" width="6.14"/>
    <col collapsed="false" customWidth="true" hidden="false" outlineLevel="0" max="44" min="44" style="340" width="5"/>
    <col collapsed="false" customWidth="true" hidden="false" outlineLevel="0" max="45" min="45" style="340" width="5.29"/>
    <col collapsed="false" customWidth="true" hidden="false" outlineLevel="0" max="46" min="46" style="341" width="19.57"/>
    <col collapsed="false" customWidth="true" hidden="false" outlineLevel="0" max="47" min="47" style="341" width="5.57"/>
    <col collapsed="false" customWidth="true" hidden="false" outlineLevel="0" max="48" min="48" style="341" width="6.43"/>
    <col collapsed="false" customWidth="true" hidden="false" outlineLevel="0" max="49" min="49" style="341" width="4.85"/>
    <col collapsed="false" customWidth="true" hidden="false" outlineLevel="0" max="51" min="50" style="340" width="4.43"/>
    <col collapsed="false" customWidth="true" hidden="false" outlineLevel="0" max="52" min="52" style="340" width="6.71"/>
    <col collapsed="false" customWidth="true" hidden="false" outlineLevel="0" max="53" min="53" style="340" width="5.43"/>
    <col collapsed="false" customWidth="true" hidden="false" outlineLevel="0" max="55" min="54" style="340" width="6"/>
    <col collapsed="false" customWidth="true" hidden="false" outlineLevel="0" max="56" min="56" style="340" width="6.14"/>
    <col collapsed="false" customWidth="true" hidden="false" outlineLevel="0" max="57" min="57" style="340" width="5.57"/>
    <col collapsed="false" customWidth="true" hidden="false" outlineLevel="0" max="58" min="58" style="340" width="5.43"/>
    <col collapsed="false" customWidth="true" hidden="false" outlineLevel="0" max="59" min="59" style="340" width="6.14"/>
    <col collapsed="false" customWidth="true" hidden="false" outlineLevel="0" max="60" min="60" style="340" width="5"/>
    <col collapsed="false" customWidth="true" hidden="false" outlineLevel="0" max="61" min="61" style="340" width="5.29"/>
    <col collapsed="false" customWidth="true" hidden="false" outlineLevel="0" max="63" min="62" style="341" width="5.57"/>
    <col collapsed="false" customWidth="true" hidden="false" outlineLevel="0" max="64" min="64" style="341" width="6.43"/>
    <col collapsed="false" customWidth="true" hidden="false" outlineLevel="0" max="65" min="65" style="341" width="4.85"/>
    <col collapsed="false" customWidth="true" hidden="false" outlineLevel="0" max="67" min="66" style="340" width="4.43"/>
    <col collapsed="false" customWidth="true" hidden="false" outlineLevel="0" max="68" min="68" style="340" width="4.71"/>
    <col collapsed="false" customWidth="true" hidden="false" outlineLevel="0" max="69" min="69" style="340" width="5.43"/>
    <col collapsed="false" customWidth="true" hidden="false" outlineLevel="0" max="71" min="70" style="340" width="6"/>
    <col collapsed="false" customWidth="true" hidden="false" outlineLevel="0" max="72" min="72" style="340" width="6.14"/>
    <col collapsed="false" customWidth="true" hidden="false" outlineLevel="0" max="73" min="73" style="340" width="5.57"/>
    <col collapsed="false" customWidth="true" hidden="false" outlineLevel="0" max="74" min="74" style="340" width="5.43"/>
    <col collapsed="false" customWidth="true" hidden="false" outlineLevel="0" max="75" min="75" style="340" width="6.14"/>
    <col collapsed="false" customWidth="true" hidden="false" outlineLevel="0" max="76" min="76" style="340" width="5"/>
    <col collapsed="false" customWidth="true" hidden="false" outlineLevel="0" max="77" min="77" style="340" width="5.29"/>
    <col collapsed="false" customWidth="true" hidden="false" outlineLevel="0" max="79" min="78" style="341" width="5.57"/>
    <col collapsed="false" customWidth="true" hidden="false" outlineLevel="0" max="80" min="80" style="341" width="6.43"/>
    <col collapsed="false" customWidth="true" hidden="false" outlineLevel="0" max="81" min="81" style="341" width="4.85"/>
    <col collapsed="false" customWidth="true" hidden="false" outlineLevel="0" max="83" min="82" style="340" width="4.43"/>
    <col collapsed="false" customWidth="true" hidden="false" outlineLevel="0" max="84" min="84" style="340" width="4.71"/>
    <col collapsed="false" customWidth="true" hidden="false" outlineLevel="0" max="85" min="85" style="340" width="5.43"/>
    <col collapsed="false" customWidth="true" hidden="false" outlineLevel="0" max="87" min="86" style="340" width="6"/>
    <col collapsed="false" customWidth="true" hidden="false" outlineLevel="0" max="88" min="88" style="340" width="6.14"/>
    <col collapsed="false" customWidth="true" hidden="false" outlineLevel="0" max="89" min="89" style="340" width="5.57"/>
    <col collapsed="false" customWidth="true" hidden="false" outlineLevel="0" max="90" min="90" style="340" width="5.43"/>
    <col collapsed="false" customWidth="true" hidden="false" outlineLevel="0" max="91" min="91" style="340" width="6.14"/>
    <col collapsed="false" customWidth="true" hidden="false" outlineLevel="0" max="92" min="92" style="340" width="5"/>
    <col collapsed="false" customWidth="true" hidden="false" outlineLevel="0" max="93" min="93" style="340" width="5.29"/>
    <col collapsed="false" customWidth="true" hidden="false" outlineLevel="0" max="95" min="94" style="341" width="5.57"/>
    <col collapsed="false" customWidth="true" hidden="false" outlineLevel="0" max="96" min="96" style="341" width="6.43"/>
    <col collapsed="false" customWidth="true" hidden="false" outlineLevel="0" max="97" min="97" style="341" width="4.85"/>
    <col collapsed="false" customWidth="true" hidden="false" outlineLevel="0" max="99" min="98" style="340" width="4.43"/>
    <col collapsed="false" customWidth="true" hidden="false" outlineLevel="0" max="100" min="100" style="340" width="4.71"/>
    <col collapsed="false" customWidth="true" hidden="false" outlineLevel="0" max="101" min="101" style="340" width="5.43"/>
    <col collapsed="false" customWidth="true" hidden="false" outlineLevel="0" max="103" min="102" style="340" width="6"/>
    <col collapsed="false" customWidth="true" hidden="false" outlineLevel="0" max="104" min="104" style="340" width="6.14"/>
    <col collapsed="false" customWidth="true" hidden="false" outlineLevel="0" max="105" min="105" style="340" width="5.57"/>
    <col collapsed="false" customWidth="true" hidden="false" outlineLevel="0" max="106" min="106" style="340" width="5.43"/>
    <col collapsed="false" customWidth="true" hidden="false" outlineLevel="0" max="107" min="107" style="340" width="6.14"/>
    <col collapsed="false" customWidth="true" hidden="false" outlineLevel="0" max="108" min="108" style="340" width="5"/>
    <col collapsed="false" customWidth="true" hidden="false" outlineLevel="0" max="109" min="109" style="340" width="5.29"/>
    <col collapsed="false" customWidth="true" hidden="false" outlineLevel="0" max="111" min="110" style="341" width="5.57"/>
    <col collapsed="false" customWidth="true" hidden="false" outlineLevel="0" max="112" min="112" style="341" width="6.43"/>
    <col collapsed="false" customWidth="true" hidden="false" outlineLevel="0" max="113" min="113" style="341" width="4.85"/>
    <col collapsed="false" customWidth="true" hidden="false" outlineLevel="0" max="115" min="114" style="340" width="4.43"/>
    <col collapsed="false" customWidth="true" hidden="false" outlineLevel="0" max="116" min="116" style="340" width="4.71"/>
    <col collapsed="false" customWidth="true" hidden="false" outlineLevel="0" max="117" min="117" style="340" width="5.43"/>
    <col collapsed="false" customWidth="true" hidden="false" outlineLevel="0" max="119" min="118" style="340" width="6"/>
    <col collapsed="false" customWidth="true" hidden="false" outlineLevel="0" max="120" min="120" style="340" width="6.14"/>
    <col collapsed="false" customWidth="true" hidden="false" outlineLevel="0" max="121" min="121" style="340" width="5.57"/>
    <col collapsed="false" customWidth="true" hidden="false" outlineLevel="0" max="122" min="122" style="340" width="5.43"/>
    <col collapsed="false" customWidth="true" hidden="false" outlineLevel="0" max="123" min="123" style="340" width="6.14"/>
    <col collapsed="false" customWidth="true" hidden="false" outlineLevel="0" max="124" min="124" style="340" width="5"/>
    <col collapsed="false" customWidth="true" hidden="false" outlineLevel="0" max="125" min="125" style="340" width="5.29"/>
    <col collapsed="false" customWidth="true" hidden="false" outlineLevel="0" max="127" min="126" style="341" width="5.57"/>
    <col collapsed="false" customWidth="true" hidden="false" outlineLevel="0" max="128" min="128" style="341" width="6.43"/>
    <col collapsed="false" customWidth="true" hidden="false" outlineLevel="0" max="129" min="129" style="341" width="4.85"/>
    <col collapsed="false" customWidth="true" hidden="false" outlineLevel="0" max="131" min="130" style="340" width="4.43"/>
    <col collapsed="false" customWidth="true" hidden="false" outlineLevel="0" max="132" min="132" style="340" width="4.71"/>
    <col collapsed="false" customWidth="true" hidden="false" outlineLevel="0" max="133" min="133" style="340" width="5.43"/>
    <col collapsed="false" customWidth="true" hidden="false" outlineLevel="0" max="135" min="134" style="340" width="6"/>
    <col collapsed="false" customWidth="true" hidden="false" outlineLevel="0" max="136" min="136" style="340" width="6.14"/>
    <col collapsed="false" customWidth="true" hidden="false" outlineLevel="0" max="137" min="137" style="340" width="5.57"/>
    <col collapsed="false" customWidth="true" hidden="false" outlineLevel="0" max="138" min="138" style="340" width="5.43"/>
    <col collapsed="false" customWidth="true" hidden="false" outlineLevel="0" max="139" min="139" style="340" width="6.14"/>
    <col collapsed="false" customWidth="true" hidden="false" outlineLevel="0" max="140" min="140" style="340" width="5"/>
    <col collapsed="false" customWidth="true" hidden="false" outlineLevel="0" max="141" min="141" style="340" width="5.29"/>
    <col collapsed="false" customWidth="true" hidden="false" outlineLevel="0" max="143" min="142" style="341" width="5.57"/>
    <col collapsed="false" customWidth="true" hidden="false" outlineLevel="0" max="144" min="144" style="341" width="6.43"/>
    <col collapsed="false" customWidth="true" hidden="false" outlineLevel="0" max="145" min="145" style="341" width="4.85"/>
    <col collapsed="false" customWidth="true" hidden="false" outlineLevel="0" max="147" min="146" style="340" width="4.43"/>
    <col collapsed="false" customWidth="true" hidden="false" outlineLevel="0" max="148" min="148" style="340" width="4.71"/>
    <col collapsed="false" customWidth="true" hidden="false" outlineLevel="0" max="149" min="149" style="340" width="5.43"/>
    <col collapsed="false" customWidth="true" hidden="false" outlineLevel="0" max="151" min="150" style="340" width="6"/>
    <col collapsed="false" customWidth="true" hidden="false" outlineLevel="0" max="152" min="152" style="340" width="6.14"/>
    <col collapsed="false" customWidth="true" hidden="false" outlineLevel="0" max="153" min="153" style="340" width="5.57"/>
    <col collapsed="false" customWidth="true" hidden="false" outlineLevel="0" max="154" min="154" style="340" width="5.43"/>
    <col collapsed="false" customWidth="true" hidden="false" outlineLevel="0" max="155" min="155" style="340" width="6.14"/>
    <col collapsed="false" customWidth="true" hidden="false" outlineLevel="0" max="156" min="156" style="340" width="5"/>
    <col collapsed="false" customWidth="true" hidden="false" outlineLevel="0" max="157" min="157" style="340" width="5.29"/>
    <col collapsed="false" customWidth="true" hidden="false" outlineLevel="0" max="159" min="158" style="341" width="5.57"/>
    <col collapsed="false" customWidth="true" hidden="false" outlineLevel="0" max="160" min="160" style="341" width="6.43"/>
    <col collapsed="false" customWidth="true" hidden="false" outlineLevel="0" max="161" min="161" style="341" width="4.85"/>
    <col collapsed="false" customWidth="true" hidden="false" outlineLevel="0" max="163" min="162" style="340" width="4.43"/>
    <col collapsed="false" customWidth="true" hidden="false" outlineLevel="0" max="164" min="164" style="340" width="4.71"/>
    <col collapsed="false" customWidth="true" hidden="false" outlineLevel="0" max="165" min="165" style="340" width="5.43"/>
    <col collapsed="false" customWidth="true" hidden="false" outlineLevel="0" max="167" min="166" style="340" width="6"/>
    <col collapsed="false" customWidth="true" hidden="false" outlineLevel="0" max="168" min="168" style="340" width="6.14"/>
    <col collapsed="false" customWidth="true" hidden="false" outlineLevel="0" max="169" min="169" style="340" width="5.57"/>
    <col collapsed="false" customWidth="true" hidden="false" outlineLevel="0" max="170" min="170" style="340" width="5.43"/>
    <col collapsed="false" customWidth="true" hidden="false" outlineLevel="0" max="171" min="171" style="340" width="6.14"/>
    <col collapsed="false" customWidth="true" hidden="false" outlineLevel="0" max="172" min="172" style="340" width="5"/>
    <col collapsed="false" customWidth="true" hidden="false" outlineLevel="0" max="173" min="173" style="340" width="5.29"/>
    <col collapsed="false" customWidth="true" hidden="false" outlineLevel="0" max="175" min="174" style="341" width="5.57"/>
    <col collapsed="false" customWidth="true" hidden="false" outlineLevel="0" max="176" min="176" style="341" width="6.43"/>
    <col collapsed="false" customWidth="true" hidden="false" outlineLevel="0" max="177" min="177" style="341" width="4.85"/>
    <col collapsed="false" customWidth="true" hidden="false" outlineLevel="0" max="179" min="178" style="340" width="4.43"/>
    <col collapsed="false" customWidth="true" hidden="false" outlineLevel="0" max="180" min="180" style="340" width="4.71"/>
    <col collapsed="false" customWidth="true" hidden="false" outlineLevel="0" max="181" min="181" style="340" width="5.43"/>
    <col collapsed="false" customWidth="true" hidden="false" outlineLevel="0" max="183" min="182" style="340" width="6"/>
    <col collapsed="false" customWidth="true" hidden="false" outlineLevel="0" max="184" min="184" style="340" width="6.14"/>
    <col collapsed="false" customWidth="true" hidden="false" outlineLevel="0" max="185" min="185" style="340" width="5.57"/>
    <col collapsed="false" customWidth="true" hidden="false" outlineLevel="0" max="186" min="186" style="340" width="5.43"/>
    <col collapsed="false" customWidth="true" hidden="false" outlineLevel="0" max="187" min="187" style="340" width="6.14"/>
    <col collapsed="false" customWidth="true" hidden="false" outlineLevel="0" max="188" min="188" style="340" width="5"/>
    <col collapsed="false" customWidth="true" hidden="false" outlineLevel="0" max="189" min="189" style="340" width="5.29"/>
    <col collapsed="false" customWidth="true" hidden="false" outlineLevel="0" max="191" min="190" style="341" width="5.57"/>
    <col collapsed="false" customWidth="true" hidden="false" outlineLevel="0" max="192" min="192" style="341" width="6.43"/>
    <col collapsed="false" customWidth="true" hidden="false" outlineLevel="0" max="193" min="193" style="341" width="4.85"/>
    <col collapsed="false" customWidth="true" hidden="false" outlineLevel="0" max="195" min="194" style="340" width="4.43"/>
    <col collapsed="false" customWidth="true" hidden="false" outlineLevel="0" max="196" min="196" style="340" width="4.71"/>
    <col collapsed="false" customWidth="true" hidden="false" outlineLevel="0" max="197" min="197" style="340" width="5.43"/>
    <col collapsed="false" customWidth="true" hidden="false" outlineLevel="0" max="199" min="198" style="340" width="6"/>
    <col collapsed="false" customWidth="true" hidden="false" outlineLevel="0" max="200" min="200" style="340" width="6.14"/>
    <col collapsed="false" customWidth="true" hidden="false" outlineLevel="0" max="201" min="201" style="340" width="5.57"/>
    <col collapsed="false" customWidth="true" hidden="false" outlineLevel="0" max="202" min="202" style="340" width="5.43"/>
    <col collapsed="false" customWidth="true" hidden="false" outlineLevel="0" max="203" min="203" style="340" width="6.14"/>
    <col collapsed="false" customWidth="true" hidden="false" outlineLevel="0" max="204" min="204" style="340" width="5"/>
    <col collapsed="false" customWidth="true" hidden="false" outlineLevel="0" max="205" min="205" style="340" width="5.29"/>
    <col collapsed="false" customWidth="true" hidden="false" outlineLevel="0" max="207" min="206" style="341" width="5.57"/>
    <col collapsed="false" customWidth="true" hidden="false" outlineLevel="0" max="208" min="208" style="341" width="6.43"/>
    <col collapsed="false" customWidth="true" hidden="false" outlineLevel="0" max="209" min="209" style="341" width="4.85"/>
    <col collapsed="false" customWidth="true" hidden="false" outlineLevel="0" max="211" min="210" style="340" width="4.43"/>
    <col collapsed="false" customWidth="true" hidden="false" outlineLevel="0" max="212" min="212" style="340" width="4.71"/>
    <col collapsed="false" customWidth="true" hidden="false" outlineLevel="0" max="213" min="213" style="340" width="5.43"/>
    <col collapsed="false" customWidth="true" hidden="false" outlineLevel="0" max="215" min="214" style="340" width="6"/>
    <col collapsed="false" customWidth="true" hidden="false" outlineLevel="0" max="216" min="216" style="340" width="6.14"/>
    <col collapsed="false" customWidth="true" hidden="false" outlineLevel="0" max="217" min="217" style="340" width="5.57"/>
    <col collapsed="false" customWidth="true" hidden="false" outlineLevel="0" max="218" min="218" style="340" width="5.43"/>
    <col collapsed="false" customWidth="true" hidden="false" outlineLevel="0" max="219" min="219" style="340" width="6.14"/>
    <col collapsed="false" customWidth="true" hidden="false" outlineLevel="0" max="220" min="220" style="340" width="5"/>
    <col collapsed="false" customWidth="true" hidden="false" outlineLevel="0" max="221" min="221" style="340" width="5.29"/>
    <col collapsed="false" customWidth="true" hidden="false" outlineLevel="0" max="223" min="222" style="341" width="5.57"/>
    <col collapsed="false" customWidth="true" hidden="false" outlineLevel="0" max="224" min="224" style="341" width="6.43"/>
    <col collapsed="false" customWidth="true" hidden="false" outlineLevel="0" max="225" min="225" style="341" width="4.85"/>
    <col collapsed="false" customWidth="true" hidden="false" outlineLevel="0" max="227" min="226" style="340" width="4.43"/>
    <col collapsed="false" customWidth="true" hidden="false" outlineLevel="0" max="228" min="228" style="340" width="4.71"/>
    <col collapsed="false" customWidth="true" hidden="false" outlineLevel="0" max="229" min="229" style="340" width="5.43"/>
    <col collapsed="false" customWidth="true" hidden="false" outlineLevel="0" max="231" min="230" style="340" width="6"/>
    <col collapsed="false" customWidth="true" hidden="false" outlineLevel="0" max="232" min="232" style="340" width="6.14"/>
    <col collapsed="false" customWidth="true" hidden="false" outlineLevel="0" max="233" min="233" style="340" width="5.57"/>
    <col collapsed="false" customWidth="true" hidden="false" outlineLevel="0" max="234" min="234" style="340" width="5.43"/>
    <col collapsed="false" customWidth="true" hidden="false" outlineLevel="0" max="235" min="235" style="340" width="6.14"/>
    <col collapsed="false" customWidth="true" hidden="false" outlineLevel="0" max="236" min="236" style="340" width="5"/>
    <col collapsed="false" customWidth="true" hidden="false" outlineLevel="0" max="237" min="237" style="340" width="5.29"/>
    <col collapsed="false" customWidth="true" hidden="false" outlineLevel="0" max="239" min="238" style="341" width="5.57"/>
    <col collapsed="false" customWidth="true" hidden="false" outlineLevel="0" max="240" min="240" style="341" width="6.43"/>
    <col collapsed="false" customWidth="true" hidden="false" outlineLevel="0" max="241" min="241" style="341" width="4.85"/>
    <col collapsed="false" customWidth="true" hidden="false" outlineLevel="0" max="243" min="242" style="340" width="4.43"/>
    <col collapsed="false" customWidth="true" hidden="false" outlineLevel="0" max="244" min="244" style="340" width="4.71"/>
    <col collapsed="false" customWidth="true" hidden="false" outlineLevel="0" max="245" min="245" style="340" width="5.43"/>
    <col collapsed="false" customWidth="true" hidden="false" outlineLevel="0" max="247" min="246" style="340" width="6"/>
    <col collapsed="false" customWidth="true" hidden="false" outlineLevel="0" max="248" min="248" style="340" width="6.14"/>
    <col collapsed="false" customWidth="true" hidden="false" outlineLevel="0" max="249" min="249" style="340" width="5.57"/>
    <col collapsed="false" customWidth="true" hidden="false" outlineLevel="0" max="250" min="250" style="340" width="5.43"/>
    <col collapsed="false" customWidth="true" hidden="false" outlineLevel="0" max="251" min="251" style="340" width="6.14"/>
    <col collapsed="false" customWidth="true" hidden="false" outlineLevel="0" max="252" min="252" style="340" width="5"/>
    <col collapsed="false" customWidth="true" hidden="false" outlineLevel="0" max="253" min="253" style="340" width="5.29"/>
    <col collapsed="false" customWidth="true" hidden="false" outlineLevel="0" max="255" min="254" style="341" width="5.57"/>
    <col collapsed="false" customWidth="true" hidden="false" outlineLevel="0" max="256" min="256" style="341" width="6.43"/>
    <col collapsed="false" customWidth="true" hidden="false" outlineLevel="0" max="257" min="257" style="341" width="4.85"/>
    <col collapsed="false" customWidth="true" hidden="false" outlineLevel="0" max="259" min="258" style="340" width="4.43"/>
    <col collapsed="false" customWidth="true" hidden="false" outlineLevel="0" max="260" min="260" style="340" width="4.71"/>
    <col collapsed="false" customWidth="true" hidden="false" outlineLevel="0" max="261" min="261" style="340" width="5.43"/>
    <col collapsed="false" customWidth="true" hidden="false" outlineLevel="0" max="263" min="262" style="340" width="6"/>
    <col collapsed="false" customWidth="true" hidden="false" outlineLevel="0" max="264" min="264" style="340" width="6.14"/>
    <col collapsed="false" customWidth="true" hidden="false" outlineLevel="0" max="265" min="265" style="340" width="5.57"/>
    <col collapsed="false" customWidth="true" hidden="false" outlineLevel="0" max="266" min="266" style="340" width="5.43"/>
    <col collapsed="false" customWidth="true" hidden="false" outlineLevel="0" max="267" min="267" style="340" width="6.14"/>
    <col collapsed="false" customWidth="true" hidden="false" outlineLevel="0" max="268" min="268" style="340" width="5"/>
    <col collapsed="false" customWidth="true" hidden="false" outlineLevel="0" max="269" min="269" style="340" width="5.29"/>
    <col collapsed="false" customWidth="true" hidden="false" outlineLevel="0" max="271" min="270" style="341" width="5.57"/>
    <col collapsed="false" customWidth="true" hidden="false" outlineLevel="0" max="272" min="272" style="341" width="6.43"/>
    <col collapsed="false" customWidth="true" hidden="false" outlineLevel="0" max="273" min="273" style="341" width="4.85"/>
    <col collapsed="false" customWidth="true" hidden="false" outlineLevel="0" max="274" min="274" style="340" width="4.43"/>
    <col collapsed="false" customWidth="true" hidden="false" outlineLevel="0" max="275" min="275" style="340" width="4.14"/>
    <col collapsed="false" customWidth="true" hidden="false" outlineLevel="0" max="276" min="276" style="340" width="4.71"/>
    <col collapsed="false" customWidth="true" hidden="false" outlineLevel="0" max="277" min="277" style="340" width="5.43"/>
    <col collapsed="false" customWidth="true" hidden="false" outlineLevel="0" max="279" min="278" style="340" width="6"/>
    <col collapsed="false" customWidth="true" hidden="false" outlineLevel="0" max="280" min="280" style="340" width="6.14"/>
    <col collapsed="false" customWidth="true" hidden="false" outlineLevel="0" max="281" min="281" style="340" width="5.57"/>
    <col collapsed="false" customWidth="true" hidden="false" outlineLevel="0" max="282" min="282" style="340" width="5.43"/>
    <col collapsed="false" customWidth="true" hidden="false" outlineLevel="0" max="283" min="283" style="340" width="6.14"/>
    <col collapsed="false" customWidth="true" hidden="false" outlineLevel="0" max="284" min="284" style="340" width="5"/>
    <col collapsed="false" customWidth="true" hidden="false" outlineLevel="0" max="285" min="285" style="340" width="5.29"/>
    <col collapsed="false" customWidth="true" hidden="false" outlineLevel="0" max="287" min="286" style="341" width="5.57"/>
    <col collapsed="false" customWidth="true" hidden="false" outlineLevel="0" max="288" min="288" style="341" width="6.43"/>
    <col collapsed="false" customWidth="true" hidden="false" outlineLevel="0" max="289" min="289" style="341" width="4.85"/>
    <col collapsed="false" customWidth="true" hidden="false" outlineLevel="0" max="291" min="290" style="340" width="4.43"/>
    <col collapsed="false" customWidth="true" hidden="false" outlineLevel="0" max="292" min="292" style="340" width="4.71"/>
    <col collapsed="false" customWidth="true" hidden="false" outlineLevel="0" max="293" min="293" style="340" width="5.43"/>
    <col collapsed="false" customWidth="true" hidden="false" outlineLevel="0" max="295" min="294" style="340" width="6"/>
    <col collapsed="false" customWidth="true" hidden="false" outlineLevel="0" max="296" min="296" style="340" width="6.14"/>
    <col collapsed="false" customWidth="true" hidden="false" outlineLevel="0" max="297" min="297" style="340" width="5.57"/>
    <col collapsed="false" customWidth="true" hidden="false" outlineLevel="0" max="298" min="298" style="340" width="5.43"/>
    <col collapsed="false" customWidth="true" hidden="false" outlineLevel="0" max="299" min="299" style="340" width="6.14"/>
    <col collapsed="false" customWidth="true" hidden="false" outlineLevel="0" max="300" min="300" style="340" width="5"/>
    <col collapsed="false" customWidth="true" hidden="false" outlineLevel="0" max="301" min="301" style="340" width="5.29"/>
    <col collapsed="false" customWidth="true" hidden="false" outlineLevel="0" max="303" min="302" style="341" width="5.57"/>
    <col collapsed="false" customWidth="true" hidden="false" outlineLevel="0" max="304" min="304" style="341" width="6.43"/>
    <col collapsed="false" customWidth="true" hidden="false" outlineLevel="0" max="305" min="305" style="341" width="4.85"/>
    <col collapsed="false" customWidth="true" hidden="false" outlineLevel="0" max="307" min="306" style="340" width="4.43"/>
    <col collapsed="false" customWidth="true" hidden="false" outlineLevel="0" max="308" min="308" style="340" width="4.71"/>
    <col collapsed="false" customWidth="true" hidden="false" outlineLevel="0" max="309" min="309" style="340" width="5.43"/>
    <col collapsed="false" customWidth="true" hidden="false" outlineLevel="0" max="311" min="310" style="340" width="6"/>
    <col collapsed="false" customWidth="true" hidden="false" outlineLevel="0" max="312" min="312" style="340" width="6.14"/>
    <col collapsed="false" customWidth="true" hidden="false" outlineLevel="0" max="313" min="313" style="340" width="5.57"/>
    <col collapsed="false" customWidth="true" hidden="false" outlineLevel="0" max="314" min="314" style="340" width="5.43"/>
    <col collapsed="false" customWidth="true" hidden="false" outlineLevel="0" max="315" min="315" style="340" width="6.14"/>
    <col collapsed="false" customWidth="true" hidden="false" outlineLevel="0" max="316" min="316" style="340" width="5"/>
    <col collapsed="false" customWidth="true" hidden="false" outlineLevel="0" max="317" min="317" style="340" width="5.29"/>
    <col collapsed="false" customWidth="true" hidden="false" outlineLevel="0" max="319" min="318" style="341" width="5.57"/>
    <col collapsed="false" customWidth="true" hidden="false" outlineLevel="0" max="320" min="320" style="341" width="6.43"/>
    <col collapsed="false" customWidth="true" hidden="false" outlineLevel="0" max="321" min="321" style="341" width="4.85"/>
    <col collapsed="false" customWidth="true" hidden="false" outlineLevel="0" max="323" min="322" style="340" width="4.43"/>
    <col collapsed="false" customWidth="true" hidden="false" outlineLevel="0" max="324" min="324" style="340" width="4.71"/>
    <col collapsed="false" customWidth="true" hidden="false" outlineLevel="0" max="325" min="325" style="340" width="5.43"/>
    <col collapsed="false" customWidth="true" hidden="false" outlineLevel="0" max="327" min="326" style="340" width="6"/>
    <col collapsed="false" customWidth="true" hidden="false" outlineLevel="0" max="328" min="328" style="340" width="6.14"/>
    <col collapsed="false" customWidth="true" hidden="false" outlineLevel="0" max="329" min="329" style="340" width="5.57"/>
    <col collapsed="false" customWidth="true" hidden="false" outlineLevel="0" max="330" min="330" style="340" width="5.43"/>
    <col collapsed="false" customWidth="true" hidden="false" outlineLevel="0" max="331" min="331" style="340" width="6.14"/>
    <col collapsed="false" customWidth="true" hidden="false" outlineLevel="0" max="332" min="332" style="340" width="5"/>
    <col collapsed="false" customWidth="true" hidden="false" outlineLevel="0" max="333" min="333" style="340" width="5.29"/>
    <col collapsed="false" customWidth="true" hidden="false" outlineLevel="0" max="335" min="334" style="341" width="5.57"/>
    <col collapsed="false" customWidth="true" hidden="false" outlineLevel="0" max="336" min="336" style="341" width="6.43"/>
    <col collapsed="false" customWidth="true" hidden="false" outlineLevel="0" max="337" min="337" style="341" width="4.85"/>
    <col collapsed="false" customWidth="true" hidden="false" outlineLevel="0" max="339" min="338" style="340" width="4.43"/>
    <col collapsed="false" customWidth="true" hidden="false" outlineLevel="0" max="340" min="340" style="340" width="4.71"/>
    <col collapsed="false" customWidth="true" hidden="false" outlineLevel="0" max="341" min="341" style="340" width="5.43"/>
    <col collapsed="false" customWidth="true" hidden="false" outlineLevel="0" max="343" min="342" style="340" width="6"/>
    <col collapsed="false" customWidth="true" hidden="false" outlineLevel="0" max="344" min="344" style="340" width="6.14"/>
    <col collapsed="false" customWidth="true" hidden="false" outlineLevel="0" max="345" min="345" style="340" width="5.57"/>
    <col collapsed="false" customWidth="true" hidden="false" outlineLevel="0" max="346" min="346" style="340" width="5.43"/>
    <col collapsed="false" customWidth="true" hidden="false" outlineLevel="0" max="347" min="347" style="340" width="6.14"/>
    <col collapsed="false" customWidth="true" hidden="false" outlineLevel="0" max="348" min="348" style="340" width="5"/>
    <col collapsed="false" customWidth="true" hidden="false" outlineLevel="0" max="349" min="349" style="340" width="5.29"/>
    <col collapsed="false" customWidth="true" hidden="false" outlineLevel="0" max="351" min="350" style="341" width="5.57"/>
    <col collapsed="false" customWidth="true" hidden="false" outlineLevel="0" max="352" min="352" style="341" width="6.43"/>
    <col collapsed="false" customWidth="true" hidden="false" outlineLevel="0" max="353" min="353" style="341" width="4.85"/>
    <col collapsed="false" customWidth="true" hidden="false" outlineLevel="0" max="355" min="354" style="340" width="4.43"/>
    <col collapsed="false" customWidth="true" hidden="false" outlineLevel="0" max="356" min="356" style="340" width="4.71"/>
    <col collapsed="false" customWidth="true" hidden="false" outlineLevel="0" max="357" min="357" style="340" width="5.43"/>
    <col collapsed="false" customWidth="true" hidden="false" outlineLevel="0" max="359" min="358" style="340" width="6"/>
    <col collapsed="false" customWidth="true" hidden="false" outlineLevel="0" max="360" min="360" style="340" width="6.14"/>
    <col collapsed="false" customWidth="true" hidden="false" outlineLevel="0" max="361" min="361" style="340" width="5.57"/>
    <col collapsed="false" customWidth="true" hidden="false" outlineLevel="0" max="362" min="362" style="340" width="5.43"/>
    <col collapsed="false" customWidth="true" hidden="false" outlineLevel="0" max="363" min="363" style="340" width="6.14"/>
    <col collapsed="false" customWidth="true" hidden="false" outlineLevel="0" max="364" min="364" style="340" width="5"/>
    <col collapsed="false" customWidth="true" hidden="false" outlineLevel="0" max="365" min="365" style="340" width="5.29"/>
    <col collapsed="false" customWidth="true" hidden="false" outlineLevel="0" max="367" min="366" style="341" width="5.57"/>
    <col collapsed="false" customWidth="true" hidden="false" outlineLevel="0" max="368" min="368" style="341" width="6.43"/>
    <col collapsed="false" customWidth="true" hidden="false" outlineLevel="0" max="369" min="369" style="341" width="4.85"/>
    <col collapsed="false" customWidth="true" hidden="false" outlineLevel="0" max="371" min="370" style="340" width="4.43"/>
    <col collapsed="false" customWidth="true" hidden="false" outlineLevel="0" max="372" min="372" style="340" width="4.71"/>
    <col collapsed="false" customWidth="true" hidden="false" outlineLevel="0" max="373" min="373" style="340" width="5.43"/>
    <col collapsed="false" customWidth="true" hidden="false" outlineLevel="0" max="375" min="374" style="340" width="6"/>
    <col collapsed="false" customWidth="true" hidden="false" outlineLevel="0" max="376" min="376" style="340" width="6.14"/>
    <col collapsed="false" customWidth="true" hidden="false" outlineLevel="0" max="377" min="377" style="340" width="5.57"/>
    <col collapsed="false" customWidth="true" hidden="false" outlineLevel="0" max="378" min="378" style="340" width="5.43"/>
    <col collapsed="false" customWidth="true" hidden="false" outlineLevel="0" max="379" min="379" style="340" width="6.14"/>
    <col collapsed="false" customWidth="true" hidden="false" outlineLevel="0" max="380" min="380" style="340" width="5"/>
    <col collapsed="false" customWidth="true" hidden="false" outlineLevel="0" max="381" min="381" style="340" width="5.29"/>
    <col collapsed="false" customWidth="true" hidden="false" outlineLevel="0" max="383" min="382" style="341" width="5.57"/>
    <col collapsed="false" customWidth="true" hidden="false" outlineLevel="0" max="384" min="384" style="341" width="6.43"/>
    <col collapsed="false" customWidth="true" hidden="false" outlineLevel="0" max="385" min="385" style="341" width="4.85"/>
    <col collapsed="false" customWidth="true" hidden="false" outlineLevel="0" max="387" min="386" style="340" width="4.43"/>
    <col collapsed="false" customWidth="true" hidden="false" outlineLevel="0" max="388" min="388" style="340" width="4.71"/>
    <col collapsed="false" customWidth="true" hidden="false" outlineLevel="0" max="389" min="389" style="340" width="5.43"/>
    <col collapsed="false" customWidth="true" hidden="false" outlineLevel="0" max="391" min="390" style="340" width="6"/>
    <col collapsed="false" customWidth="true" hidden="false" outlineLevel="0" max="392" min="392" style="340" width="6.14"/>
    <col collapsed="false" customWidth="true" hidden="false" outlineLevel="0" max="393" min="393" style="340" width="5.57"/>
    <col collapsed="false" customWidth="true" hidden="false" outlineLevel="0" max="394" min="394" style="340" width="5.43"/>
    <col collapsed="false" customWidth="true" hidden="false" outlineLevel="0" max="395" min="395" style="340" width="6.14"/>
    <col collapsed="false" customWidth="true" hidden="false" outlineLevel="0" max="396" min="396" style="340" width="5"/>
    <col collapsed="false" customWidth="true" hidden="false" outlineLevel="0" max="397" min="397" style="340" width="5.29"/>
    <col collapsed="false" customWidth="true" hidden="false" outlineLevel="0" max="399" min="398" style="341" width="5.57"/>
    <col collapsed="false" customWidth="true" hidden="false" outlineLevel="0" max="400" min="400" style="341" width="6.43"/>
    <col collapsed="false" customWidth="true" hidden="false" outlineLevel="0" max="401" min="401" style="341" width="4.85"/>
    <col collapsed="false" customWidth="true" hidden="false" outlineLevel="0" max="403" min="402" style="340" width="4.43"/>
    <col collapsed="false" customWidth="true" hidden="false" outlineLevel="0" max="404" min="404" style="340" width="4.71"/>
    <col collapsed="false" customWidth="true" hidden="false" outlineLevel="0" max="405" min="405" style="340" width="5.43"/>
    <col collapsed="false" customWidth="true" hidden="false" outlineLevel="0" max="407" min="406" style="340" width="6"/>
    <col collapsed="false" customWidth="true" hidden="false" outlineLevel="0" max="408" min="408" style="340" width="6.14"/>
    <col collapsed="false" customWidth="true" hidden="false" outlineLevel="0" max="409" min="409" style="340" width="5.57"/>
    <col collapsed="false" customWidth="true" hidden="false" outlineLevel="0" max="410" min="410" style="340" width="5.43"/>
    <col collapsed="false" customWidth="true" hidden="false" outlineLevel="0" max="411" min="411" style="340" width="6.14"/>
    <col collapsed="false" customWidth="true" hidden="false" outlineLevel="0" max="412" min="412" style="340" width="5"/>
    <col collapsed="false" customWidth="true" hidden="false" outlineLevel="0" max="413" min="413" style="340" width="5.29"/>
    <col collapsed="false" customWidth="true" hidden="false" outlineLevel="0" max="415" min="414" style="341" width="5.57"/>
    <col collapsed="false" customWidth="true" hidden="false" outlineLevel="0" max="416" min="416" style="341" width="6.43"/>
    <col collapsed="false" customWidth="true" hidden="false" outlineLevel="0" max="417" min="417" style="341" width="4.85"/>
    <col collapsed="false" customWidth="true" hidden="false" outlineLevel="0" max="419" min="418" style="340" width="4.43"/>
    <col collapsed="false" customWidth="true" hidden="false" outlineLevel="0" max="420" min="420" style="340" width="4.71"/>
    <col collapsed="false" customWidth="true" hidden="false" outlineLevel="0" max="421" min="421" style="340" width="5.43"/>
    <col collapsed="false" customWidth="true" hidden="false" outlineLevel="0" max="423" min="422" style="340" width="6"/>
    <col collapsed="false" customWidth="true" hidden="false" outlineLevel="0" max="424" min="424" style="340" width="6.14"/>
    <col collapsed="false" customWidth="true" hidden="false" outlineLevel="0" max="425" min="425" style="340" width="5.57"/>
    <col collapsed="false" customWidth="true" hidden="false" outlineLevel="0" max="426" min="426" style="340" width="5.43"/>
    <col collapsed="false" customWidth="true" hidden="false" outlineLevel="0" max="427" min="427" style="340" width="6.14"/>
    <col collapsed="false" customWidth="true" hidden="false" outlineLevel="0" max="428" min="428" style="340" width="5"/>
    <col collapsed="false" customWidth="true" hidden="false" outlineLevel="0" max="429" min="429" style="340" width="5.29"/>
    <col collapsed="false" customWidth="true" hidden="false" outlineLevel="0" max="431" min="430" style="341" width="5.57"/>
    <col collapsed="false" customWidth="true" hidden="false" outlineLevel="0" max="432" min="432" style="341" width="6.43"/>
    <col collapsed="false" customWidth="true" hidden="false" outlineLevel="0" max="433" min="433" style="341" width="4.85"/>
    <col collapsed="false" customWidth="true" hidden="false" outlineLevel="0" max="435" min="434" style="340" width="4.43"/>
    <col collapsed="false" customWidth="true" hidden="false" outlineLevel="0" max="436" min="436" style="340" width="4.71"/>
    <col collapsed="false" customWidth="true" hidden="false" outlineLevel="0" max="437" min="437" style="340" width="5.43"/>
    <col collapsed="false" customWidth="true" hidden="false" outlineLevel="0" max="439" min="438" style="340" width="6"/>
    <col collapsed="false" customWidth="true" hidden="false" outlineLevel="0" max="440" min="440" style="340" width="6.14"/>
    <col collapsed="false" customWidth="true" hidden="false" outlineLevel="0" max="441" min="441" style="340" width="5.57"/>
    <col collapsed="false" customWidth="true" hidden="false" outlineLevel="0" max="442" min="442" style="340" width="5.43"/>
    <col collapsed="false" customWidth="true" hidden="false" outlineLevel="0" max="443" min="443" style="340" width="6.14"/>
    <col collapsed="false" customWidth="true" hidden="false" outlineLevel="0" max="444" min="444" style="340" width="5"/>
    <col collapsed="false" customWidth="true" hidden="false" outlineLevel="0" max="445" min="445" style="340" width="5.29"/>
    <col collapsed="false" customWidth="true" hidden="false" outlineLevel="0" max="447" min="446" style="341" width="5.57"/>
    <col collapsed="false" customWidth="true" hidden="false" outlineLevel="0" max="448" min="448" style="341" width="6.43"/>
    <col collapsed="false" customWidth="true" hidden="false" outlineLevel="0" max="449" min="449" style="341" width="4.85"/>
    <col collapsed="false" customWidth="true" hidden="false" outlineLevel="0" max="451" min="450" style="340" width="4.43"/>
    <col collapsed="false" customWidth="true" hidden="false" outlineLevel="0" max="452" min="452" style="340" width="4.71"/>
    <col collapsed="false" customWidth="true" hidden="false" outlineLevel="0" max="453" min="453" style="340" width="5.43"/>
    <col collapsed="false" customWidth="true" hidden="false" outlineLevel="0" max="455" min="454" style="340" width="6"/>
    <col collapsed="false" customWidth="true" hidden="false" outlineLevel="0" max="456" min="456" style="340" width="6.14"/>
    <col collapsed="false" customWidth="true" hidden="false" outlineLevel="0" max="457" min="457" style="340" width="5.57"/>
    <col collapsed="false" customWidth="true" hidden="false" outlineLevel="0" max="458" min="458" style="340" width="5.43"/>
    <col collapsed="false" customWidth="true" hidden="false" outlineLevel="0" max="459" min="459" style="340" width="6.14"/>
    <col collapsed="false" customWidth="true" hidden="false" outlineLevel="0" max="460" min="460" style="340" width="5"/>
    <col collapsed="false" customWidth="true" hidden="false" outlineLevel="0" max="461" min="461" style="340" width="5.29"/>
    <col collapsed="false" customWidth="true" hidden="false" outlineLevel="0" max="463" min="462" style="341" width="5.57"/>
    <col collapsed="false" customWidth="true" hidden="false" outlineLevel="0" max="464" min="464" style="341" width="6.43"/>
    <col collapsed="false" customWidth="true" hidden="false" outlineLevel="0" max="465" min="465" style="341" width="4.85"/>
    <col collapsed="false" customWidth="false" hidden="false" outlineLevel="0" max="16384" min="466" style="340" width="9.14"/>
  </cols>
  <sheetData>
    <row r="1" s="340" customFormat="true" ht="21" hidden="false" customHeight="true" outlineLevel="0" collapsed="false">
      <c r="A1" s="342" t="s">
        <v>2732</v>
      </c>
      <c r="B1" s="342"/>
      <c r="C1" s="342"/>
      <c r="D1" s="342"/>
      <c r="E1" s="342"/>
      <c r="F1" s="342"/>
      <c r="G1" s="343" t="s">
        <v>2733</v>
      </c>
      <c r="H1" s="343"/>
      <c r="I1" s="343"/>
      <c r="J1" s="343" t="n">
        <f aca="true">INDIRECT("Перечень!E"&amp;AE1)</f>
        <v>0</v>
      </c>
      <c r="K1" s="343"/>
      <c r="L1" s="343"/>
      <c r="M1" s="343"/>
      <c r="N1" s="343"/>
      <c r="O1" s="343" t="n">
        <f aca="true">INDIRECT("Перечень!H"&amp;AE1)</f>
        <v>0</v>
      </c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4"/>
      <c r="AE1" s="345" t="n">
        <v>1342</v>
      </c>
    </row>
    <row r="2" s="340" customFormat="true" ht="15.75" hidden="false" customHeight="true" outlineLevel="0" collapsed="false">
      <c r="M2" s="341"/>
      <c r="N2" s="341"/>
      <c r="O2" s="341"/>
      <c r="P2" s="341"/>
      <c r="Y2" s="340" t="s">
        <v>2734</v>
      </c>
      <c r="AC2" s="340" t="s">
        <v>2734</v>
      </c>
    </row>
    <row r="3" s="340" customFormat="true" ht="21" hidden="false" customHeight="true" outlineLevel="0" collapsed="false">
      <c r="A3" s="346" t="s">
        <v>2735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7"/>
      <c r="AW3" s="340" t="s">
        <v>2736</v>
      </c>
    </row>
    <row r="4" s="340" customFormat="true" ht="21" hidden="false" customHeight="true" outlineLevel="0" collapsed="false">
      <c r="A4" s="348" t="s">
        <v>2737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9" t="s">
        <v>2738</v>
      </c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50"/>
      <c r="AW4" s="351" t="s">
        <v>2739</v>
      </c>
      <c r="AX4" s="352"/>
      <c r="AY4" s="352"/>
      <c r="AZ4" s="352"/>
      <c r="BA4" s="352"/>
      <c r="BB4" s="352"/>
      <c r="BC4" s="353"/>
    </row>
    <row r="5" s="340" customFormat="true" ht="21" hidden="false" customHeight="true" outlineLevel="0" collapsed="false">
      <c r="A5" s="348" t="s">
        <v>2740</v>
      </c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54" t="s">
        <v>2741</v>
      </c>
      <c r="P5" s="354"/>
      <c r="Q5" s="354"/>
      <c r="R5" s="354"/>
      <c r="S5" s="354"/>
      <c r="T5" s="354"/>
      <c r="U5" s="354"/>
      <c r="V5" s="354"/>
      <c r="W5" s="354"/>
      <c r="X5" s="354"/>
      <c r="Y5" s="354"/>
      <c r="Z5" s="354"/>
      <c r="AA5" s="355"/>
      <c r="AW5" s="356" t="s">
        <v>2742</v>
      </c>
      <c r="BC5" s="357"/>
    </row>
    <row r="6" s="340" customFormat="true" ht="21" hidden="false" customHeight="true" outlineLevel="0" collapsed="false">
      <c r="A6" s="358" t="s">
        <v>2743</v>
      </c>
      <c r="B6" s="358"/>
      <c r="C6" s="358"/>
      <c r="D6" s="358"/>
      <c r="E6" s="358"/>
      <c r="F6" s="358"/>
      <c r="G6" s="358"/>
      <c r="H6" s="358"/>
      <c r="I6" s="354" t="n">
        <f aca="true">INDIRECT("Перечень!K"&amp;AE1)</f>
        <v>0</v>
      </c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5"/>
      <c r="AW6" s="359" t="s">
        <v>2744</v>
      </c>
      <c r="BC6" s="357"/>
    </row>
    <row r="7" s="340" customFormat="true" ht="21" hidden="false" customHeight="true" outlineLevel="0" collapsed="false">
      <c r="A7" s="360" t="n">
        <f aca="true">INDIRECT("Перечень!m"&amp;AE1)</f>
        <v>0</v>
      </c>
      <c r="B7" s="360"/>
      <c r="C7" s="360"/>
      <c r="D7" s="360"/>
      <c r="E7" s="360"/>
      <c r="F7" s="360"/>
      <c r="G7" s="360"/>
      <c r="H7" s="360"/>
      <c r="I7" s="360"/>
      <c r="J7" s="360"/>
      <c r="K7" s="360"/>
      <c r="L7" s="360"/>
      <c r="M7" s="360"/>
      <c r="N7" s="360"/>
      <c r="O7" s="360"/>
      <c r="P7" s="360"/>
      <c r="Q7" s="360"/>
      <c r="R7" s="360"/>
      <c r="S7" s="360"/>
      <c r="T7" s="360"/>
      <c r="U7" s="360"/>
      <c r="V7" s="360"/>
      <c r="W7" s="360"/>
      <c r="X7" s="360"/>
      <c r="Y7" s="360"/>
      <c r="Z7" s="360"/>
      <c r="AA7" s="355"/>
      <c r="AW7" s="359" t="s">
        <v>2745</v>
      </c>
      <c r="BC7" s="357"/>
    </row>
    <row r="8" s="340" customFormat="true" ht="21" hidden="false" customHeight="true" outlineLevel="0" collapsed="false">
      <c r="A8" s="348" t="s">
        <v>2746</v>
      </c>
      <c r="B8" s="348"/>
      <c r="C8" s="348"/>
      <c r="D8" s="348"/>
      <c r="E8" s="348"/>
      <c r="F8" s="361" t="n">
        <f aca="true">INDIRECT("Перечень!O"&amp;AE1)</f>
        <v>0</v>
      </c>
      <c r="G8" s="361"/>
      <c r="H8" s="361"/>
      <c r="I8" s="361"/>
      <c r="J8" s="361"/>
      <c r="K8" s="361"/>
      <c r="L8" s="361"/>
      <c r="M8" s="361"/>
      <c r="N8" s="361"/>
      <c r="O8" s="361"/>
      <c r="P8" s="361"/>
      <c r="Q8" s="361"/>
      <c r="R8" s="361"/>
      <c r="S8" s="361"/>
      <c r="T8" s="361"/>
      <c r="U8" s="361"/>
      <c r="V8" s="361"/>
      <c r="W8" s="361"/>
      <c r="X8" s="361"/>
      <c r="Y8" s="361"/>
      <c r="Z8" s="361"/>
      <c r="AA8" s="355"/>
      <c r="AW8" s="359" t="s">
        <v>2747</v>
      </c>
      <c r="BC8" s="357"/>
    </row>
    <row r="9" s="340" customFormat="true" ht="21" hidden="false" customHeight="true" outlineLevel="0" collapsed="false">
      <c r="A9" s="348" t="s">
        <v>2748</v>
      </c>
      <c r="B9" s="348"/>
      <c r="C9" s="348"/>
      <c r="D9" s="348"/>
      <c r="E9" s="362" t="n">
        <f aca="true">INDIRECT("Перечень!n"&amp;AE1)</f>
        <v>0</v>
      </c>
      <c r="F9" s="362"/>
      <c r="G9" s="362"/>
      <c r="H9" s="362"/>
      <c r="I9" s="362"/>
      <c r="J9" s="362"/>
      <c r="K9" s="362"/>
      <c r="L9" s="362"/>
      <c r="M9" s="362"/>
      <c r="N9" s="362"/>
      <c r="O9" s="362"/>
      <c r="P9" s="362"/>
      <c r="Q9" s="362"/>
      <c r="R9" s="362"/>
      <c r="S9" s="362"/>
      <c r="T9" s="362"/>
      <c r="U9" s="362"/>
      <c r="V9" s="362"/>
      <c r="W9" s="362"/>
      <c r="X9" s="362"/>
      <c r="Y9" s="362"/>
      <c r="Z9" s="362"/>
      <c r="AA9" s="355"/>
      <c r="AW9" s="359" t="s">
        <v>2749</v>
      </c>
      <c r="BC9" s="357"/>
    </row>
    <row r="10" s="340" customFormat="true" ht="21" hidden="false" customHeight="true" outlineLevel="0" collapsed="false">
      <c r="A10" s="348" t="s">
        <v>2750</v>
      </c>
      <c r="B10" s="348"/>
      <c r="C10" s="348"/>
      <c r="D10" s="348"/>
      <c r="E10" s="363" t="n">
        <f aca="true">INDIRECT("Перечень!r"&amp;AE1)</f>
        <v>0</v>
      </c>
      <c r="F10" s="363"/>
      <c r="G10" s="363"/>
      <c r="H10" s="363"/>
      <c r="I10" s="363"/>
      <c r="J10" s="363"/>
      <c r="K10" s="363"/>
      <c r="L10" s="363"/>
      <c r="M10" s="363"/>
      <c r="N10" s="363"/>
      <c r="O10" s="363"/>
      <c r="P10" s="363"/>
      <c r="Q10" s="363"/>
      <c r="R10" s="363"/>
      <c r="S10" s="363"/>
      <c r="T10" s="363"/>
      <c r="U10" s="363"/>
      <c r="V10" s="363"/>
      <c r="W10" s="363"/>
      <c r="X10" s="363"/>
      <c r="Y10" s="363"/>
      <c r="Z10" s="363"/>
      <c r="AA10" s="355"/>
      <c r="AW10" s="359" t="s">
        <v>2751</v>
      </c>
      <c r="BC10" s="357"/>
    </row>
    <row r="11" s="340" customFormat="true" ht="21" hidden="false" customHeight="true" outlineLevel="0" collapsed="false">
      <c r="A11" s="348" t="s">
        <v>2752</v>
      </c>
      <c r="B11" s="348"/>
      <c r="C11" s="348"/>
      <c r="D11" s="348"/>
      <c r="E11" s="348"/>
      <c r="F11" s="348"/>
      <c r="G11" s="348"/>
      <c r="H11" s="364" t="n">
        <f aca="true">INDIRECT("Перечень!AQ"&amp;AE1)</f>
        <v>0</v>
      </c>
      <c r="I11" s="364"/>
      <c r="J11" s="364"/>
      <c r="K11" s="364"/>
      <c r="L11" s="364"/>
      <c r="M11" s="364"/>
      <c r="N11" s="364"/>
      <c r="O11" s="364"/>
      <c r="P11" s="364"/>
      <c r="Q11" s="364"/>
      <c r="R11" s="364"/>
      <c r="S11" s="364"/>
      <c r="T11" s="364"/>
      <c r="U11" s="364"/>
      <c r="V11" s="364"/>
      <c r="W11" s="364"/>
      <c r="X11" s="364"/>
      <c r="Y11" s="364"/>
      <c r="Z11" s="364"/>
      <c r="AA11" s="355"/>
      <c r="AG11" s="340" t="s">
        <v>2736</v>
      </c>
      <c r="AI11" s="365"/>
      <c r="AJ11" s="365"/>
      <c r="AK11" s="365"/>
      <c r="AW11" s="359" t="s">
        <v>2753</v>
      </c>
      <c r="BC11" s="357"/>
    </row>
    <row r="12" s="340" customFormat="true" ht="21" hidden="false" customHeight="true" outlineLevel="0" collapsed="false">
      <c r="A12" s="366" t="s">
        <v>2754</v>
      </c>
      <c r="B12" s="366"/>
      <c r="C12" s="366"/>
      <c r="D12" s="366"/>
      <c r="E12" s="366"/>
      <c r="F12" s="366"/>
      <c r="G12" s="366"/>
      <c r="H12" s="366"/>
      <c r="I12" s="367" t="n">
        <f aca="true">INDIRECT("Перечень!s"&amp;AE1)</f>
        <v>0</v>
      </c>
      <c r="J12" s="368" t="s">
        <v>2755</v>
      </c>
      <c r="K12" s="368"/>
      <c r="L12" s="368"/>
      <c r="M12" s="368"/>
      <c r="N12" s="368"/>
      <c r="O12" s="368"/>
      <c r="P12" s="368"/>
      <c r="Q12" s="368"/>
      <c r="R12" s="368"/>
      <c r="S12" s="368"/>
      <c r="T12" s="368"/>
      <c r="U12" s="368"/>
      <c r="V12" s="368"/>
      <c r="W12" s="368"/>
      <c r="X12" s="368"/>
      <c r="Y12" s="368"/>
      <c r="Z12" s="368"/>
      <c r="AA12" s="355"/>
      <c r="AD12" s="340" t="s">
        <v>2756</v>
      </c>
      <c r="AG12" s="369" t="s">
        <v>2742</v>
      </c>
      <c r="AH12" s="369"/>
      <c r="AI12" s="369"/>
      <c r="AJ12" s="369"/>
      <c r="AK12" s="369"/>
      <c r="AW12" s="359" t="s">
        <v>2757</v>
      </c>
      <c r="BC12" s="357"/>
    </row>
    <row r="13" s="340" customFormat="true" ht="21" hidden="false" customHeight="true" outlineLevel="0" collapsed="false">
      <c r="A13" s="348" t="s">
        <v>2758</v>
      </c>
      <c r="B13" s="348"/>
      <c r="C13" s="348"/>
      <c r="D13" s="348"/>
      <c r="E13" s="362" t="str">
        <f aca="true">IF(INDIRECT("Перечень!AA"&amp;AE1)="","",CONCATENATE(INDIRECT("Перечень!AA"&amp;AE1)," ",INDIRECT("Перечень!AB"&amp;AE1),INDIRECT("Перечень!AC"&amp;AE1)))</f>
        <v/>
      </c>
      <c r="F13" s="362"/>
      <c r="G13" s="362"/>
      <c r="H13" s="362"/>
      <c r="I13" s="362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2"/>
      <c r="W13" s="362"/>
      <c r="X13" s="362"/>
      <c r="Y13" s="362"/>
      <c r="Z13" s="362"/>
      <c r="AA13" s="355"/>
      <c r="AW13" s="370" t="s">
        <v>2759</v>
      </c>
      <c r="AX13" s="350"/>
      <c r="AY13" s="350"/>
      <c r="AZ13" s="350"/>
      <c r="BA13" s="350"/>
      <c r="BB13" s="350"/>
      <c r="BC13" s="371"/>
    </row>
    <row r="14" s="340" customFormat="true" ht="21" hidden="false" customHeight="true" outlineLevel="0" collapsed="false">
      <c r="A14" s="348" t="s">
        <v>2760</v>
      </c>
      <c r="B14" s="348"/>
      <c r="C14" s="348"/>
      <c r="D14" s="348"/>
      <c r="E14" s="348"/>
      <c r="F14" s="368" t="str">
        <f aca="true">IF(INDIRECT("Перечень!X"&amp;AE1)="","",CONCATENATE(INDIRECT("Перечень!U"&amp;AE1),"…",INDIRECT("Перечень!X"&amp;AE1)," ",INDIRECT("Перечень!V"&amp;AE1),INDIRECT("Перечень!W"&amp;AE1),))</f>
        <v/>
      </c>
      <c r="G14" s="368"/>
      <c r="H14" s="368"/>
      <c r="I14" s="368"/>
      <c r="J14" s="368"/>
      <c r="K14" s="368"/>
      <c r="L14" s="368"/>
      <c r="M14" s="368"/>
      <c r="N14" s="368"/>
      <c r="O14" s="368"/>
      <c r="P14" s="368"/>
      <c r="Q14" s="368"/>
      <c r="R14" s="368"/>
      <c r="S14" s="368"/>
      <c r="T14" s="368"/>
      <c r="U14" s="368"/>
      <c r="V14" s="368"/>
      <c r="W14" s="368"/>
      <c r="X14" s="368"/>
      <c r="Y14" s="368"/>
      <c r="Z14" s="368"/>
      <c r="AA14" s="355"/>
    </row>
    <row r="15" s="340" customFormat="true" ht="21" hidden="false" customHeight="true" outlineLevel="0" collapsed="false">
      <c r="A15" s="348" t="s">
        <v>2761</v>
      </c>
      <c r="B15" s="348"/>
      <c r="C15" s="348"/>
      <c r="D15" s="348"/>
      <c r="E15" s="348"/>
      <c r="F15" s="348"/>
      <c r="G15" s="348"/>
      <c r="H15" s="348"/>
      <c r="I15" s="348"/>
      <c r="J15" s="348"/>
      <c r="K15" s="348"/>
      <c r="L15" s="348"/>
      <c r="M15" s="361" t="n">
        <f aca="true">INDIRECT("Перечень!i"&amp;AE1)</f>
        <v>0</v>
      </c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  <c r="AA15" s="355"/>
      <c r="AD15" s="372" t="s">
        <v>2762</v>
      </c>
      <c r="AE15" s="373"/>
      <c r="AF15" s="373"/>
      <c r="AG15" s="373"/>
      <c r="AH15" s="373"/>
      <c r="AI15" s="373"/>
      <c r="AJ15" s="373"/>
      <c r="AK15" s="373"/>
      <c r="AL15" s="373"/>
      <c r="AM15" s="373"/>
      <c r="AN15" s="373"/>
      <c r="AO15" s="373"/>
      <c r="AP15" s="373"/>
      <c r="AQ15" s="373"/>
      <c r="AR15" s="373"/>
      <c r="AS15" s="373"/>
      <c r="AT15" s="373"/>
      <c r="AU15" s="340" t="s">
        <v>2763</v>
      </c>
      <c r="AV15" s="341"/>
      <c r="AZ15" s="340" t="s">
        <v>2764</v>
      </c>
      <c r="BA15" s="340" t="n">
        <v>1</v>
      </c>
    </row>
    <row r="16" s="340" customFormat="true" ht="21" hidden="false" customHeight="true" outlineLevel="0" collapsed="false">
      <c r="A16" s="348" t="s">
        <v>2765</v>
      </c>
      <c r="B16" s="348"/>
      <c r="C16" s="348"/>
      <c r="D16" s="348"/>
      <c r="E16" s="348"/>
      <c r="F16" s="348"/>
      <c r="G16" s="348"/>
      <c r="H16" s="348"/>
      <c r="I16" s="348"/>
      <c r="J16" s="361" t="n">
        <f aca="true">INDIRECT("Перечень!ad"&amp;AE1)</f>
        <v>0</v>
      </c>
      <c r="K16" s="361" t="s">
        <v>2766</v>
      </c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55"/>
      <c r="AD16" s="340" t="s">
        <v>2767</v>
      </c>
      <c r="AE16" s="373"/>
      <c r="AF16" s="373"/>
      <c r="AG16" s="373"/>
      <c r="AH16" s="373"/>
      <c r="AI16" s="373"/>
      <c r="AJ16" s="373"/>
      <c r="AK16" s="373"/>
      <c r="AL16" s="373"/>
      <c r="AM16" s="373"/>
      <c r="AN16" s="373"/>
      <c r="AO16" s="373"/>
      <c r="AP16" s="373"/>
      <c r="AQ16" s="373"/>
      <c r="AR16" s="373"/>
      <c r="AS16" s="373"/>
      <c r="AT16" s="373"/>
      <c r="AU16" s="340" t="s">
        <v>2768</v>
      </c>
      <c r="AV16" s="341"/>
      <c r="AZ16" s="340" t="s">
        <v>2769</v>
      </c>
      <c r="BA16" s="340" t="n">
        <v>2</v>
      </c>
    </row>
    <row r="17" s="340" customFormat="true" ht="21" hidden="false" customHeight="true" outlineLevel="0" collapsed="false">
      <c r="A17" s="348" t="s">
        <v>2770</v>
      </c>
      <c r="B17" s="348"/>
      <c r="C17" s="348"/>
      <c r="D17" s="348"/>
      <c r="E17" s="348"/>
      <c r="F17" s="361" t="str">
        <f aca="true">IF(INDIRECT("Перечень!AP"&amp;AE1)="","",INDIRECT("Перечень!AP"&amp;AE1))</f>
        <v/>
      </c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50"/>
      <c r="AD17" s="340" t="s">
        <v>2771</v>
      </c>
      <c r="AE17" s="373"/>
      <c r="AF17" s="373"/>
      <c r="AG17" s="373"/>
      <c r="AH17" s="373"/>
      <c r="AI17" s="373"/>
      <c r="AJ17" s="373"/>
      <c r="AK17" s="373"/>
      <c r="AL17" s="373"/>
      <c r="AM17" s="373"/>
      <c r="AN17" s="373"/>
      <c r="AO17" s="373"/>
      <c r="AP17" s="373"/>
      <c r="AQ17" s="373"/>
      <c r="AR17" s="373"/>
      <c r="AS17" s="373"/>
      <c r="AT17" s="373"/>
      <c r="AU17" s="340" t="s">
        <v>2772</v>
      </c>
      <c r="AV17" s="341"/>
      <c r="AZ17" s="340" t="s">
        <v>2769</v>
      </c>
      <c r="BA17" s="340" t="n">
        <v>3</v>
      </c>
    </row>
    <row r="18" s="340" customFormat="true" ht="13.5" hidden="false" customHeight="true" outlineLevel="0" collapsed="false">
      <c r="A18" s="374" t="s">
        <v>2773</v>
      </c>
      <c r="B18" s="374"/>
      <c r="C18" s="374"/>
      <c r="D18" s="374"/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4"/>
      <c r="P18" s="374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E18" s="341"/>
      <c r="AF18" s="341"/>
      <c r="AG18" s="341"/>
      <c r="AT18" s="341"/>
    </row>
    <row r="19" s="340" customFormat="true" ht="21" hidden="false" customHeight="true" outlineLevel="0" collapsed="false">
      <c r="A19" s="348" t="s">
        <v>2774</v>
      </c>
      <c r="B19" s="348"/>
      <c r="C19" s="348"/>
      <c r="D19" s="348"/>
      <c r="E19" s="348"/>
      <c r="F19" s="348"/>
      <c r="G19" s="348"/>
      <c r="H19" s="348"/>
      <c r="I19" s="348"/>
      <c r="J19" s="348"/>
      <c r="K19" s="361" t="n">
        <f aca="true">INDIRECT("Перечень!bj"&amp;AE1)</f>
        <v>0</v>
      </c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  <c r="AA19" s="350"/>
      <c r="AD19" s="340" t="s">
        <v>2775</v>
      </c>
    </row>
    <row r="20" s="340" customFormat="true" ht="21" hidden="false" customHeight="true" outlineLevel="0" collapsed="false">
      <c r="A20" s="374" t="s">
        <v>2776</v>
      </c>
      <c r="B20" s="374"/>
      <c r="C20" s="374"/>
      <c r="D20" s="374"/>
      <c r="E20" s="374"/>
      <c r="F20" s="374"/>
      <c r="G20" s="374"/>
      <c r="H20" s="374"/>
      <c r="I20" s="374"/>
      <c r="J20" s="374"/>
      <c r="K20" s="368" t="n">
        <f aca="true">INDIRECT("Перечень!bk"&amp;AE1)</f>
        <v>0</v>
      </c>
      <c r="L20" s="368"/>
      <c r="M20" s="368"/>
      <c r="N20" s="368"/>
      <c r="O20" s="368"/>
      <c r="P20" s="368"/>
      <c r="Q20" s="368"/>
      <c r="R20" s="368"/>
      <c r="S20" s="368"/>
      <c r="T20" s="368"/>
      <c r="U20" s="368"/>
      <c r="V20" s="368"/>
      <c r="W20" s="368"/>
      <c r="X20" s="368"/>
      <c r="Y20" s="368"/>
      <c r="Z20" s="368"/>
      <c r="AA20" s="350"/>
      <c r="AD20" s="375" t="s">
        <v>2767</v>
      </c>
      <c r="AE20" s="375"/>
      <c r="AF20" s="375"/>
      <c r="AG20" s="375"/>
      <c r="AH20" s="375"/>
      <c r="AI20" s="375"/>
      <c r="AJ20" s="375"/>
      <c r="AK20" s="375"/>
      <c r="AL20" s="375"/>
      <c r="AM20" s="375"/>
      <c r="AN20" s="375"/>
      <c r="AO20" s="375"/>
      <c r="AP20" s="375"/>
      <c r="AQ20" s="375"/>
      <c r="AR20" s="375"/>
      <c r="AS20" s="375"/>
      <c r="AT20" s="375"/>
    </row>
    <row r="21" s="340" customFormat="true" ht="18" hidden="false" customHeight="true" outlineLevel="0" collapsed="false">
      <c r="A21" s="376" t="s">
        <v>2777</v>
      </c>
      <c r="B21" s="376"/>
      <c r="C21" s="376"/>
      <c r="D21" s="376"/>
      <c r="E21" s="376"/>
      <c r="F21" s="376"/>
      <c r="G21" s="376"/>
      <c r="H21" s="376"/>
      <c r="I21" s="376"/>
      <c r="J21" s="376"/>
      <c r="K21" s="376"/>
      <c r="L21" s="376"/>
      <c r="M21" s="376"/>
      <c r="N21" s="376"/>
      <c r="O21" s="376"/>
      <c r="P21" s="376"/>
      <c r="Q21" s="376"/>
      <c r="R21" s="376"/>
      <c r="S21" s="376"/>
      <c r="T21" s="376"/>
      <c r="U21" s="376"/>
      <c r="V21" s="376"/>
      <c r="W21" s="376"/>
      <c r="X21" s="376"/>
      <c r="Y21" s="376"/>
      <c r="Z21" s="376"/>
    </row>
    <row r="22" s="340" customFormat="true" ht="21" hidden="false" customHeight="true" outlineLevel="0" collapsed="false">
      <c r="A22" s="348" t="s">
        <v>2778</v>
      </c>
      <c r="B22" s="348"/>
      <c r="C22" s="348"/>
      <c r="D22" s="348"/>
      <c r="E22" s="377" t="n">
        <v>1</v>
      </c>
      <c r="F22" s="354"/>
      <c r="G22" s="354"/>
      <c r="H22" s="354"/>
      <c r="I22" s="354"/>
      <c r="J22" s="354"/>
      <c r="K22" s="354"/>
      <c r="L22" s="354"/>
      <c r="M22" s="354"/>
      <c r="N22" s="354"/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0"/>
    </row>
    <row r="23" s="340" customFormat="true" ht="21" hidden="false" customHeight="true" outlineLevel="0" collapsed="false">
      <c r="A23" s="378"/>
      <c r="B23" s="379"/>
      <c r="E23" s="380" t="n">
        <v>2</v>
      </c>
      <c r="F23" s="381"/>
      <c r="G23" s="381"/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1"/>
      <c r="AA23" s="355"/>
    </row>
    <row r="24" s="340" customFormat="true" ht="21" hidden="false" customHeight="true" outlineLevel="0" collapsed="false">
      <c r="M24" s="341"/>
      <c r="N24" s="341"/>
      <c r="O24" s="341"/>
      <c r="P24" s="341"/>
    </row>
    <row r="25" s="340" customFormat="true" ht="21" hidden="false" customHeight="true" outlineLevel="0" collapsed="false">
      <c r="A25" s="346" t="s">
        <v>2779</v>
      </c>
      <c r="B25" s="346"/>
      <c r="C25" s="346"/>
      <c r="D25" s="346"/>
      <c r="E25" s="346"/>
      <c r="F25" s="346"/>
      <c r="G25" s="346"/>
      <c r="H25" s="346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</row>
    <row r="26" s="340" customFormat="true" ht="21" hidden="false" customHeight="true" outlineLevel="0" collapsed="false">
      <c r="A26" s="382" t="s">
        <v>2780</v>
      </c>
      <c r="B26" s="382"/>
      <c r="C26" s="382"/>
      <c r="D26" s="382" t="s">
        <v>2781</v>
      </c>
      <c r="E26" s="382"/>
      <c r="F26" s="382"/>
      <c r="G26" s="382"/>
      <c r="H26" s="382" t="s">
        <v>2782</v>
      </c>
      <c r="I26" s="382"/>
      <c r="J26" s="382"/>
      <c r="K26" s="382"/>
      <c r="L26" s="382" t="s">
        <v>2783</v>
      </c>
      <c r="M26" s="382"/>
      <c r="N26" s="382"/>
      <c r="O26" s="382"/>
      <c r="P26" s="383" t="s">
        <v>2784</v>
      </c>
      <c r="Q26" s="383"/>
      <c r="R26" s="383"/>
      <c r="S26" s="383"/>
      <c r="T26" s="383"/>
      <c r="U26" s="383"/>
      <c r="V26" s="383"/>
      <c r="W26" s="383"/>
      <c r="X26" s="383"/>
      <c r="Y26" s="383"/>
      <c r="Z26" s="383"/>
      <c r="AA26" s="383"/>
      <c r="AB26" s="384"/>
    </row>
    <row r="27" s="340" customFormat="true" ht="21" hidden="false" customHeight="true" outlineLevel="0" collapsed="false">
      <c r="A27" s="382"/>
      <c r="B27" s="382"/>
      <c r="C27" s="382"/>
      <c r="D27" s="382"/>
      <c r="E27" s="382"/>
      <c r="F27" s="382"/>
      <c r="G27" s="382"/>
      <c r="H27" s="382"/>
      <c r="I27" s="382"/>
      <c r="J27" s="382"/>
      <c r="K27" s="382"/>
      <c r="L27" s="382"/>
      <c r="M27" s="382"/>
      <c r="N27" s="382"/>
      <c r="O27" s="382"/>
      <c r="P27" s="385" t="s">
        <v>2785</v>
      </c>
      <c r="Q27" s="385"/>
      <c r="R27" s="385"/>
      <c r="S27" s="385"/>
      <c r="T27" s="385"/>
      <c r="U27" s="385"/>
      <c r="V27" s="385" t="s">
        <v>2786</v>
      </c>
      <c r="W27" s="385"/>
      <c r="X27" s="385"/>
      <c r="Y27" s="385"/>
      <c r="Z27" s="385"/>
      <c r="AA27" s="385"/>
      <c r="AB27" s="380"/>
    </row>
    <row r="28" s="340" customFormat="true" ht="39" hidden="false" customHeight="true" outlineLevel="0" collapsed="false">
      <c r="A28" s="382"/>
      <c r="B28" s="382"/>
      <c r="C28" s="382"/>
      <c r="D28" s="382"/>
      <c r="E28" s="382"/>
      <c r="F28" s="382"/>
      <c r="G28" s="382"/>
      <c r="H28" s="382"/>
      <c r="I28" s="382"/>
      <c r="J28" s="382"/>
      <c r="K28" s="382"/>
      <c r="L28" s="382"/>
      <c r="M28" s="382"/>
      <c r="N28" s="382"/>
      <c r="O28" s="382"/>
      <c r="P28" s="382" t="s">
        <v>2787</v>
      </c>
      <c r="Q28" s="382"/>
      <c r="R28" s="382"/>
      <c r="S28" s="382"/>
      <c r="T28" s="383" t="s">
        <v>2788</v>
      </c>
      <c r="U28" s="383"/>
      <c r="V28" s="382" t="s">
        <v>2787</v>
      </c>
      <c r="W28" s="382"/>
      <c r="X28" s="382"/>
      <c r="Y28" s="382"/>
      <c r="Z28" s="383" t="s">
        <v>2788</v>
      </c>
      <c r="AA28" s="383"/>
      <c r="AB28" s="384"/>
    </row>
    <row r="29" s="340" customFormat="true" ht="36" hidden="false" customHeight="true" outlineLevel="0" collapsed="false">
      <c r="A29" s="386" t="n">
        <v>45918</v>
      </c>
      <c r="B29" s="386"/>
      <c r="C29" s="386"/>
      <c r="D29" s="382" t="s">
        <v>2789</v>
      </c>
      <c r="E29" s="382"/>
      <c r="F29" s="382"/>
      <c r="G29" s="382"/>
      <c r="H29" s="382" t="s">
        <v>2790</v>
      </c>
      <c r="I29" s="382"/>
      <c r="J29" s="382"/>
      <c r="K29" s="382"/>
      <c r="L29" s="383" t="s">
        <v>2791</v>
      </c>
      <c r="M29" s="383"/>
      <c r="N29" s="383"/>
      <c r="O29" s="383"/>
      <c r="P29" s="385" t="str">
        <f aca="false">AG12</f>
        <v>Инж. КИПиА Бондарев А.Г.</v>
      </c>
      <c r="Q29" s="385"/>
      <c r="R29" s="385"/>
      <c r="S29" s="385"/>
      <c r="T29" s="383"/>
      <c r="U29" s="383"/>
      <c r="V29" s="387"/>
      <c r="W29" s="387"/>
      <c r="X29" s="387"/>
      <c r="Y29" s="387"/>
      <c r="Z29" s="383"/>
      <c r="AA29" s="383"/>
      <c r="AB29" s="384"/>
    </row>
    <row r="30" s="340" customFormat="true" ht="36" hidden="false" customHeight="true" outlineLevel="0" collapsed="false">
      <c r="A30" s="386"/>
      <c r="B30" s="386"/>
      <c r="C30" s="386"/>
      <c r="D30" s="382"/>
      <c r="E30" s="382"/>
      <c r="F30" s="382"/>
      <c r="G30" s="382"/>
      <c r="H30" s="388"/>
      <c r="I30" s="388"/>
      <c r="J30" s="388"/>
      <c r="K30" s="388"/>
      <c r="L30" s="383"/>
      <c r="M30" s="383"/>
      <c r="N30" s="383"/>
      <c r="O30" s="383"/>
      <c r="P30" s="385"/>
      <c r="Q30" s="385"/>
      <c r="R30" s="385"/>
      <c r="S30" s="385"/>
      <c r="T30" s="383"/>
      <c r="U30" s="383"/>
      <c r="V30" s="383"/>
      <c r="W30" s="383"/>
      <c r="X30" s="383"/>
      <c r="Y30" s="383"/>
      <c r="Z30" s="383"/>
      <c r="AA30" s="383"/>
      <c r="AB30" s="384"/>
    </row>
    <row r="31" s="340" customFormat="true" ht="36" hidden="false" customHeight="true" outlineLevel="0" collapsed="false">
      <c r="A31" s="386"/>
      <c r="B31" s="386"/>
      <c r="C31" s="386"/>
      <c r="D31" s="382"/>
      <c r="E31" s="382"/>
      <c r="F31" s="382"/>
      <c r="G31" s="382"/>
      <c r="H31" s="388"/>
      <c r="I31" s="388"/>
      <c r="J31" s="388"/>
      <c r="K31" s="388"/>
      <c r="L31" s="383"/>
      <c r="M31" s="383"/>
      <c r="N31" s="383"/>
      <c r="O31" s="383"/>
      <c r="P31" s="385"/>
      <c r="Q31" s="385"/>
      <c r="R31" s="385"/>
      <c r="S31" s="385"/>
      <c r="T31" s="383"/>
      <c r="U31" s="383"/>
      <c r="V31" s="383"/>
      <c r="W31" s="383"/>
      <c r="X31" s="383"/>
      <c r="Y31" s="383"/>
      <c r="Z31" s="383"/>
      <c r="AA31" s="383"/>
      <c r="AB31" s="384"/>
    </row>
    <row r="32" s="340" customFormat="true" ht="36" hidden="false" customHeight="true" outlineLevel="0" collapsed="false">
      <c r="A32" s="386"/>
      <c r="B32" s="386"/>
      <c r="C32" s="386"/>
      <c r="D32" s="382"/>
      <c r="E32" s="382"/>
      <c r="F32" s="382"/>
      <c r="G32" s="382"/>
      <c r="H32" s="388"/>
      <c r="I32" s="388"/>
      <c r="J32" s="388"/>
      <c r="K32" s="388"/>
      <c r="L32" s="383"/>
      <c r="M32" s="383"/>
      <c r="N32" s="383"/>
      <c r="O32" s="383"/>
      <c r="P32" s="385"/>
      <c r="Q32" s="385"/>
      <c r="R32" s="385"/>
      <c r="S32" s="385"/>
      <c r="T32" s="383"/>
      <c r="U32" s="383"/>
      <c r="V32" s="383"/>
      <c r="W32" s="383"/>
      <c r="X32" s="383"/>
      <c r="Y32" s="383"/>
      <c r="Z32" s="383"/>
      <c r="AA32" s="383"/>
      <c r="AB32" s="384"/>
    </row>
    <row r="33" s="340" customFormat="true" ht="36" hidden="false" customHeight="true" outlineLevel="0" collapsed="false">
      <c r="A33" s="386"/>
      <c r="B33" s="386"/>
      <c r="C33" s="386"/>
      <c r="D33" s="382"/>
      <c r="E33" s="382"/>
      <c r="F33" s="382"/>
      <c r="G33" s="382"/>
      <c r="H33" s="388"/>
      <c r="I33" s="388"/>
      <c r="J33" s="388"/>
      <c r="K33" s="388"/>
      <c r="L33" s="383"/>
      <c r="M33" s="383"/>
      <c r="N33" s="383"/>
      <c r="O33" s="383"/>
      <c r="P33" s="385"/>
      <c r="Q33" s="385"/>
      <c r="R33" s="385"/>
      <c r="S33" s="385"/>
      <c r="T33" s="383"/>
      <c r="U33" s="383"/>
      <c r="V33" s="383"/>
      <c r="W33" s="383"/>
      <c r="X33" s="383"/>
      <c r="Y33" s="383"/>
      <c r="Z33" s="383"/>
      <c r="AA33" s="383"/>
      <c r="AB33" s="384"/>
    </row>
    <row r="34" s="340" customFormat="true" ht="36" hidden="false" customHeight="true" outlineLevel="0" collapsed="false">
      <c r="A34" s="386"/>
      <c r="B34" s="386"/>
      <c r="C34" s="386"/>
      <c r="D34" s="382"/>
      <c r="E34" s="382"/>
      <c r="F34" s="382"/>
      <c r="G34" s="382"/>
      <c r="H34" s="388"/>
      <c r="I34" s="388"/>
      <c r="J34" s="388"/>
      <c r="K34" s="388"/>
      <c r="L34" s="383"/>
      <c r="M34" s="383"/>
      <c r="N34" s="383"/>
      <c r="O34" s="383"/>
      <c r="P34" s="385"/>
      <c r="Q34" s="385"/>
      <c r="R34" s="385"/>
      <c r="S34" s="385"/>
      <c r="T34" s="383"/>
      <c r="U34" s="383"/>
      <c r="V34" s="383"/>
      <c r="W34" s="383"/>
      <c r="X34" s="383"/>
      <c r="Y34" s="383"/>
      <c r="Z34" s="383"/>
      <c r="AA34" s="383"/>
      <c r="AB34" s="384"/>
    </row>
    <row r="35" s="340" customFormat="true" ht="36" hidden="false" customHeight="true" outlineLevel="0" collapsed="false">
      <c r="A35" s="386"/>
      <c r="B35" s="386"/>
      <c r="C35" s="386"/>
      <c r="D35" s="382"/>
      <c r="E35" s="382"/>
      <c r="F35" s="382"/>
      <c r="G35" s="382"/>
      <c r="H35" s="388"/>
      <c r="I35" s="388"/>
      <c r="J35" s="388"/>
      <c r="K35" s="388"/>
      <c r="L35" s="383"/>
      <c r="M35" s="383"/>
      <c r="N35" s="383"/>
      <c r="O35" s="383"/>
      <c r="P35" s="385"/>
      <c r="Q35" s="385"/>
      <c r="R35" s="385"/>
      <c r="S35" s="385"/>
      <c r="T35" s="383"/>
      <c r="U35" s="383"/>
      <c r="V35" s="383"/>
      <c r="W35" s="383"/>
      <c r="X35" s="383"/>
      <c r="Y35" s="383"/>
      <c r="Z35" s="383"/>
      <c r="AA35" s="383"/>
      <c r="AB35" s="384"/>
    </row>
    <row r="36" s="340" customFormat="true" ht="36" hidden="false" customHeight="true" outlineLevel="0" collapsed="false">
      <c r="A36" s="386"/>
      <c r="B36" s="386"/>
      <c r="C36" s="386"/>
      <c r="D36" s="382"/>
      <c r="E36" s="382"/>
      <c r="F36" s="382"/>
      <c r="G36" s="382"/>
      <c r="H36" s="388"/>
      <c r="I36" s="388"/>
      <c r="J36" s="388"/>
      <c r="K36" s="388"/>
      <c r="L36" s="383"/>
      <c r="M36" s="383"/>
      <c r="N36" s="383"/>
      <c r="O36" s="383"/>
      <c r="P36" s="385"/>
      <c r="Q36" s="385"/>
      <c r="R36" s="385"/>
      <c r="S36" s="385"/>
      <c r="T36" s="383"/>
      <c r="U36" s="383"/>
      <c r="V36" s="383"/>
      <c r="W36" s="383"/>
      <c r="X36" s="383"/>
      <c r="Y36" s="383"/>
      <c r="Z36" s="383"/>
      <c r="AA36" s="383"/>
      <c r="AB36" s="384"/>
    </row>
    <row r="37" s="340" customFormat="true" ht="36" hidden="false" customHeight="true" outlineLevel="0" collapsed="false">
      <c r="A37" s="386"/>
      <c r="B37" s="386"/>
      <c r="C37" s="386"/>
      <c r="D37" s="382"/>
      <c r="E37" s="382"/>
      <c r="F37" s="382"/>
      <c r="G37" s="382"/>
      <c r="H37" s="388"/>
      <c r="I37" s="388"/>
      <c r="J37" s="388"/>
      <c r="K37" s="388"/>
      <c r="L37" s="383"/>
      <c r="M37" s="383"/>
      <c r="N37" s="383"/>
      <c r="O37" s="383"/>
      <c r="P37" s="385"/>
      <c r="Q37" s="385"/>
      <c r="R37" s="385"/>
      <c r="S37" s="385"/>
      <c r="T37" s="383"/>
      <c r="U37" s="383"/>
      <c r="V37" s="383"/>
      <c r="W37" s="383"/>
      <c r="X37" s="383"/>
      <c r="Y37" s="383"/>
      <c r="Z37" s="383"/>
      <c r="AA37" s="383"/>
      <c r="AB37" s="384"/>
    </row>
    <row r="38" s="340" customFormat="true" ht="36" hidden="false" customHeight="true" outlineLevel="0" collapsed="false">
      <c r="A38" s="386"/>
      <c r="B38" s="386"/>
      <c r="C38" s="386"/>
      <c r="D38" s="382"/>
      <c r="E38" s="382"/>
      <c r="F38" s="382"/>
      <c r="G38" s="382"/>
      <c r="H38" s="388"/>
      <c r="I38" s="388"/>
      <c r="J38" s="388"/>
      <c r="K38" s="388"/>
      <c r="L38" s="383"/>
      <c r="M38" s="383"/>
      <c r="N38" s="383"/>
      <c r="O38" s="383"/>
      <c r="P38" s="385"/>
      <c r="Q38" s="385"/>
      <c r="R38" s="385"/>
      <c r="S38" s="385"/>
      <c r="T38" s="383"/>
      <c r="U38" s="383"/>
      <c r="V38" s="383"/>
      <c r="W38" s="383"/>
      <c r="X38" s="383"/>
      <c r="Y38" s="383"/>
      <c r="Z38" s="383"/>
      <c r="AA38" s="383"/>
      <c r="AB38" s="384"/>
    </row>
    <row r="39" s="340" customFormat="true" ht="36" hidden="false" customHeight="true" outlineLevel="0" collapsed="false">
      <c r="A39" s="386"/>
      <c r="B39" s="386"/>
      <c r="C39" s="386"/>
      <c r="D39" s="382"/>
      <c r="E39" s="382"/>
      <c r="F39" s="382"/>
      <c r="G39" s="382"/>
      <c r="H39" s="388"/>
      <c r="I39" s="388"/>
      <c r="J39" s="388"/>
      <c r="K39" s="388"/>
      <c r="L39" s="383"/>
      <c r="M39" s="383"/>
      <c r="N39" s="383"/>
      <c r="O39" s="383"/>
      <c r="P39" s="385"/>
      <c r="Q39" s="385"/>
      <c r="R39" s="385"/>
      <c r="S39" s="385"/>
      <c r="T39" s="383"/>
      <c r="U39" s="383"/>
      <c r="V39" s="383"/>
      <c r="W39" s="383"/>
      <c r="X39" s="383"/>
      <c r="Y39" s="383"/>
      <c r="Z39" s="383"/>
      <c r="AA39" s="383"/>
      <c r="AB39" s="384"/>
    </row>
    <row r="40" s="340" customFormat="true" ht="36" hidden="false" customHeight="true" outlineLevel="0" collapsed="false">
      <c r="A40" s="386"/>
      <c r="B40" s="386"/>
      <c r="C40" s="386"/>
      <c r="D40" s="382"/>
      <c r="E40" s="382"/>
      <c r="F40" s="382"/>
      <c r="G40" s="382"/>
      <c r="H40" s="388"/>
      <c r="I40" s="388"/>
      <c r="J40" s="388"/>
      <c r="K40" s="388"/>
      <c r="L40" s="383"/>
      <c r="M40" s="383"/>
      <c r="N40" s="383"/>
      <c r="O40" s="383"/>
      <c r="P40" s="385"/>
      <c r="Q40" s="385"/>
      <c r="R40" s="385"/>
      <c r="S40" s="385"/>
      <c r="T40" s="383"/>
      <c r="U40" s="383"/>
      <c r="V40" s="383"/>
      <c r="W40" s="383"/>
      <c r="X40" s="383"/>
      <c r="Y40" s="383"/>
      <c r="Z40" s="383"/>
      <c r="AA40" s="383"/>
      <c r="AB40" s="384"/>
    </row>
    <row r="41" s="340" customFormat="true" ht="36" hidden="false" customHeight="true" outlineLevel="0" collapsed="false">
      <c r="A41" s="386"/>
      <c r="B41" s="386"/>
      <c r="C41" s="386"/>
      <c r="D41" s="382"/>
      <c r="E41" s="382"/>
      <c r="F41" s="382"/>
      <c r="G41" s="382"/>
      <c r="H41" s="388"/>
      <c r="I41" s="388"/>
      <c r="J41" s="388"/>
      <c r="K41" s="388"/>
      <c r="L41" s="383"/>
      <c r="M41" s="383"/>
      <c r="N41" s="383"/>
      <c r="O41" s="383"/>
      <c r="P41" s="385"/>
      <c r="Q41" s="385"/>
      <c r="R41" s="385"/>
      <c r="S41" s="385"/>
      <c r="T41" s="383"/>
      <c r="U41" s="383"/>
      <c r="V41" s="383"/>
      <c r="W41" s="383"/>
      <c r="X41" s="383"/>
      <c r="Y41" s="383"/>
      <c r="Z41" s="383"/>
      <c r="AA41" s="383"/>
      <c r="AB41" s="384"/>
    </row>
    <row r="42" s="340" customFormat="true" ht="36" hidden="false" customHeight="true" outlineLevel="0" collapsed="false">
      <c r="A42" s="386"/>
      <c r="B42" s="386"/>
      <c r="C42" s="386"/>
      <c r="D42" s="382"/>
      <c r="E42" s="382"/>
      <c r="F42" s="382"/>
      <c r="G42" s="382"/>
      <c r="H42" s="388"/>
      <c r="I42" s="388"/>
      <c r="J42" s="388"/>
      <c r="K42" s="388"/>
      <c r="L42" s="383"/>
      <c r="M42" s="383"/>
      <c r="N42" s="383"/>
      <c r="O42" s="383"/>
      <c r="P42" s="385"/>
      <c r="Q42" s="385"/>
      <c r="R42" s="385"/>
      <c r="S42" s="385"/>
      <c r="T42" s="383"/>
      <c r="U42" s="383"/>
      <c r="V42" s="383"/>
      <c r="W42" s="383"/>
      <c r="X42" s="383"/>
      <c r="Y42" s="383"/>
      <c r="Z42" s="383"/>
      <c r="AA42" s="383"/>
      <c r="AB42" s="384"/>
    </row>
    <row r="43" s="340" customFormat="true" ht="36" hidden="false" customHeight="true" outlineLevel="0" collapsed="false">
      <c r="A43" s="386"/>
      <c r="B43" s="386"/>
      <c r="C43" s="386"/>
      <c r="D43" s="382"/>
      <c r="E43" s="382"/>
      <c r="F43" s="382"/>
      <c r="G43" s="382"/>
      <c r="H43" s="388"/>
      <c r="I43" s="388"/>
      <c r="J43" s="388"/>
      <c r="K43" s="388"/>
      <c r="L43" s="383"/>
      <c r="M43" s="383"/>
      <c r="N43" s="383"/>
      <c r="O43" s="383"/>
      <c r="P43" s="385"/>
      <c r="Q43" s="385"/>
      <c r="R43" s="385"/>
      <c r="S43" s="385"/>
      <c r="T43" s="383"/>
      <c r="U43" s="383"/>
      <c r="V43" s="383"/>
      <c r="W43" s="383"/>
      <c r="X43" s="383"/>
      <c r="Y43" s="383"/>
      <c r="Z43" s="383"/>
      <c r="AA43" s="383"/>
      <c r="AB43" s="384"/>
    </row>
    <row r="44" s="340" customFormat="true" ht="36" hidden="false" customHeight="true" outlineLevel="0" collapsed="false">
      <c r="A44" s="386"/>
      <c r="B44" s="386"/>
      <c r="C44" s="386"/>
      <c r="D44" s="382"/>
      <c r="E44" s="382"/>
      <c r="F44" s="382"/>
      <c r="G44" s="382"/>
      <c r="H44" s="388"/>
      <c r="I44" s="388"/>
      <c r="J44" s="388"/>
      <c r="K44" s="388"/>
      <c r="L44" s="383"/>
      <c r="M44" s="383"/>
      <c r="N44" s="383"/>
      <c r="O44" s="383"/>
      <c r="P44" s="385"/>
      <c r="Q44" s="385"/>
      <c r="R44" s="385"/>
      <c r="S44" s="385"/>
      <c r="T44" s="383"/>
      <c r="U44" s="383"/>
      <c r="V44" s="383"/>
      <c r="W44" s="383"/>
      <c r="X44" s="383"/>
      <c r="Y44" s="383"/>
      <c r="Z44" s="383"/>
      <c r="AA44" s="383"/>
      <c r="AB44" s="384"/>
    </row>
    <row r="45" s="340" customFormat="true" ht="36" hidden="false" customHeight="true" outlineLevel="0" collapsed="false">
      <c r="A45" s="386"/>
      <c r="B45" s="386"/>
      <c r="C45" s="386"/>
      <c r="D45" s="382"/>
      <c r="E45" s="382"/>
      <c r="F45" s="382"/>
      <c r="G45" s="382"/>
      <c r="H45" s="388"/>
      <c r="I45" s="388"/>
      <c r="J45" s="388"/>
      <c r="K45" s="388"/>
      <c r="L45" s="383"/>
      <c r="M45" s="383"/>
      <c r="N45" s="383"/>
      <c r="O45" s="383"/>
      <c r="P45" s="385"/>
      <c r="Q45" s="385"/>
      <c r="R45" s="385"/>
      <c r="S45" s="385"/>
      <c r="T45" s="383"/>
      <c r="U45" s="383"/>
      <c r="V45" s="383"/>
      <c r="W45" s="383"/>
      <c r="X45" s="383"/>
      <c r="Y45" s="383"/>
      <c r="Z45" s="383"/>
      <c r="AA45" s="383"/>
      <c r="AB45" s="384"/>
    </row>
    <row r="46" customFormat="false" ht="21" hidden="false" customHeight="true" outlineLevel="0" collapsed="false">
      <c r="A46" s="389" t="s">
        <v>2792</v>
      </c>
      <c r="B46" s="389"/>
      <c r="C46" s="389"/>
      <c r="D46" s="389"/>
      <c r="E46" s="389"/>
      <c r="F46" s="389"/>
      <c r="G46" s="389"/>
      <c r="H46" s="389"/>
      <c r="I46" s="389"/>
      <c r="J46" s="389"/>
      <c r="K46" s="389"/>
      <c r="L46" s="389"/>
      <c r="M46" s="389"/>
      <c r="N46" s="389"/>
      <c r="O46" s="389"/>
      <c r="P46" s="389"/>
      <c r="Q46" s="389"/>
      <c r="R46" s="389"/>
      <c r="S46" s="389"/>
      <c r="T46" s="389"/>
      <c r="U46" s="389"/>
      <c r="V46" s="389"/>
      <c r="W46" s="389"/>
      <c r="X46" s="389"/>
      <c r="Y46" s="389"/>
      <c r="Z46" s="389"/>
      <c r="AA46" s="389"/>
      <c r="AE46" s="390"/>
      <c r="AF46" s="390"/>
      <c r="AG46" s="390"/>
      <c r="AH46" s="390"/>
      <c r="AI46" s="390"/>
      <c r="AJ46" s="390"/>
      <c r="AK46" s="390"/>
      <c r="AL46" s="390"/>
      <c r="AM46" s="390"/>
      <c r="AN46" s="390"/>
      <c r="AO46" s="390"/>
      <c r="AP46" s="390"/>
      <c r="AQ46" s="390"/>
      <c r="AR46" s="390"/>
      <c r="AS46" s="390"/>
      <c r="AT46" s="390"/>
      <c r="AU46" s="390"/>
      <c r="AV46" s="390"/>
      <c r="AW46" s="390"/>
      <c r="AX46" s="390"/>
      <c r="AY46" s="390"/>
      <c r="AZ46" s="390"/>
      <c r="BA46" s="390"/>
      <c r="BB46" s="390"/>
      <c r="BC46" s="390"/>
      <c r="BD46" s="390"/>
      <c r="BE46" s="390"/>
      <c r="BF46" s="390"/>
      <c r="BG46" s="390"/>
      <c r="BH46" s="390"/>
      <c r="BI46" s="390"/>
      <c r="BJ46" s="390"/>
      <c r="BK46" s="390"/>
      <c r="BL46" s="390"/>
      <c r="BM46" s="390"/>
      <c r="BN46" s="390"/>
      <c r="BO46" s="390"/>
      <c r="BP46" s="390"/>
      <c r="BQ46" s="390"/>
      <c r="BR46" s="390"/>
      <c r="BS46" s="390"/>
      <c r="BT46" s="390"/>
      <c r="BU46" s="390"/>
      <c r="BV46" s="390"/>
      <c r="BW46" s="390"/>
      <c r="BX46" s="390"/>
      <c r="BY46" s="390"/>
      <c r="BZ46" s="390"/>
      <c r="CA46" s="390"/>
      <c r="CB46" s="390"/>
      <c r="CC46" s="390"/>
      <c r="CD46" s="390"/>
      <c r="CE46" s="390"/>
      <c r="CF46" s="390"/>
      <c r="CG46" s="390"/>
      <c r="CH46" s="390"/>
      <c r="CI46" s="390"/>
      <c r="CJ46" s="390"/>
      <c r="CK46" s="390"/>
      <c r="CL46" s="390"/>
      <c r="CM46" s="390"/>
      <c r="CN46" s="390"/>
      <c r="CO46" s="390"/>
      <c r="CP46" s="390"/>
      <c r="CQ46" s="390"/>
      <c r="CR46" s="390"/>
      <c r="CS46" s="390"/>
      <c r="CT46" s="390"/>
      <c r="CU46" s="390"/>
      <c r="CV46" s="390"/>
      <c r="CW46" s="390"/>
      <c r="CX46" s="390"/>
      <c r="CY46" s="390"/>
      <c r="CZ46" s="390"/>
      <c r="DA46" s="390"/>
      <c r="DB46" s="390"/>
      <c r="DC46" s="390"/>
      <c r="DD46" s="390"/>
      <c r="DE46" s="390"/>
      <c r="DF46" s="390"/>
      <c r="DG46" s="390"/>
      <c r="DH46" s="390"/>
      <c r="DI46" s="390"/>
      <c r="DJ46" s="390"/>
      <c r="DK46" s="390"/>
      <c r="DL46" s="390"/>
      <c r="DM46" s="390"/>
      <c r="DN46" s="390"/>
      <c r="DO46" s="390"/>
      <c r="DP46" s="390"/>
      <c r="DQ46" s="390"/>
      <c r="DR46" s="390"/>
      <c r="DS46" s="390"/>
      <c r="DT46" s="390"/>
      <c r="DU46" s="390"/>
      <c r="DV46" s="390"/>
      <c r="DW46" s="390"/>
      <c r="DX46" s="390"/>
      <c r="DY46" s="390"/>
      <c r="DZ46" s="390"/>
      <c r="EA46" s="390"/>
      <c r="EB46" s="390"/>
      <c r="EC46" s="390"/>
      <c r="ED46" s="390"/>
      <c r="EE46" s="390"/>
      <c r="EF46" s="390"/>
      <c r="EG46" s="390"/>
      <c r="EH46" s="390"/>
      <c r="EI46" s="390"/>
      <c r="EJ46" s="390"/>
      <c r="EK46" s="390"/>
      <c r="EL46" s="390"/>
      <c r="EM46" s="390"/>
      <c r="EN46" s="390"/>
      <c r="EO46" s="390"/>
      <c r="EP46" s="390"/>
      <c r="EQ46" s="390"/>
      <c r="ER46" s="390"/>
      <c r="ES46" s="390"/>
      <c r="ET46" s="390"/>
      <c r="EU46" s="390"/>
      <c r="EV46" s="390"/>
      <c r="EW46" s="390"/>
      <c r="EX46" s="390"/>
      <c r="EY46" s="390"/>
      <c r="EZ46" s="390"/>
      <c r="FA46" s="390"/>
      <c r="FB46" s="390"/>
      <c r="FC46" s="390"/>
      <c r="FD46" s="390"/>
      <c r="FE46" s="390"/>
      <c r="FF46" s="390"/>
      <c r="FG46" s="390"/>
      <c r="FH46" s="390"/>
      <c r="FI46" s="390"/>
      <c r="FJ46" s="390"/>
      <c r="FK46" s="390"/>
      <c r="FL46" s="390"/>
      <c r="FM46" s="390"/>
      <c r="FN46" s="390"/>
      <c r="FO46" s="390"/>
      <c r="FP46" s="390"/>
      <c r="FQ46" s="390"/>
      <c r="FR46" s="390"/>
      <c r="FS46" s="390"/>
      <c r="FT46" s="390"/>
      <c r="FU46" s="390"/>
      <c r="FV46" s="390"/>
      <c r="FW46" s="390"/>
      <c r="FX46" s="390"/>
      <c r="FY46" s="390"/>
      <c r="FZ46" s="390"/>
      <c r="GA46" s="390"/>
      <c r="GB46" s="390"/>
      <c r="GC46" s="390"/>
      <c r="GD46" s="390"/>
      <c r="GE46" s="390"/>
      <c r="GF46" s="390"/>
      <c r="GG46" s="390"/>
      <c r="GH46" s="390"/>
      <c r="GI46" s="390"/>
      <c r="GJ46" s="390"/>
      <c r="GK46" s="390"/>
      <c r="GL46" s="390"/>
      <c r="GM46" s="390"/>
      <c r="GN46" s="390"/>
      <c r="GO46" s="390"/>
      <c r="GP46" s="390"/>
      <c r="GQ46" s="390"/>
      <c r="GR46" s="390"/>
      <c r="GS46" s="390"/>
      <c r="GT46" s="390"/>
      <c r="GU46" s="390"/>
      <c r="GV46" s="390"/>
      <c r="GW46" s="390"/>
      <c r="GX46" s="390"/>
      <c r="GY46" s="390"/>
      <c r="GZ46" s="390"/>
      <c r="HA46" s="390"/>
      <c r="HB46" s="390"/>
      <c r="HC46" s="390"/>
      <c r="HD46" s="390"/>
      <c r="HE46" s="390"/>
      <c r="HF46" s="390"/>
      <c r="HG46" s="390"/>
      <c r="HH46" s="390"/>
      <c r="HI46" s="390"/>
      <c r="HJ46" s="390"/>
      <c r="HK46" s="390"/>
      <c r="HL46" s="390"/>
      <c r="HM46" s="390"/>
      <c r="HN46" s="390"/>
      <c r="HO46" s="390"/>
      <c r="HP46" s="390"/>
      <c r="HQ46" s="390"/>
      <c r="HR46" s="390"/>
      <c r="HS46" s="390"/>
      <c r="HT46" s="390"/>
      <c r="HU46" s="390"/>
      <c r="HV46" s="390"/>
      <c r="HW46" s="390"/>
      <c r="HX46" s="390"/>
      <c r="HY46" s="390"/>
      <c r="HZ46" s="390"/>
      <c r="IA46" s="390"/>
      <c r="IB46" s="390"/>
      <c r="IC46" s="390"/>
      <c r="ID46" s="390"/>
      <c r="IE46" s="390"/>
      <c r="IF46" s="390"/>
      <c r="IG46" s="390"/>
      <c r="IH46" s="390"/>
      <c r="II46" s="390"/>
      <c r="IJ46" s="390"/>
      <c r="IK46" s="390"/>
      <c r="IL46" s="390"/>
      <c r="IM46" s="390"/>
      <c r="IN46" s="390"/>
      <c r="IO46" s="390"/>
      <c r="IP46" s="390"/>
      <c r="IQ46" s="390"/>
      <c r="IR46" s="390"/>
      <c r="IS46" s="390"/>
      <c r="IT46" s="390"/>
      <c r="IU46" s="390"/>
      <c r="IV46" s="390"/>
      <c r="IW46" s="390"/>
      <c r="IX46" s="390"/>
      <c r="IY46" s="390"/>
      <c r="IZ46" s="390"/>
      <c r="JA46" s="390"/>
      <c r="JB46" s="390"/>
      <c r="JC46" s="390"/>
      <c r="JD46" s="390"/>
      <c r="JE46" s="390"/>
      <c r="JF46" s="390"/>
      <c r="JG46" s="390"/>
      <c r="JH46" s="390"/>
      <c r="JI46" s="390"/>
      <c r="JJ46" s="390"/>
      <c r="JK46" s="390"/>
      <c r="JL46" s="390"/>
      <c r="JM46" s="390"/>
      <c r="JN46" s="390"/>
      <c r="JO46" s="390"/>
      <c r="JP46" s="390"/>
      <c r="JQ46" s="390"/>
      <c r="JR46" s="390"/>
      <c r="JS46" s="390"/>
      <c r="JT46" s="390"/>
      <c r="JU46" s="390"/>
      <c r="JV46" s="390"/>
      <c r="JW46" s="390"/>
      <c r="JX46" s="390"/>
      <c r="JY46" s="390"/>
      <c r="JZ46" s="390"/>
      <c r="KA46" s="390"/>
      <c r="KB46" s="390"/>
      <c r="KC46" s="390"/>
      <c r="KD46" s="390"/>
      <c r="KE46" s="390"/>
      <c r="KF46" s="390"/>
      <c r="KG46" s="390"/>
      <c r="KH46" s="390"/>
      <c r="KI46" s="390"/>
      <c r="KJ46" s="390"/>
      <c r="KK46" s="390"/>
      <c r="KL46" s="390"/>
      <c r="KM46" s="390"/>
      <c r="KN46" s="390"/>
      <c r="KO46" s="390"/>
      <c r="KP46" s="390"/>
      <c r="KQ46" s="390"/>
      <c r="KR46" s="390"/>
      <c r="KS46" s="390"/>
      <c r="KT46" s="390"/>
      <c r="KU46" s="390"/>
      <c r="KV46" s="390"/>
      <c r="KW46" s="390"/>
      <c r="KX46" s="390"/>
      <c r="KY46" s="390"/>
      <c r="KZ46" s="390"/>
      <c r="LA46" s="390"/>
      <c r="LB46" s="390"/>
      <c r="LC46" s="390"/>
      <c r="LD46" s="390"/>
      <c r="LE46" s="390"/>
      <c r="LF46" s="390"/>
      <c r="LG46" s="390"/>
      <c r="LH46" s="390"/>
      <c r="LI46" s="390"/>
      <c r="LJ46" s="390"/>
      <c r="LK46" s="390"/>
      <c r="LL46" s="390"/>
      <c r="LM46" s="390"/>
      <c r="LN46" s="390"/>
      <c r="LO46" s="390"/>
      <c r="LP46" s="390"/>
      <c r="LQ46" s="390"/>
      <c r="LR46" s="390"/>
      <c r="LS46" s="390"/>
      <c r="LT46" s="390"/>
      <c r="LU46" s="390"/>
      <c r="LV46" s="390"/>
      <c r="LW46" s="390"/>
      <c r="LX46" s="390"/>
      <c r="LY46" s="390"/>
      <c r="LZ46" s="390"/>
      <c r="MA46" s="390"/>
      <c r="MB46" s="390"/>
      <c r="MC46" s="390"/>
      <c r="MD46" s="390"/>
      <c r="ME46" s="390"/>
      <c r="MF46" s="390"/>
      <c r="MG46" s="390"/>
      <c r="MH46" s="390"/>
      <c r="MI46" s="390"/>
      <c r="MJ46" s="390"/>
      <c r="MK46" s="390"/>
      <c r="ML46" s="390"/>
      <c r="MM46" s="390"/>
      <c r="MN46" s="390"/>
      <c r="MO46" s="390"/>
      <c r="MP46" s="390"/>
      <c r="MQ46" s="390"/>
      <c r="MR46" s="390"/>
      <c r="MS46" s="390"/>
      <c r="MT46" s="390"/>
      <c r="MU46" s="390"/>
      <c r="MV46" s="390"/>
      <c r="MW46" s="390"/>
      <c r="MX46" s="390"/>
      <c r="MY46" s="390"/>
      <c r="MZ46" s="390"/>
      <c r="NA46" s="390"/>
      <c r="NB46" s="390"/>
      <c r="NC46" s="390"/>
      <c r="ND46" s="390"/>
      <c r="NE46" s="390"/>
      <c r="NF46" s="390"/>
      <c r="NG46" s="390"/>
      <c r="NH46" s="390"/>
      <c r="NI46" s="390"/>
      <c r="NJ46" s="390"/>
      <c r="NK46" s="390"/>
      <c r="NL46" s="390"/>
      <c r="NM46" s="390"/>
      <c r="NN46" s="390"/>
      <c r="NO46" s="390"/>
      <c r="NP46" s="390"/>
      <c r="NQ46" s="390"/>
      <c r="NR46" s="390"/>
      <c r="NS46" s="390"/>
      <c r="NT46" s="390"/>
      <c r="NU46" s="390"/>
      <c r="NV46" s="390"/>
      <c r="NW46" s="390"/>
      <c r="NX46" s="390"/>
      <c r="NY46" s="390"/>
      <c r="NZ46" s="390"/>
      <c r="OA46" s="390"/>
      <c r="OB46" s="390"/>
      <c r="OC46" s="390"/>
      <c r="OD46" s="390"/>
      <c r="OE46" s="390"/>
      <c r="OF46" s="390"/>
      <c r="OG46" s="390"/>
      <c r="OH46" s="390"/>
      <c r="OI46" s="390"/>
      <c r="OJ46" s="390"/>
      <c r="OK46" s="390"/>
      <c r="OL46" s="390"/>
      <c r="OM46" s="390"/>
      <c r="ON46" s="390"/>
      <c r="OO46" s="390"/>
      <c r="OP46" s="390"/>
      <c r="OQ46" s="390"/>
      <c r="OR46" s="390"/>
      <c r="OS46" s="390"/>
      <c r="OT46" s="390"/>
      <c r="OU46" s="390"/>
      <c r="OV46" s="390"/>
      <c r="OW46" s="390"/>
      <c r="OX46" s="390"/>
      <c r="OY46" s="390"/>
      <c r="OZ46" s="390"/>
      <c r="PA46" s="390"/>
      <c r="PB46" s="390"/>
      <c r="PC46" s="390"/>
      <c r="PD46" s="390"/>
      <c r="PE46" s="390"/>
      <c r="PF46" s="390"/>
      <c r="PG46" s="390"/>
      <c r="PH46" s="390"/>
      <c r="PI46" s="390"/>
      <c r="PJ46" s="390"/>
      <c r="PK46" s="390"/>
      <c r="PL46" s="390"/>
      <c r="PM46" s="390"/>
      <c r="PN46" s="390"/>
      <c r="PO46" s="390"/>
      <c r="PP46" s="390"/>
      <c r="PQ46" s="390"/>
      <c r="PR46" s="390"/>
      <c r="PS46" s="390"/>
      <c r="PT46" s="390"/>
      <c r="PU46" s="390"/>
      <c r="PV46" s="390"/>
      <c r="PW46" s="390"/>
      <c r="PX46" s="390"/>
      <c r="PY46" s="390"/>
      <c r="PZ46" s="390"/>
      <c r="QA46" s="390"/>
      <c r="QB46" s="390"/>
      <c r="QC46" s="390"/>
      <c r="QD46" s="390"/>
      <c r="QE46" s="390"/>
      <c r="QF46" s="390"/>
      <c r="QG46" s="390"/>
      <c r="QH46" s="390"/>
      <c r="QI46" s="390"/>
      <c r="QJ46" s="390"/>
      <c r="QK46" s="390"/>
      <c r="QL46" s="390"/>
      <c r="QM46" s="390"/>
      <c r="QN46" s="390"/>
      <c r="QO46" s="390"/>
      <c r="QP46" s="390"/>
      <c r="QQ46" s="390"/>
      <c r="QR46" s="390"/>
      <c r="QS46" s="390"/>
      <c r="QT46" s="390"/>
      <c r="QU46" s="390"/>
      <c r="QV46" s="390"/>
      <c r="QW46" s="390"/>
      <c r="QX46" s="390"/>
    </row>
    <row r="47" s="340" customFormat="true" ht="21" hidden="false" customHeight="true" outlineLevel="0" collapsed="false">
      <c r="A47" s="391"/>
      <c r="P47" s="392"/>
      <c r="Z47" s="392"/>
      <c r="AA47" s="393" t="s">
        <v>2793</v>
      </c>
      <c r="AB47" s="394"/>
      <c r="AE47" s="390"/>
      <c r="AF47" s="390"/>
      <c r="AG47" s="390"/>
      <c r="AH47" s="390"/>
      <c r="AI47" s="390"/>
      <c r="AJ47" s="390"/>
      <c r="AK47" s="390"/>
      <c r="AL47" s="390"/>
      <c r="AM47" s="390"/>
      <c r="AN47" s="390"/>
      <c r="AO47" s="390"/>
      <c r="AP47" s="390"/>
      <c r="AQ47" s="390"/>
      <c r="AR47" s="390"/>
      <c r="AS47" s="390"/>
      <c r="AT47" s="390"/>
      <c r="AU47" s="390"/>
      <c r="AV47" s="390"/>
      <c r="AW47" s="390"/>
      <c r="AX47" s="390"/>
      <c r="AY47" s="390"/>
      <c r="AZ47" s="390"/>
      <c r="BA47" s="390"/>
      <c r="BB47" s="390"/>
      <c r="BC47" s="390"/>
      <c r="BD47" s="390"/>
      <c r="BE47" s="390"/>
      <c r="BF47" s="390"/>
      <c r="BG47" s="390"/>
      <c r="BH47" s="390"/>
      <c r="BI47" s="390"/>
      <c r="BJ47" s="390"/>
      <c r="BK47" s="390"/>
      <c r="BL47" s="390"/>
      <c r="BM47" s="390"/>
      <c r="BN47" s="390"/>
      <c r="BO47" s="390"/>
      <c r="BP47" s="390"/>
      <c r="BQ47" s="390"/>
      <c r="BR47" s="390"/>
      <c r="BS47" s="390"/>
      <c r="BT47" s="390"/>
      <c r="BU47" s="390"/>
      <c r="BV47" s="390"/>
      <c r="BW47" s="390"/>
      <c r="BX47" s="390"/>
      <c r="BY47" s="390"/>
      <c r="BZ47" s="390"/>
      <c r="CA47" s="390"/>
      <c r="CB47" s="390"/>
      <c r="CC47" s="390"/>
      <c r="CD47" s="390"/>
      <c r="CE47" s="390"/>
      <c r="CF47" s="390"/>
      <c r="CG47" s="390"/>
      <c r="CH47" s="390"/>
      <c r="CI47" s="390"/>
      <c r="CJ47" s="390"/>
      <c r="CK47" s="390"/>
      <c r="CL47" s="390"/>
      <c r="CM47" s="390"/>
      <c r="CN47" s="390"/>
      <c r="CO47" s="390"/>
      <c r="CP47" s="390"/>
      <c r="CQ47" s="390"/>
      <c r="CR47" s="390"/>
      <c r="CS47" s="390"/>
      <c r="CT47" s="390"/>
      <c r="CU47" s="390"/>
      <c r="CV47" s="390"/>
      <c r="CW47" s="390"/>
      <c r="CX47" s="390"/>
      <c r="CY47" s="390"/>
      <c r="CZ47" s="390"/>
      <c r="DA47" s="390"/>
      <c r="DB47" s="390"/>
      <c r="DC47" s="390"/>
      <c r="DD47" s="390"/>
      <c r="DE47" s="390"/>
      <c r="DF47" s="390"/>
      <c r="DG47" s="390"/>
      <c r="DH47" s="390"/>
      <c r="DI47" s="390"/>
      <c r="DJ47" s="390"/>
      <c r="DK47" s="390"/>
      <c r="DL47" s="390"/>
      <c r="DM47" s="390"/>
      <c r="DN47" s="390"/>
      <c r="DO47" s="390"/>
      <c r="DP47" s="390"/>
      <c r="DQ47" s="390"/>
      <c r="DR47" s="390"/>
      <c r="DS47" s="390"/>
      <c r="DT47" s="390"/>
      <c r="DU47" s="390"/>
      <c r="DV47" s="390"/>
      <c r="DW47" s="390"/>
      <c r="DX47" s="390"/>
      <c r="DY47" s="390"/>
      <c r="DZ47" s="390"/>
      <c r="EA47" s="390"/>
      <c r="EB47" s="390"/>
      <c r="EC47" s="390"/>
      <c r="ED47" s="390"/>
      <c r="EE47" s="390"/>
      <c r="EF47" s="390"/>
      <c r="EG47" s="390"/>
      <c r="EH47" s="390"/>
      <c r="EI47" s="390"/>
      <c r="EJ47" s="390"/>
      <c r="EK47" s="390"/>
      <c r="EL47" s="390"/>
      <c r="EM47" s="390"/>
      <c r="EN47" s="390"/>
      <c r="EO47" s="390"/>
      <c r="EP47" s="390"/>
      <c r="EQ47" s="390"/>
      <c r="ER47" s="390"/>
      <c r="ES47" s="390"/>
      <c r="ET47" s="390"/>
      <c r="EU47" s="390"/>
      <c r="EV47" s="390"/>
      <c r="EW47" s="390"/>
      <c r="EX47" s="390"/>
      <c r="EY47" s="390"/>
      <c r="EZ47" s="390"/>
      <c r="FA47" s="390"/>
      <c r="FB47" s="390"/>
      <c r="FC47" s="390"/>
      <c r="FD47" s="390"/>
      <c r="FE47" s="390"/>
      <c r="FF47" s="390"/>
      <c r="FG47" s="390"/>
      <c r="FH47" s="390"/>
      <c r="FI47" s="390"/>
      <c r="FJ47" s="390"/>
      <c r="FK47" s="390"/>
      <c r="FL47" s="390"/>
      <c r="FM47" s="390"/>
      <c r="FN47" s="390"/>
      <c r="FO47" s="390"/>
      <c r="FP47" s="390"/>
      <c r="FQ47" s="390"/>
      <c r="FR47" s="390"/>
      <c r="FS47" s="390"/>
      <c r="FT47" s="390"/>
      <c r="FU47" s="390"/>
      <c r="FV47" s="390"/>
      <c r="FW47" s="390"/>
      <c r="FX47" s="390"/>
      <c r="FY47" s="390"/>
      <c r="FZ47" s="390"/>
      <c r="GA47" s="390"/>
      <c r="GB47" s="390"/>
      <c r="GC47" s="390"/>
      <c r="GD47" s="390"/>
      <c r="GE47" s="390"/>
      <c r="GF47" s="390"/>
      <c r="GG47" s="390"/>
      <c r="GH47" s="390"/>
      <c r="GI47" s="390"/>
      <c r="GJ47" s="390"/>
      <c r="GK47" s="390"/>
      <c r="GL47" s="390"/>
      <c r="GM47" s="390"/>
      <c r="GN47" s="390"/>
      <c r="GO47" s="390"/>
      <c r="GP47" s="390"/>
      <c r="GQ47" s="390"/>
      <c r="GR47" s="390"/>
      <c r="GS47" s="390"/>
      <c r="GT47" s="390"/>
      <c r="GU47" s="390"/>
      <c r="GV47" s="390"/>
      <c r="GW47" s="390"/>
      <c r="GX47" s="390"/>
      <c r="GY47" s="390"/>
      <c r="GZ47" s="390"/>
      <c r="HA47" s="390"/>
      <c r="HB47" s="390"/>
      <c r="HC47" s="390"/>
      <c r="HD47" s="390"/>
      <c r="HE47" s="390"/>
      <c r="HF47" s="390"/>
      <c r="HG47" s="390"/>
      <c r="HH47" s="390"/>
      <c r="HI47" s="390"/>
      <c r="HJ47" s="390"/>
      <c r="HK47" s="390"/>
      <c r="HL47" s="390"/>
      <c r="HM47" s="390"/>
      <c r="HN47" s="390"/>
      <c r="HO47" s="390"/>
      <c r="HP47" s="390"/>
      <c r="HQ47" s="390"/>
      <c r="HR47" s="390"/>
      <c r="HS47" s="390"/>
      <c r="HT47" s="390"/>
      <c r="HU47" s="390"/>
      <c r="HV47" s="390"/>
      <c r="HW47" s="390"/>
      <c r="HX47" s="390"/>
      <c r="HY47" s="390"/>
      <c r="HZ47" s="390"/>
      <c r="IA47" s="390"/>
      <c r="IB47" s="390"/>
      <c r="IC47" s="390"/>
      <c r="ID47" s="390"/>
      <c r="IE47" s="390"/>
      <c r="IF47" s="390"/>
      <c r="IG47" s="390"/>
      <c r="IH47" s="390"/>
      <c r="II47" s="390"/>
      <c r="IJ47" s="390"/>
      <c r="IK47" s="390"/>
      <c r="IL47" s="390"/>
      <c r="IM47" s="390"/>
      <c r="IN47" s="390"/>
      <c r="IO47" s="390"/>
      <c r="IP47" s="390"/>
      <c r="IQ47" s="390"/>
      <c r="IR47" s="390"/>
      <c r="IS47" s="390"/>
      <c r="IT47" s="390"/>
      <c r="IU47" s="390"/>
      <c r="IV47" s="390"/>
      <c r="IW47" s="390"/>
      <c r="IX47" s="390"/>
      <c r="IY47" s="390"/>
      <c r="IZ47" s="390"/>
      <c r="JA47" s="390"/>
      <c r="JB47" s="390"/>
      <c r="JC47" s="390"/>
      <c r="JD47" s="390"/>
      <c r="JE47" s="390"/>
      <c r="JF47" s="390"/>
      <c r="JG47" s="390"/>
      <c r="JH47" s="390"/>
      <c r="JI47" s="390"/>
      <c r="JJ47" s="390"/>
      <c r="JK47" s="390"/>
      <c r="JL47" s="390"/>
      <c r="JM47" s="390"/>
      <c r="JN47" s="390"/>
      <c r="JO47" s="390"/>
      <c r="JP47" s="390"/>
      <c r="JQ47" s="390"/>
      <c r="JR47" s="390"/>
      <c r="JS47" s="390"/>
      <c r="JT47" s="390"/>
      <c r="JU47" s="390"/>
      <c r="JV47" s="390"/>
      <c r="JW47" s="390"/>
      <c r="JX47" s="390"/>
      <c r="JY47" s="390"/>
      <c r="JZ47" s="390"/>
      <c r="KA47" s="390"/>
      <c r="KB47" s="390"/>
      <c r="KC47" s="390"/>
      <c r="KD47" s="390"/>
      <c r="KE47" s="390"/>
      <c r="KF47" s="390"/>
      <c r="KG47" s="390"/>
      <c r="KH47" s="390"/>
      <c r="KI47" s="390"/>
      <c r="KJ47" s="390"/>
      <c r="KK47" s="390"/>
      <c r="KL47" s="390"/>
      <c r="KM47" s="390"/>
      <c r="KN47" s="390"/>
      <c r="KO47" s="390"/>
      <c r="KP47" s="390"/>
      <c r="KQ47" s="390"/>
      <c r="KR47" s="390"/>
      <c r="KS47" s="390"/>
      <c r="KT47" s="390"/>
      <c r="KU47" s="390"/>
      <c r="KV47" s="390"/>
      <c r="KW47" s="390"/>
      <c r="KX47" s="390"/>
      <c r="KY47" s="390"/>
      <c r="KZ47" s="390"/>
      <c r="LA47" s="390"/>
      <c r="LB47" s="390"/>
      <c r="LC47" s="390"/>
      <c r="LD47" s="390"/>
      <c r="LE47" s="390"/>
      <c r="LF47" s="390"/>
      <c r="LG47" s="390"/>
      <c r="LH47" s="390"/>
      <c r="LI47" s="390"/>
      <c r="LJ47" s="390"/>
      <c r="LK47" s="390"/>
      <c r="LL47" s="390"/>
      <c r="LM47" s="390"/>
      <c r="LN47" s="390"/>
      <c r="LO47" s="390"/>
      <c r="LP47" s="390"/>
      <c r="LQ47" s="390"/>
      <c r="LR47" s="390"/>
      <c r="LS47" s="390"/>
      <c r="LT47" s="390"/>
      <c r="LU47" s="390"/>
      <c r="LV47" s="390"/>
      <c r="LW47" s="390"/>
      <c r="LX47" s="390"/>
      <c r="LY47" s="390"/>
      <c r="LZ47" s="390"/>
      <c r="MA47" s="390"/>
      <c r="MB47" s="390"/>
      <c r="MC47" s="390"/>
      <c r="MD47" s="390"/>
      <c r="ME47" s="390"/>
      <c r="MF47" s="390"/>
      <c r="MG47" s="390"/>
      <c r="MH47" s="390"/>
      <c r="MI47" s="390"/>
      <c r="MJ47" s="390"/>
      <c r="MK47" s="390"/>
      <c r="ML47" s="390"/>
      <c r="MM47" s="390"/>
      <c r="MN47" s="390"/>
      <c r="MO47" s="390"/>
      <c r="MP47" s="390"/>
      <c r="MQ47" s="390"/>
      <c r="MR47" s="390"/>
      <c r="MS47" s="390"/>
      <c r="MT47" s="390"/>
      <c r="MU47" s="390"/>
      <c r="MV47" s="390"/>
      <c r="MW47" s="390"/>
      <c r="MX47" s="390"/>
      <c r="MY47" s="390"/>
      <c r="MZ47" s="390"/>
      <c r="NA47" s="390"/>
      <c r="NB47" s="390"/>
      <c r="NC47" s="390"/>
      <c r="ND47" s="390"/>
      <c r="NE47" s="390"/>
      <c r="NF47" s="390"/>
      <c r="NG47" s="390"/>
      <c r="NH47" s="390"/>
      <c r="NI47" s="390"/>
      <c r="NJ47" s="390"/>
      <c r="NK47" s="390"/>
      <c r="NL47" s="390"/>
      <c r="NM47" s="390"/>
      <c r="NN47" s="390"/>
      <c r="NO47" s="390"/>
      <c r="NP47" s="390"/>
      <c r="NQ47" s="390"/>
      <c r="NR47" s="390"/>
      <c r="NS47" s="390"/>
      <c r="NT47" s="390"/>
      <c r="NU47" s="390"/>
      <c r="NV47" s="390"/>
      <c r="NW47" s="390"/>
      <c r="NX47" s="390"/>
      <c r="NY47" s="390"/>
      <c r="NZ47" s="390"/>
      <c r="OA47" s="390"/>
      <c r="OB47" s="390"/>
      <c r="OC47" s="390"/>
      <c r="OD47" s="390"/>
      <c r="OE47" s="390"/>
      <c r="OF47" s="390"/>
      <c r="OG47" s="390"/>
      <c r="OH47" s="390"/>
      <c r="OI47" s="390"/>
      <c r="OJ47" s="390"/>
      <c r="OK47" s="390"/>
      <c r="OL47" s="390"/>
      <c r="OM47" s="390"/>
      <c r="ON47" s="390"/>
      <c r="OO47" s="390"/>
      <c r="OP47" s="390"/>
      <c r="OQ47" s="390"/>
      <c r="OR47" s="390"/>
      <c r="OS47" s="390"/>
      <c r="OT47" s="390"/>
      <c r="OU47" s="390"/>
      <c r="OV47" s="390"/>
      <c r="OW47" s="390"/>
      <c r="OX47" s="390"/>
      <c r="OY47" s="390"/>
      <c r="OZ47" s="390"/>
      <c r="PA47" s="390"/>
      <c r="PB47" s="390"/>
      <c r="PC47" s="390"/>
      <c r="PD47" s="390"/>
      <c r="PE47" s="390"/>
      <c r="PF47" s="390"/>
      <c r="PG47" s="390"/>
      <c r="PH47" s="390"/>
      <c r="PI47" s="390"/>
      <c r="PJ47" s="390"/>
      <c r="PK47" s="390"/>
      <c r="PL47" s="390"/>
      <c r="PM47" s="390"/>
      <c r="PN47" s="390"/>
      <c r="PO47" s="390"/>
      <c r="PP47" s="390"/>
      <c r="PQ47" s="390"/>
      <c r="PR47" s="390"/>
      <c r="PS47" s="390"/>
      <c r="PT47" s="390"/>
      <c r="PU47" s="390"/>
      <c r="PV47" s="390"/>
      <c r="PW47" s="390"/>
      <c r="PX47" s="390"/>
      <c r="PY47" s="390"/>
      <c r="PZ47" s="390"/>
      <c r="QA47" s="390"/>
      <c r="QB47" s="390"/>
      <c r="QC47" s="390"/>
      <c r="QD47" s="390"/>
      <c r="QE47" s="390"/>
      <c r="QF47" s="390"/>
      <c r="QG47" s="390"/>
      <c r="QH47" s="390"/>
      <c r="QI47" s="390"/>
      <c r="QJ47" s="390"/>
      <c r="QK47" s="390"/>
      <c r="QL47" s="390"/>
      <c r="QM47" s="390"/>
      <c r="QN47" s="390"/>
      <c r="QO47" s="390"/>
      <c r="QP47" s="390"/>
      <c r="QQ47" s="390"/>
      <c r="QR47" s="390"/>
      <c r="QS47" s="390"/>
      <c r="QT47" s="390"/>
      <c r="QU47" s="390"/>
      <c r="QV47" s="390"/>
      <c r="QW47" s="390"/>
      <c r="QX47" s="390"/>
    </row>
    <row r="48" customFormat="false" ht="21" hidden="false" customHeight="true" outlineLevel="0" collapsed="false">
      <c r="A48" s="395" t="s">
        <v>2794</v>
      </c>
      <c r="B48" s="396" t="s">
        <v>2795</v>
      </c>
      <c r="C48" s="396" t="s">
        <v>2786</v>
      </c>
      <c r="D48" s="396" t="s">
        <v>2788</v>
      </c>
      <c r="E48" s="369"/>
      <c r="F48" s="369"/>
      <c r="G48" s="369"/>
      <c r="H48" s="369"/>
      <c r="I48" s="369"/>
      <c r="J48" s="369"/>
      <c r="K48" s="369"/>
      <c r="L48" s="369"/>
      <c r="M48" s="369"/>
      <c r="N48" s="369"/>
      <c r="O48" s="369"/>
      <c r="P48" s="369"/>
      <c r="Q48" s="369"/>
      <c r="R48" s="369"/>
      <c r="S48" s="369"/>
      <c r="T48" s="369"/>
      <c r="U48" s="369"/>
      <c r="V48" s="369"/>
      <c r="W48" s="369"/>
      <c r="X48" s="369"/>
      <c r="Y48" s="369"/>
      <c r="Z48" s="369"/>
      <c r="AA48" s="397" t="s">
        <v>2796</v>
      </c>
      <c r="AB48" s="394"/>
      <c r="AE48" s="390"/>
      <c r="AF48" s="390"/>
      <c r="AG48" s="390"/>
      <c r="AH48" s="390"/>
      <c r="AI48" s="390"/>
      <c r="AJ48" s="390"/>
      <c r="AK48" s="390"/>
      <c r="AL48" s="390"/>
      <c r="AM48" s="390"/>
      <c r="AN48" s="390"/>
      <c r="AO48" s="390"/>
      <c r="AP48" s="390"/>
      <c r="AQ48" s="390"/>
      <c r="AR48" s="390"/>
      <c r="AS48" s="390"/>
      <c r="AT48" s="390"/>
      <c r="AU48" s="390"/>
      <c r="AV48" s="390"/>
      <c r="AW48" s="390"/>
      <c r="AX48" s="390"/>
      <c r="AY48" s="390"/>
      <c r="AZ48" s="390"/>
      <c r="BA48" s="390"/>
      <c r="BB48" s="390"/>
      <c r="BC48" s="390"/>
      <c r="BD48" s="390"/>
      <c r="BE48" s="390"/>
      <c r="BF48" s="390"/>
      <c r="BG48" s="390"/>
      <c r="BH48" s="390"/>
      <c r="BI48" s="390"/>
      <c r="BJ48" s="390"/>
      <c r="BK48" s="390"/>
      <c r="BL48" s="390"/>
      <c r="BM48" s="390"/>
      <c r="BN48" s="390"/>
      <c r="BO48" s="390"/>
      <c r="BP48" s="390"/>
      <c r="BQ48" s="390"/>
      <c r="BR48" s="390"/>
      <c r="BS48" s="390"/>
      <c r="BT48" s="390"/>
      <c r="BU48" s="390"/>
      <c r="BV48" s="390"/>
      <c r="BW48" s="390"/>
      <c r="BX48" s="390"/>
      <c r="BY48" s="390"/>
      <c r="BZ48" s="390"/>
      <c r="CA48" s="390"/>
      <c r="CB48" s="390"/>
      <c r="CC48" s="390"/>
      <c r="CD48" s="390"/>
      <c r="CE48" s="390"/>
      <c r="CF48" s="390"/>
      <c r="CG48" s="390"/>
      <c r="CH48" s="390"/>
      <c r="CI48" s="390"/>
      <c r="CJ48" s="390"/>
      <c r="CK48" s="390"/>
      <c r="CL48" s="390"/>
      <c r="CM48" s="390"/>
      <c r="CN48" s="390"/>
      <c r="CO48" s="390"/>
      <c r="CP48" s="390"/>
      <c r="CQ48" s="390"/>
      <c r="CR48" s="390"/>
      <c r="CS48" s="390"/>
      <c r="CT48" s="390"/>
      <c r="CU48" s="390"/>
      <c r="CV48" s="390"/>
      <c r="CW48" s="390"/>
      <c r="CX48" s="390"/>
      <c r="CY48" s="390"/>
      <c r="CZ48" s="390"/>
      <c r="DA48" s="390"/>
      <c r="DB48" s="390"/>
      <c r="DC48" s="390"/>
      <c r="DD48" s="390"/>
      <c r="DE48" s="390"/>
      <c r="DF48" s="390"/>
      <c r="DG48" s="390"/>
      <c r="DH48" s="390"/>
      <c r="DI48" s="390"/>
      <c r="DJ48" s="390"/>
      <c r="DK48" s="390"/>
      <c r="DL48" s="390"/>
      <c r="DM48" s="390"/>
      <c r="DN48" s="390"/>
      <c r="DO48" s="390"/>
      <c r="DP48" s="390"/>
      <c r="DQ48" s="390"/>
      <c r="DR48" s="390"/>
      <c r="DS48" s="390"/>
      <c r="DT48" s="390"/>
      <c r="DU48" s="390"/>
      <c r="DV48" s="390"/>
      <c r="DW48" s="390"/>
      <c r="DX48" s="390"/>
      <c r="DY48" s="390"/>
      <c r="DZ48" s="390"/>
      <c r="EA48" s="390"/>
      <c r="EB48" s="390"/>
      <c r="EC48" s="390"/>
      <c r="ED48" s="390"/>
      <c r="EE48" s="390"/>
      <c r="EF48" s="390"/>
      <c r="EG48" s="390"/>
      <c r="EH48" s="390"/>
      <c r="EI48" s="390"/>
      <c r="EJ48" s="390"/>
      <c r="EK48" s="390"/>
      <c r="EL48" s="390"/>
      <c r="EM48" s="390"/>
      <c r="EN48" s="390"/>
      <c r="EO48" s="390"/>
      <c r="EP48" s="390"/>
      <c r="EQ48" s="390"/>
      <c r="ER48" s="390"/>
      <c r="ES48" s="390"/>
      <c r="ET48" s="390"/>
      <c r="EU48" s="390"/>
      <c r="EV48" s="390"/>
      <c r="EW48" s="390"/>
      <c r="EX48" s="390"/>
      <c r="EY48" s="390"/>
      <c r="EZ48" s="390"/>
      <c r="FA48" s="390"/>
      <c r="FB48" s="390"/>
      <c r="FC48" s="390"/>
      <c r="FD48" s="390"/>
      <c r="FE48" s="390"/>
      <c r="FF48" s="390"/>
      <c r="FG48" s="390"/>
      <c r="FH48" s="390"/>
      <c r="FI48" s="390"/>
      <c r="FJ48" s="390"/>
      <c r="FK48" s="390"/>
      <c r="FL48" s="390"/>
      <c r="FM48" s="390"/>
      <c r="FN48" s="390"/>
      <c r="FO48" s="390"/>
      <c r="FP48" s="390"/>
      <c r="FQ48" s="390"/>
      <c r="FR48" s="390"/>
      <c r="FS48" s="390"/>
      <c r="FT48" s="390"/>
      <c r="FU48" s="390"/>
      <c r="FV48" s="390"/>
      <c r="FW48" s="390"/>
      <c r="FX48" s="390"/>
      <c r="FY48" s="390"/>
      <c r="FZ48" s="390"/>
      <c r="GA48" s="390"/>
      <c r="GB48" s="390"/>
      <c r="GC48" s="390"/>
      <c r="GD48" s="390"/>
      <c r="GE48" s="390"/>
      <c r="GF48" s="390"/>
      <c r="GG48" s="390"/>
      <c r="GH48" s="390"/>
      <c r="GI48" s="390"/>
      <c r="GJ48" s="390"/>
      <c r="GK48" s="390"/>
      <c r="GL48" s="390"/>
      <c r="GM48" s="390"/>
      <c r="GN48" s="390"/>
      <c r="GO48" s="390"/>
      <c r="GP48" s="390"/>
      <c r="GQ48" s="390"/>
      <c r="GR48" s="390"/>
      <c r="GS48" s="390"/>
      <c r="GT48" s="390"/>
      <c r="GU48" s="390"/>
      <c r="GV48" s="390"/>
      <c r="GW48" s="390"/>
      <c r="GX48" s="390"/>
      <c r="GY48" s="390"/>
      <c r="GZ48" s="390"/>
      <c r="HA48" s="390"/>
      <c r="HB48" s="390"/>
      <c r="HC48" s="390"/>
      <c r="HD48" s="390"/>
      <c r="HE48" s="390"/>
      <c r="HF48" s="390"/>
      <c r="HG48" s="390"/>
      <c r="HH48" s="390"/>
      <c r="HI48" s="390"/>
      <c r="HJ48" s="390"/>
      <c r="HK48" s="390"/>
      <c r="HL48" s="390"/>
      <c r="HM48" s="390"/>
      <c r="HN48" s="390"/>
      <c r="HO48" s="390"/>
      <c r="HP48" s="390"/>
      <c r="HQ48" s="390"/>
      <c r="HR48" s="390"/>
      <c r="HS48" s="390"/>
      <c r="HT48" s="390"/>
      <c r="HU48" s="390"/>
      <c r="HV48" s="390"/>
      <c r="HW48" s="390"/>
      <c r="HX48" s="390"/>
      <c r="HY48" s="390"/>
      <c r="HZ48" s="390"/>
      <c r="IA48" s="390"/>
      <c r="IB48" s="390"/>
      <c r="IC48" s="390"/>
      <c r="ID48" s="390"/>
      <c r="IE48" s="390"/>
      <c r="IF48" s="390"/>
      <c r="IG48" s="390"/>
      <c r="IH48" s="390"/>
      <c r="II48" s="390"/>
      <c r="IJ48" s="390"/>
      <c r="IK48" s="390"/>
      <c r="IL48" s="390"/>
      <c r="IM48" s="390"/>
      <c r="IN48" s="390"/>
      <c r="IO48" s="390"/>
      <c r="IP48" s="390"/>
      <c r="IQ48" s="390"/>
      <c r="IR48" s="390"/>
      <c r="IS48" s="390"/>
      <c r="IT48" s="390"/>
      <c r="IU48" s="390"/>
      <c r="IV48" s="390"/>
      <c r="IW48" s="390"/>
      <c r="IX48" s="390"/>
      <c r="IY48" s="390"/>
      <c r="IZ48" s="390"/>
      <c r="JA48" s="390"/>
      <c r="JB48" s="390"/>
      <c r="JC48" s="390"/>
      <c r="JD48" s="390"/>
      <c r="JE48" s="390"/>
      <c r="JF48" s="390"/>
      <c r="JG48" s="390"/>
      <c r="JH48" s="390"/>
      <c r="JI48" s="390"/>
      <c r="JJ48" s="390"/>
      <c r="JK48" s="390"/>
      <c r="JL48" s="390"/>
      <c r="JM48" s="390"/>
      <c r="JN48" s="390"/>
      <c r="JO48" s="390"/>
      <c r="JP48" s="390"/>
      <c r="JQ48" s="390"/>
      <c r="JR48" s="390"/>
      <c r="JS48" s="390"/>
      <c r="JT48" s="390"/>
      <c r="JU48" s="390"/>
      <c r="JV48" s="390"/>
      <c r="JW48" s="390"/>
      <c r="JX48" s="390"/>
      <c r="JY48" s="390"/>
      <c r="JZ48" s="390"/>
      <c r="KA48" s="390"/>
      <c r="KB48" s="390"/>
      <c r="KC48" s="390"/>
      <c r="KD48" s="390"/>
      <c r="KE48" s="390"/>
      <c r="KF48" s="390"/>
      <c r="KG48" s="390"/>
      <c r="KH48" s="390"/>
      <c r="KI48" s="390"/>
      <c r="KJ48" s="390"/>
      <c r="KK48" s="390"/>
      <c r="KL48" s="390"/>
      <c r="KM48" s="390"/>
      <c r="KN48" s="390"/>
      <c r="KO48" s="390"/>
      <c r="KP48" s="390"/>
      <c r="KQ48" s="390"/>
      <c r="KR48" s="390"/>
      <c r="KS48" s="390"/>
      <c r="KT48" s="390"/>
      <c r="KU48" s="390"/>
      <c r="KV48" s="390"/>
      <c r="KW48" s="390"/>
      <c r="KX48" s="390"/>
      <c r="KY48" s="390"/>
      <c r="KZ48" s="390"/>
      <c r="LA48" s="390"/>
      <c r="LB48" s="390"/>
      <c r="LC48" s="390"/>
      <c r="LD48" s="390"/>
      <c r="LE48" s="390"/>
      <c r="LF48" s="390"/>
      <c r="LG48" s="390"/>
      <c r="LH48" s="390"/>
      <c r="LI48" s="390"/>
      <c r="LJ48" s="390"/>
      <c r="LK48" s="390"/>
      <c r="LL48" s="390"/>
      <c r="LM48" s="390"/>
      <c r="LN48" s="390"/>
      <c r="LO48" s="390"/>
      <c r="LP48" s="390"/>
      <c r="LQ48" s="390"/>
      <c r="LR48" s="390"/>
      <c r="LS48" s="390"/>
      <c r="LT48" s="390"/>
      <c r="LU48" s="390"/>
      <c r="LV48" s="390"/>
      <c r="LW48" s="390"/>
      <c r="LX48" s="390"/>
      <c r="LY48" s="390"/>
      <c r="LZ48" s="390"/>
      <c r="MA48" s="390"/>
      <c r="MB48" s="390"/>
      <c r="MC48" s="390"/>
      <c r="MD48" s="390"/>
      <c r="ME48" s="390"/>
      <c r="MF48" s="390"/>
      <c r="MG48" s="390"/>
      <c r="MH48" s="390"/>
      <c r="MI48" s="390"/>
      <c r="MJ48" s="390"/>
      <c r="MK48" s="390"/>
      <c r="ML48" s="390"/>
      <c r="MM48" s="390"/>
      <c r="MN48" s="390"/>
      <c r="MO48" s="390"/>
      <c r="MP48" s="390"/>
      <c r="MQ48" s="390"/>
      <c r="MR48" s="390"/>
      <c r="MS48" s="390"/>
      <c r="MT48" s="390"/>
      <c r="MU48" s="390"/>
      <c r="MV48" s="390"/>
      <c r="MW48" s="390"/>
      <c r="MX48" s="390"/>
      <c r="MY48" s="390"/>
      <c r="MZ48" s="390"/>
      <c r="NA48" s="390"/>
      <c r="NB48" s="390"/>
      <c r="NC48" s="390"/>
      <c r="ND48" s="390"/>
      <c r="NE48" s="390"/>
      <c r="NF48" s="390"/>
      <c r="NG48" s="390"/>
      <c r="NH48" s="390"/>
      <c r="NI48" s="390"/>
      <c r="NJ48" s="390"/>
      <c r="NK48" s="390"/>
      <c r="NL48" s="390"/>
      <c r="NM48" s="390"/>
      <c r="NN48" s="390"/>
      <c r="NO48" s="390"/>
      <c r="NP48" s="390"/>
      <c r="NQ48" s="390"/>
      <c r="NR48" s="390"/>
      <c r="NS48" s="390"/>
      <c r="NT48" s="390"/>
      <c r="NU48" s="390"/>
      <c r="NV48" s="390"/>
      <c r="NW48" s="390"/>
      <c r="NX48" s="390"/>
      <c r="NY48" s="390"/>
      <c r="NZ48" s="390"/>
      <c r="OA48" s="390"/>
      <c r="OB48" s="390"/>
      <c r="OC48" s="390"/>
      <c r="OD48" s="390"/>
      <c r="OE48" s="390"/>
      <c r="OF48" s="390"/>
      <c r="OG48" s="390"/>
      <c r="OH48" s="390"/>
      <c r="OI48" s="390"/>
      <c r="OJ48" s="390"/>
      <c r="OK48" s="390"/>
      <c r="OL48" s="390"/>
      <c r="OM48" s="390"/>
      <c r="ON48" s="390"/>
      <c r="OO48" s="390"/>
      <c r="OP48" s="390"/>
      <c r="OQ48" s="390"/>
      <c r="OR48" s="390"/>
      <c r="OS48" s="390"/>
      <c r="OT48" s="390"/>
      <c r="OU48" s="390"/>
      <c r="OV48" s="390"/>
      <c r="OW48" s="390"/>
      <c r="OX48" s="390"/>
      <c r="OY48" s="390"/>
      <c r="OZ48" s="390"/>
      <c r="PA48" s="390"/>
      <c r="PB48" s="390"/>
      <c r="PC48" s="390"/>
      <c r="PD48" s="390"/>
      <c r="PE48" s="390"/>
      <c r="PF48" s="390"/>
      <c r="PG48" s="390"/>
      <c r="PH48" s="390"/>
      <c r="PI48" s="390"/>
      <c r="PJ48" s="390"/>
      <c r="PK48" s="390"/>
      <c r="PL48" s="390"/>
      <c r="PM48" s="390"/>
      <c r="PN48" s="390"/>
      <c r="PO48" s="390"/>
      <c r="PP48" s="390"/>
      <c r="PQ48" s="390"/>
      <c r="PR48" s="390"/>
      <c r="PS48" s="390"/>
      <c r="PT48" s="390"/>
      <c r="PU48" s="390"/>
      <c r="PV48" s="390"/>
      <c r="PW48" s="390"/>
      <c r="PX48" s="390"/>
      <c r="PY48" s="390"/>
      <c r="PZ48" s="390"/>
      <c r="QA48" s="390"/>
      <c r="QB48" s="390"/>
      <c r="QC48" s="390"/>
      <c r="QD48" s="390"/>
      <c r="QE48" s="390"/>
      <c r="QF48" s="390"/>
      <c r="QG48" s="390"/>
      <c r="QH48" s="390"/>
      <c r="QI48" s="390"/>
      <c r="QJ48" s="390"/>
      <c r="QK48" s="390"/>
      <c r="QL48" s="390"/>
      <c r="QM48" s="390"/>
      <c r="QN48" s="390"/>
      <c r="QO48" s="390"/>
      <c r="QP48" s="390"/>
      <c r="QQ48" s="390"/>
      <c r="QR48" s="390"/>
      <c r="QS48" s="390"/>
      <c r="QT48" s="390"/>
      <c r="QU48" s="390"/>
      <c r="QV48" s="390"/>
      <c r="QW48" s="390"/>
      <c r="QX48" s="390"/>
    </row>
    <row r="49" customFormat="false" ht="21" hidden="false" customHeight="true" outlineLevel="0" collapsed="false">
      <c r="A49" s="395"/>
      <c r="B49" s="396"/>
      <c r="C49" s="396"/>
      <c r="D49" s="396"/>
      <c r="E49" s="396"/>
      <c r="F49" s="396"/>
      <c r="G49" s="396"/>
      <c r="H49" s="396"/>
      <c r="I49" s="396"/>
      <c r="J49" s="396"/>
      <c r="K49" s="396"/>
      <c r="L49" s="396"/>
      <c r="M49" s="396"/>
      <c r="N49" s="396"/>
      <c r="O49" s="396"/>
      <c r="P49" s="396"/>
      <c r="Q49" s="396"/>
      <c r="R49" s="396"/>
      <c r="S49" s="396"/>
      <c r="T49" s="396"/>
      <c r="U49" s="396"/>
      <c r="V49" s="396"/>
      <c r="W49" s="396"/>
      <c r="X49" s="396"/>
      <c r="Y49" s="396"/>
      <c r="Z49" s="396"/>
      <c r="AA49" s="397"/>
      <c r="AB49" s="394"/>
      <c r="AE49" s="390"/>
      <c r="AF49" s="390"/>
      <c r="AG49" s="390"/>
      <c r="AH49" s="390"/>
      <c r="AI49" s="390"/>
      <c r="AJ49" s="390"/>
      <c r="AK49" s="390"/>
      <c r="AL49" s="390"/>
      <c r="AM49" s="390"/>
      <c r="AN49" s="390"/>
      <c r="AO49" s="390"/>
      <c r="AP49" s="390"/>
      <c r="AQ49" s="390"/>
      <c r="AR49" s="390"/>
      <c r="AS49" s="390"/>
      <c r="AT49" s="390"/>
      <c r="AU49" s="390"/>
      <c r="AV49" s="390"/>
      <c r="AW49" s="390"/>
      <c r="AX49" s="390"/>
      <c r="AY49" s="390"/>
      <c r="AZ49" s="390"/>
      <c r="BA49" s="390"/>
      <c r="BB49" s="390"/>
      <c r="BC49" s="390"/>
      <c r="BD49" s="390"/>
      <c r="BE49" s="390"/>
      <c r="BF49" s="390"/>
      <c r="BG49" s="390"/>
      <c r="BH49" s="390"/>
      <c r="BI49" s="390"/>
      <c r="BJ49" s="390"/>
      <c r="BK49" s="390"/>
      <c r="BL49" s="390"/>
      <c r="BM49" s="390"/>
      <c r="BN49" s="390"/>
      <c r="BO49" s="390"/>
      <c r="BP49" s="390"/>
      <c r="BQ49" s="390"/>
      <c r="BR49" s="390"/>
      <c r="BS49" s="390"/>
      <c r="BT49" s="390"/>
      <c r="BU49" s="390"/>
      <c r="BV49" s="390"/>
      <c r="BW49" s="390"/>
      <c r="BX49" s="390"/>
      <c r="BY49" s="390"/>
      <c r="BZ49" s="390"/>
      <c r="CA49" s="390"/>
      <c r="CB49" s="390"/>
      <c r="CC49" s="390"/>
      <c r="CD49" s="390"/>
      <c r="CE49" s="390"/>
      <c r="CF49" s="390"/>
      <c r="CG49" s="390"/>
      <c r="CH49" s="390"/>
      <c r="CI49" s="390"/>
      <c r="CJ49" s="390"/>
      <c r="CK49" s="390"/>
      <c r="CL49" s="390"/>
      <c r="CM49" s="390"/>
      <c r="CN49" s="390"/>
      <c r="CO49" s="390"/>
      <c r="CP49" s="390"/>
      <c r="CQ49" s="390"/>
      <c r="CR49" s="390"/>
      <c r="CS49" s="390"/>
      <c r="CT49" s="390"/>
      <c r="CU49" s="390"/>
      <c r="CV49" s="390"/>
      <c r="CW49" s="390"/>
      <c r="CX49" s="390"/>
      <c r="CY49" s="390"/>
      <c r="CZ49" s="390"/>
      <c r="DA49" s="390"/>
      <c r="DB49" s="390"/>
      <c r="DC49" s="390"/>
      <c r="DD49" s="390"/>
      <c r="DE49" s="390"/>
      <c r="DF49" s="390"/>
      <c r="DG49" s="390"/>
      <c r="DH49" s="390"/>
      <c r="DI49" s="390"/>
      <c r="DJ49" s="390"/>
      <c r="DK49" s="390"/>
      <c r="DL49" s="390"/>
      <c r="DM49" s="390"/>
      <c r="DN49" s="390"/>
      <c r="DO49" s="390"/>
      <c r="DP49" s="390"/>
      <c r="DQ49" s="390"/>
      <c r="DR49" s="390"/>
      <c r="DS49" s="390"/>
      <c r="DT49" s="390"/>
      <c r="DU49" s="390"/>
      <c r="DV49" s="390"/>
      <c r="DW49" s="390"/>
      <c r="DX49" s="390"/>
      <c r="DY49" s="390"/>
      <c r="DZ49" s="390"/>
      <c r="EA49" s="390"/>
      <c r="EB49" s="390"/>
      <c r="EC49" s="390"/>
      <c r="ED49" s="390"/>
      <c r="EE49" s="390"/>
      <c r="EF49" s="390"/>
      <c r="EG49" s="390"/>
      <c r="EH49" s="390"/>
      <c r="EI49" s="390"/>
      <c r="EJ49" s="390"/>
      <c r="EK49" s="390"/>
      <c r="EL49" s="390"/>
      <c r="EM49" s="390"/>
      <c r="EN49" s="390"/>
      <c r="EO49" s="390"/>
      <c r="EP49" s="390"/>
      <c r="EQ49" s="390"/>
      <c r="ER49" s="390"/>
      <c r="ES49" s="390"/>
      <c r="ET49" s="390"/>
      <c r="EU49" s="390"/>
      <c r="EV49" s="390"/>
      <c r="EW49" s="390"/>
      <c r="EX49" s="390"/>
      <c r="EY49" s="390"/>
      <c r="EZ49" s="390"/>
      <c r="FA49" s="390"/>
      <c r="FB49" s="390"/>
      <c r="FC49" s="390"/>
      <c r="FD49" s="390"/>
      <c r="FE49" s="390"/>
      <c r="FF49" s="390"/>
      <c r="FG49" s="390"/>
      <c r="FH49" s="390"/>
      <c r="FI49" s="390"/>
      <c r="FJ49" s="390"/>
      <c r="FK49" s="390"/>
      <c r="FL49" s="390"/>
      <c r="FM49" s="390"/>
      <c r="FN49" s="390"/>
      <c r="FO49" s="390"/>
      <c r="FP49" s="390"/>
      <c r="FQ49" s="390"/>
      <c r="FR49" s="390"/>
      <c r="FS49" s="390"/>
      <c r="FT49" s="390"/>
      <c r="FU49" s="390"/>
      <c r="FV49" s="390"/>
      <c r="FW49" s="390"/>
      <c r="FX49" s="390"/>
      <c r="FY49" s="390"/>
      <c r="FZ49" s="390"/>
      <c r="GA49" s="390"/>
      <c r="GB49" s="390"/>
      <c r="GC49" s="390"/>
      <c r="GD49" s="390"/>
      <c r="GE49" s="390"/>
      <c r="GF49" s="390"/>
      <c r="GG49" s="390"/>
      <c r="GH49" s="390"/>
      <c r="GI49" s="390"/>
      <c r="GJ49" s="390"/>
      <c r="GK49" s="390"/>
      <c r="GL49" s="390"/>
      <c r="GM49" s="390"/>
      <c r="GN49" s="390"/>
      <c r="GO49" s="390"/>
      <c r="GP49" s="390"/>
      <c r="GQ49" s="390"/>
      <c r="GR49" s="390"/>
      <c r="GS49" s="390"/>
      <c r="GT49" s="390"/>
      <c r="GU49" s="390"/>
      <c r="GV49" s="390"/>
      <c r="GW49" s="390"/>
      <c r="GX49" s="390"/>
      <c r="GY49" s="390"/>
      <c r="GZ49" s="390"/>
      <c r="HA49" s="390"/>
      <c r="HB49" s="390"/>
      <c r="HC49" s="390"/>
      <c r="HD49" s="390"/>
      <c r="HE49" s="390"/>
      <c r="HF49" s="390"/>
      <c r="HG49" s="390"/>
      <c r="HH49" s="390"/>
      <c r="HI49" s="390"/>
      <c r="HJ49" s="390"/>
      <c r="HK49" s="390"/>
      <c r="HL49" s="390"/>
      <c r="HM49" s="390"/>
      <c r="HN49" s="390"/>
      <c r="HO49" s="390"/>
      <c r="HP49" s="390"/>
      <c r="HQ49" s="390"/>
      <c r="HR49" s="390"/>
      <c r="HS49" s="390"/>
      <c r="HT49" s="390"/>
      <c r="HU49" s="390"/>
      <c r="HV49" s="390"/>
      <c r="HW49" s="390"/>
      <c r="HX49" s="390"/>
      <c r="HY49" s="390"/>
      <c r="HZ49" s="390"/>
      <c r="IA49" s="390"/>
      <c r="IB49" s="390"/>
      <c r="IC49" s="390"/>
      <c r="ID49" s="390"/>
      <c r="IE49" s="390"/>
      <c r="IF49" s="390"/>
      <c r="IG49" s="390"/>
      <c r="IH49" s="390"/>
      <c r="II49" s="390"/>
      <c r="IJ49" s="390"/>
      <c r="IK49" s="390"/>
      <c r="IL49" s="390"/>
      <c r="IM49" s="390"/>
      <c r="IN49" s="390"/>
      <c r="IO49" s="390"/>
      <c r="IP49" s="390"/>
      <c r="IQ49" s="390"/>
      <c r="IR49" s="390"/>
      <c r="IS49" s="390"/>
      <c r="IT49" s="390"/>
      <c r="IU49" s="390"/>
      <c r="IV49" s="390"/>
      <c r="IW49" s="390"/>
      <c r="IX49" s="390"/>
      <c r="IY49" s="390"/>
      <c r="IZ49" s="390"/>
      <c r="JA49" s="390"/>
      <c r="JB49" s="390"/>
      <c r="JC49" s="390"/>
      <c r="JD49" s="390"/>
      <c r="JE49" s="390"/>
      <c r="JF49" s="390"/>
      <c r="JG49" s="390"/>
      <c r="JH49" s="390"/>
      <c r="JI49" s="390"/>
      <c r="JJ49" s="390"/>
      <c r="JK49" s="390"/>
      <c r="JL49" s="390"/>
      <c r="JM49" s="390"/>
      <c r="JN49" s="390"/>
      <c r="JO49" s="390"/>
      <c r="JP49" s="390"/>
      <c r="JQ49" s="390"/>
      <c r="JR49" s="390"/>
      <c r="JS49" s="390"/>
      <c r="JT49" s="390"/>
      <c r="JU49" s="390"/>
      <c r="JV49" s="390"/>
      <c r="JW49" s="390"/>
      <c r="JX49" s="390"/>
      <c r="JY49" s="390"/>
      <c r="JZ49" s="390"/>
      <c r="KA49" s="390"/>
      <c r="KB49" s="390"/>
      <c r="KC49" s="390"/>
      <c r="KD49" s="390"/>
      <c r="KE49" s="390"/>
      <c r="KF49" s="390"/>
      <c r="KG49" s="390"/>
      <c r="KH49" s="390"/>
      <c r="KI49" s="390"/>
      <c r="KJ49" s="390"/>
      <c r="KK49" s="390"/>
      <c r="KL49" s="390"/>
      <c r="KM49" s="390"/>
      <c r="KN49" s="390"/>
      <c r="KO49" s="390"/>
      <c r="KP49" s="390"/>
      <c r="KQ49" s="390"/>
      <c r="KR49" s="390"/>
      <c r="KS49" s="390"/>
      <c r="KT49" s="390"/>
      <c r="KU49" s="390"/>
      <c r="KV49" s="390"/>
      <c r="KW49" s="390"/>
      <c r="KX49" s="390"/>
      <c r="KY49" s="390"/>
      <c r="KZ49" s="390"/>
      <c r="LA49" s="390"/>
      <c r="LB49" s="390"/>
      <c r="LC49" s="390"/>
      <c r="LD49" s="390"/>
      <c r="LE49" s="390"/>
      <c r="LF49" s="390"/>
      <c r="LG49" s="390"/>
      <c r="LH49" s="390"/>
      <c r="LI49" s="390"/>
      <c r="LJ49" s="390"/>
      <c r="LK49" s="390"/>
      <c r="LL49" s="390"/>
      <c r="LM49" s="390"/>
      <c r="LN49" s="390"/>
      <c r="LO49" s="390"/>
      <c r="LP49" s="390"/>
      <c r="LQ49" s="390"/>
      <c r="LR49" s="390"/>
      <c r="LS49" s="390"/>
      <c r="LT49" s="390"/>
      <c r="LU49" s="390"/>
      <c r="LV49" s="390"/>
      <c r="LW49" s="390"/>
      <c r="LX49" s="390"/>
      <c r="LY49" s="390"/>
      <c r="LZ49" s="390"/>
      <c r="MA49" s="390"/>
      <c r="MB49" s="390"/>
      <c r="MC49" s="390"/>
      <c r="MD49" s="390"/>
      <c r="ME49" s="390"/>
      <c r="MF49" s="390"/>
      <c r="MG49" s="390"/>
      <c r="MH49" s="390"/>
      <c r="MI49" s="390"/>
      <c r="MJ49" s="390"/>
      <c r="MK49" s="390"/>
      <c r="ML49" s="390"/>
      <c r="MM49" s="390"/>
      <c r="MN49" s="390"/>
      <c r="MO49" s="390"/>
      <c r="MP49" s="390"/>
      <c r="MQ49" s="390"/>
      <c r="MR49" s="390"/>
      <c r="MS49" s="390"/>
      <c r="MT49" s="390"/>
      <c r="MU49" s="390"/>
      <c r="MV49" s="390"/>
      <c r="MW49" s="390"/>
      <c r="MX49" s="390"/>
      <c r="MY49" s="390"/>
      <c r="MZ49" s="390"/>
      <c r="NA49" s="390"/>
      <c r="NB49" s="390"/>
      <c r="NC49" s="390"/>
      <c r="ND49" s="390"/>
      <c r="NE49" s="390"/>
      <c r="NF49" s="390"/>
      <c r="NG49" s="390"/>
      <c r="NH49" s="390"/>
      <c r="NI49" s="390"/>
      <c r="NJ49" s="390"/>
      <c r="NK49" s="390"/>
      <c r="NL49" s="390"/>
      <c r="NM49" s="390"/>
      <c r="NN49" s="390"/>
      <c r="NO49" s="390"/>
      <c r="NP49" s="390"/>
      <c r="NQ49" s="390"/>
      <c r="NR49" s="390"/>
      <c r="NS49" s="390"/>
      <c r="NT49" s="390"/>
      <c r="NU49" s="390"/>
      <c r="NV49" s="390"/>
      <c r="NW49" s="390"/>
      <c r="NX49" s="390"/>
      <c r="NY49" s="390"/>
      <c r="NZ49" s="390"/>
      <c r="OA49" s="390"/>
      <c r="OB49" s="390"/>
      <c r="OC49" s="390"/>
      <c r="OD49" s="390"/>
      <c r="OE49" s="390"/>
      <c r="OF49" s="390"/>
      <c r="OG49" s="390"/>
      <c r="OH49" s="390"/>
      <c r="OI49" s="390"/>
      <c r="OJ49" s="390"/>
      <c r="OK49" s="390"/>
      <c r="OL49" s="390"/>
      <c r="OM49" s="390"/>
      <c r="ON49" s="390"/>
      <c r="OO49" s="390"/>
      <c r="OP49" s="390"/>
      <c r="OQ49" s="390"/>
      <c r="OR49" s="390"/>
      <c r="OS49" s="390"/>
      <c r="OT49" s="390"/>
      <c r="OU49" s="390"/>
      <c r="OV49" s="390"/>
      <c r="OW49" s="390"/>
      <c r="OX49" s="390"/>
      <c r="OY49" s="390"/>
      <c r="OZ49" s="390"/>
      <c r="PA49" s="390"/>
      <c r="PB49" s="390"/>
      <c r="PC49" s="390"/>
      <c r="PD49" s="390"/>
      <c r="PE49" s="390"/>
      <c r="PF49" s="390"/>
      <c r="PG49" s="390"/>
      <c r="PH49" s="390"/>
      <c r="PI49" s="390"/>
      <c r="PJ49" s="390"/>
      <c r="PK49" s="390"/>
      <c r="PL49" s="390"/>
      <c r="PM49" s="390"/>
      <c r="PN49" s="390"/>
      <c r="PO49" s="390"/>
      <c r="PP49" s="390"/>
      <c r="PQ49" s="390"/>
      <c r="PR49" s="390"/>
      <c r="PS49" s="390"/>
      <c r="PT49" s="390"/>
      <c r="PU49" s="390"/>
      <c r="PV49" s="390"/>
      <c r="PW49" s="390"/>
      <c r="PX49" s="390"/>
      <c r="PY49" s="390"/>
      <c r="PZ49" s="390"/>
      <c r="QA49" s="390"/>
      <c r="QB49" s="390"/>
      <c r="QC49" s="390"/>
      <c r="QD49" s="390"/>
      <c r="QE49" s="390"/>
      <c r="QF49" s="390"/>
      <c r="QG49" s="390"/>
      <c r="QH49" s="390"/>
      <c r="QI49" s="390"/>
      <c r="QJ49" s="390"/>
      <c r="QK49" s="390"/>
      <c r="QL49" s="390"/>
      <c r="QM49" s="390"/>
      <c r="QN49" s="390"/>
      <c r="QO49" s="390"/>
      <c r="QP49" s="390"/>
      <c r="QQ49" s="390"/>
      <c r="QR49" s="390"/>
      <c r="QS49" s="390"/>
      <c r="QT49" s="390"/>
      <c r="QU49" s="390"/>
      <c r="QV49" s="390"/>
      <c r="QW49" s="390"/>
      <c r="QX49" s="390"/>
    </row>
    <row r="50" customFormat="false" ht="21" hidden="false" customHeight="true" outlineLevel="0" collapsed="false">
      <c r="A50" s="395"/>
      <c r="B50" s="396"/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396"/>
      <c r="Y50" s="396"/>
      <c r="Z50" s="396"/>
      <c r="AA50" s="397"/>
      <c r="AB50" s="394"/>
      <c r="AE50" s="390"/>
      <c r="AF50" s="390"/>
      <c r="AG50" s="390"/>
      <c r="AH50" s="390"/>
      <c r="AI50" s="390"/>
      <c r="AJ50" s="390"/>
      <c r="AK50" s="390"/>
      <c r="AL50" s="390"/>
      <c r="AM50" s="390"/>
      <c r="AN50" s="390"/>
      <c r="AO50" s="390"/>
      <c r="AP50" s="390"/>
      <c r="AQ50" s="390"/>
      <c r="AR50" s="390"/>
      <c r="AS50" s="390"/>
      <c r="AT50" s="390"/>
      <c r="AU50" s="390"/>
      <c r="AV50" s="390"/>
      <c r="AW50" s="390"/>
      <c r="AX50" s="390"/>
      <c r="AY50" s="390"/>
      <c r="AZ50" s="390"/>
      <c r="BA50" s="390"/>
      <c r="BB50" s="390"/>
      <c r="BC50" s="390"/>
      <c r="BD50" s="390"/>
      <c r="BE50" s="390"/>
      <c r="BF50" s="390"/>
      <c r="BG50" s="390"/>
      <c r="BH50" s="390"/>
      <c r="BI50" s="390"/>
      <c r="BJ50" s="390"/>
      <c r="BK50" s="390"/>
      <c r="BL50" s="390"/>
      <c r="BM50" s="390"/>
      <c r="BN50" s="390"/>
      <c r="BO50" s="390"/>
      <c r="BP50" s="390"/>
      <c r="BQ50" s="390"/>
      <c r="BR50" s="390"/>
      <c r="BS50" s="390"/>
      <c r="BT50" s="390"/>
      <c r="BU50" s="390"/>
      <c r="BV50" s="390"/>
      <c r="BW50" s="390"/>
      <c r="BX50" s="390"/>
      <c r="BY50" s="390"/>
      <c r="BZ50" s="390"/>
      <c r="CA50" s="390"/>
      <c r="CB50" s="390"/>
      <c r="CC50" s="390"/>
      <c r="CD50" s="390"/>
      <c r="CE50" s="390"/>
      <c r="CF50" s="390"/>
      <c r="CG50" s="390"/>
      <c r="CH50" s="390"/>
      <c r="CI50" s="390"/>
      <c r="CJ50" s="390"/>
      <c r="CK50" s="390"/>
      <c r="CL50" s="390"/>
      <c r="CM50" s="390"/>
      <c r="CN50" s="390"/>
      <c r="CO50" s="390"/>
      <c r="CP50" s="390"/>
      <c r="CQ50" s="390"/>
      <c r="CR50" s="390"/>
      <c r="CS50" s="390"/>
      <c r="CT50" s="390"/>
      <c r="CU50" s="390"/>
      <c r="CV50" s="390"/>
      <c r="CW50" s="390"/>
      <c r="CX50" s="390"/>
      <c r="CY50" s="390"/>
      <c r="CZ50" s="390"/>
      <c r="DA50" s="390"/>
      <c r="DB50" s="390"/>
      <c r="DC50" s="390"/>
      <c r="DD50" s="390"/>
      <c r="DE50" s="390"/>
      <c r="DF50" s="390"/>
      <c r="DG50" s="390"/>
      <c r="DH50" s="390"/>
      <c r="DI50" s="390"/>
      <c r="DJ50" s="390"/>
      <c r="DK50" s="390"/>
      <c r="DL50" s="390"/>
      <c r="DM50" s="390"/>
      <c r="DN50" s="390"/>
      <c r="DO50" s="390"/>
      <c r="DP50" s="390"/>
      <c r="DQ50" s="390"/>
      <c r="DR50" s="390"/>
      <c r="DS50" s="390"/>
      <c r="DT50" s="390"/>
      <c r="DU50" s="390"/>
      <c r="DV50" s="390"/>
      <c r="DW50" s="390"/>
      <c r="DX50" s="390"/>
      <c r="DY50" s="390"/>
      <c r="DZ50" s="390"/>
      <c r="EA50" s="390"/>
      <c r="EB50" s="390"/>
      <c r="EC50" s="390"/>
      <c r="ED50" s="390"/>
      <c r="EE50" s="390"/>
      <c r="EF50" s="390"/>
      <c r="EG50" s="390"/>
      <c r="EH50" s="390"/>
      <c r="EI50" s="390"/>
      <c r="EJ50" s="390"/>
      <c r="EK50" s="390"/>
      <c r="EL50" s="390"/>
      <c r="EM50" s="390"/>
      <c r="EN50" s="390"/>
      <c r="EO50" s="390"/>
      <c r="EP50" s="390"/>
      <c r="EQ50" s="390"/>
      <c r="ER50" s="390"/>
      <c r="ES50" s="390"/>
      <c r="ET50" s="390"/>
      <c r="EU50" s="390"/>
      <c r="EV50" s="390"/>
      <c r="EW50" s="390"/>
      <c r="EX50" s="390"/>
      <c r="EY50" s="390"/>
      <c r="EZ50" s="390"/>
      <c r="FA50" s="390"/>
      <c r="FB50" s="390"/>
      <c r="FC50" s="390"/>
      <c r="FD50" s="390"/>
      <c r="FE50" s="390"/>
      <c r="FF50" s="390"/>
      <c r="FG50" s="390"/>
      <c r="FH50" s="390"/>
      <c r="FI50" s="390"/>
      <c r="FJ50" s="390"/>
      <c r="FK50" s="390"/>
      <c r="FL50" s="390"/>
      <c r="FM50" s="390"/>
      <c r="FN50" s="390"/>
      <c r="FO50" s="390"/>
      <c r="FP50" s="390"/>
      <c r="FQ50" s="390"/>
      <c r="FR50" s="390"/>
      <c r="FS50" s="390"/>
      <c r="FT50" s="390"/>
      <c r="FU50" s="390"/>
      <c r="FV50" s="390"/>
      <c r="FW50" s="390"/>
      <c r="FX50" s="390"/>
      <c r="FY50" s="390"/>
      <c r="FZ50" s="390"/>
      <c r="GA50" s="390"/>
      <c r="GB50" s="390"/>
      <c r="GC50" s="390"/>
      <c r="GD50" s="390"/>
      <c r="GE50" s="390"/>
      <c r="GF50" s="390"/>
      <c r="GG50" s="390"/>
      <c r="GH50" s="390"/>
      <c r="GI50" s="390"/>
      <c r="GJ50" s="390"/>
      <c r="GK50" s="390"/>
      <c r="GL50" s="390"/>
      <c r="GM50" s="390"/>
      <c r="GN50" s="390"/>
      <c r="GO50" s="390"/>
      <c r="GP50" s="390"/>
      <c r="GQ50" s="390"/>
      <c r="GR50" s="390"/>
      <c r="GS50" s="390"/>
      <c r="GT50" s="390"/>
      <c r="GU50" s="390"/>
      <c r="GV50" s="390"/>
      <c r="GW50" s="390"/>
      <c r="GX50" s="390"/>
      <c r="GY50" s="390"/>
      <c r="GZ50" s="390"/>
      <c r="HA50" s="390"/>
      <c r="HB50" s="390"/>
      <c r="HC50" s="390"/>
      <c r="HD50" s="390"/>
      <c r="HE50" s="390"/>
      <c r="HF50" s="390"/>
      <c r="HG50" s="390"/>
      <c r="HH50" s="390"/>
      <c r="HI50" s="390"/>
      <c r="HJ50" s="390"/>
      <c r="HK50" s="390"/>
      <c r="HL50" s="390"/>
      <c r="HM50" s="390"/>
      <c r="HN50" s="390"/>
      <c r="HO50" s="390"/>
      <c r="HP50" s="390"/>
      <c r="HQ50" s="390"/>
      <c r="HR50" s="390"/>
      <c r="HS50" s="390"/>
      <c r="HT50" s="390"/>
      <c r="HU50" s="390"/>
      <c r="HV50" s="390"/>
      <c r="HW50" s="390"/>
      <c r="HX50" s="390"/>
      <c r="HY50" s="390"/>
      <c r="HZ50" s="390"/>
      <c r="IA50" s="390"/>
      <c r="IB50" s="390"/>
      <c r="IC50" s="390"/>
      <c r="ID50" s="390"/>
      <c r="IE50" s="390"/>
      <c r="IF50" s="390"/>
      <c r="IG50" s="390"/>
      <c r="IH50" s="390"/>
      <c r="II50" s="390"/>
      <c r="IJ50" s="390"/>
      <c r="IK50" s="390"/>
      <c r="IL50" s="390"/>
      <c r="IM50" s="390"/>
      <c r="IN50" s="390"/>
      <c r="IO50" s="390"/>
      <c r="IP50" s="390"/>
      <c r="IQ50" s="390"/>
      <c r="IR50" s="390"/>
      <c r="IS50" s="390"/>
      <c r="IT50" s="390"/>
      <c r="IU50" s="390"/>
      <c r="IV50" s="390"/>
      <c r="IW50" s="390"/>
      <c r="IX50" s="390"/>
      <c r="IY50" s="390"/>
      <c r="IZ50" s="390"/>
      <c r="JA50" s="390"/>
      <c r="JB50" s="390"/>
      <c r="JC50" s="390"/>
      <c r="JD50" s="390"/>
      <c r="JE50" s="390"/>
      <c r="JF50" s="390"/>
      <c r="JG50" s="390"/>
      <c r="JH50" s="390"/>
      <c r="JI50" s="390"/>
      <c r="JJ50" s="390"/>
      <c r="JK50" s="390"/>
      <c r="JL50" s="390"/>
      <c r="JM50" s="390"/>
      <c r="JN50" s="390"/>
      <c r="JO50" s="390"/>
      <c r="JP50" s="390"/>
      <c r="JQ50" s="390"/>
      <c r="JR50" s="390"/>
      <c r="JS50" s="390"/>
      <c r="JT50" s="390"/>
      <c r="JU50" s="390"/>
      <c r="JV50" s="390"/>
      <c r="JW50" s="390"/>
      <c r="JX50" s="390"/>
      <c r="JY50" s="390"/>
      <c r="JZ50" s="390"/>
      <c r="KA50" s="390"/>
      <c r="KB50" s="390"/>
      <c r="KC50" s="390"/>
      <c r="KD50" s="390"/>
      <c r="KE50" s="390"/>
      <c r="KF50" s="390"/>
      <c r="KG50" s="390"/>
      <c r="KH50" s="390"/>
      <c r="KI50" s="390"/>
      <c r="KJ50" s="390"/>
      <c r="KK50" s="390"/>
      <c r="KL50" s="390"/>
      <c r="KM50" s="390"/>
      <c r="KN50" s="390"/>
      <c r="KO50" s="390"/>
      <c r="KP50" s="390"/>
      <c r="KQ50" s="390"/>
      <c r="KR50" s="390"/>
      <c r="KS50" s="390"/>
      <c r="KT50" s="390"/>
      <c r="KU50" s="390"/>
      <c r="KV50" s="390"/>
      <c r="KW50" s="390"/>
      <c r="KX50" s="390"/>
      <c r="KY50" s="390"/>
      <c r="KZ50" s="390"/>
      <c r="LA50" s="390"/>
      <c r="LB50" s="390"/>
      <c r="LC50" s="390"/>
      <c r="LD50" s="390"/>
      <c r="LE50" s="390"/>
      <c r="LF50" s="390"/>
      <c r="LG50" s="390"/>
      <c r="LH50" s="390"/>
      <c r="LI50" s="390"/>
      <c r="LJ50" s="390"/>
      <c r="LK50" s="390"/>
      <c r="LL50" s="390"/>
      <c r="LM50" s="390"/>
      <c r="LN50" s="390"/>
      <c r="LO50" s="390"/>
      <c r="LP50" s="390"/>
      <c r="LQ50" s="390"/>
      <c r="LR50" s="390"/>
      <c r="LS50" s="390"/>
      <c r="LT50" s="390"/>
      <c r="LU50" s="390"/>
      <c r="LV50" s="390"/>
      <c r="LW50" s="390"/>
      <c r="LX50" s="390"/>
      <c r="LY50" s="390"/>
      <c r="LZ50" s="390"/>
      <c r="MA50" s="390"/>
      <c r="MB50" s="390"/>
      <c r="MC50" s="390"/>
      <c r="MD50" s="390"/>
      <c r="ME50" s="390"/>
      <c r="MF50" s="390"/>
      <c r="MG50" s="390"/>
      <c r="MH50" s="390"/>
      <c r="MI50" s="390"/>
      <c r="MJ50" s="390"/>
      <c r="MK50" s="390"/>
      <c r="ML50" s="390"/>
      <c r="MM50" s="390"/>
      <c r="MN50" s="390"/>
      <c r="MO50" s="390"/>
      <c r="MP50" s="390"/>
      <c r="MQ50" s="390"/>
      <c r="MR50" s="390"/>
      <c r="MS50" s="390"/>
      <c r="MT50" s="390"/>
      <c r="MU50" s="390"/>
      <c r="MV50" s="390"/>
      <c r="MW50" s="390"/>
      <c r="MX50" s="390"/>
      <c r="MY50" s="390"/>
      <c r="MZ50" s="390"/>
      <c r="NA50" s="390"/>
      <c r="NB50" s="390"/>
      <c r="NC50" s="390"/>
      <c r="ND50" s="390"/>
      <c r="NE50" s="390"/>
      <c r="NF50" s="390"/>
      <c r="NG50" s="390"/>
      <c r="NH50" s="390"/>
      <c r="NI50" s="390"/>
      <c r="NJ50" s="390"/>
      <c r="NK50" s="390"/>
      <c r="NL50" s="390"/>
      <c r="NM50" s="390"/>
      <c r="NN50" s="390"/>
      <c r="NO50" s="390"/>
      <c r="NP50" s="390"/>
      <c r="NQ50" s="390"/>
      <c r="NR50" s="390"/>
      <c r="NS50" s="390"/>
      <c r="NT50" s="390"/>
      <c r="NU50" s="390"/>
      <c r="NV50" s="390"/>
      <c r="NW50" s="390"/>
      <c r="NX50" s="390"/>
      <c r="NY50" s="390"/>
      <c r="NZ50" s="390"/>
      <c r="OA50" s="390"/>
      <c r="OB50" s="390"/>
      <c r="OC50" s="390"/>
      <c r="OD50" s="390"/>
      <c r="OE50" s="390"/>
      <c r="OF50" s="390"/>
      <c r="OG50" s="390"/>
      <c r="OH50" s="390"/>
      <c r="OI50" s="390"/>
      <c r="OJ50" s="390"/>
      <c r="OK50" s="390"/>
      <c r="OL50" s="390"/>
      <c r="OM50" s="390"/>
      <c r="ON50" s="390"/>
      <c r="OO50" s="390"/>
      <c r="OP50" s="390"/>
      <c r="OQ50" s="390"/>
      <c r="OR50" s="390"/>
      <c r="OS50" s="390"/>
      <c r="OT50" s="390"/>
      <c r="OU50" s="390"/>
      <c r="OV50" s="390"/>
      <c r="OW50" s="390"/>
      <c r="OX50" s="390"/>
      <c r="OY50" s="390"/>
      <c r="OZ50" s="390"/>
      <c r="PA50" s="390"/>
      <c r="PB50" s="390"/>
      <c r="PC50" s="390"/>
      <c r="PD50" s="390"/>
      <c r="PE50" s="390"/>
      <c r="PF50" s="390"/>
      <c r="PG50" s="390"/>
      <c r="PH50" s="390"/>
      <c r="PI50" s="390"/>
      <c r="PJ50" s="390"/>
      <c r="PK50" s="390"/>
      <c r="PL50" s="390"/>
      <c r="PM50" s="390"/>
      <c r="PN50" s="390"/>
      <c r="PO50" s="390"/>
      <c r="PP50" s="390"/>
      <c r="PQ50" s="390"/>
      <c r="PR50" s="390"/>
      <c r="PS50" s="390"/>
      <c r="PT50" s="390"/>
      <c r="PU50" s="390"/>
      <c r="PV50" s="390"/>
      <c r="PW50" s="390"/>
      <c r="PX50" s="390"/>
      <c r="PY50" s="390"/>
      <c r="PZ50" s="390"/>
      <c r="QA50" s="390"/>
      <c r="QB50" s="390"/>
      <c r="QC50" s="390"/>
      <c r="QD50" s="390"/>
      <c r="QE50" s="390"/>
      <c r="QF50" s="390"/>
      <c r="QG50" s="390"/>
      <c r="QH50" s="390"/>
      <c r="QI50" s="390"/>
      <c r="QJ50" s="390"/>
      <c r="QK50" s="390"/>
      <c r="QL50" s="390"/>
      <c r="QM50" s="390"/>
      <c r="QN50" s="390"/>
      <c r="QO50" s="390"/>
      <c r="QP50" s="390"/>
      <c r="QQ50" s="390"/>
      <c r="QR50" s="390"/>
      <c r="QS50" s="390"/>
      <c r="QT50" s="390"/>
      <c r="QU50" s="390"/>
      <c r="QV50" s="390"/>
      <c r="QW50" s="390"/>
      <c r="QX50" s="390"/>
    </row>
    <row r="51" customFormat="false" ht="21" hidden="false" customHeight="true" outlineLevel="0" collapsed="false">
      <c r="A51" s="395"/>
      <c r="B51" s="396"/>
      <c r="C51" s="396"/>
      <c r="D51" s="396" t="s">
        <v>2797</v>
      </c>
      <c r="E51" s="398"/>
      <c r="F51" s="369"/>
      <c r="G51" s="369"/>
      <c r="H51" s="369"/>
      <c r="I51" s="369"/>
      <c r="J51" s="369"/>
      <c r="K51" s="369"/>
      <c r="L51" s="369"/>
      <c r="M51" s="369"/>
      <c r="N51" s="369"/>
      <c r="O51" s="369"/>
      <c r="P51" s="369"/>
      <c r="Q51" s="369"/>
      <c r="R51" s="369"/>
      <c r="S51" s="369"/>
      <c r="T51" s="369"/>
      <c r="U51" s="369"/>
      <c r="V51" s="369"/>
      <c r="W51" s="369"/>
      <c r="X51" s="369"/>
      <c r="Y51" s="369"/>
      <c r="Z51" s="369"/>
      <c r="AA51" s="397"/>
      <c r="AB51" s="394"/>
      <c r="AE51" s="390"/>
      <c r="AF51" s="390"/>
      <c r="AG51" s="390"/>
      <c r="AH51" s="390"/>
      <c r="AI51" s="390"/>
      <c r="AJ51" s="390"/>
      <c r="AK51" s="390"/>
      <c r="AL51" s="390"/>
      <c r="AM51" s="390"/>
      <c r="AN51" s="390"/>
      <c r="AO51" s="390"/>
      <c r="AP51" s="390"/>
      <c r="AQ51" s="390"/>
      <c r="AR51" s="390"/>
      <c r="AS51" s="390"/>
      <c r="AT51" s="390"/>
      <c r="AU51" s="390"/>
      <c r="AV51" s="390"/>
      <c r="AW51" s="390"/>
      <c r="AX51" s="390"/>
      <c r="AY51" s="390"/>
      <c r="AZ51" s="390"/>
      <c r="BA51" s="390"/>
      <c r="BB51" s="390"/>
      <c r="BC51" s="390"/>
      <c r="BD51" s="390"/>
      <c r="BE51" s="390"/>
      <c r="BF51" s="390"/>
      <c r="BG51" s="390"/>
      <c r="BH51" s="390"/>
      <c r="BI51" s="390"/>
      <c r="BJ51" s="390"/>
      <c r="BK51" s="390"/>
      <c r="BL51" s="390"/>
      <c r="BM51" s="390"/>
      <c r="BN51" s="390"/>
      <c r="BO51" s="390"/>
      <c r="BP51" s="390"/>
      <c r="BQ51" s="390"/>
      <c r="BR51" s="390"/>
      <c r="BS51" s="390"/>
      <c r="BT51" s="390"/>
      <c r="BU51" s="390"/>
      <c r="BV51" s="390"/>
      <c r="BW51" s="390"/>
      <c r="BX51" s="390"/>
      <c r="BY51" s="390"/>
      <c r="BZ51" s="390"/>
      <c r="CA51" s="390"/>
      <c r="CB51" s="390"/>
      <c r="CC51" s="390"/>
      <c r="CD51" s="390"/>
      <c r="CE51" s="390"/>
      <c r="CF51" s="390"/>
      <c r="CG51" s="390"/>
      <c r="CH51" s="390"/>
      <c r="CI51" s="390"/>
      <c r="CJ51" s="390"/>
      <c r="CK51" s="390"/>
      <c r="CL51" s="390"/>
      <c r="CM51" s="390"/>
      <c r="CN51" s="390"/>
      <c r="CO51" s="390"/>
      <c r="CP51" s="390"/>
      <c r="CQ51" s="390"/>
      <c r="CR51" s="390"/>
      <c r="CS51" s="390"/>
      <c r="CT51" s="390"/>
      <c r="CU51" s="390"/>
      <c r="CV51" s="390"/>
      <c r="CW51" s="390"/>
      <c r="CX51" s="390"/>
      <c r="CY51" s="390"/>
      <c r="CZ51" s="390"/>
      <c r="DA51" s="390"/>
      <c r="DB51" s="390"/>
      <c r="DC51" s="390"/>
      <c r="DD51" s="390"/>
      <c r="DE51" s="390"/>
      <c r="DF51" s="390"/>
      <c r="DG51" s="390"/>
      <c r="DH51" s="390"/>
      <c r="DI51" s="390"/>
      <c r="DJ51" s="390"/>
      <c r="DK51" s="390"/>
      <c r="DL51" s="390"/>
      <c r="DM51" s="390"/>
      <c r="DN51" s="390"/>
      <c r="DO51" s="390"/>
      <c r="DP51" s="390"/>
      <c r="DQ51" s="390"/>
      <c r="DR51" s="390"/>
      <c r="DS51" s="390"/>
      <c r="DT51" s="390"/>
      <c r="DU51" s="390"/>
      <c r="DV51" s="390"/>
      <c r="DW51" s="390"/>
      <c r="DX51" s="390"/>
      <c r="DY51" s="390"/>
      <c r="DZ51" s="390"/>
      <c r="EA51" s="390"/>
      <c r="EB51" s="390"/>
      <c r="EC51" s="390"/>
      <c r="ED51" s="390"/>
      <c r="EE51" s="390"/>
      <c r="EF51" s="390"/>
      <c r="EG51" s="390"/>
      <c r="EH51" s="390"/>
      <c r="EI51" s="390"/>
      <c r="EJ51" s="390"/>
      <c r="EK51" s="390"/>
      <c r="EL51" s="390"/>
      <c r="EM51" s="390"/>
      <c r="EN51" s="390"/>
      <c r="EO51" s="390"/>
      <c r="EP51" s="390"/>
      <c r="EQ51" s="390"/>
      <c r="ER51" s="390"/>
      <c r="ES51" s="390"/>
      <c r="ET51" s="390"/>
      <c r="EU51" s="390"/>
      <c r="EV51" s="390"/>
      <c r="EW51" s="390"/>
      <c r="EX51" s="390"/>
      <c r="EY51" s="390"/>
      <c r="EZ51" s="390"/>
      <c r="FA51" s="390"/>
      <c r="FB51" s="390"/>
      <c r="FC51" s="390"/>
      <c r="FD51" s="390"/>
      <c r="FE51" s="390"/>
      <c r="FF51" s="390"/>
      <c r="FG51" s="390"/>
      <c r="FH51" s="390"/>
      <c r="FI51" s="390"/>
      <c r="FJ51" s="390"/>
      <c r="FK51" s="390"/>
      <c r="FL51" s="390"/>
      <c r="FM51" s="390"/>
      <c r="FN51" s="390"/>
      <c r="FO51" s="390"/>
      <c r="FP51" s="390"/>
      <c r="FQ51" s="390"/>
      <c r="FR51" s="390"/>
      <c r="FS51" s="390"/>
      <c r="FT51" s="390"/>
      <c r="FU51" s="390"/>
      <c r="FV51" s="390"/>
      <c r="FW51" s="390"/>
      <c r="FX51" s="390"/>
      <c r="FY51" s="390"/>
      <c r="FZ51" s="390"/>
      <c r="GA51" s="390"/>
      <c r="GB51" s="390"/>
      <c r="GC51" s="390"/>
      <c r="GD51" s="390"/>
      <c r="GE51" s="390"/>
      <c r="GF51" s="390"/>
      <c r="GG51" s="390"/>
      <c r="GH51" s="390"/>
      <c r="GI51" s="390"/>
      <c r="GJ51" s="390"/>
      <c r="GK51" s="390"/>
      <c r="GL51" s="390"/>
      <c r="GM51" s="390"/>
      <c r="GN51" s="390"/>
      <c r="GO51" s="390"/>
      <c r="GP51" s="390"/>
      <c r="GQ51" s="390"/>
      <c r="GR51" s="390"/>
      <c r="GS51" s="390"/>
      <c r="GT51" s="390"/>
      <c r="GU51" s="390"/>
      <c r="GV51" s="390"/>
      <c r="GW51" s="390"/>
      <c r="GX51" s="390"/>
      <c r="GY51" s="390"/>
      <c r="GZ51" s="390"/>
      <c r="HA51" s="390"/>
      <c r="HB51" s="390"/>
      <c r="HC51" s="390"/>
      <c r="HD51" s="390"/>
      <c r="HE51" s="390"/>
      <c r="HF51" s="390"/>
      <c r="HG51" s="390"/>
      <c r="HH51" s="390"/>
      <c r="HI51" s="390"/>
      <c r="HJ51" s="390"/>
      <c r="HK51" s="390"/>
      <c r="HL51" s="390"/>
      <c r="HM51" s="390"/>
      <c r="HN51" s="390"/>
      <c r="HO51" s="390"/>
      <c r="HP51" s="390"/>
      <c r="HQ51" s="390"/>
      <c r="HR51" s="390"/>
      <c r="HS51" s="390"/>
      <c r="HT51" s="390"/>
      <c r="HU51" s="390"/>
      <c r="HV51" s="390"/>
      <c r="HW51" s="390"/>
      <c r="HX51" s="390"/>
      <c r="HY51" s="390"/>
      <c r="HZ51" s="390"/>
      <c r="IA51" s="390"/>
      <c r="IB51" s="390"/>
      <c r="IC51" s="390"/>
      <c r="ID51" s="390"/>
      <c r="IE51" s="390"/>
      <c r="IF51" s="390"/>
      <c r="IG51" s="390"/>
      <c r="IH51" s="390"/>
      <c r="II51" s="390"/>
      <c r="IJ51" s="390"/>
      <c r="IK51" s="390"/>
      <c r="IL51" s="390"/>
      <c r="IM51" s="390"/>
      <c r="IN51" s="390"/>
      <c r="IO51" s="390"/>
      <c r="IP51" s="390"/>
      <c r="IQ51" s="390"/>
      <c r="IR51" s="390"/>
      <c r="IS51" s="390"/>
      <c r="IT51" s="390"/>
      <c r="IU51" s="390"/>
      <c r="IV51" s="390"/>
      <c r="IW51" s="390"/>
      <c r="IX51" s="390"/>
      <c r="IY51" s="390"/>
      <c r="IZ51" s="390"/>
      <c r="JA51" s="390"/>
      <c r="JB51" s="390"/>
      <c r="JC51" s="390"/>
      <c r="JD51" s="390"/>
      <c r="JE51" s="390"/>
      <c r="JF51" s="390"/>
      <c r="JG51" s="390"/>
      <c r="JH51" s="390"/>
      <c r="JI51" s="390"/>
      <c r="JJ51" s="390"/>
      <c r="JK51" s="390"/>
      <c r="JL51" s="390"/>
      <c r="JM51" s="390"/>
      <c r="JN51" s="390"/>
      <c r="JO51" s="390"/>
      <c r="JP51" s="390"/>
      <c r="JQ51" s="390"/>
      <c r="JR51" s="390"/>
      <c r="JS51" s="390"/>
      <c r="JT51" s="390"/>
      <c r="JU51" s="390"/>
      <c r="JV51" s="390"/>
      <c r="JW51" s="390"/>
      <c r="JX51" s="390"/>
      <c r="JY51" s="390"/>
      <c r="JZ51" s="390"/>
      <c r="KA51" s="390"/>
      <c r="KB51" s="390"/>
      <c r="KC51" s="390"/>
      <c r="KD51" s="390"/>
      <c r="KE51" s="390"/>
      <c r="KF51" s="390"/>
      <c r="KG51" s="390"/>
      <c r="KH51" s="390"/>
      <c r="KI51" s="390"/>
      <c r="KJ51" s="390"/>
      <c r="KK51" s="390"/>
      <c r="KL51" s="390"/>
      <c r="KM51" s="390"/>
      <c r="KN51" s="390"/>
      <c r="KO51" s="390"/>
      <c r="KP51" s="390"/>
      <c r="KQ51" s="390"/>
      <c r="KR51" s="390"/>
      <c r="KS51" s="390"/>
      <c r="KT51" s="390"/>
      <c r="KU51" s="390"/>
      <c r="KV51" s="390"/>
      <c r="KW51" s="390"/>
      <c r="KX51" s="390"/>
      <c r="KY51" s="390"/>
      <c r="KZ51" s="390"/>
      <c r="LA51" s="390"/>
      <c r="LB51" s="390"/>
      <c r="LC51" s="390"/>
      <c r="LD51" s="390"/>
      <c r="LE51" s="390"/>
      <c r="LF51" s="390"/>
      <c r="LG51" s="390"/>
      <c r="LH51" s="390"/>
      <c r="LI51" s="390"/>
      <c r="LJ51" s="390"/>
      <c r="LK51" s="390"/>
      <c r="LL51" s="390"/>
      <c r="LM51" s="390"/>
      <c r="LN51" s="390"/>
      <c r="LO51" s="390"/>
      <c r="LP51" s="390"/>
      <c r="LQ51" s="390"/>
      <c r="LR51" s="390"/>
      <c r="LS51" s="390"/>
      <c r="LT51" s="390"/>
      <c r="LU51" s="390"/>
      <c r="LV51" s="390"/>
      <c r="LW51" s="390"/>
      <c r="LX51" s="390"/>
      <c r="LY51" s="390"/>
      <c r="LZ51" s="390"/>
      <c r="MA51" s="390"/>
      <c r="MB51" s="390"/>
      <c r="MC51" s="390"/>
      <c r="MD51" s="390"/>
      <c r="ME51" s="390"/>
      <c r="MF51" s="390"/>
      <c r="MG51" s="390"/>
      <c r="MH51" s="390"/>
      <c r="MI51" s="390"/>
      <c r="MJ51" s="390"/>
      <c r="MK51" s="390"/>
      <c r="ML51" s="390"/>
      <c r="MM51" s="390"/>
      <c r="MN51" s="390"/>
      <c r="MO51" s="390"/>
      <c r="MP51" s="390"/>
      <c r="MQ51" s="390"/>
      <c r="MR51" s="390"/>
      <c r="MS51" s="390"/>
      <c r="MT51" s="390"/>
      <c r="MU51" s="390"/>
      <c r="MV51" s="390"/>
      <c r="MW51" s="390"/>
      <c r="MX51" s="390"/>
      <c r="MY51" s="390"/>
      <c r="MZ51" s="390"/>
      <c r="NA51" s="390"/>
      <c r="NB51" s="390"/>
      <c r="NC51" s="390"/>
      <c r="ND51" s="390"/>
      <c r="NE51" s="390"/>
      <c r="NF51" s="390"/>
      <c r="NG51" s="390"/>
      <c r="NH51" s="390"/>
      <c r="NI51" s="390"/>
      <c r="NJ51" s="390"/>
      <c r="NK51" s="390"/>
      <c r="NL51" s="390"/>
      <c r="NM51" s="390"/>
      <c r="NN51" s="390"/>
      <c r="NO51" s="390"/>
      <c r="NP51" s="390"/>
      <c r="NQ51" s="390"/>
      <c r="NR51" s="390"/>
      <c r="NS51" s="390"/>
      <c r="NT51" s="390"/>
      <c r="NU51" s="390"/>
      <c r="NV51" s="390"/>
      <c r="NW51" s="390"/>
      <c r="NX51" s="390"/>
      <c r="NY51" s="390"/>
      <c r="NZ51" s="390"/>
      <c r="OA51" s="390"/>
      <c r="OB51" s="390"/>
      <c r="OC51" s="390"/>
      <c r="OD51" s="390"/>
      <c r="OE51" s="390"/>
      <c r="OF51" s="390"/>
      <c r="OG51" s="390"/>
      <c r="OH51" s="390"/>
      <c r="OI51" s="390"/>
      <c r="OJ51" s="390"/>
      <c r="OK51" s="390"/>
      <c r="OL51" s="390"/>
      <c r="OM51" s="390"/>
      <c r="ON51" s="390"/>
      <c r="OO51" s="390"/>
      <c r="OP51" s="390"/>
      <c r="OQ51" s="390"/>
      <c r="OR51" s="390"/>
      <c r="OS51" s="390"/>
      <c r="OT51" s="390"/>
      <c r="OU51" s="390"/>
      <c r="OV51" s="390"/>
      <c r="OW51" s="390"/>
      <c r="OX51" s="390"/>
      <c r="OY51" s="390"/>
      <c r="OZ51" s="390"/>
      <c r="PA51" s="390"/>
      <c r="PB51" s="390"/>
      <c r="PC51" s="390"/>
      <c r="PD51" s="390"/>
      <c r="PE51" s="390"/>
      <c r="PF51" s="390"/>
      <c r="PG51" s="390"/>
      <c r="PH51" s="390"/>
      <c r="PI51" s="390"/>
      <c r="PJ51" s="390"/>
      <c r="PK51" s="390"/>
      <c r="PL51" s="390"/>
      <c r="PM51" s="390"/>
      <c r="PN51" s="390"/>
      <c r="PO51" s="390"/>
      <c r="PP51" s="390"/>
      <c r="PQ51" s="390"/>
      <c r="PR51" s="390"/>
      <c r="PS51" s="390"/>
      <c r="PT51" s="390"/>
      <c r="PU51" s="390"/>
      <c r="PV51" s="390"/>
      <c r="PW51" s="390"/>
      <c r="PX51" s="390"/>
      <c r="PY51" s="390"/>
      <c r="PZ51" s="390"/>
      <c r="QA51" s="390"/>
      <c r="QB51" s="390"/>
      <c r="QC51" s="390"/>
      <c r="QD51" s="390"/>
      <c r="QE51" s="390"/>
      <c r="QF51" s="390"/>
      <c r="QG51" s="390"/>
      <c r="QH51" s="390"/>
      <c r="QI51" s="390"/>
      <c r="QJ51" s="390"/>
      <c r="QK51" s="390"/>
      <c r="QL51" s="390"/>
      <c r="QM51" s="390"/>
      <c r="QN51" s="390"/>
      <c r="QO51" s="390"/>
      <c r="QP51" s="390"/>
      <c r="QQ51" s="390"/>
      <c r="QR51" s="390"/>
      <c r="QS51" s="390"/>
      <c r="QT51" s="390"/>
      <c r="QU51" s="390"/>
      <c r="QV51" s="390"/>
      <c r="QW51" s="390"/>
      <c r="QX51" s="390"/>
    </row>
    <row r="52" customFormat="false" ht="21" hidden="false" customHeight="true" outlineLevel="0" collapsed="false">
      <c r="A52" s="395"/>
      <c r="B52" s="396"/>
      <c r="C52" s="396"/>
      <c r="D52" s="396"/>
      <c r="E52" s="396"/>
      <c r="F52" s="396"/>
      <c r="G52" s="396"/>
      <c r="H52" s="396"/>
      <c r="I52" s="396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6"/>
      <c r="Y52" s="396"/>
      <c r="Z52" s="396"/>
      <c r="AA52" s="397"/>
      <c r="AB52" s="394"/>
      <c r="AE52" s="390"/>
      <c r="AF52" s="390"/>
      <c r="AG52" s="390"/>
      <c r="AH52" s="390"/>
      <c r="AI52" s="390"/>
      <c r="AJ52" s="390"/>
      <c r="AK52" s="390"/>
      <c r="AL52" s="390"/>
      <c r="AM52" s="390"/>
      <c r="AN52" s="390"/>
      <c r="AO52" s="390"/>
      <c r="AP52" s="390"/>
      <c r="AQ52" s="390"/>
      <c r="AR52" s="390"/>
      <c r="AS52" s="390"/>
      <c r="AT52" s="390"/>
      <c r="AU52" s="390"/>
      <c r="AV52" s="390"/>
      <c r="AW52" s="390"/>
      <c r="AX52" s="390"/>
      <c r="AY52" s="390"/>
      <c r="AZ52" s="390"/>
      <c r="BA52" s="390"/>
      <c r="BB52" s="390"/>
      <c r="BC52" s="390"/>
      <c r="BD52" s="390"/>
      <c r="BE52" s="390"/>
      <c r="BF52" s="390"/>
      <c r="BG52" s="390"/>
      <c r="BH52" s="390"/>
      <c r="BI52" s="390"/>
      <c r="BJ52" s="390"/>
      <c r="BK52" s="390"/>
      <c r="BL52" s="390"/>
      <c r="BM52" s="390"/>
      <c r="BN52" s="390"/>
      <c r="BO52" s="390"/>
      <c r="BP52" s="390"/>
      <c r="BQ52" s="390"/>
      <c r="BR52" s="390"/>
      <c r="BS52" s="390"/>
      <c r="BT52" s="390"/>
      <c r="BU52" s="390"/>
      <c r="BV52" s="390"/>
      <c r="BW52" s="390"/>
      <c r="BX52" s="390"/>
      <c r="BY52" s="390"/>
      <c r="BZ52" s="390"/>
      <c r="CA52" s="390"/>
      <c r="CB52" s="390"/>
      <c r="CC52" s="390"/>
      <c r="CD52" s="390"/>
      <c r="CE52" s="390"/>
      <c r="CF52" s="390"/>
      <c r="CG52" s="390"/>
      <c r="CH52" s="390"/>
      <c r="CI52" s="390"/>
      <c r="CJ52" s="390"/>
      <c r="CK52" s="390"/>
      <c r="CL52" s="390"/>
      <c r="CM52" s="390"/>
      <c r="CN52" s="390"/>
      <c r="CO52" s="390"/>
      <c r="CP52" s="390"/>
      <c r="CQ52" s="390"/>
      <c r="CR52" s="390"/>
      <c r="CS52" s="390"/>
      <c r="CT52" s="390"/>
      <c r="CU52" s="390"/>
      <c r="CV52" s="390"/>
      <c r="CW52" s="390"/>
      <c r="CX52" s="390"/>
      <c r="CY52" s="390"/>
      <c r="CZ52" s="390"/>
      <c r="DA52" s="390"/>
      <c r="DB52" s="390"/>
      <c r="DC52" s="390"/>
      <c r="DD52" s="390"/>
      <c r="DE52" s="390"/>
      <c r="DF52" s="390"/>
      <c r="DG52" s="390"/>
      <c r="DH52" s="390"/>
      <c r="DI52" s="390"/>
      <c r="DJ52" s="390"/>
      <c r="DK52" s="390"/>
      <c r="DL52" s="390"/>
      <c r="DM52" s="390"/>
      <c r="DN52" s="390"/>
      <c r="DO52" s="390"/>
      <c r="DP52" s="390"/>
      <c r="DQ52" s="390"/>
      <c r="DR52" s="390"/>
      <c r="DS52" s="390"/>
      <c r="DT52" s="390"/>
      <c r="DU52" s="390"/>
      <c r="DV52" s="390"/>
      <c r="DW52" s="390"/>
      <c r="DX52" s="390"/>
      <c r="DY52" s="390"/>
      <c r="DZ52" s="390"/>
      <c r="EA52" s="390"/>
      <c r="EB52" s="390"/>
      <c r="EC52" s="390"/>
      <c r="ED52" s="390"/>
      <c r="EE52" s="390"/>
      <c r="EF52" s="390"/>
      <c r="EG52" s="390"/>
      <c r="EH52" s="390"/>
      <c r="EI52" s="390"/>
      <c r="EJ52" s="390"/>
      <c r="EK52" s="390"/>
      <c r="EL52" s="390"/>
      <c r="EM52" s="390"/>
      <c r="EN52" s="390"/>
      <c r="EO52" s="390"/>
      <c r="EP52" s="390"/>
      <c r="EQ52" s="390"/>
      <c r="ER52" s="390"/>
      <c r="ES52" s="390"/>
      <c r="ET52" s="390"/>
      <c r="EU52" s="390"/>
      <c r="EV52" s="390"/>
      <c r="EW52" s="390"/>
      <c r="EX52" s="390"/>
      <c r="EY52" s="390"/>
      <c r="EZ52" s="390"/>
      <c r="FA52" s="390"/>
      <c r="FB52" s="390"/>
      <c r="FC52" s="390"/>
      <c r="FD52" s="390"/>
      <c r="FE52" s="390"/>
      <c r="FF52" s="390"/>
      <c r="FG52" s="390"/>
      <c r="FH52" s="390"/>
      <c r="FI52" s="390"/>
      <c r="FJ52" s="390"/>
      <c r="FK52" s="390"/>
      <c r="FL52" s="390"/>
      <c r="FM52" s="390"/>
      <c r="FN52" s="390"/>
      <c r="FO52" s="390"/>
      <c r="FP52" s="390"/>
      <c r="FQ52" s="390"/>
      <c r="FR52" s="390"/>
      <c r="FS52" s="390"/>
      <c r="FT52" s="390"/>
      <c r="FU52" s="390"/>
      <c r="FV52" s="390"/>
      <c r="FW52" s="390"/>
      <c r="FX52" s="390"/>
      <c r="FY52" s="390"/>
      <c r="FZ52" s="390"/>
      <c r="GA52" s="390"/>
      <c r="GB52" s="390"/>
      <c r="GC52" s="390"/>
      <c r="GD52" s="390"/>
      <c r="GE52" s="390"/>
      <c r="GF52" s="390"/>
      <c r="GG52" s="390"/>
      <c r="GH52" s="390"/>
      <c r="GI52" s="390"/>
      <c r="GJ52" s="390"/>
      <c r="GK52" s="390"/>
      <c r="GL52" s="390"/>
      <c r="GM52" s="390"/>
      <c r="GN52" s="390"/>
      <c r="GO52" s="390"/>
      <c r="GP52" s="390"/>
      <c r="GQ52" s="390"/>
      <c r="GR52" s="390"/>
      <c r="GS52" s="390"/>
      <c r="GT52" s="390"/>
      <c r="GU52" s="390"/>
      <c r="GV52" s="390"/>
      <c r="GW52" s="390"/>
      <c r="GX52" s="390"/>
      <c r="GY52" s="390"/>
      <c r="GZ52" s="390"/>
      <c r="HA52" s="390"/>
      <c r="HB52" s="390"/>
      <c r="HC52" s="390"/>
      <c r="HD52" s="390"/>
      <c r="HE52" s="390"/>
      <c r="HF52" s="390"/>
      <c r="HG52" s="390"/>
      <c r="HH52" s="390"/>
      <c r="HI52" s="390"/>
      <c r="HJ52" s="390"/>
      <c r="HK52" s="390"/>
      <c r="HL52" s="390"/>
      <c r="HM52" s="390"/>
      <c r="HN52" s="390"/>
      <c r="HO52" s="390"/>
      <c r="HP52" s="390"/>
      <c r="HQ52" s="390"/>
      <c r="HR52" s="390"/>
      <c r="HS52" s="390"/>
      <c r="HT52" s="390"/>
      <c r="HU52" s="390"/>
      <c r="HV52" s="390"/>
      <c r="HW52" s="390"/>
      <c r="HX52" s="390"/>
      <c r="HY52" s="390"/>
      <c r="HZ52" s="390"/>
      <c r="IA52" s="390"/>
      <c r="IB52" s="390"/>
      <c r="IC52" s="390"/>
      <c r="ID52" s="390"/>
      <c r="IE52" s="390"/>
      <c r="IF52" s="390"/>
      <c r="IG52" s="390"/>
      <c r="IH52" s="390"/>
      <c r="II52" s="390"/>
      <c r="IJ52" s="390"/>
      <c r="IK52" s="390"/>
      <c r="IL52" s="390"/>
      <c r="IM52" s="390"/>
      <c r="IN52" s="390"/>
      <c r="IO52" s="390"/>
      <c r="IP52" s="390"/>
      <c r="IQ52" s="390"/>
      <c r="IR52" s="390"/>
      <c r="IS52" s="390"/>
      <c r="IT52" s="390"/>
      <c r="IU52" s="390"/>
      <c r="IV52" s="390"/>
      <c r="IW52" s="390"/>
      <c r="IX52" s="390"/>
      <c r="IY52" s="390"/>
      <c r="IZ52" s="390"/>
      <c r="JA52" s="390"/>
      <c r="JB52" s="390"/>
      <c r="JC52" s="390"/>
      <c r="JD52" s="390"/>
      <c r="JE52" s="390"/>
      <c r="JF52" s="390"/>
      <c r="JG52" s="390"/>
      <c r="JH52" s="390"/>
      <c r="JI52" s="390"/>
      <c r="JJ52" s="390"/>
      <c r="JK52" s="390"/>
      <c r="JL52" s="390"/>
      <c r="JM52" s="390"/>
      <c r="JN52" s="390"/>
      <c r="JO52" s="390"/>
      <c r="JP52" s="390"/>
      <c r="JQ52" s="390"/>
      <c r="JR52" s="390"/>
      <c r="JS52" s="390"/>
      <c r="JT52" s="390"/>
      <c r="JU52" s="390"/>
      <c r="JV52" s="390"/>
      <c r="JW52" s="390"/>
      <c r="JX52" s="390"/>
      <c r="JY52" s="390"/>
      <c r="JZ52" s="390"/>
      <c r="KA52" s="390"/>
      <c r="KB52" s="390"/>
      <c r="KC52" s="390"/>
      <c r="KD52" s="390"/>
      <c r="KE52" s="390"/>
      <c r="KF52" s="390"/>
      <c r="KG52" s="390"/>
      <c r="KH52" s="390"/>
      <c r="KI52" s="390"/>
      <c r="KJ52" s="390"/>
      <c r="KK52" s="390"/>
      <c r="KL52" s="390"/>
      <c r="KM52" s="390"/>
      <c r="KN52" s="390"/>
      <c r="KO52" s="390"/>
      <c r="KP52" s="390"/>
      <c r="KQ52" s="390"/>
      <c r="KR52" s="390"/>
      <c r="KS52" s="390"/>
      <c r="KT52" s="390"/>
      <c r="KU52" s="390"/>
      <c r="KV52" s="390"/>
      <c r="KW52" s="390"/>
      <c r="KX52" s="390"/>
      <c r="KY52" s="390"/>
      <c r="KZ52" s="390"/>
      <c r="LA52" s="390"/>
      <c r="LB52" s="390"/>
      <c r="LC52" s="390"/>
      <c r="LD52" s="390"/>
      <c r="LE52" s="390"/>
      <c r="LF52" s="390"/>
      <c r="LG52" s="390"/>
      <c r="LH52" s="390"/>
      <c r="LI52" s="390"/>
      <c r="LJ52" s="390"/>
      <c r="LK52" s="390"/>
      <c r="LL52" s="390"/>
      <c r="LM52" s="390"/>
      <c r="LN52" s="390"/>
      <c r="LO52" s="390"/>
      <c r="LP52" s="390"/>
      <c r="LQ52" s="390"/>
      <c r="LR52" s="390"/>
      <c r="LS52" s="390"/>
      <c r="LT52" s="390"/>
      <c r="LU52" s="390"/>
      <c r="LV52" s="390"/>
      <c r="LW52" s="390"/>
      <c r="LX52" s="390"/>
      <c r="LY52" s="390"/>
      <c r="LZ52" s="390"/>
      <c r="MA52" s="390"/>
      <c r="MB52" s="390"/>
      <c r="MC52" s="390"/>
      <c r="MD52" s="390"/>
      <c r="ME52" s="390"/>
      <c r="MF52" s="390"/>
      <c r="MG52" s="390"/>
      <c r="MH52" s="390"/>
      <c r="MI52" s="390"/>
      <c r="MJ52" s="390"/>
      <c r="MK52" s="390"/>
      <c r="ML52" s="390"/>
      <c r="MM52" s="390"/>
      <c r="MN52" s="390"/>
      <c r="MO52" s="390"/>
      <c r="MP52" s="390"/>
      <c r="MQ52" s="390"/>
      <c r="MR52" s="390"/>
      <c r="MS52" s="390"/>
      <c r="MT52" s="390"/>
      <c r="MU52" s="390"/>
      <c r="MV52" s="390"/>
      <c r="MW52" s="390"/>
      <c r="MX52" s="390"/>
      <c r="MY52" s="390"/>
      <c r="MZ52" s="390"/>
      <c r="NA52" s="390"/>
      <c r="NB52" s="390"/>
      <c r="NC52" s="390"/>
      <c r="ND52" s="390"/>
      <c r="NE52" s="390"/>
      <c r="NF52" s="390"/>
      <c r="NG52" s="390"/>
      <c r="NH52" s="390"/>
      <c r="NI52" s="390"/>
      <c r="NJ52" s="390"/>
      <c r="NK52" s="390"/>
      <c r="NL52" s="390"/>
      <c r="NM52" s="390"/>
      <c r="NN52" s="390"/>
      <c r="NO52" s="390"/>
      <c r="NP52" s="390"/>
      <c r="NQ52" s="390"/>
      <c r="NR52" s="390"/>
      <c r="NS52" s="390"/>
      <c r="NT52" s="390"/>
      <c r="NU52" s="390"/>
      <c r="NV52" s="390"/>
      <c r="NW52" s="390"/>
      <c r="NX52" s="390"/>
      <c r="NY52" s="390"/>
      <c r="NZ52" s="390"/>
      <c r="OA52" s="390"/>
      <c r="OB52" s="390"/>
      <c r="OC52" s="390"/>
      <c r="OD52" s="390"/>
      <c r="OE52" s="390"/>
      <c r="OF52" s="390"/>
      <c r="OG52" s="390"/>
      <c r="OH52" s="390"/>
      <c r="OI52" s="390"/>
      <c r="OJ52" s="390"/>
      <c r="OK52" s="390"/>
      <c r="OL52" s="390"/>
      <c r="OM52" s="390"/>
      <c r="ON52" s="390"/>
      <c r="OO52" s="390"/>
      <c r="OP52" s="390"/>
      <c r="OQ52" s="390"/>
      <c r="OR52" s="390"/>
      <c r="OS52" s="390"/>
      <c r="OT52" s="390"/>
      <c r="OU52" s="390"/>
      <c r="OV52" s="390"/>
      <c r="OW52" s="390"/>
      <c r="OX52" s="390"/>
      <c r="OY52" s="390"/>
      <c r="OZ52" s="390"/>
      <c r="PA52" s="390"/>
      <c r="PB52" s="390"/>
      <c r="PC52" s="390"/>
      <c r="PD52" s="390"/>
      <c r="PE52" s="390"/>
      <c r="PF52" s="390"/>
      <c r="PG52" s="390"/>
      <c r="PH52" s="390"/>
      <c r="PI52" s="390"/>
      <c r="PJ52" s="390"/>
      <c r="PK52" s="390"/>
      <c r="PL52" s="390"/>
      <c r="PM52" s="390"/>
      <c r="PN52" s="390"/>
      <c r="PO52" s="390"/>
      <c r="PP52" s="390"/>
      <c r="PQ52" s="390"/>
      <c r="PR52" s="390"/>
      <c r="PS52" s="390"/>
      <c r="PT52" s="390"/>
      <c r="PU52" s="390"/>
      <c r="PV52" s="390"/>
      <c r="PW52" s="390"/>
      <c r="PX52" s="390"/>
      <c r="PY52" s="390"/>
      <c r="PZ52" s="390"/>
      <c r="QA52" s="390"/>
      <c r="QB52" s="390"/>
      <c r="QC52" s="390"/>
      <c r="QD52" s="390"/>
      <c r="QE52" s="390"/>
      <c r="QF52" s="390"/>
      <c r="QG52" s="390"/>
      <c r="QH52" s="390"/>
      <c r="QI52" s="390"/>
      <c r="QJ52" s="390"/>
      <c r="QK52" s="390"/>
      <c r="QL52" s="390"/>
      <c r="QM52" s="390"/>
      <c r="QN52" s="390"/>
      <c r="QO52" s="390"/>
      <c r="QP52" s="390"/>
      <c r="QQ52" s="390"/>
      <c r="QR52" s="390"/>
      <c r="QS52" s="390"/>
      <c r="QT52" s="390"/>
      <c r="QU52" s="390"/>
      <c r="QV52" s="390"/>
      <c r="QW52" s="390"/>
      <c r="QX52" s="390"/>
    </row>
    <row r="53" s="340" customFormat="true" ht="21" hidden="false" customHeight="true" outlineLevel="0" collapsed="false">
      <c r="A53" s="395"/>
      <c r="B53" s="396"/>
      <c r="C53" s="396"/>
      <c r="D53" s="396"/>
      <c r="E53" s="396"/>
      <c r="F53" s="396"/>
      <c r="G53" s="396"/>
      <c r="H53" s="396"/>
      <c r="I53" s="396"/>
      <c r="J53" s="396"/>
      <c r="K53" s="396"/>
      <c r="L53" s="396"/>
      <c r="M53" s="396"/>
      <c r="N53" s="396"/>
      <c r="O53" s="396"/>
      <c r="P53" s="396"/>
      <c r="Q53" s="396"/>
      <c r="R53" s="396"/>
      <c r="S53" s="396"/>
      <c r="T53" s="396"/>
      <c r="U53" s="396"/>
      <c r="V53" s="396"/>
      <c r="W53" s="396"/>
      <c r="X53" s="396"/>
      <c r="Y53" s="396"/>
      <c r="Z53" s="396"/>
      <c r="AA53" s="397"/>
      <c r="AB53" s="394"/>
    </row>
    <row r="54" s="340" customFormat="true" ht="21" hidden="false" customHeight="true" outlineLevel="0" collapsed="false">
      <c r="A54" s="395"/>
      <c r="B54" s="396"/>
      <c r="C54" s="396"/>
      <c r="D54" s="396"/>
      <c r="E54" s="396"/>
      <c r="F54" s="396"/>
      <c r="G54" s="396"/>
      <c r="H54" s="396"/>
      <c r="I54" s="396"/>
      <c r="J54" s="396"/>
      <c r="K54" s="396"/>
      <c r="L54" s="396"/>
      <c r="M54" s="396"/>
      <c r="N54" s="396"/>
      <c r="O54" s="396"/>
      <c r="P54" s="396"/>
      <c r="Q54" s="396"/>
      <c r="R54" s="396"/>
      <c r="S54" s="396"/>
      <c r="T54" s="396"/>
      <c r="U54" s="396"/>
      <c r="V54" s="396"/>
      <c r="W54" s="396"/>
      <c r="X54" s="396"/>
      <c r="Y54" s="396"/>
      <c r="Z54" s="396"/>
      <c r="AA54" s="397"/>
      <c r="AB54" s="394"/>
    </row>
    <row r="55" s="340" customFormat="true" ht="21" hidden="false" customHeight="true" outlineLevel="0" collapsed="false">
      <c r="A55" s="395"/>
      <c r="B55" s="396"/>
      <c r="C55" s="396"/>
      <c r="D55" s="396"/>
      <c r="E55" s="396"/>
      <c r="F55" s="396"/>
      <c r="G55" s="396"/>
      <c r="H55" s="396"/>
      <c r="I55" s="396"/>
      <c r="J55" s="396"/>
      <c r="K55" s="396"/>
      <c r="L55" s="396"/>
      <c r="M55" s="396"/>
      <c r="N55" s="396"/>
      <c r="O55" s="396"/>
      <c r="P55" s="396"/>
      <c r="Q55" s="396"/>
      <c r="R55" s="396"/>
      <c r="S55" s="396"/>
      <c r="T55" s="396"/>
      <c r="U55" s="396"/>
      <c r="V55" s="396"/>
      <c r="W55" s="396"/>
      <c r="X55" s="396"/>
      <c r="Y55" s="396"/>
      <c r="Z55" s="396"/>
      <c r="AA55" s="397"/>
      <c r="AB55" s="394"/>
    </row>
    <row r="56" s="340" customFormat="true" ht="21" hidden="false" customHeight="true" outlineLevel="0" collapsed="false">
      <c r="A56" s="395"/>
      <c r="B56" s="396"/>
      <c r="C56" s="396"/>
      <c r="D56" s="396"/>
      <c r="E56" s="396"/>
      <c r="F56" s="396"/>
      <c r="G56" s="396"/>
      <c r="H56" s="396"/>
      <c r="I56" s="396"/>
      <c r="J56" s="396"/>
      <c r="K56" s="396"/>
      <c r="L56" s="396"/>
      <c r="M56" s="396"/>
      <c r="N56" s="396"/>
      <c r="O56" s="396"/>
      <c r="P56" s="396"/>
      <c r="Q56" s="396"/>
      <c r="R56" s="396"/>
      <c r="S56" s="396"/>
      <c r="T56" s="396"/>
      <c r="U56" s="396"/>
      <c r="V56" s="396"/>
      <c r="W56" s="396"/>
      <c r="X56" s="396"/>
      <c r="Y56" s="396"/>
      <c r="Z56" s="396"/>
      <c r="AA56" s="397"/>
      <c r="AB56" s="394"/>
      <c r="AC56" s="390"/>
      <c r="AD56" s="390"/>
    </row>
    <row r="57" s="340" customFormat="true" ht="21" hidden="false" customHeight="true" outlineLevel="0" collapsed="false">
      <c r="A57" s="395"/>
      <c r="B57" s="396"/>
      <c r="C57" s="396"/>
      <c r="D57" s="396"/>
      <c r="E57" s="396"/>
      <c r="F57" s="396"/>
      <c r="G57" s="396"/>
      <c r="H57" s="396"/>
      <c r="I57" s="396"/>
      <c r="J57" s="396"/>
      <c r="K57" s="396"/>
      <c r="L57" s="396"/>
      <c r="M57" s="396"/>
      <c r="N57" s="396"/>
      <c r="O57" s="396"/>
      <c r="P57" s="396"/>
      <c r="Q57" s="396"/>
      <c r="R57" s="396"/>
      <c r="S57" s="396"/>
      <c r="T57" s="396"/>
      <c r="U57" s="396"/>
      <c r="V57" s="396"/>
      <c r="W57" s="396"/>
      <c r="X57" s="396"/>
      <c r="Y57" s="396"/>
      <c r="Z57" s="396"/>
      <c r="AA57" s="397"/>
      <c r="AB57" s="394"/>
      <c r="AC57" s="390"/>
      <c r="AD57" s="390"/>
    </row>
    <row r="58" s="340" customFormat="true" ht="21" hidden="false" customHeight="true" outlineLevel="0" collapsed="false">
      <c r="A58" s="395"/>
      <c r="B58" s="396"/>
      <c r="C58" s="396" t="s">
        <v>2785</v>
      </c>
      <c r="D58" s="396" t="s">
        <v>2788</v>
      </c>
      <c r="E58" s="369"/>
      <c r="F58" s="369"/>
      <c r="G58" s="369"/>
      <c r="H58" s="369"/>
      <c r="I58" s="369"/>
      <c r="J58" s="369"/>
      <c r="K58" s="369"/>
      <c r="L58" s="369"/>
      <c r="M58" s="369"/>
      <c r="N58" s="369"/>
      <c r="O58" s="369"/>
      <c r="P58" s="369"/>
      <c r="Q58" s="369"/>
      <c r="R58" s="369"/>
      <c r="S58" s="369"/>
      <c r="T58" s="369"/>
      <c r="U58" s="369"/>
      <c r="V58" s="369"/>
      <c r="W58" s="369"/>
      <c r="X58" s="369"/>
      <c r="Y58" s="369"/>
      <c r="Z58" s="369"/>
      <c r="AA58" s="397"/>
      <c r="AB58" s="394"/>
      <c r="AC58" s="390"/>
      <c r="AD58" s="390"/>
    </row>
    <row r="59" s="340" customFormat="true" ht="21" hidden="false" customHeight="true" outlineLevel="0" collapsed="false">
      <c r="A59" s="395"/>
      <c r="B59" s="396"/>
      <c r="C59" s="396"/>
      <c r="D59" s="396"/>
      <c r="E59" s="396"/>
      <c r="F59" s="396"/>
      <c r="G59" s="396"/>
      <c r="H59" s="396"/>
      <c r="I59" s="396"/>
      <c r="J59" s="396"/>
      <c r="K59" s="396"/>
      <c r="L59" s="396"/>
      <c r="M59" s="396"/>
      <c r="N59" s="396"/>
      <c r="O59" s="396"/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396"/>
      <c r="AA59" s="397"/>
      <c r="AB59" s="394"/>
      <c r="AC59" s="390"/>
      <c r="AD59" s="390"/>
    </row>
    <row r="60" s="340" customFormat="true" ht="21" hidden="false" customHeight="true" outlineLevel="0" collapsed="false">
      <c r="A60" s="395"/>
      <c r="B60" s="396"/>
      <c r="C60" s="396"/>
      <c r="D60" s="396"/>
      <c r="E60" s="396"/>
      <c r="F60" s="396"/>
      <c r="G60" s="396"/>
      <c r="H60" s="396"/>
      <c r="I60" s="396"/>
      <c r="J60" s="396"/>
      <c r="K60" s="396"/>
      <c r="L60" s="396"/>
      <c r="M60" s="396"/>
      <c r="N60" s="396"/>
      <c r="O60" s="396"/>
      <c r="P60" s="396"/>
      <c r="Q60" s="396"/>
      <c r="R60" s="396"/>
      <c r="S60" s="396"/>
      <c r="T60" s="396"/>
      <c r="U60" s="396"/>
      <c r="V60" s="396"/>
      <c r="W60" s="396"/>
      <c r="X60" s="396"/>
      <c r="Y60" s="396"/>
      <c r="Z60" s="396"/>
      <c r="AA60" s="397"/>
      <c r="AB60" s="394"/>
      <c r="AC60" s="390"/>
      <c r="AD60" s="390"/>
    </row>
    <row r="61" s="340" customFormat="true" ht="21" hidden="false" customHeight="true" outlineLevel="0" collapsed="false">
      <c r="A61" s="395"/>
      <c r="B61" s="396"/>
      <c r="C61" s="396"/>
      <c r="D61" s="396" t="s">
        <v>2797</v>
      </c>
      <c r="E61" s="399"/>
      <c r="F61" s="369"/>
      <c r="G61" s="369"/>
      <c r="H61" s="369"/>
      <c r="I61" s="369"/>
      <c r="J61" s="369"/>
      <c r="K61" s="369"/>
      <c r="L61" s="369"/>
      <c r="M61" s="369"/>
      <c r="N61" s="369"/>
      <c r="O61" s="369"/>
      <c r="P61" s="369"/>
      <c r="Q61" s="369"/>
      <c r="R61" s="369"/>
      <c r="S61" s="369"/>
      <c r="T61" s="369"/>
      <c r="U61" s="369"/>
      <c r="V61" s="369"/>
      <c r="W61" s="369"/>
      <c r="X61" s="369"/>
      <c r="Y61" s="369"/>
      <c r="Z61" s="369"/>
      <c r="AA61" s="397"/>
      <c r="AB61" s="394"/>
      <c r="AC61" s="390"/>
      <c r="AD61" s="390"/>
    </row>
    <row r="62" s="340" customFormat="true" ht="21" hidden="false" customHeight="true" outlineLevel="0" collapsed="false">
      <c r="A62" s="395"/>
      <c r="B62" s="396"/>
      <c r="C62" s="396"/>
      <c r="D62" s="396"/>
      <c r="E62" s="396"/>
      <c r="F62" s="396"/>
      <c r="G62" s="396"/>
      <c r="H62" s="396"/>
      <c r="I62" s="396"/>
      <c r="J62" s="396"/>
      <c r="K62" s="396"/>
      <c r="L62" s="396"/>
      <c r="M62" s="396"/>
      <c r="N62" s="396"/>
      <c r="O62" s="396"/>
      <c r="P62" s="396"/>
      <c r="Q62" s="396"/>
      <c r="R62" s="396"/>
      <c r="S62" s="396"/>
      <c r="T62" s="396"/>
      <c r="U62" s="396"/>
      <c r="V62" s="396"/>
      <c r="W62" s="396"/>
      <c r="X62" s="396"/>
      <c r="Y62" s="396"/>
      <c r="Z62" s="396"/>
      <c r="AA62" s="397"/>
      <c r="AB62" s="394"/>
      <c r="AC62" s="390"/>
      <c r="AD62" s="390"/>
    </row>
    <row r="63" s="340" customFormat="true" ht="45" hidden="false" customHeight="true" outlineLevel="0" collapsed="false">
      <c r="A63" s="395"/>
      <c r="B63" s="396"/>
      <c r="C63" s="396"/>
      <c r="D63" s="396"/>
      <c r="E63" s="396"/>
      <c r="F63" s="396"/>
      <c r="G63" s="396"/>
      <c r="H63" s="396"/>
      <c r="I63" s="396"/>
      <c r="J63" s="396"/>
      <c r="K63" s="396"/>
      <c r="L63" s="396"/>
      <c r="M63" s="396"/>
      <c r="N63" s="396"/>
      <c r="O63" s="396"/>
      <c r="P63" s="396"/>
      <c r="Q63" s="396"/>
      <c r="R63" s="396"/>
      <c r="S63" s="396"/>
      <c r="T63" s="396"/>
      <c r="U63" s="396"/>
      <c r="V63" s="396"/>
      <c r="W63" s="396"/>
      <c r="X63" s="396"/>
      <c r="Y63" s="396"/>
      <c r="Z63" s="396"/>
      <c r="AA63" s="397"/>
      <c r="AB63" s="394"/>
      <c r="AC63" s="390"/>
      <c r="AD63" s="390"/>
    </row>
    <row r="64" s="340" customFormat="true" ht="21" hidden="false" customHeight="true" outlineLevel="0" collapsed="false">
      <c r="A64" s="395"/>
      <c r="B64" s="396"/>
      <c r="C64" s="396"/>
      <c r="D64" s="396"/>
      <c r="E64" s="396"/>
      <c r="F64" s="396"/>
      <c r="G64" s="396"/>
      <c r="H64" s="396"/>
      <c r="I64" s="396"/>
      <c r="J64" s="396"/>
      <c r="K64" s="396"/>
      <c r="L64" s="396"/>
      <c r="M64" s="396"/>
      <c r="N64" s="396"/>
      <c r="O64" s="396"/>
      <c r="P64" s="396"/>
      <c r="Q64" s="396"/>
      <c r="R64" s="396"/>
      <c r="S64" s="396"/>
      <c r="T64" s="396"/>
      <c r="U64" s="396"/>
      <c r="V64" s="396"/>
      <c r="W64" s="396"/>
      <c r="X64" s="396"/>
      <c r="Y64" s="396"/>
      <c r="Z64" s="396"/>
      <c r="AA64" s="397"/>
      <c r="AB64" s="394"/>
      <c r="AC64" s="390"/>
      <c r="AD64" s="390"/>
    </row>
    <row r="65" s="340" customFormat="true" ht="21" hidden="false" customHeight="true" outlineLevel="0" collapsed="false">
      <c r="A65" s="395"/>
      <c r="B65" s="396"/>
      <c r="C65" s="396"/>
      <c r="D65" s="396"/>
      <c r="E65" s="396"/>
      <c r="F65" s="396"/>
      <c r="G65" s="396"/>
      <c r="H65" s="396"/>
      <c r="I65" s="396"/>
      <c r="J65" s="396"/>
      <c r="K65" s="396"/>
      <c r="L65" s="396"/>
      <c r="M65" s="396"/>
      <c r="N65" s="396"/>
      <c r="O65" s="396"/>
      <c r="P65" s="396"/>
      <c r="Q65" s="396"/>
      <c r="R65" s="396"/>
      <c r="S65" s="396"/>
      <c r="T65" s="396"/>
      <c r="U65" s="396"/>
      <c r="V65" s="396"/>
      <c r="W65" s="396"/>
      <c r="X65" s="396"/>
      <c r="Y65" s="396"/>
      <c r="Z65" s="396"/>
      <c r="AA65" s="397"/>
      <c r="AB65" s="394"/>
      <c r="AC65" s="390"/>
      <c r="AD65" s="390"/>
    </row>
    <row r="66" s="340" customFormat="true" ht="21" hidden="false" customHeight="true" outlineLevel="0" collapsed="false">
      <c r="A66" s="395"/>
      <c r="B66" s="396"/>
      <c r="C66" s="396"/>
      <c r="D66" s="396"/>
      <c r="E66" s="396"/>
      <c r="F66" s="396"/>
      <c r="G66" s="396"/>
      <c r="H66" s="396"/>
      <c r="I66" s="396"/>
      <c r="J66" s="396"/>
      <c r="K66" s="396"/>
      <c r="L66" s="396"/>
      <c r="M66" s="396"/>
      <c r="N66" s="396"/>
      <c r="O66" s="396"/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396"/>
      <c r="AA66" s="397"/>
      <c r="AB66" s="394"/>
      <c r="AC66" s="390"/>
      <c r="AD66" s="390"/>
    </row>
    <row r="67" s="340" customFormat="true" ht="21" hidden="false" customHeight="true" outlineLevel="0" collapsed="false">
      <c r="A67" s="395"/>
      <c r="B67" s="396"/>
      <c r="C67" s="396"/>
      <c r="D67" s="396"/>
      <c r="E67" s="396"/>
      <c r="F67" s="396"/>
      <c r="G67" s="396"/>
      <c r="H67" s="396"/>
      <c r="I67" s="396"/>
      <c r="J67" s="396"/>
      <c r="K67" s="396"/>
      <c r="L67" s="396"/>
      <c r="M67" s="396"/>
      <c r="N67" s="396"/>
      <c r="O67" s="396"/>
      <c r="P67" s="396"/>
      <c r="Q67" s="396"/>
      <c r="R67" s="396"/>
      <c r="S67" s="396"/>
      <c r="T67" s="396"/>
      <c r="U67" s="396"/>
      <c r="V67" s="396"/>
      <c r="W67" s="396"/>
      <c r="X67" s="396"/>
      <c r="Y67" s="396"/>
      <c r="Z67" s="396"/>
      <c r="AA67" s="397"/>
      <c r="AB67" s="394"/>
      <c r="AC67" s="390"/>
      <c r="AD67" s="390"/>
    </row>
    <row r="68" s="340" customFormat="true" ht="21" hidden="false" customHeight="true" outlineLevel="0" collapsed="false">
      <c r="A68" s="395"/>
      <c r="B68" s="396" t="s">
        <v>2798</v>
      </c>
      <c r="C68" s="396"/>
      <c r="D68" s="396"/>
      <c r="E68" s="399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97"/>
      <c r="AB68" s="394"/>
      <c r="AC68" s="390"/>
      <c r="AD68" s="390"/>
    </row>
    <row r="69" s="340" customFormat="true" ht="21" hidden="false" customHeight="true" outlineLevel="0" collapsed="false">
      <c r="A69" s="395"/>
      <c r="B69" s="396"/>
      <c r="C69" s="396"/>
      <c r="D69" s="396"/>
      <c r="E69" s="399"/>
      <c r="F69" s="399"/>
      <c r="G69" s="399"/>
      <c r="H69" s="399"/>
      <c r="I69" s="399"/>
      <c r="J69" s="399"/>
      <c r="K69" s="399"/>
      <c r="L69" s="399"/>
      <c r="M69" s="399"/>
      <c r="N69" s="399"/>
      <c r="O69" s="399"/>
      <c r="P69" s="399"/>
      <c r="Q69" s="399"/>
      <c r="R69" s="399"/>
      <c r="S69" s="399"/>
      <c r="T69" s="399"/>
      <c r="U69" s="399"/>
      <c r="V69" s="399"/>
      <c r="W69" s="399"/>
      <c r="X69" s="399"/>
      <c r="Y69" s="399"/>
      <c r="Z69" s="399"/>
      <c r="AA69" s="397"/>
      <c r="AB69" s="394"/>
      <c r="AC69" s="390"/>
      <c r="AD69" s="390"/>
    </row>
    <row r="70" s="340" customFormat="true" ht="21" hidden="false" customHeight="true" outlineLevel="0" collapsed="false">
      <c r="A70" s="395"/>
      <c r="B70" s="396"/>
      <c r="C70" s="396"/>
      <c r="D70" s="396"/>
      <c r="E70" s="399"/>
      <c r="F70" s="399"/>
      <c r="G70" s="399"/>
      <c r="H70" s="399"/>
      <c r="I70" s="399"/>
      <c r="J70" s="399"/>
      <c r="K70" s="399"/>
      <c r="L70" s="399"/>
      <c r="M70" s="399"/>
      <c r="N70" s="399"/>
      <c r="O70" s="399"/>
      <c r="P70" s="399"/>
      <c r="Q70" s="399"/>
      <c r="R70" s="399"/>
      <c r="S70" s="399"/>
      <c r="T70" s="399"/>
      <c r="U70" s="399"/>
      <c r="V70" s="399"/>
      <c r="W70" s="399"/>
      <c r="X70" s="399"/>
      <c r="Y70" s="399"/>
      <c r="Z70" s="399"/>
      <c r="AA70" s="397"/>
      <c r="AB70" s="394"/>
      <c r="AC70" s="390"/>
      <c r="AD70" s="390"/>
    </row>
    <row r="71" s="340" customFormat="true" ht="21" hidden="false" customHeight="true" outlineLevel="0" collapsed="false">
      <c r="A71" s="395"/>
      <c r="B71" s="396"/>
      <c r="C71" s="396"/>
      <c r="D71" s="396"/>
      <c r="E71" s="399"/>
      <c r="F71" s="399"/>
      <c r="G71" s="399"/>
      <c r="H71" s="399"/>
      <c r="I71" s="399"/>
      <c r="J71" s="399"/>
      <c r="K71" s="399"/>
      <c r="L71" s="399"/>
      <c r="M71" s="399"/>
      <c r="N71" s="399"/>
      <c r="O71" s="399"/>
      <c r="P71" s="399"/>
      <c r="Q71" s="399"/>
      <c r="R71" s="399"/>
      <c r="S71" s="399"/>
      <c r="T71" s="399"/>
      <c r="U71" s="399"/>
      <c r="V71" s="399"/>
      <c r="W71" s="399"/>
      <c r="X71" s="399"/>
      <c r="Y71" s="399"/>
      <c r="Z71" s="399"/>
      <c r="AA71" s="397"/>
      <c r="AB71" s="394"/>
      <c r="AC71" s="390"/>
      <c r="AD71" s="390"/>
    </row>
    <row r="72" s="340" customFormat="true" ht="21" hidden="false" customHeight="true" outlineLevel="0" collapsed="false">
      <c r="A72" s="395"/>
      <c r="B72" s="396" t="s">
        <v>2799</v>
      </c>
      <c r="C72" s="396"/>
      <c r="D72" s="396"/>
      <c r="E72" s="400"/>
      <c r="F72" s="396"/>
      <c r="G72" s="396"/>
      <c r="H72" s="396"/>
      <c r="I72" s="396"/>
      <c r="J72" s="396"/>
      <c r="K72" s="396"/>
      <c r="L72" s="396"/>
      <c r="M72" s="396"/>
      <c r="N72" s="396"/>
      <c r="O72" s="396"/>
      <c r="P72" s="396"/>
      <c r="Q72" s="396"/>
      <c r="R72" s="396"/>
      <c r="S72" s="396"/>
      <c r="T72" s="396"/>
      <c r="U72" s="396"/>
      <c r="V72" s="396"/>
      <c r="W72" s="396"/>
      <c r="X72" s="396"/>
      <c r="Y72" s="396"/>
      <c r="Z72" s="396"/>
      <c r="AA72" s="397"/>
      <c r="AB72" s="394"/>
      <c r="AC72" s="390"/>
      <c r="AD72" s="390"/>
    </row>
    <row r="73" s="340" customFormat="true" ht="21" hidden="false" customHeight="true" outlineLevel="0" collapsed="false">
      <c r="A73" s="395"/>
      <c r="B73" s="396"/>
      <c r="C73" s="396"/>
      <c r="D73" s="396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397"/>
      <c r="AB73" s="394"/>
      <c r="AC73" s="390"/>
      <c r="AD73" s="390"/>
    </row>
    <row r="74" s="340" customFormat="true" ht="21" hidden="false" customHeight="true" outlineLevel="0" collapsed="false">
      <c r="A74" s="395"/>
      <c r="B74" s="396"/>
      <c r="C74" s="396"/>
      <c r="D74" s="396"/>
      <c r="E74" s="400"/>
      <c r="F74" s="400"/>
      <c r="G74" s="400"/>
      <c r="H74" s="400"/>
      <c r="I74" s="400"/>
      <c r="J74" s="400"/>
      <c r="K74" s="400"/>
      <c r="L74" s="400"/>
      <c r="M74" s="400"/>
      <c r="N74" s="400"/>
      <c r="O74" s="400"/>
      <c r="P74" s="400"/>
      <c r="Q74" s="400"/>
      <c r="R74" s="400"/>
      <c r="S74" s="400"/>
      <c r="T74" s="400"/>
      <c r="U74" s="400"/>
      <c r="V74" s="400"/>
      <c r="W74" s="400"/>
      <c r="X74" s="400"/>
      <c r="Y74" s="400"/>
      <c r="Z74" s="400"/>
      <c r="AA74" s="397"/>
      <c r="AB74" s="394"/>
      <c r="AC74" s="390"/>
      <c r="AD74" s="390"/>
    </row>
    <row r="75" s="340" customFormat="true" ht="21" hidden="false" customHeight="true" outlineLevel="0" collapsed="false">
      <c r="A75" s="395"/>
      <c r="B75" s="396"/>
      <c r="C75" s="396"/>
      <c r="D75" s="396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397"/>
      <c r="AB75" s="394"/>
    </row>
    <row r="76" s="340" customFormat="true" ht="21" hidden="false" customHeight="true" outlineLevel="0" collapsed="false">
      <c r="A76" s="395"/>
      <c r="B76" s="396" t="s">
        <v>2800</v>
      </c>
      <c r="C76" s="396"/>
      <c r="D76" s="396"/>
      <c r="E76" s="401"/>
      <c r="F76" s="396"/>
      <c r="G76" s="402"/>
      <c r="H76" s="402"/>
      <c r="I76" s="402"/>
      <c r="J76" s="396"/>
      <c r="K76" s="396"/>
      <c r="L76" s="396"/>
      <c r="M76" s="396"/>
      <c r="N76" s="396"/>
      <c r="O76" s="396"/>
      <c r="P76" s="396"/>
      <c r="Q76" s="396"/>
      <c r="R76" s="396"/>
      <c r="S76" s="396"/>
      <c r="T76" s="396"/>
      <c r="U76" s="396"/>
      <c r="V76" s="396"/>
      <c r="W76" s="396"/>
      <c r="X76" s="396"/>
      <c r="Y76" s="396"/>
      <c r="Z76" s="396"/>
      <c r="AA76" s="397"/>
      <c r="AB76" s="394"/>
    </row>
    <row r="77" s="340" customFormat="true" ht="21" hidden="false" customHeight="true" outlineLevel="0" collapsed="false">
      <c r="A77" s="395"/>
      <c r="B77" s="396"/>
      <c r="C77" s="396"/>
      <c r="D77" s="396"/>
      <c r="E77" s="401"/>
      <c r="F77" s="401"/>
      <c r="G77" s="401"/>
      <c r="H77" s="401"/>
      <c r="I77" s="401"/>
      <c r="J77" s="401"/>
      <c r="K77" s="401"/>
      <c r="L77" s="401"/>
      <c r="M77" s="401"/>
      <c r="N77" s="401"/>
      <c r="O77" s="401"/>
      <c r="P77" s="401"/>
      <c r="Q77" s="401"/>
      <c r="R77" s="401"/>
      <c r="S77" s="401"/>
      <c r="T77" s="401"/>
      <c r="U77" s="401"/>
      <c r="V77" s="401"/>
      <c r="W77" s="401"/>
      <c r="X77" s="401"/>
      <c r="Y77" s="401"/>
      <c r="Z77" s="401"/>
      <c r="AA77" s="397"/>
      <c r="AB77" s="394"/>
      <c r="AG77" s="403"/>
    </row>
    <row r="78" s="340" customFormat="true" ht="21" hidden="false" customHeight="true" outlineLevel="0" collapsed="false">
      <c r="A78" s="395"/>
      <c r="B78" s="396"/>
      <c r="C78" s="396"/>
      <c r="D78" s="396"/>
      <c r="E78" s="401"/>
      <c r="F78" s="401"/>
      <c r="G78" s="401"/>
      <c r="H78" s="401"/>
      <c r="I78" s="401"/>
      <c r="J78" s="401"/>
      <c r="K78" s="401"/>
      <c r="L78" s="401"/>
      <c r="M78" s="401"/>
      <c r="N78" s="401"/>
      <c r="O78" s="401"/>
      <c r="P78" s="401"/>
      <c r="Q78" s="401"/>
      <c r="R78" s="401"/>
      <c r="S78" s="401"/>
      <c r="T78" s="401"/>
      <c r="U78" s="401"/>
      <c r="V78" s="401"/>
      <c r="W78" s="401"/>
      <c r="X78" s="401"/>
      <c r="Y78" s="401"/>
      <c r="Z78" s="401"/>
      <c r="AA78" s="397"/>
      <c r="AB78" s="394"/>
      <c r="AG78" s="403"/>
    </row>
    <row r="79" s="340" customFormat="true" ht="21" hidden="false" customHeight="true" outlineLevel="0" collapsed="false">
      <c r="A79" s="395"/>
      <c r="B79" s="396"/>
      <c r="C79" s="396"/>
      <c r="D79" s="396"/>
      <c r="E79" s="401"/>
      <c r="F79" s="401"/>
      <c r="G79" s="401"/>
      <c r="H79" s="401"/>
      <c r="I79" s="401"/>
      <c r="J79" s="401"/>
      <c r="K79" s="401"/>
      <c r="L79" s="401"/>
      <c r="M79" s="401"/>
      <c r="N79" s="401"/>
      <c r="O79" s="401"/>
      <c r="P79" s="401"/>
      <c r="Q79" s="401"/>
      <c r="R79" s="401"/>
      <c r="S79" s="401"/>
      <c r="T79" s="401"/>
      <c r="U79" s="401"/>
      <c r="V79" s="401"/>
      <c r="W79" s="401"/>
      <c r="X79" s="401"/>
      <c r="Y79" s="401"/>
      <c r="Z79" s="401"/>
      <c r="AA79" s="397"/>
      <c r="AB79" s="394"/>
      <c r="AG79" s="403"/>
    </row>
    <row r="80" s="340" customFormat="true" ht="21" hidden="false" customHeight="true" outlineLevel="0" collapsed="false">
      <c r="A80" s="395"/>
      <c r="B80" s="396"/>
      <c r="C80" s="396"/>
      <c r="D80" s="396"/>
      <c r="E80" s="401"/>
      <c r="F80" s="401"/>
      <c r="G80" s="401"/>
      <c r="H80" s="401"/>
      <c r="I80" s="401"/>
      <c r="J80" s="401"/>
      <c r="K80" s="401"/>
      <c r="L80" s="401"/>
      <c r="M80" s="401"/>
      <c r="N80" s="401"/>
      <c r="O80" s="401"/>
      <c r="P80" s="401"/>
      <c r="Q80" s="401"/>
      <c r="R80" s="401"/>
      <c r="S80" s="401"/>
      <c r="T80" s="401"/>
      <c r="U80" s="401"/>
      <c r="V80" s="401"/>
      <c r="W80" s="401"/>
      <c r="X80" s="401"/>
      <c r="Y80" s="401"/>
      <c r="Z80" s="401"/>
      <c r="AA80" s="397"/>
      <c r="AB80" s="394"/>
      <c r="AG80" s="403"/>
    </row>
    <row r="81" s="340" customFormat="true" ht="21" hidden="false" customHeight="true" outlineLevel="0" collapsed="false">
      <c r="A81" s="395"/>
      <c r="B81" s="396"/>
      <c r="C81" s="396"/>
      <c r="D81" s="396"/>
      <c r="E81" s="401"/>
      <c r="F81" s="401"/>
      <c r="G81" s="401"/>
      <c r="H81" s="401"/>
      <c r="I81" s="401"/>
      <c r="J81" s="401"/>
      <c r="K81" s="401"/>
      <c r="L81" s="401"/>
      <c r="M81" s="401"/>
      <c r="N81" s="401"/>
      <c r="O81" s="401"/>
      <c r="P81" s="401"/>
      <c r="Q81" s="401"/>
      <c r="R81" s="401"/>
      <c r="S81" s="401"/>
      <c r="T81" s="401"/>
      <c r="U81" s="401"/>
      <c r="V81" s="401"/>
      <c r="W81" s="401"/>
      <c r="X81" s="401"/>
      <c r="Y81" s="401"/>
      <c r="Z81" s="401"/>
      <c r="AA81" s="397"/>
      <c r="AB81" s="394"/>
      <c r="AG81" s="403"/>
    </row>
    <row r="82" s="340" customFormat="true" ht="21" hidden="false" customHeight="true" outlineLevel="0" collapsed="false">
      <c r="A82" s="395"/>
      <c r="B82" s="396"/>
      <c r="C82" s="396"/>
      <c r="D82" s="396"/>
      <c r="E82" s="401"/>
      <c r="F82" s="401"/>
      <c r="G82" s="401"/>
      <c r="H82" s="401"/>
      <c r="I82" s="401"/>
      <c r="J82" s="401"/>
      <c r="K82" s="401"/>
      <c r="L82" s="401"/>
      <c r="M82" s="401"/>
      <c r="N82" s="401"/>
      <c r="O82" s="401"/>
      <c r="P82" s="401"/>
      <c r="Q82" s="401"/>
      <c r="R82" s="401"/>
      <c r="S82" s="401"/>
      <c r="T82" s="401"/>
      <c r="U82" s="401"/>
      <c r="V82" s="401"/>
      <c r="W82" s="401"/>
      <c r="X82" s="401"/>
      <c r="Y82" s="401"/>
      <c r="Z82" s="401"/>
      <c r="AA82" s="397"/>
      <c r="AB82" s="394"/>
      <c r="AG82" s="403"/>
    </row>
    <row r="83" s="340" customFormat="true" ht="21" hidden="false" customHeight="true" outlineLevel="0" collapsed="false">
      <c r="A83" s="395"/>
      <c r="B83" s="396"/>
      <c r="C83" s="396"/>
      <c r="D83" s="396"/>
      <c r="E83" s="401"/>
      <c r="F83" s="401"/>
      <c r="G83" s="401"/>
      <c r="H83" s="401"/>
      <c r="I83" s="401"/>
      <c r="J83" s="401"/>
      <c r="K83" s="401"/>
      <c r="L83" s="401"/>
      <c r="M83" s="401"/>
      <c r="N83" s="401"/>
      <c r="O83" s="401"/>
      <c r="P83" s="401"/>
      <c r="Q83" s="401"/>
      <c r="R83" s="401"/>
      <c r="S83" s="401"/>
      <c r="T83" s="401"/>
      <c r="U83" s="401"/>
      <c r="V83" s="401"/>
      <c r="W83" s="401"/>
      <c r="X83" s="401"/>
      <c r="Y83" s="401"/>
      <c r="Z83" s="401"/>
      <c r="AA83" s="397"/>
      <c r="AB83" s="394"/>
      <c r="AG83" s="403"/>
    </row>
    <row r="84" s="340" customFormat="true" ht="2.25" hidden="false" customHeight="true" outlineLevel="0" collapsed="false">
      <c r="A84" s="395"/>
      <c r="B84" s="396"/>
      <c r="C84" s="396"/>
      <c r="D84" s="396"/>
      <c r="E84" s="401"/>
      <c r="F84" s="401"/>
      <c r="G84" s="401"/>
      <c r="H84" s="401"/>
      <c r="I84" s="401"/>
      <c r="J84" s="401"/>
      <c r="K84" s="401"/>
      <c r="L84" s="401"/>
      <c r="M84" s="401"/>
      <c r="N84" s="401"/>
      <c r="O84" s="401"/>
      <c r="P84" s="401"/>
      <c r="Q84" s="401"/>
      <c r="R84" s="401"/>
      <c r="S84" s="401"/>
      <c r="T84" s="401"/>
      <c r="U84" s="401"/>
      <c r="V84" s="401"/>
      <c r="W84" s="401"/>
      <c r="X84" s="401"/>
      <c r="Y84" s="401"/>
      <c r="Z84" s="401"/>
      <c r="AA84" s="397"/>
      <c r="AB84" s="394"/>
      <c r="AG84" s="403"/>
    </row>
    <row r="85" s="340" customFormat="true" ht="4.5" hidden="false" customHeight="true" outlineLevel="0" collapsed="false">
      <c r="A85" s="395"/>
      <c r="B85" s="396"/>
      <c r="C85" s="396"/>
      <c r="D85" s="396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1"/>
      <c r="U85" s="401"/>
      <c r="V85" s="401"/>
      <c r="W85" s="401"/>
      <c r="X85" s="401"/>
      <c r="Y85" s="401"/>
      <c r="Z85" s="401"/>
      <c r="AA85" s="397"/>
      <c r="AB85" s="394"/>
      <c r="AG85" s="403"/>
    </row>
    <row r="86" s="340" customFormat="true" ht="21" hidden="false" customHeight="true" outlineLevel="0" collapsed="false">
      <c r="A86" s="395"/>
      <c r="B86" s="396" t="s">
        <v>2801</v>
      </c>
      <c r="C86" s="396"/>
      <c r="D86" s="396"/>
      <c r="E86" s="404"/>
      <c r="F86" s="398"/>
      <c r="G86" s="398"/>
      <c r="H86" s="398"/>
      <c r="I86" s="398"/>
      <c r="J86" s="398"/>
      <c r="K86" s="398"/>
      <c r="L86" s="398"/>
      <c r="M86" s="398"/>
      <c r="N86" s="398"/>
      <c r="O86" s="398"/>
      <c r="P86" s="398"/>
      <c r="Q86" s="398"/>
      <c r="R86" s="398"/>
      <c r="S86" s="398"/>
      <c r="T86" s="398"/>
      <c r="U86" s="398"/>
      <c r="V86" s="398"/>
      <c r="W86" s="398"/>
      <c r="X86" s="398"/>
      <c r="Y86" s="398"/>
      <c r="Z86" s="398"/>
      <c r="AA86" s="397"/>
      <c r="AB86" s="394"/>
      <c r="AG86" s="403"/>
    </row>
    <row r="87" s="340" customFormat="true" ht="21" hidden="false" customHeight="true" outlineLevel="0" collapsed="false">
      <c r="A87" s="395"/>
      <c r="B87" s="396"/>
      <c r="C87" s="396"/>
      <c r="D87" s="396"/>
      <c r="E87" s="404"/>
      <c r="F87" s="404"/>
      <c r="G87" s="404"/>
      <c r="H87" s="404"/>
      <c r="I87" s="404"/>
      <c r="J87" s="404"/>
      <c r="K87" s="404"/>
      <c r="L87" s="404"/>
      <c r="M87" s="404"/>
      <c r="N87" s="404"/>
      <c r="O87" s="404"/>
      <c r="P87" s="404"/>
      <c r="Q87" s="404"/>
      <c r="R87" s="404"/>
      <c r="S87" s="404"/>
      <c r="T87" s="404"/>
      <c r="U87" s="404"/>
      <c r="V87" s="404"/>
      <c r="W87" s="404"/>
      <c r="X87" s="404"/>
      <c r="Y87" s="404"/>
      <c r="Z87" s="404"/>
      <c r="AA87" s="397"/>
      <c r="AB87" s="394"/>
    </row>
    <row r="88" s="340" customFormat="true" ht="21" hidden="false" customHeight="true" outlineLevel="0" collapsed="false">
      <c r="A88" s="395"/>
      <c r="B88" s="396"/>
      <c r="C88" s="396"/>
      <c r="D88" s="396"/>
      <c r="E88" s="404"/>
      <c r="F88" s="404"/>
      <c r="G88" s="404"/>
      <c r="H88" s="404"/>
      <c r="I88" s="404"/>
      <c r="J88" s="404"/>
      <c r="K88" s="404"/>
      <c r="L88" s="404"/>
      <c r="M88" s="404"/>
      <c r="N88" s="404"/>
      <c r="O88" s="404"/>
      <c r="P88" s="404"/>
      <c r="Q88" s="404"/>
      <c r="R88" s="404"/>
      <c r="S88" s="404"/>
      <c r="T88" s="404"/>
      <c r="U88" s="404"/>
      <c r="V88" s="404"/>
      <c r="W88" s="404"/>
      <c r="X88" s="404"/>
      <c r="Y88" s="404"/>
      <c r="Z88" s="404"/>
      <c r="AA88" s="397"/>
      <c r="AB88" s="394"/>
    </row>
    <row r="89" s="340" customFormat="true" ht="21" hidden="false" customHeight="true" outlineLevel="0" collapsed="false">
      <c r="A89" s="395"/>
      <c r="B89" s="396"/>
      <c r="C89" s="396"/>
      <c r="D89" s="396"/>
      <c r="E89" s="404"/>
      <c r="F89" s="404"/>
      <c r="G89" s="404"/>
      <c r="H89" s="404"/>
      <c r="I89" s="404"/>
      <c r="J89" s="404"/>
      <c r="K89" s="404"/>
      <c r="L89" s="404"/>
      <c r="M89" s="404"/>
      <c r="N89" s="404"/>
      <c r="O89" s="404"/>
      <c r="P89" s="404"/>
      <c r="Q89" s="404"/>
      <c r="R89" s="404"/>
      <c r="S89" s="404"/>
      <c r="T89" s="404"/>
      <c r="U89" s="404"/>
      <c r="V89" s="404"/>
      <c r="W89" s="404"/>
      <c r="X89" s="404"/>
      <c r="Y89" s="404"/>
      <c r="Z89" s="404"/>
      <c r="AA89" s="397"/>
      <c r="AB89" s="394"/>
    </row>
    <row r="90" s="340" customFormat="true" ht="21" hidden="false" customHeight="true" outlineLevel="0" collapsed="false">
      <c r="A90" s="395"/>
      <c r="B90" s="396"/>
      <c r="C90" s="396"/>
      <c r="D90" s="396"/>
      <c r="E90" s="404"/>
      <c r="F90" s="404"/>
      <c r="G90" s="404"/>
      <c r="H90" s="404"/>
      <c r="I90" s="404"/>
      <c r="J90" s="404"/>
      <c r="K90" s="404"/>
      <c r="L90" s="404"/>
      <c r="M90" s="404"/>
      <c r="N90" s="404"/>
      <c r="O90" s="404"/>
      <c r="P90" s="404"/>
      <c r="Q90" s="404"/>
      <c r="R90" s="404"/>
      <c r="S90" s="404"/>
      <c r="T90" s="404"/>
      <c r="U90" s="404"/>
      <c r="V90" s="404"/>
      <c r="W90" s="404"/>
      <c r="X90" s="404"/>
      <c r="Y90" s="404"/>
      <c r="Z90" s="404"/>
      <c r="AA90" s="397"/>
      <c r="AB90" s="394"/>
    </row>
    <row r="91" s="340" customFormat="true" ht="21" hidden="false" customHeight="true" outlineLevel="0" collapsed="false">
      <c r="A91" s="395"/>
      <c r="B91" s="396"/>
      <c r="C91" s="396"/>
      <c r="D91" s="396"/>
      <c r="E91" s="404"/>
      <c r="F91" s="404"/>
      <c r="G91" s="404"/>
      <c r="H91" s="404"/>
      <c r="I91" s="404"/>
      <c r="J91" s="404"/>
      <c r="K91" s="404"/>
      <c r="L91" s="404"/>
      <c r="M91" s="404"/>
      <c r="N91" s="404"/>
      <c r="O91" s="404"/>
      <c r="P91" s="404"/>
      <c r="Q91" s="404"/>
      <c r="R91" s="404"/>
      <c r="S91" s="404"/>
      <c r="T91" s="404"/>
      <c r="U91" s="404"/>
      <c r="V91" s="404"/>
      <c r="W91" s="404"/>
      <c r="X91" s="404"/>
      <c r="Y91" s="404"/>
      <c r="Z91" s="404"/>
      <c r="AA91" s="397"/>
      <c r="AB91" s="394"/>
    </row>
    <row r="92" s="340" customFormat="true" ht="21" hidden="false" customHeight="true" outlineLevel="0" collapsed="false">
      <c r="A92" s="395"/>
      <c r="B92" s="396"/>
      <c r="C92" s="396"/>
      <c r="D92" s="396"/>
      <c r="E92" s="404"/>
      <c r="F92" s="404"/>
      <c r="G92" s="404"/>
      <c r="H92" s="404"/>
      <c r="I92" s="404"/>
      <c r="J92" s="404"/>
      <c r="K92" s="404"/>
      <c r="L92" s="404"/>
      <c r="M92" s="404"/>
      <c r="N92" s="404"/>
      <c r="O92" s="404"/>
      <c r="P92" s="404"/>
      <c r="Q92" s="404"/>
      <c r="R92" s="404"/>
      <c r="S92" s="404"/>
      <c r="T92" s="404"/>
      <c r="U92" s="404"/>
      <c r="V92" s="404"/>
      <c r="W92" s="404"/>
      <c r="X92" s="404"/>
      <c r="Y92" s="404"/>
      <c r="Z92" s="404"/>
      <c r="AA92" s="397"/>
      <c r="AB92" s="394"/>
    </row>
    <row r="93" s="340" customFormat="true" ht="39" hidden="false" customHeight="true" outlineLevel="0" collapsed="false">
      <c r="A93" s="395"/>
      <c r="B93" s="396"/>
      <c r="C93" s="396"/>
      <c r="D93" s="396"/>
      <c r="E93" s="404"/>
      <c r="F93" s="404"/>
      <c r="G93" s="404"/>
      <c r="H93" s="404"/>
      <c r="I93" s="404"/>
      <c r="J93" s="404"/>
      <c r="K93" s="404"/>
      <c r="L93" s="404"/>
      <c r="M93" s="404"/>
      <c r="N93" s="404"/>
      <c r="O93" s="404"/>
      <c r="P93" s="404"/>
      <c r="Q93" s="404"/>
      <c r="R93" s="404"/>
      <c r="S93" s="404"/>
      <c r="T93" s="404"/>
      <c r="U93" s="404"/>
      <c r="V93" s="404"/>
      <c r="W93" s="404"/>
      <c r="X93" s="404"/>
      <c r="Y93" s="404"/>
      <c r="Z93" s="404"/>
      <c r="AA93" s="397"/>
      <c r="AB93" s="394"/>
    </row>
    <row r="94" s="340" customFormat="true" ht="21" hidden="false" customHeight="true" outlineLevel="0" collapsed="false">
      <c r="A94" s="395"/>
      <c r="B94" s="396" t="s">
        <v>2802</v>
      </c>
      <c r="C94" s="396"/>
      <c r="D94" s="396"/>
      <c r="E94" s="405"/>
      <c r="F94" s="406"/>
      <c r="G94" s="406"/>
      <c r="H94" s="406"/>
      <c r="I94" s="406"/>
      <c r="J94" s="406"/>
      <c r="K94" s="406"/>
      <c r="L94" s="406"/>
      <c r="M94" s="406"/>
      <c r="N94" s="406"/>
      <c r="O94" s="406"/>
      <c r="P94" s="406"/>
      <c r="Q94" s="406"/>
      <c r="R94" s="406"/>
      <c r="S94" s="406"/>
      <c r="T94" s="406"/>
      <c r="U94" s="406"/>
      <c r="V94" s="406"/>
      <c r="W94" s="406"/>
      <c r="X94" s="406"/>
      <c r="Y94" s="406"/>
      <c r="Z94" s="406"/>
      <c r="AA94" s="397"/>
      <c r="AB94" s="394"/>
    </row>
    <row r="95" s="340" customFormat="true" ht="21" hidden="false" customHeight="true" outlineLevel="0" collapsed="false">
      <c r="A95" s="395"/>
      <c r="B95" s="396"/>
      <c r="C95" s="396"/>
      <c r="D95" s="396"/>
      <c r="E95" s="405"/>
      <c r="F95" s="405"/>
      <c r="G95" s="405"/>
      <c r="H95" s="405"/>
      <c r="I95" s="405"/>
      <c r="J95" s="405"/>
      <c r="K95" s="405"/>
      <c r="L95" s="405"/>
      <c r="M95" s="405"/>
      <c r="N95" s="405"/>
      <c r="O95" s="405"/>
      <c r="P95" s="405"/>
      <c r="Q95" s="405"/>
      <c r="R95" s="405"/>
      <c r="S95" s="405"/>
      <c r="T95" s="405"/>
      <c r="U95" s="405"/>
      <c r="V95" s="405"/>
      <c r="W95" s="405"/>
      <c r="X95" s="405"/>
      <c r="Y95" s="405"/>
      <c r="Z95" s="405"/>
      <c r="AA95" s="397"/>
      <c r="AB95" s="394"/>
    </row>
    <row r="96" s="340" customFormat="true" ht="21" hidden="false" customHeight="true" outlineLevel="0" collapsed="false">
      <c r="A96" s="395"/>
      <c r="B96" s="396"/>
      <c r="C96" s="396"/>
      <c r="D96" s="396"/>
      <c r="E96" s="405"/>
      <c r="F96" s="405"/>
      <c r="G96" s="405"/>
      <c r="H96" s="405"/>
      <c r="I96" s="405"/>
      <c r="J96" s="405"/>
      <c r="K96" s="405"/>
      <c r="L96" s="405"/>
      <c r="M96" s="405"/>
      <c r="N96" s="405"/>
      <c r="O96" s="405"/>
      <c r="P96" s="405"/>
      <c r="Q96" s="405"/>
      <c r="R96" s="405"/>
      <c r="S96" s="405"/>
      <c r="T96" s="405"/>
      <c r="U96" s="405"/>
      <c r="V96" s="405"/>
      <c r="W96" s="405"/>
      <c r="X96" s="405"/>
      <c r="Y96" s="405"/>
      <c r="Z96" s="405"/>
      <c r="AA96" s="397"/>
      <c r="AB96" s="394"/>
    </row>
    <row r="97" s="340" customFormat="true" ht="21" hidden="false" customHeight="true" outlineLevel="0" collapsed="false">
      <c r="A97" s="395"/>
      <c r="B97" s="396"/>
      <c r="C97" s="396"/>
      <c r="D97" s="396"/>
      <c r="E97" s="405"/>
      <c r="F97" s="405"/>
      <c r="G97" s="405"/>
      <c r="H97" s="405"/>
      <c r="I97" s="405"/>
      <c r="J97" s="405"/>
      <c r="K97" s="405"/>
      <c r="L97" s="405"/>
      <c r="M97" s="405"/>
      <c r="N97" s="405"/>
      <c r="O97" s="405"/>
      <c r="P97" s="405"/>
      <c r="Q97" s="405"/>
      <c r="R97" s="405"/>
      <c r="S97" s="405"/>
      <c r="T97" s="405"/>
      <c r="U97" s="405"/>
      <c r="V97" s="405"/>
      <c r="W97" s="405"/>
      <c r="X97" s="405"/>
      <c r="Y97" s="405"/>
      <c r="Z97" s="405"/>
      <c r="AA97" s="397"/>
      <c r="AB97" s="394"/>
    </row>
    <row r="98" s="340" customFormat="true" ht="28.5" hidden="false" customHeight="true" outlineLevel="0" collapsed="false">
      <c r="A98" s="395"/>
      <c r="B98" s="396"/>
      <c r="C98" s="396"/>
      <c r="D98" s="396"/>
      <c r="E98" s="405"/>
      <c r="F98" s="405"/>
      <c r="G98" s="405"/>
      <c r="H98" s="405"/>
      <c r="I98" s="405"/>
      <c r="J98" s="405"/>
      <c r="K98" s="405"/>
      <c r="L98" s="405"/>
      <c r="M98" s="405"/>
      <c r="N98" s="405"/>
      <c r="O98" s="405"/>
      <c r="P98" s="405"/>
      <c r="Q98" s="405"/>
      <c r="R98" s="405"/>
      <c r="S98" s="405"/>
      <c r="T98" s="405"/>
      <c r="U98" s="405"/>
      <c r="V98" s="405"/>
      <c r="W98" s="405"/>
      <c r="X98" s="405"/>
      <c r="Y98" s="405"/>
      <c r="Z98" s="405"/>
      <c r="AA98" s="397"/>
      <c r="AB98" s="394"/>
    </row>
    <row r="99" s="340" customFormat="true" ht="21" hidden="false" customHeight="true" outlineLevel="0" collapsed="false">
      <c r="A99" s="395"/>
      <c r="B99" s="396" t="s">
        <v>2803</v>
      </c>
      <c r="C99" s="396"/>
      <c r="D99" s="396"/>
      <c r="E99" s="405"/>
      <c r="F99" s="369"/>
      <c r="G99" s="369"/>
      <c r="H99" s="369"/>
      <c r="I99" s="369"/>
      <c r="J99" s="369"/>
      <c r="K99" s="369"/>
      <c r="L99" s="369"/>
      <c r="M99" s="369"/>
      <c r="N99" s="369"/>
      <c r="O99" s="369"/>
      <c r="P99" s="369"/>
      <c r="Q99" s="369"/>
      <c r="R99" s="369"/>
      <c r="S99" s="369"/>
      <c r="T99" s="369"/>
      <c r="U99" s="369"/>
      <c r="V99" s="369"/>
      <c r="W99" s="369"/>
      <c r="X99" s="369"/>
      <c r="Y99" s="369"/>
      <c r="Z99" s="369"/>
      <c r="AA99" s="397"/>
      <c r="AB99" s="394"/>
    </row>
    <row r="100" s="340" customFormat="true" ht="21" hidden="false" customHeight="true" outlineLevel="0" collapsed="false">
      <c r="A100" s="395"/>
      <c r="B100" s="396"/>
      <c r="C100" s="396"/>
      <c r="D100" s="396"/>
      <c r="E100" s="405"/>
      <c r="F100" s="405"/>
      <c r="G100" s="405"/>
      <c r="H100" s="405"/>
      <c r="I100" s="405"/>
      <c r="J100" s="405"/>
      <c r="K100" s="405"/>
      <c r="L100" s="405"/>
      <c r="M100" s="405"/>
      <c r="N100" s="405"/>
      <c r="O100" s="405"/>
      <c r="P100" s="405"/>
      <c r="Q100" s="405"/>
      <c r="R100" s="405"/>
      <c r="S100" s="405"/>
      <c r="T100" s="405"/>
      <c r="U100" s="405"/>
      <c r="V100" s="405"/>
      <c r="W100" s="405"/>
      <c r="X100" s="405"/>
      <c r="Y100" s="405"/>
      <c r="Z100" s="405"/>
      <c r="AA100" s="397"/>
      <c r="AB100" s="394"/>
    </row>
    <row r="101" s="340" customFormat="true" ht="21" hidden="false" customHeight="true" outlineLevel="0" collapsed="false">
      <c r="A101" s="395"/>
      <c r="B101" s="396"/>
      <c r="C101" s="396"/>
      <c r="D101" s="396"/>
      <c r="E101" s="405"/>
      <c r="F101" s="405"/>
      <c r="G101" s="405"/>
      <c r="H101" s="405"/>
      <c r="I101" s="405"/>
      <c r="J101" s="405"/>
      <c r="K101" s="405"/>
      <c r="L101" s="405"/>
      <c r="M101" s="405"/>
      <c r="N101" s="405"/>
      <c r="O101" s="405"/>
      <c r="P101" s="405"/>
      <c r="Q101" s="405"/>
      <c r="R101" s="405"/>
      <c r="S101" s="405"/>
      <c r="T101" s="405"/>
      <c r="U101" s="405"/>
      <c r="V101" s="405"/>
      <c r="W101" s="405"/>
      <c r="X101" s="405"/>
      <c r="Y101" s="405"/>
      <c r="Z101" s="405"/>
      <c r="AA101" s="397"/>
      <c r="AB101" s="394"/>
    </row>
    <row r="102" s="340" customFormat="true" ht="21" hidden="false" customHeight="true" outlineLevel="0" collapsed="false">
      <c r="A102" s="395"/>
      <c r="B102" s="396"/>
      <c r="C102" s="396"/>
      <c r="D102" s="396"/>
      <c r="E102" s="405"/>
      <c r="F102" s="405"/>
      <c r="G102" s="405"/>
      <c r="H102" s="405"/>
      <c r="I102" s="405"/>
      <c r="J102" s="405"/>
      <c r="K102" s="405"/>
      <c r="L102" s="405"/>
      <c r="M102" s="405"/>
      <c r="N102" s="405"/>
      <c r="O102" s="405"/>
      <c r="P102" s="405"/>
      <c r="Q102" s="405"/>
      <c r="R102" s="405"/>
      <c r="S102" s="405"/>
      <c r="T102" s="405"/>
      <c r="U102" s="405"/>
      <c r="V102" s="405"/>
      <c r="W102" s="405"/>
      <c r="X102" s="405"/>
      <c r="Y102" s="405"/>
      <c r="Z102" s="405"/>
      <c r="AA102" s="397"/>
      <c r="AB102" s="394"/>
    </row>
    <row r="103" s="340" customFormat="true" ht="21" hidden="false" customHeight="true" outlineLevel="0" collapsed="false">
      <c r="M103" s="341"/>
      <c r="N103" s="341"/>
      <c r="O103" s="341"/>
      <c r="P103" s="341"/>
      <c r="AA103" s="393"/>
      <c r="AB103" s="394"/>
    </row>
    <row r="104" s="340" customFormat="true" ht="21" hidden="false" customHeight="true" outlineLevel="0" collapsed="false">
      <c r="A104" s="407" t="s">
        <v>2804</v>
      </c>
      <c r="B104" s="393"/>
      <c r="C104" s="393"/>
      <c r="P104" s="392"/>
      <c r="Z104" s="392"/>
      <c r="AA104" s="393" t="s">
        <v>2805</v>
      </c>
      <c r="AB104" s="394"/>
    </row>
    <row r="105" s="340" customFormat="true" ht="21" hidden="false" customHeight="true" outlineLevel="0" collapsed="false">
      <c r="A105" s="407"/>
      <c r="B105" s="399" t="s">
        <v>2806</v>
      </c>
      <c r="C105" s="399" t="s">
        <v>2788</v>
      </c>
      <c r="D105" s="369"/>
      <c r="E105" s="369"/>
      <c r="F105" s="369"/>
      <c r="G105" s="369"/>
      <c r="H105" s="369"/>
      <c r="I105" s="369"/>
      <c r="J105" s="369"/>
      <c r="K105" s="369"/>
      <c r="L105" s="369"/>
      <c r="M105" s="369"/>
      <c r="N105" s="369"/>
      <c r="O105" s="369"/>
      <c r="P105" s="369"/>
      <c r="Q105" s="369"/>
      <c r="R105" s="369"/>
      <c r="S105" s="369"/>
      <c r="T105" s="369"/>
      <c r="U105" s="369"/>
      <c r="V105" s="369"/>
      <c r="W105" s="369"/>
      <c r="X105" s="369"/>
      <c r="Y105" s="369"/>
      <c r="Z105" s="369"/>
      <c r="AA105" s="397" t="s">
        <v>2807</v>
      </c>
      <c r="AB105" s="394"/>
    </row>
    <row r="106" s="340" customFormat="true" ht="21" hidden="false" customHeight="true" outlineLevel="0" collapsed="false">
      <c r="A106" s="407"/>
      <c r="B106" s="399"/>
      <c r="C106" s="399"/>
      <c r="D106" s="399"/>
      <c r="E106" s="399"/>
      <c r="F106" s="399"/>
      <c r="G106" s="399"/>
      <c r="H106" s="399"/>
      <c r="I106" s="399"/>
      <c r="J106" s="399"/>
      <c r="K106" s="399"/>
      <c r="L106" s="399"/>
      <c r="M106" s="399"/>
      <c r="N106" s="399"/>
      <c r="O106" s="399"/>
      <c r="P106" s="399"/>
      <c r="Q106" s="399"/>
      <c r="R106" s="399"/>
      <c r="S106" s="399"/>
      <c r="T106" s="399"/>
      <c r="U106" s="399"/>
      <c r="V106" s="399"/>
      <c r="W106" s="399"/>
      <c r="X106" s="399"/>
      <c r="Y106" s="399"/>
      <c r="Z106" s="399"/>
      <c r="AA106" s="397"/>
      <c r="AB106" s="394"/>
    </row>
    <row r="107" s="340" customFormat="true" ht="21" hidden="false" customHeight="true" outlineLevel="0" collapsed="false">
      <c r="A107" s="407"/>
      <c r="B107" s="399"/>
      <c r="C107" s="399"/>
      <c r="D107" s="399"/>
      <c r="E107" s="399"/>
      <c r="F107" s="399"/>
      <c r="G107" s="399"/>
      <c r="H107" s="399"/>
      <c r="I107" s="399"/>
      <c r="J107" s="399"/>
      <c r="K107" s="399"/>
      <c r="L107" s="399"/>
      <c r="M107" s="399"/>
      <c r="N107" s="399"/>
      <c r="O107" s="399"/>
      <c r="P107" s="399"/>
      <c r="Q107" s="399"/>
      <c r="R107" s="399"/>
      <c r="S107" s="399"/>
      <c r="T107" s="399"/>
      <c r="U107" s="399"/>
      <c r="V107" s="399"/>
      <c r="W107" s="399"/>
      <c r="X107" s="399"/>
      <c r="Y107" s="399"/>
      <c r="Z107" s="399"/>
      <c r="AA107" s="397"/>
      <c r="AB107" s="394"/>
    </row>
    <row r="108" s="340" customFormat="true" ht="21" hidden="false" customHeight="true" outlineLevel="0" collapsed="false">
      <c r="A108" s="407"/>
      <c r="B108" s="399"/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  <c r="P108" s="399"/>
      <c r="Q108" s="399"/>
      <c r="R108" s="399"/>
      <c r="S108" s="399"/>
      <c r="T108" s="399"/>
      <c r="U108" s="399"/>
      <c r="V108" s="399"/>
      <c r="W108" s="399"/>
      <c r="X108" s="399"/>
      <c r="Y108" s="399"/>
      <c r="Z108" s="399"/>
      <c r="AA108" s="397"/>
      <c r="AB108" s="394"/>
    </row>
    <row r="109" s="340" customFormat="true" ht="21" hidden="false" customHeight="true" outlineLevel="0" collapsed="false">
      <c r="A109" s="407"/>
      <c r="B109" s="399"/>
      <c r="C109" s="399" t="s">
        <v>2736</v>
      </c>
      <c r="D109" s="399" t="str">
        <f aca="false">AG12</f>
        <v>Инж. КИПиА Бондарев А.Г.</v>
      </c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  <c r="P109" s="399"/>
      <c r="Q109" s="399"/>
      <c r="R109" s="399"/>
      <c r="S109" s="399"/>
      <c r="T109" s="399"/>
      <c r="U109" s="399"/>
      <c r="V109" s="399"/>
      <c r="W109" s="399"/>
      <c r="X109" s="399"/>
      <c r="Y109" s="399"/>
      <c r="Z109" s="399"/>
      <c r="AA109" s="397"/>
      <c r="AB109" s="394"/>
    </row>
    <row r="110" s="340" customFormat="true" ht="21" hidden="false" customHeight="true" outlineLevel="0" collapsed="false">
      <c r="A110" s="407"/>
      <c r="B110" s="399"/>
      <c r="C110" s="399"/>
      <c r="D110" s="399"/>
      <c r="E110" s="399"/>
      <c r="F110" s="399"/>
      <c r="G110" s="399"/>
      <c r="H110" s="399"/>
      <c r="I110" s="399"/>
      <c r="J110" s="399"/>
      <c r="K110" s="399"/>
      <c r="L110" s="399"/>
      <c r="M110" s="399"/>
      <c r="N110" s="399"/>
      <c r="O110" s="399"/>
      <c r="P110" s="399"/>
      <c r="Q110" s="399"/>
      <c r="R110" s="399"/>
      <c r="S110" s="399"/>
      <c r="T110" s="399"/>
      <c r="U110" s="399"/>
      <c r="V110" s="399"/>
      <c r="W110" s="399"/>
      <c r="X110" s="399"/>
      <c r="Y110" s="399"/>
      <c r="Z110" s="399"/>
      <c r="AA110" s="397"/>
      <c r="AB110" s="394"/>
    </row>
    <row r="111" s="340" customFormat="true" ht="21" hidden="false" customHeight="true" outlineLevel="0" collapsed="false">
      <c r="A111" s="407"/>
      <c r="B111" s="399"/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399"/>
      <c r="P111" s="399"/>
      <c r="Q111" s="399"/>
      <c r="R111" s="399"/>
      <c r="S111" s="399"/>
      <c r="T111" s="399"/>
      <c r="U111" s="399"/>
      <c r="V111" s="399"/>
      <c r="W111" s="399"/>
      <c r="X111" s="399"/>
      <c r="Y111" s="399"/>
      <c r="Z111" s="399"/>
      <c r="AA111" s="397"/>
      <c r="AB111" s="394"/>
    </row>
    <row r="112" s="340" customFormat="true" ht="21" hidden="false" customHeight="true" outlineLevel="0" collapsed="false">
      <c r="A112" s="407"/>
      <c r="B112" s="399"/>
      <c r="C112" s="399"/>
      <c r="D112" s="399"/>
      <c r="E112" s="399"/>
      <c r="F112" s="399"/>
      <c r="G112" s="399"/>
      <c r="H112" s="399"/>
      <c r="I112" s="399"/>
      <c r="J112" s="399"/>
      <c r="K112" s="399"/>
      <c r="L112" s="399"/>
      <c r="M112" s="399"/>
      <c r="N112" s="399"/>
      <c r="O112" s="399"/>
      <c r="P112" s="399"/>
      <c r="Q112" s="399"/>
      <c r="R112" s="399"/>
      <c r="S112" s="399"/>
      <c r="T112" s="399"/>
      <c r="U112" s="399"/>
      <c r="V112" s="399"/>
      <c r="W112" s="399"/>
      <c r="X112" s="399"/>
      <c r="Y112" s="399"/>
      <c r="Z112" s="399"/>
      <c r="AA112" s="397"/>
      <c r="AB112" s="394"/>
    </row>
    <row r="113" s="340" customFormat="true" ht="21" hidden="false" customHeight="true" outlineLevel="0" collapsed="false">
      <c r="A113" s="407"/>
      <c r="B113" s="399"/>
      <c r="C113" s="399"/>
      <c r="D113" s="399"/>
      <c r="E113" s="399"/>
      <c r="F113" s="399"/>
      <c r="G113" s="399"/>
      <c r="H113" s="399"/>
      <c r="I113" s="399"/>
      <c r="J113" s="399"/>
      <c r="K113" s="399"/>
      <c r="L113" s="399"/>
      <c r="M113" s="399"/>
      <c r="N113" s="399"/>
      <c r="O113" s="399"/>
      <c r="P113" s="399"/>
      <c r="Q113" s="399"/>
      <c r="R113" s="399"/>
      <c r="S113" s="399"/>
      <c r="T113" s="399"/>
      <c r="U113" s="399"/>
      <c r="V113" s="399"/>
      <c r="W113" s="399"/>
      <c r="X113" s="399"/>
      <c r="Y113" s="399"/>
      <c r="Z113" s="399"/>
      <c r="AA113" s="397"/>
      <c r="AB113" s="394"/>
    </row>
    <row r="114" s="340" customFormat="true" ht="21" hidden="false" customHeight="true" outlineLevel="0" collapsed="false">
      <c r="A114" s="407"/>
      <c r="B114" s="399"/>
      <c r="C114" s="399"/>
      <c r="D114" s="399"/>
      <c r="E114" s="399"/>
      <c r="F114" s="399"/>
      <c r="G114" s="399"/>
      <c r="H114" s="399"/>
      <c r="I114" s="399"/>
      <c r="J114" s="399"/>
      <c r="K114" s="399"/>
      <c r="L114" s="399"/>
      <c r="M114" s="399"/>
      <c r="N114" s="399"/>
      <c r="O114" s="399"/>
      <c r="P114" s="399"/>
      <c r="Q114" s="399"/>
      <c r="R114" s="399"/>
      <c r="S114" s="399"/>
      <c r="T114" s="399"/>
      <c r="U114" s="399"/>
      <c r="V114" s="399"/>
      <c r="W114" s="399"/>
      <c r="X114" s="399"/>
      <c r="Y114" s="399"/>
      <c r="Z114" s="399"/>
      <c r="AA114" s="397"/>
      <c r="AB114" s="394"/>
    </row>
    <row r="115" s="340" customFormat="true" ht="21" hidden="false" customHeight="true" outlineLevel="0" collapsed="false">
      <c r="A115" s="407"/>
      <c r="B115" s="399"/>
      <c r="C115" s="399"/>
      <c r="D115" s="399"/>
      <c r="E115" s="399"/>
      <c r="F115" s="399"/>
      <c r="G115" s="399"/>
      <c r="H115" s="399"/>
      <c r="I115" s="399"/>
      <c r="J115" s="399"/>
      <c r="K115" s="399"/>
      <c r="L115" s="399"/>
      <c r="M115" s="399"/>
      <c r="N115" s="399"/>
      <c r="O115" s="399"/>
      <c r="P115" s="399"/>
      <c r="Q115" s="399"/>
      <c r="R115" s="399"/>
      <c r="S115" s="399"/>
      <c r="T115" s="399"/>
      <c r="U115" s="399"/>
      <c r="V115" s="399"/>
      <c r="W115" s="399"/>
      <c r="X115" s="399"/>
      <c r="Y115" s="399"/>
      <c r="Z115" s="399"/>
      <c r="AA115" s="397"/>
      <c r="AB115" s="394"/>
    </row>
    <row r="116" s="340" customFormat="true" ht="21" hidden="false" customHeight="true" outlineLevel="0" collapsed="false">
      <c r="A116" s="407"/>
      <c r="B116" s="399"/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399"/>
      <c r="O116" s="399"/>
      <c r="P116" s="399"/>
      <c r="Q116" s="399"/>
      <c r="R116" s="399"/>
      <c r="S116" s="399"/>
      <c r="T116" s="399"/>
      <c r="U116" s="399"/>
      <c r="V116" s="399"/>
      <c r="W116" s="399"/>
      <c r="X116" s="399"/>
      <c r="Y116" s="399"/>
      <c r="Z116" s="399"/>
      <c r="AA116" s="397"/>
      <c r="AB116" s="394"/>
    </row>
    <row r="117" s="340" customFormat="true" ht="21" hidden="false" customHeight="true" outlineLevel="0" collapsed="false">
      <c r="A117" s="407"/>
      <c r="B117" s="399"/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399"/>
      <c r="O117" s="399"/>
      <c r="P117" s="399"/>
      <c r="Q117" s="399"/>
      <c r="R117" s="399"/>
      <c r="S117" s="399"/>
      <c r="T117" s="399"/>
      <c r="U117" s="399"/>
      <c r="V117" s="399"/>
      <c r="W117" s="399"/>
      <c r="X117" s="399"/>
      <c r="Y117" s="399"/>
      <c r="Z117" s="399"/>
      <c r="AA117" s="397"/>
      <c r="AB117" s="394"/>
    </row>
    <row r="118" s="340" customFormat="true" ht="21" hidden="false" customHeight="true" outlineLevel="0" collapsed="false">
      <c r="A118" s="407"/>
      <c r="B118" s="399"/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  <c r="P118" s="399"/>
      <c r="Q118" s="399"/>
      <c r="R118" s="399"/>
      <c r="S118" s="399"/>
      <c r="T118" s="399"/>
      <c r="U118" s="399"/>
      <c r="V118" s="399"/>
      <c r="W118" s="399"/>
      <c r="X118" s="399"/>
      <c r="Y118" s="399"/>
      <c r="Z118" s="399"/>
      <c r="AA118" s="397"/>
      <c r="AB118" s="394"/>
    </row>
    <row r="119" s="340" customFormat="true" ht="21" hidden="false" customHeight="true" outlineLevel="0" collapsed="false">
      <c r="A119" s="407"/>
      <c r="B119" s="399"/>
      <c r="C119" s="399"/>
      <c r="D119" s="399"/>
      <c r="E119" s="399"/>
      <c r="F119" s="399"/>
      <c r="G119" s="399"/>
      <c r="H119" s="399"/>
      <c r="I119" s="399"/>
      <c r="J119" s="399"/>
      <c r="K119" s="399"/>
      <c r="L119" s="399"/>
      <c r="M119" s="399"/>
      <c r="N119" s="399"/>
      <c r="O119" s="399"/>
      <c r="P119" s="399"/>
      <c r="Q119" s="399"/>
      <c r="R119" s="399"/>
      <c r="S119" s="399"/>
      <c r="T119" s="399"/>
      <c r="U119" s="399"/>
      <c r="V119" s="399"/>
      <c r="W119" s="399"/>
      <c r="X119" s="399"/>
      <c r="Y119" s="399"/>
      <c r="Z119" s="399"/>
      <c r="AA119" s="397"/>
      <c r="AB119" s="394"/>
    </row>
    <row r="120" s="340" customFormat="true" ht="21" hidden="false" customHeight="true" outlineLevel="0" collapsed="false">
      <c r="A120" s="407"/>
      <c r="B120" s="399"/>
      <c r="C120" s="399"/>
      <c r="D120" s="399"/>
      <c r="E120" s="399"/>
      <c r="F120" s="399"/>
      <c r="G120" s="399"/>
      <c r="H120" s="399"/>
      <c r="I120" s="399"/>
      <c r="J120" s="399"/>
      <c r="K120" s="399"/>
      <c r="L120" s="399"/>
      <c r="M120" s="399"/>
      <c r="N120" s="399"/>
      <c r="O120" s="399"/>
      <c r="P120" s="399"/>
      <c r="Q120" s="399"/>
      <c r="R120" s="399"/>
      <c r="S120" s="399"/>
      <c r="T120" s="399"/>
      <c r="U120" s="399"/>
      <c r="V120" s="399"/>
      <c r="W120" s="399"/>
      <c r="X120" s="399"/>
      <c r="Y120" s="399"/>
      <c r="Z120" s="399"/>
      <c r="AA120" s="397"/>
      <c r="AB120" s="394"/>
    </row>
    <row r="121" s="340" customFormat="true" ht="21" hidden="false" customHeight="true" outlineLevel="0" collapsed="false">
      <c r="A121" s="407"/>
      <c r="B121" s="399"/>
      <c r="C121" s="399"/>
      <c r="D121" s="399"/>
      <c r="E121" s="399"/>
      <c r="F121" s="399"/>
      <c r="G121" s="399"/>
      <c r="H121" s="399"/>
      <c r="I121" s="399"/>
      <c r="J121" s="399"/>
      <c r="K121" s="399"/>
      <c r="L121" s="399"/>
      <c r="M121" s="399"/>
      <c r="N121" s="399"/>
      <c r="O121" s="399"/>
      <c r="P121" s="399"/>
      <c r="Q121" s="399"/>
      <c r="R121" s="399"/>
      <c r="S121" s="399"/>
      <c r="T121" s="399"/>
      <c r="U121" s="399"/>
      <c r="V121" s="399"/>
      <c r="W121" s="399"/>
      <c r="X121" s="399"/>
      <c r="Y121" s="399"/>
      <c r="Z121" s="399"/>
      <c r="AA121" s="397"/>
      <c r="AB121" s="394"/>
    </row>
    <row r="122" s="340" customFormat="true" ht="21" hidden="false" customHeight="true" outlineLevel="0" collapsed="false">
      <c r="A122" s="407"/>
      <c r="B122" s="408" t="s">
        <v>2808</v>
      </c>
      <c r="C122" s="408"/>
      <c r="D122" s="409" t="s">
        <v>2809</v>
      </c>
      <c r="E122" s="408"/>
      <c r="F122" s="408"/>
      <c r="G122" s="408"/>
      <c r="H122" s="408"/>
      <c r="I122" s="408"/>
      <c r="J122" s="408"/>
      <c r="K122" s="408"/>
      <c r="L122" s="408"/>
      <c r="M122" s="408"/>
      <c r="N122" s="408"/>
      <c r="O122" s="408"/>
      <c r="P122" s="408"/>
      <c r="Q122" s="408"/>
      <c r="R122" s="408"/>
      <c r="S122" s="408"/>
      <c r="T122" s="408"/>
      <c r="U122" s="408"/>
      <c r="V122" s="408"/>
      <c r="W122" s="408"/>
      <c r="X122" s="408"/>
      <c r="Y122" s="408"/>
      <c r="Z122" s="408"/>
      <c r="AA122" s="397"/>
      <c r="AB122" s="394"/>
    </row>
    <row r="123" s="340" customFormat="true" ht="21" hidden="false" customHeight="true" outlineLevel="0" collapsed="false">
      <c r="A123" s="407"/>
      <c r="B123" s="408"/>
      <c r="C123" s="408"/>
      <c r="D123" s="409"/>
      <c r="E123" s="409"/>
      <c r="F123" s="409"/>
      <c r="G123" s="409"/>
      <c r="H123" s="409"/>
      <c r="I123" s="409"/>
      <c r="J123" s="409"/>
      <c r="K123" s="409"/>
      <c r="L123" s="409"/>
      <c r="M123" s="409"/>
      <c r="N123" s="409"/>
      <c r="O123" s="409"/>
      <c r="P123" s="409"/>
      <c r="Q123" s="409"/>
      <c r="R123" s="409"/>
      <c r="S123" s="409"/>
      <c r="T123" s="409"/>
      <c r="U123" s="409"/>
      <c r="V123" s="409"/>
      <c r="W123" s="409"/>
      <c r="X123" s="409"/>
      <c r="Y123" s="409"/>
      <c r="Z123" s="409"/>
      <c r="AA123" s="397"/>
      <c r="AB123" s="394"/>
    </row>
    <row r="124" s="340" customFormat="true" ht="21" hidden="false" customHeight="true" outlineLevel="0" collapsed="false">
      <c r="A124" s="407"/>
      <c r="B124" s="408"/>
      <c r="C124" s="408"/>
      <c r="D124" s="409"/>
      <c r="E124" s="409"/>
      <c r="F124" s="409"/>
      <c r="G124" s="409"/>
      <c r="H124" s="409"/>
      <c r="I124" s="409"/>
      <c r="J124" s="409"/>
      <c r="K124" s="409"/>
      <c r="L124" s="409"/>
      <c r="M124" s="409"/>
      <c r="N124" s="409"/>
      <c r="O124" s="409"/>
      <c r="P124" s="409"/>
      <c r="Q124" s="409"/>
      <c r="R124" s="409"/>
      <c r="S124" s="409"/>
      <c r="T124" s="409"/>
      <c r="U124" s="409"/>
      <c r="V124" s="409"/>
      <c r="W124" s="409"/>
      <c r="X124" s="409"/>
      <c r="Y124" s="409"/>
      <c r="Z124" s="409"/>
      <c r="AA124" s="397"/>
      <c r="AB124" s="394"/>
    </row>
    <row r="125" s="340" customFormat="true" ht="21" hidden="false" customHeight="true" outlineLevel="0" collapsed="false">
      <c r="A125" s="407"/>
      <c r="B125" s="408"/>
      <c r="C125" s="408"/>
      <c r="D125" s="409"/>
      <c r="E125" s="409"/>
      <c r="F125" s="409"/>
      <c r="G125" s="409"/>
      <c r="H125" s="409"/>
      <c r="I125" s="409"/>
      <c r="J125" s="409"/>
      <c r="K125" s="409"/>
      <c r="L125" s="409"/>
      <c r="M125" s="409"/>
      <c r="N125" s="409"/>
      <c r="O125" s="409"/>
      <c r="P125" s="409"/>
      <c r="Q125" s="409"/>
      <c r="R125" s="409"/>
      <c r="S125" s="409"/>
      <c r="T125" s="409"/>
      <c r="U125" s="409"/>
      <c r="V125" s="409"/>
      <c r="W125" s="409"/>
      <c r="X125" s="409"/>
      <c r="Y125" s="409"/>
      <c r="Z125" s="409"/>
      <c r="AA125" s="397"/>
      <c r="AB125" s="394"/>
    </row>
    <row r="126" s="340" customFormat="true" ht="21" hidden="false" customHeight="true" outlineLevel="0" collapsed="false">
      <c r="A126" s="407"/>
      <c r="B126" s="408"/>
      <c r="C126" s="408"/>
      <c r="D126" s="409"/>
      <c r="E126" s="409"/>
      <c r="F126" s="409"/>
      <c r="G126" s="409"/>
      <c r="H126" s="409"/>
      <c r="I126" s="409"/>
      <c r="J126" s="409"/>
      <c r="K126" s="409"/>
      <c r="L126" s="409"/>
      <c r="M126" s="409"/>
      <c r="N126" s="409"/>
      <c r="O126" s="409"/>
      <c r="P126" s="409"/>
      <c r="Q126" s="409"/>
      <c r="R126" s="409"/>
      <c r="S126" s="409"/>
      <c r="T126" s="409"/>
      <c r="U126" s="409"/>
      <c r="V126" s="409"/>
      <c r="W126" s="409"/>
      <c r="X126" s="409"/>
      <c r="Y126" s="409"/>
      <c r="Z126" s="409"/>
      <c r="AA126" s="397"/>
      <c r="AB126" s="394"/>
      <c r="AE126" s="410"/>
      <c r="AF126" s="410"/>
      <c r="AG126" s="410"/>
    </row>
    <row r="127" s="340" customFormat="true" ht="21" hidden="false" customHeight="true" outlineLevel="0" collapsed="false">
      <c r="A127" s="407"/>
      <c r="B127" s="408"/>
      <c r="C127" s="408"/>
      <c r="D127" s="409"/>
      <c r="E127" s="409"/>
      <c r="F127" s="409"/>
      <c r="G127" s="409"/>
      <c r="H127" s="409"/>
      <c r="I127" s="409"/>
      <c r="J127" s="409"/>
      <c r="K127" s="409"/>
      <c r="L127" s="409"/>
      <c r="M127" s="409"/>
      <c r="N127" s="409"/>
      <c r="O127" s="409"/>
      <c r="P127" s="409"/>
      <c r="Q127" s="409"/>
      <c r="R127" s="409"/>
      <c r="S127" s="409"/>
      <c r="T127" s="409"/>
      <c r="U127" s="409"/>
      <c r="V127" s="409"/>
      <c r="W127" s="409"/>
      <c r="X127" s="409"/>
      <c r="Y127" s="409"/>
      <c r="Z127" s="409"/>
      <c r="AA127" s="397"/>
      <c r="AB127" s="394"/>
      <c r="AE127" s="411"/>
      <c r="AF127" s="411"/>
      <c r="AG127" s="411"/>
    </row>
    <row r="128" s="340" customFormat="true" ht="21" hidden="false" customHeight="true" outlineLevel="0" collapsed="false">
      <c r="A128" s="407"/>
      <c r="B128" s="408"/>
      <c r="C128" s="408"/>
      <c r="D128" s="409"/>
      <c r="E128" s="409"/>
      <c r="F128" s="409"/>
      <c r="G128" s="409"/>
      <c r="H128" s="409"/>
      <c r="I128" s="409"/>
      <c r="J128" s="409"/>
      <c r="K128" s="409"/>
      <c r="L128" s="409"/>
      <c r="M128" s="409"/>
      <c r="N128" s="409"/>
      <c r="O128" s="409"/>
      <c r="P128" s="409"/>
      <c r="Q128" s="409"/>
      <c r="R128" s="409"/>
      <c r="S128" s="409"/>
      <c r="T128" s="409"/>
      <c r="U128" s="409"/>
      <c r="V128" s="409"/>
      <c r="W128" s="409"/>
      <c r="X128" s="409"/>
      <c r="Y128" s="409"/>
      <c r="Z128" s="409"/>
      <c r="AA128" s="397"/>
      <c r="AB128" s="394"/>
      <c r="AE128" s="411"/>
      <c r="AF128" s="411"/>
      <c r="AG128" s="411"/>
    </row>
    <row r="129" s="340" customFormat="true" ht="21" hidden="false" customHeight="true" outlineLevel="0" collapsed="false">
      <c r="A129" s="407"/>
      <c r="B129" s="408"/>
      <c r="C129" s="408"/>
      <c r="D129" s="409"/>
      <c r="E129" s="409"/>
      <c r="F129" s="409"/>
      <c r="G129" s="409"/>
      <c r="H129" s="409"/>
      <c r="I129" s="409"/>
      <c r="J129" s="409"/>
      <c r="K129" s="409"/>
      <c r="L129" s="409"/>
      <c r="M129" s="409"/>
      <c r="N129" s="409"/>
      <c r="O129" s="409"/>
      <c r="P129" s="409"/>
      <c r="Q129" s="409"/>
      <c r="R129" s="409"/>
      <c r="S129" s="409"/>
      <c r="T129" s="409"/>
      <c r="U129" s="409"/>
      <c r="V129" s="409"/>
      <c r="W129" s="409"/>
      <c r="X129" s="409"/>
      <c r="Y129" s="409"/>
      <c r="Z129" s="409"/>
      <c r="AA129" s="397"/>
      <c r="AB129" s="394"/>
      <c r="AE129" s="411"/>
      <c r="AF129" s="411"/>
      <c r="AG129" s="411"/>
    </row>
    <row r="130" s="340" customFormat="true" ht="21" hidden="false" customHeight="true" outlineLevel="0" collapsed="false">
      <c r="A130" s="407"/>
      <c r="B130" s="408"/>
      <c r="C130" s="408"/>
      <c r="D130" s="409"/>
      <c r="E130" s="409"/>
      <c r="F130" s="409"/>
      <c r="G130" s="409"/>
      <c r="H130" s="409"/>
      <c r="I130" s="409"/>
      <c r="J130" s="409"/>
      <c r="K130" s="409"/>
      <c r="L130" s="409"/>
      <c r="M130" s="409"/>
      <c r="N130" s="409"/>
      <c r="O130" s="409"/>
      <c r="P130" s="409"/>
      <c r="Q130" s="409"/>
      <c r="R130" s="409"/>
      <c r="S130" s="409"/>
      <c r="T130" s="409"/>
      <c r="U130" s="409"/>
      <c r="V130" s="409"/>
      <c r="W130" s="409"/>
      <c r="X130" s="409"/>
      <c r="Y130" s="409"/>
      <c r="Z130" s="409"/>
      <c r="AA130" s="397"/>
      <c r="AB130" s="394"/>
      <c r="AE130" s="411"/>
      <c r="AF130" s="411"/>
      <c r="AG130" s="411"/>
    </row>
    <row r="131" s="340" customFormat="true" ht="21" hidden="false" customHeight="true" outlineLevel="0" collapsed="false">
      <c r="A131" s="407"/>
      <c r="B131" s="408"/>
      <c r="C131" s="408"/>
      <c r="D131" s="409"/>
      <c r="E131" s="409"/>
      <c r="F131" s="409"/>
      <c r="G131" s="409"/>
      <c r="H131" s="409"/>
      <c r="I131" s="409"/>
      <c r="J131" s="409"/>
      <c r="K131" s="409"/>
      <c r="L131" s="409"/>
      <c r="M131" s="409"/>
      <c r="N131" s="409"/>
      <c r="O131" s="409"/>
      <c r="P131" s="409"/>
      <c r="Q131" s="409"/>
      <c r="R131" s="409"/>
      <c r="S131" s="409"/>
      <c r="T131" s="409"/>
      <c r="U131" s="409"/>
      <c r="V131" s="409"/>
      <c r="W131" s="409"/>
      <c r="X131" s="409"/>
      <c r="Y131" s="409"/>
      <c r="Z131" s="409"/>
      <c r="AA131" s="397"/>
      <c r="AB131" s="394"/>
      <c r="AE131" s="411"/>
      <c r="AF131" s="411"/>
      <c r="AG131" s="411"/>
    </row>
    <row r="132" s="340" customFormat="true" ht="21" hidden="false" customHeight="true" outlineLevel="0" collapsed="false">
      <c r="A132" s="407"/>
      <c r="B132" s="408"/>
      <c r="C132" s="408"/>
      <c r="D132" s="409"/>
      <c r="E132" s="409"/>
      <c r="F132" s="409"/>
      <c r="G132" s="409"/>
      <c r="H132" s="409"/>
      <c r="I132" s="409"/>
      <c r="J132" s="409"/>
      <c r="K132" s="409"/>
      <c r="L132" s="409"/>
      <c r="M132" s="409"/>
      <c r="N132" s="409"/>
      <c r="O132" s="409"/>
      <c r="P132" s="409"/>
      <c r="Q132" s="409"/>
      <c r="R132" s="409"/>
      <c r="S132" s="409"/>
      <c r="T132" s="409"/>
      <c r="U132" s="409"/>
      <c r="V132" s="409"/>
      <c r="W132" s="409"/>
      <c r="X132" s="409"/>
      <c r="Y132" s="409"/>
      <c r="Z132" s="409"/>
      <c r="AA132" s="397"/>
      <c r="AB132" s="394"/>
      <c r="AE132" s="411"/>
      <c r="AF132" s="411"/>
      <c r="AG132" s="411"/>
    </row>
    <row r="133" s="340" customFormat="true" ht="21" hidden="false" customHeight="true" outlineLevel="0" collapsed="false">
      <c r="A133" s="407"/>
      <c r="B133" s="408"/>
      <c r="C133" s="408"/>
      <c r="D133" s="409"/>
      <c r="E133" s="409"/>
      <c r="F133" s="409"/>
      <c r="G133" s="409"/>
      <c r="H133" s="409"/>
      <c r="I133" s="409"/>
      <c r="J133" s="409"/>
      <c r="K133" s="409"/>
      <c r="L133" s="409"/>
      <c r="M133" s="409"/>
      <c r="N133" s="409"/>
      <c r="O133" s="409"/>
      <c r="P133" s="409"/>
      <c r="Q133" s="409"/>
      <c r="R133" s="409"/>
      <c r="S133" s="409"/>
      <c r="T133" s="409"/>
      <c r="U133" s="409"/>
      <c r="V133" s="409"/>
      <c r="W133" s="409"/>
      <c r="X133" s="409"/>
      <c r="Y133" s="409"/>
      <c r="Z133" s="409"/>
      <c r="AA133" s="397"/>
      <c r="AB133" s="394"/>
      <c r="AE133" s="411"/>
      <c r="AF133" s="411"/>
      <c r="AG133" s="411"/>
    </row>
    <row r="134" s="340" customFormat="true" ht="21" hidden="false" customHeight="true" outlineLevel="0" collapsed="false">
      <c r="A134" s="407"/>
      <c r="B134" s="408"/>
      <c r="C134" s="408"/>
      <c r="D134" s="409"/>
      <c r="E134" s="409"/>
      <c r="F134" s="409"/>
      <c r="G134" s="409"/>
      <c r="H134" s="409"/>
      <c r="I134" s="409"/>
      <c r="J134" s="409"/>
      <c r="K134" s="409"/>
      <c r="L134" s="409"/>
      <c r="M134" s="409"/>
      <c r="N134" s="409"/>
      <c r="O134" s="409"/>
      <c r="P134" s="409"/>
      <c r="Q134" s="409"/>
      <c r="R134" s="409"/>
      <c r="S134" s="409"/>
      <c r="T134" s="409"/>
      <c r="U134" s="409"/>
      <c r="V134" s="409"/>
      <c r="W134" s="409"/>
      <c r="X134" s="409"/>
      <c r="Y134" s="409"/>
      <c r="Z134" s="409"/>
      <c r="AA134" s="397"/>
      <c r="AB134" s="394"/>
      <c r="AE134" s="411"/>
      <c r="AF134" s="411"/>
      <c r="AG134" s="411"/>
    </row>
    <row r="135" s="340" customFormat="true" ht="21" hidden="false" customHeight="true" outlineLevel="0" collapsed="false">
      <c r="A135" s="407"/>
      <c r="B135" s="408"/>
      <c r="C135" s="408"/>
      <c r="D135" s="409"/>
      <c r="E135" s="409"/>
      <c r="F135" s="409"/>
      <c r="G135" s="409"/>
      <c r="H135" s="409"/>
      <c r="I135" s="409"/>
      <c r="J135" s="409"/>
      <c r="K135" s="409"/>
      <c r="L135" s="409"/>
      <c r="M135" s="409"/>
      <c r="N135" s="409"/>
      <c r="O135" s="409"/>
      <c r="P135" s="409"/>
      <c r="Q135" s="409"/>
      <c r="R135" s="409"/>
      <c r="S135" s="409"/>
      <c r="T135" s="409"/>
      <c r="U135" s="409"/>
      <c r="V135" s="409"/>
      <c r="W135" s="409"/>
      <c r="X135" s="409"/>
      <c r="Y135" s="409"/>
      <c r="Z135" s="409"/>
      <c r="AA135" s="397"/>
      <c r="AB135" s="394"/>
      <c r="AE135" s="411"/>
      <c r="AF135" s="411"/>
      <c r="AG135" s="411"/>
    </row>
    <row r="136" s="340" customFormat="true" ht="21" hidden="false" customHeight="true" outlineLevel="0" collapsed="false">
      <c r="A136" s="407"/>
      <c r="B136" s="408"/>
      <c r="C136" s="408"/>
      <c r="D136" s="409"/>
      <c r="E136" s="409"/>
      <c r="F136" s="409"/>
      <c r="G136" s="409"/>
      <c r="H136" s="409"/>
      <c r="I136" s="409"/>
      <c r="J136" s="409"/>
      <c r="K136" s="409"/>
      <c r="L136" s="409"/>
      <c r="M136" s="409"/>
      <c r="N136" s="409"/>
      <c r="O136" s="409"/>
      <c r="P136" s="409"/>
      <c r="Q136" s="409"/>
      <c r="R136" s="409"/>
      <c r="S136" s="409"/>
      <c r="T136" s="409"/>
      <c r="U136" s="409"/>
      <c r="V136" s="409"/>
      <c r="W136" s="409"/>
      <c r="X136" s="409"/>
      <c r="Y136" s="409"/>
      <c r="Z136" s="409"/>
      <c r="AA136" s="397"/>
      <c r="AB136" s="394"/>
      <c r="AE136" s="411"/>
      <c r="AF136" s="411"/>
      <c r="AG136" s="411"/>
    </row>
    <row r="137" s="340" customFormat="true" ht="21" hidden="false" customHeight="true" outlineLevel="0" collapsed="false">
      <c r="A137" s="407"/>
      <c r="B137" s="408"/>
      <c r="C137" s="408"/>
      <c r="D137" s="409"/>
      <c r="E137" s="409"/>
      <c r="F137" s="409"/>
      <c r="G137" s="409"/>
      <c r="H137" s="409"/>
      <c r="I137" s="409"/>
      <c r="J137" s="409"/>
      <c r="K137" s="409"/>
      <c r="L137" s="409"/>
      <c r="M137" s="409"/>
      <c r="N137" s="409"/>
      <c r="O137" s="409"/>
      <c r="P137" s="409"/>
      <c r="Q137" s="409"/>
      <c r="R137" s="409"/>
      <c r="S137" s="409"/>
      <c r="T137" s="409"/>
      <c r="U137" s="409"/>
      <c r="V137" s="409"/>
      <c r="W137" s="409"/>
      <c r="X137" s="409"/>
      <c r="Y137" s="409"/>
      <c r="Z137" s="409"/>
      <c r="AA137" s="397"/>
      <c r="AB137" s="394"/>
      <c r="AE137" s="411"/>
      <c r="AF137" s="411"/>
      <c r="AG137" s="411"/>
    </row>
    <row r="138" s="340" customFormat="true" ht="21" hidden="false" customHeight="true" outlineLevel="0" collapsed="false">
      <c r="A138" s="407"/>
      <c r="B138" s="408"/>
      <c r="C138" s="408"/>
      <c r="D138" s="409"/>
      <c r="E138" s="409"/>
      <c r="F138" s="409"/>
      <c r="G138" s="409"/>
      <c r="H138" s="409"/>
      <c r="I138" s="409"/>
      <c r="J138" s="409"/>
      <c r="K138" s="409"/>
      <c r="L138" s="409"/>
      <c r="M138" s="409"/>
      <c r="N138" s="409"/>
      <c r="O138" s="409"/>
      <c r="P138" s="409"/>
      <c r="Q138" s="409"/>
      <c r="R138" s="409"/>
      <c r="S138" s="409"/>
      <c r="T138" s="409"/>
      <c r="U138" s="409"/>
      <c r="V138" s="409"/>
      <c r="W138" s="409"/>
      <c r="X138" s="409"/>
      <c r="Y138" s="409"/>
      <c r="Z138" s="409"/>
      <c r="AA138" s="397"/>
      <c r="AB138" s="394"/>
      <c r="AE138" s="411"/>
      <c r="AF138" s="411"/>
      <c r="AG138" s="411"/>
    </row>
    <row r="139" s="340" customFormat="true" ht="21" hidden="false" customHeight="true" outlineLevel="0" collapsed="false">
      <c r="A139" s="407"/>
      <c r="B139" s="408"/>
      <c r="C139" s="408"/>
      <c r="D139" s="409"/>
      <c r="E139" s="409"/>
      <c r="F139" s="409"/>
      <c r="G139" s="409"/>
      <c r="H139" s="409"/>
      <c r="I139" s="409"/>
      <c r="J139" s="409"/>
      <c r="K139" s="409"/>
      <c r="L139" s="409"/>
      <c r="M139" s="409"/>
      <c r="N139" s="409"/>
      <c r="O139" s="409"/>
      <c r="P139" s="409"/>
      <c r="Q139" s="409"/>
      <c r="R139" s="409"/>
      <c r="S139" s="409"/>
      <c r="T139" s="409"/>
      <c r="U139" s="409"/>
      <c r="V139" s="409"/>
      <c r="W139" s="409"/>
      <c r="X139" s="409"/>
      <c r="Y139" s="409"/>
      <c r="Z139" s="409"/>
      <c r="AA139" s="397"/>
      <c r="AB139" s="394"/>
      <c r="AE139" s="411"/>
      <c r="AF139" s="411"/>
      <c r="AG139" s="411"/>
    </row>
    <row r="140" s="340" customFormat="true" ht="21" hidden="false" customHeight="true" outlineLevel="0" collapsed="false">
      <c r="A140" s="407"/>
      <c r="B140" s="408"/>
      <c r="C140" s="408"/>
      <c r="D140" s="409"/>
      <c r="E140" s="409"/>
      <c r="F140" s="409"/>
      <c r="G140" s="409"/>
      <c r="H140" s="409"/>
      <c r="I140" s="409"/>
      <c r="J140" s="409"/>
      <c r="K140" s="409"/>
      <c r="L140" s="409"/>
      <c r="M140" s="409"/>
      <c r="N140" s="409"/>
      <c r="O140" s="409"/>
      <c r="P140" s="409"/>
      <c r="Q140" s="409"/>
      <c r="R140" s="409"/>
      <c r="S140" s="409"/>
      <c r="T140" s="409"/>
      <c r="U140" s="409"/>
      <c r="V140" s="409"/>
      <c r="W140" s="409"/>
      <c r="X140" s="409"/>
      <c r="Y140" s="409"/>
      <c r="Z140" s="409"/>
      <c r="AA140" s="397"/>
      <c r="AB140" s="394"/>
      <c r="AE140" s="411"/>
      <c r="AF140" s="411"/>
      <c r="AG140" s="411"/>
    </row>
    <row r="141" s="340" customFormat="true" ht="21" hidden="false" customHeight="true" outlineLevel="0" collapsed="false">
      <c r="A141" s="407"/>
      <c r="B141" s="408"/>
      <c r="C141" s="408"/>
      <c r="D141" s="409"/>
      <c r="E141" s="409"/>
      <c r="F141" s="409"/>
      <c r="G141" s="409"/>
      <c r="H141" s="409"/>
      <c r="I141" s="409"/>
      <c r="J141" s="409"/>
      <c r="K141" s="409"/>
      <c r="L141" s="409"/>
      <c r="M141" s="409"/>
      <c r="N141" s="409"/>
      <c r="O141" s="409"/>
      <c r="P141" s="409"/>
      <c r="Q141" s="409"/>
      <c r="R141" s="409"/>
      <c r="S141" s="409"/>
      <c r="T141" s="409"/>
      <c r="U141" s="409"/>
      <c r="V141" s="409"/>
      <c r="W141" s="409"/>
      <c r="X141" s="409"/>
      <c r="Y141" s="409"/>
      <c r="Z141" s="409"/>
      <c r="AA141" s="397"/>
      <c r="AB141" s="394"/>
      <c r="AE141" s="411"/>
      <c r="AF141" s="411"/>
      <c r="AG141" s="411"/>
    </row>
    <row r="142" s="340" customFormat="true" ht="21" hidden="false" customHeight="true" outlineLevel="0" collapsed="false">
      <c r="A142" s="407"/>
      <c r="B142" s="408"/>
      <c r="C142" s="408"/>
      <c r="D142" s="409"/>
      <c r="E142" s="409"/>
      <c r="F142" s="409"/>
      <c r="G142" s="409"/>
      <c r="H142" s="409"/>
      <c r="I142" s="409"/>
      <c r="J142" s="409"/>
      <c r="K142" s="409"/>
      <c r="L142" s="409"/>
      <c r="M142" s="409"/>
      <c r="N142" s="409"/>
      <c r="O142" s="409"/>
      <c r="P142" s="409"/>
      <c r="Q142" s="409"/>
      <c r="R142" s="409"/>
      <c r="S142" s="409"/>
      <c r="T142" s="409"/>
      <c r="U142" s="409"/>
      <c r="V142" s="409"/>
      <c r="W142" s="409"/>
      <c r="X142" s="409"/>
      <c r="Y142" s="409"/>
      <c r="Z142" s="409"/>
      <c r="AA142" s="397"/>
      <c r="AB142" s="394"/>
      <c r="AE142" s="411"/>
      <c r="AF142" s="411"/>
      <c r="AG142" s="411"/>
    </row>
    <row r="143" s="340" customFormat="true" ht="21" hidden="false" customHeight="true" outlineLevel="0" collapsed="false">
      <c r="A143" s="407"/>
      <c r="B143" s="408"/>
      <c r="C143" s="408"/>
      <c r="D143" s="409"/>
      <c r="E143" s="409"/>
      <c r="F143" s="409"/>
      <c r="G143" s="409"/>
      <c r="H143" s="409"/>
      <c r="I143" s="409"/>
      <c r="J143" s="409"/>
      <c r="K143" s="409"/>
      <c r="L143" s="409"/>
      <c r="M143" s="409"/>
      <c r="N143" s="409"/>
      <c r="O143" s="409"/>
      <c r="P143" s="409"/>
      <c r="Q143" s="409"/>
      <c r="R143" s="409"/>
      <c r="S143" s="409"/>
      <c r="T143" s="409"/>
      <c r="U143" s="409"/>
      <c r="V143" s="409"/>
      <c r="W143" s="409"/>
      <c r="X143" s="409"/>
      <c r="Y143" s="409"/>
      <c r="Z143" s="409"/>
      <c r="AA143" s="397"/>
      <c r="AB143" s="394"/>
      <c r="AE143" s="411"/>
      <c r="AF143" s="411"/>
      <c r="AG143" s="411"/>
    </row>
    <row r="144" s="340" customFormat="true" ht="21" hidden="false" customHeight="true" outlineLevel="0" collapsed="false">
      <c r="A144" s="407"/>
      <c r="B144" s="396" t="s">
        <v>2810</v>
      </c>
      <c r="C144" s="396"/>
      <c r="D144" s="399" t="s">
        <v>2811</v>
      </c>
      <c r="E144" s="399"/>
      <c r="F144" s="399"/>
      <c r="G144" s="399"/>
      <c r="H144" s="399"/>
      <c r="I144" s="399"/>
      <c r="J144" s="399"/>
      <c r="K144" s="399"/>
      <c r="L144" s="399"/>
      <c r="M144" s="399"/>
      <c r="N144" s="399"/>
      <c r="O144" s="399"/>
      <c r="P144" s="399"/>
      <c r="Q144" s="399"/>
      <c r="R144" s="399"/>
      <c r="S144" s="399"/>
      <c r="T144" s="399"/>
      <c r="U144" s="399"/>
      <c r="V144" s="399"/>
      <c r="W144" s="399"/>
      <c r="X144" s="399"/>
      <c r="Y144" s="399"/>
      <c r="Z144" s="399"/>
      <c r="AA144" s="397"/>
      <c r="AB144" s="394"/>
      <c r="AE144" s="411"/>
      <c r="AF144" s="411"/>
      <c r="AG144" s="411"/>
    </row>
    <row r="145" s="340" customFormat="true" ht="21" hidden="false" customHeight="true" outlineLevel="0" collapsed="false">
      <c r="A145" s="407"/>
      <c r="B145" s="396"/>
      <c r="C145" s="396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399"/>
      <c r="O145" s="399"/>
      <c r="P145" s="399"/>
      <c r="Q145" s="399"/>
      <c r="R145" s="399"/>
      <c r="S145" s="399"/>
      <c r="T145" s="399"/>
      <c r="U145" s="399"/>
      <c r="V145" s="399"/>
      <c r="W145" s="399"/>
      <c r="X145" s="399"/>
      <c r="Y145" s="399"/>
      <c r="Z145" s="399"/>
      <c r="AA145" s="397"/>
      <c r="AB145" s="394"/>
      <c r="AE145" s="411"/>
      <c r="AF145" s="411"/>
      <c r="AG145" s="411"/>
    </row>
    <row r="146" s="340" customFormat="true" ht="21" hidden="false" customHeight="true" outlineLevel="0" collapsed="false">
      <c r="A146" s="407"/>
      <c r="B146" s="396"/>
      <c r="C146" s="396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399"/>
      <c r="P146" s="399"/>
      <c r="Q146" s="399"/>
      <c r="R146" s="399"/>
      <c r="S146" s="399"/>
      <c r="T146" s="399"/>
      <c r="U146" s="399"/>
      <c r="V146" s="399"/>
      <c r="W146" s="399"/>
      <c r="X146" s="399"/>
      <c r="Y146" s="399"/>
      <c r="Z146" s="399"/>
      <c r="AA146" s="397"/>
      <c r="AB146" s="394"/>
      <c r="AE146" s="411"/>
      <c r="AF146" s="411"/>
      <c r="AG146" s="411"/>
    </row>
    <row r="147" s="340" customFormat="true" ht="21" hidden="false" customHeight="true" outlineLevel="0" collapsed="false">
      <c r="A147" s="407"/>
      <c r="B147" s="396"/>
      <c r="C147" s="396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  <c r="P147" s="399"/>
      <c r="Q147" s="399"/>
      <c r="R147" s="399"/>
      <c r="S147" s="399"/>
      <c r="T147" s="399"/>
      <c r="U147" s="399"/>
      <c r="V147" s="399"/>
      <c r="W147" s="399"/>
      <c r="X147" s="399"/>
      <c r="Y147" s="399"/>
      <c r="Z147" s="399"/>
      <c r="AA147" s="397"/>
      <c r="AB147" s="394"/>
      <c r="AE147" s="411"/>
      <c r="AF147" s="411"/>
      <c r="AG147" s="411"/>
    </row>
    <row r="148" s="340" customFormat="true" ht="21" hidden="false" customHeight="true" outlineLevel="0" collapsed="false">
      <c r="A148" s="407"/>
      <c r="B148" s="396"/>
      <c r="C148" s="396"/>
      <c r="D148" s="399"/>
      <c r="E148" s="399"/>
      <c r="F148" s="399"/>
      <c r="G148" s="399"/>
      <c r="H148" s="399"/>
      <c r="I148" s="399"/>
      <c r="J148" s="399"/>
      <c r="K148" s="399"/>
      <c r="L148" s="399"/>
      <c r="M148" s="399"/>
      <c r="N148" s="399"/>
      <c r="O148" s="399"/>
      <c r="P148" s="399"/>
      <c r="Q148" s="399"/>
      <c r="R148" s="399"/>
      <c r="S148" s="399"/>
      <c r="T148" s="399"/>
      <c r="U148" s="399"/>
      <c r="V148" s="399"/>
      <c r="W148" s="399"/>
      <c r="X148" s="399"/>
      <c r="Y148" s="399"/>
      <c r="Z148" s="399"/>
      <c r="AA148" s="397"/>
      <c r="AB148" s="394"/>
      <c r="AE148" s="341"/>
      <c r="AF148" s="341"/>
      <c r="AG148" s="341"/>
    </row>
    <row r="149" s="340" customFormat="true" ht="21" hidden="false" customHeight="true" outlineLevel="0" collapsed="false">
      <c r="A149" s="407"/>
      <c r="B149" s="396"/>
      <c r="C149" s="396"/>
      <c r="D149" s="399"/>
      <c r="E149" s="399"/>
      <c r="F149" s="399"/>
      <c r="G149" s="399"/>
      <c r="H149" s="399"/>
      <c r="I149" s="399"/>
      <c r="J149" s="399"/>
      <c r="K149" s="399"/>
      <c r="L149" s="399"/>
      <c r="M149" s="399"/>
      <c r="N149" s="399"/>
      <c r="O149" s="399"/>
      <c r="P149" s="399"/>
      <c r="Q149" s="399"/>
      <c r="R149" s="399"/>
      <c r="S149" s="399"/>
      <c r="T149" s="399"/>
      <c r="U149" s="399"/>
      <c r="V149" s="399"/>
      <c r="W149" s="399"/>
      <c r="X149" s="399"/>
      <c r="Y149" s="399"/>
      <c r="Z149" s="399"/>
      <c r="AA149" s="397"/>
      <c r="AB149" s="394"/>
      <c r="AE149" s="341"/>
      <c r="AF149" s="341"/>
      <c r="AG149" s="341"/>
    </row>
    <row r="150" s="340" customFormat="true" ht="21" hidden="false" customHeight="true" outlineLevel="0" collapsed="false">
      <c r="A150" s="407"/>
      <c r="B150" s="396"/>
      <c r="C150" s="396"/>
      <c r="D150" s="399"/>
      <c r="E150" s="399"/>
      <c r="F150" s="399"/>
      <c r="G150" s="399"/>
      <c r="H150" s="399"/>
      <c r="I150" s="399"/>
      <c r="J150" s="399"/>
      <c r="K150" s="399"/>
      <c r="L150" s="399"/>
      <c r="M150" s="399"/>
      <c r="N150" s="399"/>
      <c r="O150" s="399"/>
      <c r="P150" s="399"/>
      <c r="Q150" s="399"/>
      <c r="R150" s="399"/>
      <c r="S150" s="399"/>
      <c r="T150" s="399"/>
      <c r="U150" s="399"/>
      <c r="V150" s="399"/>
      <c r="W150" s="399"/>
      <c r="X150" s="399"/>
      <c r="Y150" s="399"/>
      <c r="Z150" s="399"/>
      <c r="AA150" s="397"/>
      <c r="AB150" s="394"/>
      <c r="AE150" s="341"/>
      <c r="AF150" s="341"/>
      <c r="AG150" s="341"/>
    </row>
    <row r="151" s="340" customFormat="true" ht="21" hidden="false" customHeight="true" outlineLevel="0" collapsed="false">
      <c r="A151" s="407"/>
      <c r="B151" s="396"/>
      <c r="C151" s="396"/>
      <c r="D151" s="399"/>
      <c r="E151" s="399"/>
      <c r="F151" s="399"/>
      <c r="G151" s="399"/>
      <c r="H151" s="399"/>
      <c r="I151" s="399"/>
      <c r="J151" s="399"/>
      <c r="K151" s="399"/>
      <c r="L151" s="399"/>
      <c r="M151" s="399"/>
      <c r="N151" s="399"/>
      <c r="O151" s="399"/>
      <c r="P151" s="399"/>
      <c r="Q151" s="399"/>
      <c r="R151" s="399"/>
      <c r="S151" s="399"/>
      <c r="T151" s="399"/>
      <c r="U151" s="399"/>
      <c r="V151" s="399"/>
      <c r="W151" s="399"/>
      <c r="X151" s="399"/>
      <c r="Y151" s="399"/>
      <c r="Z151" s="399"/>
      <c r="AA151" s="397"/>
      <c r="AB151" s="394"/>
      <c r="AE151" s="341"/>
      <c r="AF151" s="341"/>
      <c r="AG151" s="341"/>
    </row>
    <row r="152" s="340" customFormat="true" ht="21" hidden="false" customHeight="true" outlineLevel="0" collapsed="false">
      <c r="A152" s="407"/>
      <c r="B152" s="396"/>
      <c r="C152" s="396"/>
      <c r="D152" s="399"/>
      <c r="E152" s="399"/>
      <c r="F152" s="399"/>
      <c r="G152" s="399"/>
      <c r="H152" s="399"/>
      <c r="I152" s="399"/>
      <c r="J152" s="399"/>
      <c r="K152" s="399"/>
      <c r="L152" s="399"/>
      <c r="M152" s="399"/>
      <c r="N152" s="399"/>
      <c r="O152" s="399"/>
      <c r="P152" s="399"/>
      <c r="Q152" s="399"/>
      <c r="R152" s="399"/>
      <c r="S152" s="399"/>
      <c r="T152" s="399"/>
      <c r="U152" s="399"/>
      <c r="V152" s="399"/>
      <c r="W152" s="399"/>
      <c r="X152" s="399"/>
      <c r="Y152" s="399"/>
      <c r="Z152" s="399"/>
      <c r="AA152" s="397"/>
      <c r="AB152" s="394"/>
      <c r="AE152" s="341"/>
      <c r="AF152" s="341"/>
      <c r="AG152" s="341"/>
    </row>
    <row r="153" s="340" customFormat="true" ht="21" hidden="false" customHeight="true" outlineLevel="0" collapsed="false">
      <c r="A153" s="407"/>
      <c r="B153" s="396"/>
      <c r="C153" s="396"/>
      <c r="D153" s="399"/>
      <c r="E153" s="399"/>
      <c r="F153" s="399"/>
      <c r="G153" s="399"/>
      <c r="H153" s="399"/>
      <c r="I153" s="399"/>
      <c r="J153" s="399"/>
      <c r="K153" s="399"/>
      <c r="L153" s="399"/>
      <c r="M153" s="399"/>
      <c r="N153" s="399"/>
      <c r="O153" s="399"/>
      <c r="P153" s="399"/>
      <c r="Q153" s="399"/>
      <c r="R153" s="399"/>
      <c r="S153" s="399"/>
      <c r="T153" s="399"/>
      <c r="U153" s="399"/>
      <c r="V153" s="399"/>
      <c r="W153" s="399"/>
      <c r="X153" s="399"/>
      <c r="Y153" s="399"/>
      <c r="Z153" s="399"/>
      <c r="AA153" s="397"/>
      <c r="AB153" s="394"/>
      <c r="AE153" s="341"/>
      <c r="AF153" s="341"/>
      <c r="AG153" s="341"/>
    </row>
    <row r="154" s="340" customFormat="true" ht="21" hidden="false" customHeight="true" outlineLevel="0" collapsed="false">
      <c r="A154" s="407"/>
      <c r="B154" s="396"/>
      <c r="C154" s="396"/>
      <c r="D154" s="399"/>
      <c r="E154" s="399"/>
      <c r="F154" s="399"/>
      <c r="G154" s="399"/>
      <c r="H154" s="399"/>
      <c r="I154" s="399"/>
      <c r="J154" s="399"/>
      <c r="K154" s="399"/>
      <c r="L154" s="399"/>
      <c r="M154" s="399"/>
      <c r="N154" s="399"/>
      <c r="O154" s="399"/>
      <c r="P154" s="399"/>
      <c r="Q154" s="399"/>
      <c r="R154" s="399"/>
      <c r="S154" s="399"/>
      <c r="T154" s="399"/>
      <c r="U154" s="399"/>
      <c r="V154" s="399"/>
      <c r="W154" s="399"/>
      <c r="X154" s="399"/>
      <c r="Y154" s="399"/>
      <c r="Z154" s="399"/>
      <c r="AA154" s="397"/>
      <c r="AB154" s="394"/>
      <c r="AE154" s="341"/>
      <c r="AF154" s="341"/>
      <c r="AG154" s="341"/>
    </row>
    <row r="155" s="340" customFormat="true" ht="21" hidden="false" customHeight="true" outlineLevel="0" collapsed="false">
      <c r="A155" s="407"/>
      <c r="B155" s="399" t="s">
        <v>2812</v>
      </c>
      <c r="C155" s="399"/>
      <c r="D155" s="405" t="n">
        <f aca="false">A29</f>
        <v>45918</v>
      </c>
      <c r="E155" s="369"/>
      <c r="F155" s="369"/>
      <c r="G155" s="369"/>
      <c r="H155" s="369"/>
      <c r="I155" s="369"/>
      <c r="J155" s="369"/>
      <c r="K155" s="369"/>
      <c r="L155" s="369"/>
      <c r="M155" s="369"/>
      <c r="N155" s="369"/>
      <c r="O155" s="369"/>
      <c r="P155" s="369"/>
      <c r="Q155" s="369"/>
      <c r="R155" s="369"/>
      <c r="S155" s="369"/>
      <c r="T155" s="369"/>
      <c r="U155" s="369"/>
      <c r="V155" s="369"/>
      <c r="W155" s="369"/>
      <c r="X155" s="369"/>
      <c r="Y155" s="369"/>
      <c r="Z155" s="369"/>
      <c r="AA155" s="397"/>
      <c r="AB155" s="394"/>
      <c r="AE155" s="341"/>
      <c r="AF155" s="341"/>
      <c r="AG155" s="341"/>
    </row>
    <row r="156" s="340" customFormat="true" ht="21" hidden="false" customHeight="true" outlineLevel="0" collapsed="false">
      <c r="A156" s="407"/>
      <c r="B156" s="399"/>
      <c r="C156" s="399"/>
      <c r="D156" s="405"/>
      <c r="E156" s="405"/>
      <c r="F156" s="405"/>
      <c r="G156" s="405"/>
      <c r="H156" s="405"/>
      <c r="I156" s="405"/>
      <c r="J156" s="405"/>
      <c r="K156" s="405"/>
      <c r="L156" s="405"/>
      <c r="M156" s="405"/>
      <c r="N156" s="405"/>
      <c r="O156" s="405"/>
      <c r="P156" s="405"/>
      <c r="Q156" s="405"/>
      <c r="R156" s="405"/>
      <c r="S156" s="405"/>
      <c r="T156" s="405"/>
      <c r="U156" s="405"/>
      <c r="V156" s="405"/>
      <c r="W156" s="405"/>
      <c r="X156" s="405"/>
      <c r="Y156" s="405"/>
      <c r="Z156" s="405"/>
      <c r="AA156" s="397"/>
      <c r="AB156" s="394"/>
      <c r="AE156" s="341"/>
      <c r="AF156" s="341"/>
      <c r="AG156" s="341"/>
    </row>
    <row r="157" s="340" customFormat="true" ht="21" hidden="false" customHeight="true" outlineLevel="0" collapsed="false">
      <c r="A157" s="407"/>
      <c r="B157" s="399"/>
      <c r="C157" s="399"/>
      <c r="D157" s="405"/>
      <c r="E157" s="405"/>
      <c r="F157" s="405"/>
      <c r="G157" s="405"/>
      <c r="H157" s="405"/>
      <c r="I157" s="405"/>
      <c r="J157" s="405"/>
      <c r="K157" s="405"/>
      <c r="L157" s="405"/>
      <c r="M157" s="405"/>
      <c r="N157" s="405"/>
      <c r="O157" s="405"/>
      <c r="P157" s="405"/>
      <c r="Q157" s="405"/>
      <c r="R157" s="405"/>
      <c r="S157" s="405"/>
      <c r="T157" s="405"/>
      <c r="U157" s="405"/>
      <c r="V157" s="405"/>
      <c r="W157" s="405"/>
      <c r="X157" s="405"/>
      <c r="Y157" s="405"/>
      <c r="Z157" s="405"/>
      <c r="AA157" s="397"/>
      <c r="AB157" s="394"/>
      <c r="AE157" s="341"/>
      <c r="AF157" s="341"/>
      <c r="AG157" s="341"/>
    </row>
    <row r="158" s="340" customFormat="true" ht="21" hidden="false" customHeight="true" outlineLevel="0" collapsed="false">
      <c r="A158" s="407"/>
      <c r="B158" s="399"/>
      <c r="C158" s="399"/>
      <c r="D158" s="405"/>
      <c r="E158" s="405"/>
      <c r="F158" s="405"/>
      <c r="G158" s="405"/>
      <c r="H158" s="405"/>
      <c r="I158" s="405"/>
      <c r="J158" s="405"/>
      <c r="K158" s="405"/>
      <c r="L158" s="405"/>
      <c r="M158" s="405"/>
      <c r="N158" s="405"/>
      <c r="O158" s="405"/>
      <c r="P158" s="405"/>
      <c r="Q158" s="405"/>
      <c r="R158" s="405"/>
      <c r="S158" s="405"/>
      <c r="T158" s="405"/>
      <c r="U158" s="405"/>
      <c r="V158" s="405"/>
      <c r="W158" s="405"/>
      <c r="X158" s="405"/>
      <c r="Y158" s="405"/>
      <c r="Z158" s="405"/>
      <c r="AA158" s="397"/>
      <c r="AB158" s="394"/>
      <c r="AE158" s="341"/>
      <c r="AF158" s="341"/>
      <c r="AG158" s="341"/>
    </row>
    <row r="159" s="340" customFormat="true" ht="42.75" hidden="false" customHeight="true" outlineLevel="0" collapsed="false">
      <c r="A159" s="407"/>
      <c r="B159" s="399"/>
      <c r="C159" s="399"/>
      <c r="D159" s="405"/>
      <c r="E159" s="405"/>
      <c r="F159" s="405"/>
      <c r="G159" s="405"/>
      <c r="H159" s="405"/>
      <c r="I159" s="405"/>
      <c r="J159" s="405"/>
      <c r="K159" s="405"/>
      <c r="L159" s="405"/>
      <c r="M159" s="405"/>
      <c r="N159" s="405"/>
      <c r="O159" s="405"/>
      <c r="P159" s="405"/>
      <c r="Q159" s="405"/>
      <c r="R159" s="405"/>
      <c r="S159" s="405"/>
      <c r="T159" s="405"/>
      <c r="U159" s="405"/>
      <c r="V159" s="405"/>
      <c r="W159" s="405"/>
      <c r="X159" s="405"/>
      <c r="Y159" s="405"/>
      <c r="Z159" s="405"/>
      <c r="AA159" s="397"/>
      <c r="AB159" s="394"/>
      <c r="AE159" s="341"/>
      <c r="AF159" s="341"/>
      <c r="AG159" s="341"/>
    </row>
    <row r="160" s="340" customFormat="true" ht="21" hidden="false" customHeight="true" outlineLevel="0" collapsed="false">
      <c r="A160" s="407"/>
      <c r="B160" s="394"/>
      <c r="C160" s="394"/>
      <c r="D160" s="365"/>
      <c r="E160" s="365"/>
      <c r="F160" s="365"/>
      <c r="G160" s="365"/>
      <c r="H160" s="365"/>
      <c r="I160" s="365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  <c r="AA160" s="393"/>
      <c r="AB160" s="394"/>
      <c r="AE160" s="341"/>
      <c r="AF160" s="341"/>
      <c r="AG160" s="341"/>
    </row>
    <row r="161" s="340" customFormat="true" ht="21" hidden="false" customHeight="true" outlineLevel="0" collapsed="false">
      <c r="N161" s="341"/>
      <c r="O161" s="341"/>
      <c r="P161" s="341"/>
      <c r="Q161" s="341"/>
      <c r="AA161" s="393"/>
      <c r="AB161" s="394"/>
      <c r="AE161" s="411"/>
      <c r="AF161" s="411"/>
      <c r="AG161" s="411"/>
    </row>
    <row r="162" s="340" customFormat="true" ht="21" hidden="false" customHeight="true" outlineLevel="0" collapsed="false">
      <c r="A162" s="412" t="s">
        <v>2813</v>
      </c>
      <c r="B162" s="413" t="str">
        <f aca="false">AD20</f>
        <v> Согласно руководству по эксплуатации, ГОСТ 30852.16-2002 Таблица 1. ГОСТ 30852.1-2002 Таблица 4. </v>
      </c>
      <c r="C162" s="414" t="s">
        <v>2806</v>
      </c>
      <c r="D162" s="414" t="s">
        <v>2788</v>
      </c>
      <c r="E162" s="369"/>
      <c r="F162" s="369"/>
      <c r="G162" s="369"/>
      <c r="H162" s="369"/>
      <c r="I162" s="369"/>
      <c r="J162" s="369"/>
      <c r="K162" s="369"/>
      <c r="L162" s="369"/>
      <c r="M162" s="369"/>
      <c r="N162" s="369"/>
      <c r="O162" s="369"/>
      <c r="P162" s="369"/>
      <c r="Q162" s="369"/>
      <c r="R162" s="369"/>
      <c r="S162" s="369"/>
      <c r="T162" s="369"/>
      <c r="U162" s="369"/>
      <c r="V162" s="369"/>
      <c r="W162" s="369"/>
      <c r="X162" s="369"/>
      <c r="Y162" s="369"/>
      <c r="Z162" s="369"/>
      <c r="AA162" s="397" t="s">
        <v>2814</v>
      </c>
      <c r="AB162" s="394"/>
      <c r="AE162" s="411"/>
      <c r="AF162" s="411"/>
      <c r="AG162" s="411"/>
    </row>
    <row r="163" s="340" customFormat="true" ht="21" hidden="false" customHeight="true" outlineLevel="0" collapsed="false">
      <c r="A163" s="412"/>
      <c r="B163" s="413"/>
      <c r="C163" s="414"/>
      <c r="D163" s="414"/>
      <c r="E163" s="414"/>
      <c r="F163" s="414"/>
      <c r="G163" s="414"/>
      <c r="H163" s="414"/>
      <c r="I163" s="414"/>
      <c r="J163" s="414"/>
      <c r="K163" s="414"/>
      <c r="L163" s="414"/>
      <c r="M163" s="414"/>
      <c r="N163" s="414"/>
      <c r="O163" s="414"/>
      <c r="P163" s="414"/>
      <c r="Q163" s="414"/>
      <c r="R163" s="414"/>
      <c r="S163" s="414"/>
      <c r="T163" s="414"/>
      <c r="U163" s="414"/>
      <c r="V163" s="414"/>
      <c r="W163" s="414"/>
      <c r="X163" s="414"/>
      <c r="Y163" s="414"/>
      <c r="Z163" s="414"/>
      <c r="AA163" s="397"/>
      <c r="AB163" s="394"/>
      <c r="AE163" s="411"/>
      <c r="AF163" s="411"/>
      <c r="AG163" s="411"/>
    </row>
    <row r="164" s="340" customFormat="true" ht="21" hidden="false" customHeight="true" outlineLevel="0" collapsed="false">
      <c r="A164" s="412"/>
      <c r="B164" s="413"/>
      <c r="C164" s="414"/>
      <c r="D164" s="414"/>
      <c r="E164" s="414"/>
      <c r="F164" s="414"/>
      <c r="G164" s="414"/>
      <c r="H164" s="414"/>
      <c r="I164" s="414"/>
      <c r="J164" s="414"/>
      <c r="K164" s="414"/>
      <c r="L164" s="414"/>
      <c r="M164" s="414"/>
      <c r="N164" s="414"/>
      <c r="O164" s="414"/>
      <c r="P164" s="414"/>
      <c r="Q164" s="414"/>
      <c r="R164" s="414"/>
      <c r="S164" s="414"/>
      <c r="T164" s="414"/>
      <c r="U164" s="414"/>
      <c r="V164" s="414"/>
      <c r="W164" s="414"/>
      <c r="X164" s="414"/>
      <c r="Y164" s="414"/>
      <c r="Z164" s="414"/>
      <c r="AA164" s="397"/>
      <c r="AB164" s="394"/>
      <c r="AE164" s="411"/>
      <c r="AF164" s="411"/>
      <c r="AG164" s="411"/>
    </row>
    <row r="165" s="340" customFormat="true" ht="21" hidden="false" customHeight="true" outlineLevel="0" collapsed="false">
      <c r="A165" s="412"/>
      <c r="B165" s="413"/>
      <c r="C165" s="414"/>
      <c r="D165" s="414"/>
      <c r="E165" s="414"/>
      <c r="F165" s="414"/>
      <c r="G165" s="414"/>
      <c r="H165" s="414"/>
      <c r="I165" s="414"/>
      <c r="J165" s="414"/>
      <c r="K165" s="414"/>
      <c r="L165" s="414"/>
      <c r="M165" s="414"/>
      <c r="N165" s="414"/>
      <c r="O165" s="414"/>
      <c r="P165" s="414"/>
      <c r="Q165" s="414"/>
      <c r="R165" s="414"/>
      <c r="S165" s="414"/>
      <c r="T165" s="414"/>
      <c r="U165" s="414"/>
      <c r="V165" s="414"/>
      <c r="W165" s="414"/>
      <c r="X165" s="414"/>
      <c r="Y165" s="414"/>
      <c r="Z165" s="414"/>
      <c r="AA165" s="397"/>
      <c r="AB165" s="394"/>
      <c r="AE165" s="411"/>
      <c r="AF165" s="411"/>
      <c r="AG165" s="411"/>
    </row>
    <row r="166" s="340" customFormat="true" ht="21" hidden="false" customHeight="true" outlineLevel="0" collapsed="false">
      <c r="A166" s="412"/>
      <c r="B166" s="413"/>
      <c r="C166" s="414"/>
      <c r="D166" s="414" t="s">
        <v>2736</v>
      </c>
      <c r="E166" s="415" t="str">
        <f aca="false">AG12</f>
        <v>Инж. КИПиА Бондарев А.Г.</v>
      </c>
      <c r="F166" s="415"/>
      <c r="G166" s="415"/>
      <c r="H166" s="415"/>
      <c r="I166" s="415"/>
      <c r="J166" s="415"/>
      <c r="K166" s="415"/>
      <c r="L166" s="415"/>
      <c r="M166" s="415"/>
      <c r="N166" s="415"/>
      <c r="O166" s="415"/>
      <c r="P166" s="415"/>
      <c r="Q166" s="415"/>
      <c r="R166" s="415"/>
      <c r="S166" s="415"/>
      <c r="T166" s="415"/>
      <c r="U166" s="415"/>
      <c r="V166" s="415"/>
      <c r="W166" s="415"/>
      <c r="X166" s="415"/>
      <c r="Y166" s="415"/>
      <c r="Z166" s="415"/>
      <c r="AA166" s="397"/>
      <c r="AB166" s="394"/>
      <c r="AE166" s="411"/>
      <c r="AF166" s="411"/>
      <c r="AG166" s="411"/>
    </row>
    <row r="167" s="340" customFormat="true" ht="21" hidden="false" customHeight="true" outlineLevel="0" collapsed="false">
      <c r="A167" s="412"/>
      <c r="B167" s="413"/>
      <c r="C167" s="414"/>
      <c r="D167" s="414"/>
      <c r="E167" s="414"/>
      <c r="F167" s="414"/>
      <c r="G167" s="414"/>
      <c r="H167" s="414"/>
      <c r="I167" s="414"/>
      <c r="J167" s="414"/>
      <c r="K167" s="414"/>
      <c r="L167" s="414"/>
      <c r="M167" s="414"/>
      <c r="N167" s="414"/>
      <c r="O167" s="414"/>
      <c r="P167" s="414"/>
      <c r="Q167" s="414"/>
      <c r="R167" s="414"/>
      <c r="S167" s="414"/>
      <c r="T167" s="414"/>
      <c r="U167" s="414"/>
      <c r="V167" s="414"/>
      <c r="W167" s="414"/>
      <c r="X167" s="414"/>
      <c r="Y167" s="414"/>
      <c r="Z167" s="414"/>
      <c r="AA167" s="397"/>
      <c r="AB167" s="394"/>
      <c r="AE167" s="411"/>
      <c r="AF167" s="411"/>
      <c r="AG167" s="411"/>
    </row>
    <row r="168" s="340" customFormat="true" ht="21" hidden="false" customHeight="true" outlineLevel="0" collapsed="false">
      <c r="A168" s="412"/>
      <c r="B168" s="413"/>
      <c r="C168" s="414"/>
      <c r="D168" s="414"/>
      <c r="E168" s="414"/>
      <c r="F168" s="414"/>
      <c r="G168" s="414"/>
      <c r="H168" s="414"/>
      <c r="I168" s="414"/>
      <c r="J168" s="414"/>
      <c r="K168" s="414"/>
      <c r="L168" s="414"/>
      <c r="M168" s="414"/>
      <c r="N168" s="414"/>
      <c r="O168" s="414"/>
      <c r="P168" s="414"/>
      <c r="Q168" s="414"/>
      <c r="R168" s="414"/>
      <c r="S168" s="414"/>
      <c r="T168" s="414"/>
      <c r="U168" s="414"/>
      <c r="V168" s="414"/>
      <c r="W168" s="414"/>
      <c r="X168" s="414"/>
      <c r="Y168" s="414"/>
      <c r="Z168" s="414"/>
      <c r="AA168" s="397"/>
      <c r="AB168" s="394"/>
      <c r="AE168" s="411"/>
      <c r="AF168" s="411"/>
      <c r="AG168" s="411"/>
    </row>
    <row r="169" s="340" customFormat="true" ht="21" hidden="false" customHeight="true" outlineLevel="0" collapsed="false">
      <c r="A169" s="412"/>
      <c r="B169" s="413"/>
      <c r="C169" s="414"/>
      <c r="D169" s="414"/>
      <c r="E169" s="414"/>
      <c r="F169" s="414"/>
      <c r="G169" s="414"/>
      <c r="H169" s="414"/>
      <c r="I169" s="414"/>
      <c r="J169" s="414"/>
      <c r="K169" s="414"/>
      <c r="L169" s="414"/>
      <c r="M169" s="414"/>
      <c r="N169" s="414"/>
      <c r="O169" s="414"/>
      <c r="P169" s="414"/>
      <c r="Q169" s="414"/>
      <c r="R169" s="414"/>
      <c r="S169" s="414"/>
      <c r="T169" s="414"/>
      <c r="U169" s="414"/>
      <c r="V169" s="414"/>
      <c r="W169" s="414"/>
      <c r="X169" s="414"/>
      <c r="Y169" s="414"/>
      <c r="Z169" s="414"/>
      <c r="AA169" s="397"/>
      <c r="AB169" s="394"/>
      <c r="AE169" s="411"/>
      <c r="AF169" s="411"/>
      <c r="AG169" s="411"/>
    </row>
    <row r="170" s="340" customFormat="true" ht="21" hidden="false" customHeight="true" outlineLevel="0" collapsed="false">
      <c r="A170" s="412"/>
      <c r="B170" s="413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  <c r="Z170" s="414"/>
      <c r="AA170" s="397"/>
      <c r="AB170" s="394"/>
      <c r="AE170" s="411"/>
      <c r="AF170" s="411"/>
      <c r="AG170" s="411"/>
    </row>
    <row r="171" s="340" customFormat="true" ht="21" hidden="false" customHeight="true" outlineLevel="0" collapsed="false">
      <c r="A171" s="412"/>
      <c r="B171" s="413"/>
      <c r="C171" s="414"/>
      <c r="D171" s="414"/>
      <c r="E171" s="414"/>
      <c r="F171" s="414"/>
      <c r="G171" s="414"/>
      <c r="H171" s="414"/>
      <c r="I171" s="414"/>
      <c r="J171" s="414"/>
      <c r="K171" s="414"/>
      <c r="L171" s="414"/>
      <c r="M171" s="414"/>
      <c r="N171" s="414"/>
      <c r="O171" s="414"/>
      <c r="P171" s="414"/>
      <c r="Q171" s="414"/>
      <c r="R171" s="414"/>
      <c r="S171" s="414"/>
      <c r="T171" s="414"/>
      <c r="U171" s="414"/>
      <c r="V171" s="414"/>
      <c r="W171" s="414"/>
      <c r="X171" s="414"/>
      <c r="Y171" s="414"/>
      <c r="Z171" s="414"/>
      <c r="AA171" s="397"/>
      <c r="AB171" s="394"/>
      <c r="AE171" s="411"/>
      <c r="AF171" s="411"/>
      <c r="AG171" s="411"/>
    </row>
    <row r="172" s="340" customFormat="true" ht="21" hidden="false" customHeight="true" outlineLevel="0" collapsed="false">
      <c r="A172" s="412"/>
      <c r="B172" s="413"/>
      <c r="C172" s="414"/>
      <c r="D172" s="414"/>
      <c r="E172" s="414"/>
      <c r="F172" s="414"/>
      <c r="G172" s="414"/>
      <c r="H172" s="414"/>
      <c r="I172" s="414"/>
      <c r="J172" s="414"/>
      <c r="K172" s="414"/>
      <c r="L172" s="414"/>
      <c r="M172" s="414"/>
      <c r="N172" s="414"/>
      <c r="O172" s="414"/>
      <c r="P172" s="414"/>
      <c r="Q172" s="414"/>
      <c r="R172" s="414"/>
      <c r="S172" s="414"/>
      <c r="T172" s="414"/>
      <c r="U172" s="414"/>
      <c r="V172" s="414"/>
      <c r="W172" s="414"/>
      <c r="X172" s="414"/>
      <c r="Y172" s="414"/>
      <c r="Z172" s="414"/>
      <c r="AA172" s="397"/>
      <c r="AB172" s="394"/>
      <c r="AE172" s="411"/>
      <c r="AF172" s="411"/>
      <c r="AG172" s="411"/>
    </row>
    <row r="173" s="340" customFormat="true" ht="21" hidden="false" customHeight="true" outlineLevel="0" collapsed="false">
      <c r="A173" s="412"/>
      <c r="B173" s="413"/>
      <c r="C173" s="414"/>
      <c r="D173" s="414"/>
      <c r="E173" s="414"/>
      <c r="F173" s="414"/>
      <c r="G173" s="414"/>
      <c r="H173" s="414"/>
      <c r="I173" s="414"/>
      <c r="J173" s="414"/>
      <c r="K173" s="414"/>
      <c r="L173" s="414"/>
      <c r="M173" s="414"/>
      <c r="N173" s="414"/>
      <c r="O173" s="414"/>
      <c r="P173" s="414"/>
      <c r="Q173" s="414"/>
      <c r="R173" s="414"/>
      <c r="S173" s="414"/>
      <c r="T173" s="414"/>
      <c r="U173" s="414"/>
      <c r="V173" s="414"/>
      <c r="W173" s="414"/>
      <c r="X173" s="414"/>
      <c r="Y173" s="414"/>
      <c r="Z173" s="414"/>
      <c r="AA173" s="397"/>
      <c r="AB173" s="394"/>
      <c r="AE173" s="411"/>
      <c r="AF173" s="411"/>
      <c r="AG173" s="411"/>
    </row>
    <row r="174" s="340" customFormat="true" ht="21" hidden="false" customHeight="true" outlineLevel="0" collapsed="false">
      <c r="A174" s="412"/>
      <c r="B174" s="413"/>
      <c r="C174" s="414"/>
      <c r="D174" s="414"/>
      <c r="E174" s="414"/>
      <c r="F174" s="414"/>
      <c r="G174" s="414"/>
      <c r="H174" s="414"/>
      <c r="I174" s="414"/>
      <c r="J174" s="414"/>
      <c r="K174" s="414"/>
      <c r="L174" s="414"/>
      <c r="M174" s="414"/>
      <c r="N174" s="414"/>
      <c r="O174" s="414"/>
      <c r="P174" s="414"/>
      <c r="Q174" s="414"/>
      <c r="R174" s="414"/>
      <c r="S174" s="414"/>
      <c r="T174" s="414"/>
      <c r="U174" s="414"/>
      <c r="V174" s="414"/>
      <c r="W174" s="414"/>
      <c r="X174" s="414"/>
      <c r="Y174" s="414"/>
      <c r="Z174" s="414"/>
      <c r="AA174" s="397"/>
      <c r="AB174" s="394"/>
      <c r="AE174" s="411"/>
      <c r="AF174" s="411"/>
      <c r="AG174" s="411"/>
    </row>
    <row r="175" s="340" customFormat="true" ht="21" hidden="false" customHeight="true" outlineLevel="0" collapsed="false">
      <c r="A175" s="412"/>
      <c r="B175" s="413"/>
      <c r="C175" s="414"/>
      <c r="D175" s="414"/>
      <c r="E175" s="414"/>
      <c r="F175" s="414"/>
      <c r="G175" s="414"/>
      <c r="H175" s="414"/>
      <c r="I175" s="414"/>
      <c r="J175" s="414"/>
      <c r="K175" s="414"/>
      <c r="L175" s="414"/>
      <c r="M175" s="414"/>
      <c r="N175" s="414"/>
      <c r="O175" s="414"/>
      <c r="P175" s="414"/>
      <c r="Q175" s="414"/>
      <c r="R175" s="414"/>
      <c r="S175" s="414"/>
      <c r="T175" s="414"/>
      <c r="U175" s="414"/>
      <c r="V175" s="414"/>
      <c r="W175" s="414"/>
      <c r="X175" s="414"/>
      <c r="Y175" s="414"/>
      <c r="Z175" s="414"/>
      <c r="AA175" s="397"/>
      <c r="AB175" s="394"/>
      <c r="AE175" s="411"/>
      <c r="AF175" s="411"/>
      <c r="AG175" s="411"/>
    </row>
    <row r="176" s="340" customFormat="true" ht="21" hidden="false" customHeight="true" outlineLevel="0" collapsed="false">
      <c r="A176" s="412"/>
      <c r="B176" s="413"/>
      <c r="C176" s="415" t="s">
        <v>2815</v>
      </c>
      <c r="D176" s="415"/>
      <c r="E176" s="399" t="s">
        <v>2816</v>
      </c>
      <c r="F176" s="398"/>
      <c r="G176" s="398"/>
      <c r="H176" s="398"/>
      <c r="I176" s="398"/>
      <c r="J176" s="398"/>
      <c r="K176" s="398"/>
      <c r="L176" s="398"/>
      <c r="M176" s="398"/>
      <c r="N176" s="398"/>
      <c r="O176" s="398"/>
      <c r="P176" s="398"/>
      <c r="Q176" s="398"/>
      <c r="R176" s="398"/>
      <c r="S176" s="398"/>
      <c r="T176" s="398"/>
      <c r="U176" s="398"/>
      <c r="V176" s="398"/>
      <c r="W176" s="398"/>
      <c r="X176" s="398"/>
      <c r="Y176" s="398"/>
      <c r="Z176" s="398"/>
      <c r="AA176" s="397"/>
      <c r="AB176" s="394"/>
      <c r="AE176" s="411"/>
      <c r="AF176" s="411"/>
      <c r="AG176" s="411"/>
    </row>
    <row r="177" s="340" customFormat="true" ht="21" hidden="false" customHeight="true" outlineLevel="0" collapsed="false">
      <c r="A177" s="412"/>
      <c r="B177" s="413"/>
      <c r="C177" s="415"/>
      <c r="D177" s="415"/>
      <c r="E177" s="399"/>
      <c r="F177" s="399"/>
      <c r="G177" s="399"/>
      <c r="H177" s="399"/>
      <c r="I177" s="399"/>
      <c r="J177" s="399"/>
      <c r="K177" s="399"/>
      <c r="L177" s="399"/>
      <c r="M177" s="399"/>
      <c r="N177" s="399"/>
      <c r="O177" s="399"/>
      <c r="P177" s="399"/>
      <c r="Q177" s="399"/>
      <c r="R177" s="399"/>
      <c r="S177" s="399"/>
      <c r="T177" s="399"/>
      <c r="U177" s="399"/>
      <c r="V177" s="399"/>
      <c r="W177" s="399"/>
      <c r="X177" s="399"/>
      <c r="Y177" s="399"/>
      <c r="Z177" s="399"/>
      <c r="AA177" s="397"/>
      <c r="AB177" s="394"/>
      <c r="AE177" s="411"/>
      <c r="AF177" s="411"/>
      <c r="AG177" s="411"/>
    </row>
    <row r="178" s="340" customFormat="true" ht="21" hidden="false" customHeight="true" outlineLevel="0" collapsed="false">
      <c r="A178" s="412"/>
      <c r="B178" s="413"/>
      <c r="C178" s="415"/>
      <c r="D178" s="415"/>
      <c r="E178" s="399"/>
      <c r="F178" s="399"/>
      <c r="G178" s="399"/>
      <c r="H178" s="399"/>
      <c r="I178" s="399"/>
      <c r="J178" s="399"/>
      <c r="K178" s="399"/>
      <c r="L178" s="399"/>
      <c r="M178" s="399"/>
      <c r="N178" s="399"/>
      <c r="O178" s="399"/>
      <c r="P178" s="399"/>
      <c r="Q178" s="399"/>
      <c r="R178" s="399"/>
      <c r="S178" s="399"/>
      <c r="T178" s="399"/>
      <c r="U178" s="399"/>
      <c r="V178" s="399"/>
      <c r="W178" s="399"/>
      <c r="X178" s="399"/>
      <c r="Y178" s="399"/>
      <c r="Z178" s="399"/>
      <c r="AA178" s="397"/>
      <c r="AB178" s="394"/>
      <c r="AE178" s="411"/>
      <c r="AF178" s="411"/>
      <c r="AG178" s="411"/>
    </row>
    <row r="179" s="340" customFormat="true" ht="21" hidden="false" customHeight="true" outlineLevel="0" collapsed="false">
      <c r="A179" s="412"/>
      <c r="B179" s="413"/>
      <c r="C179" s="415"/>
      <c r="D179" s="415"/>
      <c r="E179" s="399"/>
      <c r="F179" s="399"/>
      <c r="G179" s="399"/>
      <c r="H179" s="399"/>
      <c r="I179" s="399"/>
      <c r="J179" s="399"/>
      <c r="K179" s="399"/>
      <c r="L179" s="399"/>
      <c r="M179" s="399"/>
      <c r="N179" s="399"/>
      <c r="O179" s="399"/>
      <c r="P179" s="399"/>
      <c r="Q179" s="399"/>
      <c r="R179" s="399"/>
      <c r="S179" s="399"/>
      <c r="T179" s="399"/>
      <c r="U179" s="399"/>
      <c r="V179" s="399"/>
      <c r="W179" s="399"/>
      <c r="X179" s="399"/>
      <c r="Y179" s="399"/>
      <c r="Z179" s="399"/>
      <c r="AA179" s="397"/>
      <c r="AB179" s="394"/>
      <c r="AE179" s="411"/>
      <c r="AF179" s="411"/>
      <c r="AG179" s="411"/>
    </row>
    <row r="180" s="340" customFormat="true" ht="21" hidden="false" customHeight="true" outlineLevel="0" collapsed="false">
      <c r="A180" s="412"/>
      <c r="B180" s="413"/>
      <c r="C180" s="415"/>
      <c r="D180" s="415"/>
      <c r="E180" s="399"/>
      <c r="F180" s="399"/>
      <c r="G180" s="399"/>
      <c r="H180" s="399"/>
      <c r="I180" s="399"/>
      <c r="J180" s="399"/>
      <c r="K180" s="399"/>
      <c r="L180" s="399"/>
      <c r="M180" s="399"/>
      <c r="N180" s="399"/>
      <c r="O180" s="399"/>
      <c r="P180" s="399"/>
      <c r="Q180" s="399"/>
      <c r="R180" s="399"/>
      <c r="S180" s="399"/>
      <c r="T180" s="399"/>
      <c r="U180" s="399"/>
      <c r="V180" s="399"/>
      <c r="W180" s="399"/>
      <c r="X180" s="399"/>
      <c r="Y180" s="399"/>
      <c r="Z180" s="399"/>
      <c r="AA180" s="397"/>
      <c r="AB180" s="394"/>
      <c r="AE180" s="411"/>
      <c r="AF180" s="411"/>
      <c r="AG180" s="411"/>
    </row>
    <row r="181" s="340" customFormat="true" ht="21" hidden="false" customHeight="true" outlineLevel="0" collapsed="false">
      <c r="A181" s="412"/>
      <c r="B181" s="413"/>
      <c r="C181" s="415"/>
      <c r="D181" s="415"/>
      <c r="E181" s="399"/>
      <c r="F181" s="399"/>
      <c r="G181" s="399"/>
      <c r="H181" s="399"/>
      <c r="I181" s="399"/>
      <c r="J181" s="399"/>
      <c r="K181" s="399"/>
      <c r="L181" s="399"/>
      <c r="M181" s="399"/>
      <c r="N181" s="399"/>
      <c r="O181" s="399"/>
      <c r="P181" s="399"/>
      <c r="Q181" s="399"/>
      <c r="R181" s="399"/>
      <c r="S181" s="399"/>
      <c r="T181" s="399"/>
      <c r="U181" s="399"/>
      <c r="V181" s="399"/>
      <c r="W181" s="399"/>
      <c r="X181" s="399"/>
      <c r="Y181" s="399"/>
      <c r="Z181" s="399"/>
      <c r="AA181" s="397"/>
      <c r="AB181" s="394"/>
      <c r="AE181" s="341"/>
      <c r="AF181" s="341"/>
      <c r="AG181" s="341"/>
    </row>
    <row r="182" s="340" customFormat="true" ht="21" hidden="false" customHeight="true" outlineLevel="0" collapsed="false">
      <c r="A182" s="412"/>
      <c r="B182" s="413"/>
      <c r="C182" s="415"/>
      <c r="D182" s="415"/>
      <c r="E182" s="399"/>
      <c r="F182" s="399"/>
      <c r="G182" s="399"/>
      <c r="H182" s="399"/>
      <c r="I182" s="399"/>
      <c r="J182" s="399"/>
      <c r="K182" s="399"/>
      <c r="L182" s="399"/>
      <c r="M182" s="399"/>
      <c r="N182" s="399"/>
      <c r="O182" s="399"/>
      <c r="P182" s="399"/>
      <c r="Q182" s="399"/>
      <c r="R182" s="399"/>
      <c r="S182" s="399"/>
      <c r="T182" s="399"/>
      <c r="U182" s="399"/>
      <c r="V182" s="399"/>
      <c r="W182" s="399"/>
      <c r="X182" s="399"/>
      <c r="Y182" s="399"/>
      <c r="Z182" s="399"/>
      <c r="AA182" s="397"/>
      <c r="AB182" s="394"/>
      <c r="AE182" s="341"/>
      <c r="AF182" s="341"/>
      <c r="AG182" s="341"/>
    </row>
    <row r="183" s="340" customFormat="true" ht="21" hidden="false" customHeight="true" outlineLevel="0" collapsed="false">
      <c r="A183" s="412"/>
      <c r="B183" s="413"/>
      <c r="C183" s="416" t="s">
        <v>2817</v>
      </c>
      <c r="D183" s="416"/>
      <c r="E183" s="399" t="s">
        <v>2818</v>
      </c>
      <c r="F183" s="398"/>
      <c r="G183" s="398"/>
      <c r="H183" s="398"/>
      <c r="I183" s="398"/>
      <c r="J183" s="398"/>
      <c r="K183" s="398"/>
      <c r="L183" s="398"/>
      <c r="M183" s="398"/>
      <c r="N183" s="398"/>
      <c r="O183" s="398"/>
      <c r="P183" s="398"/>
      <c r="Q183" s="398"/>
      <c r="R183" s="398"/>
      <c r="S183" s="398"/>
      <c r="T183" s="398"/>
      <c r="U183" s="398"/>
      <c r="V183" s="398"/>
      <c r="W183" s="398"/>
      <c r="X183" s="398"/>
      <c r="Y183" s="398"/>
      <c r="Z183" s="398"/>
      <c r="AA183" s="397"/>
      <c r="AB183" s="394"/>
      <c r="AE183" s="341"/>
      <c r="AF183" s="341"/>
      <c r="AG183" s="341"/>
    </row>
    <row r="184" s="340" customFormat="true" ht="21" hidden="false" customHeight="true" outlineLevel="0" collapsed="false">
      <c r="A184" s="412"/>
      <c r="B184" s="413"/>
      <c r="C184" s="416"/>
      <c r="D184" s="416"/>
      <c r="E184" s="399"/>
      <c r="F184" s="399"/>
      <c r="G184" s="399"/>
      <c r="H184" s="399"/>
      <c r="I184" s="399"/>
      <c r="J184" s="399"/>
      <c r="K184" s="399"/>
      <c r="L184" s="399"/>
      <c r="M184" s="399"/>
      <c r="N184" s="399"/>
      <c r="O184" s="399"/>
      <c r="P184" s="399"/>
      <c r="Q184" s="399"/>
      <c r="R184" s="399"/>
      <c r="S184" s="399"/>
      <c r="T184" s="399"/>
      <c r="U184" s="399"/>
      <c r="V184" s="399"/>
      <c r="W184" s="399"/>
      <c r="X184" s="399"/>
      <c r="Y184" s="399"/>
      <c r="Z184" s="399"/>
      <c r="AA184" s="397"/>
      <c r="AB184" s="394"/>
      <c r="AE184" s="341"/>
      <c r="AF184" s="341"/>
      <c r="AG184" s="341"/>
    </row>
    <row r="185" s="340" customFormat="true" ht="21" hidden="false" customHeight="true" outlineLevel="0" collapsed="false">
      <c r="A185" s="412"/>
      <c r="B185" s="413"/>
      <c r="C185" s="416"/>
      <c r="D185" s="416"/>
      <c r="E185" s="399"/>
      <c r="F185" s="399"/>
      <c r="G185" s="399"/>
      <c r="H185" s="399"/>
      <c r="I185" s="399"/>
      <c r="J185" s="399"/>
      <c r="K185" s="399"/>
      <c r="L185" s="399"/>
      <c r="M185" s="399"/>
      <c r="N185" s="399"/>
      <c r="O185" s="399"/>
      <c r="P185" s="399"/>
      <c r="Q185" s="399"/>
      <c r="R185" s="399"/>
      <c r="S185" s="399"/>
      <c r="T185" s="399"/>
      <c r="U185" s="399"/>
      <c r="V185" s="399"/>
      <c r="W185" s="399"/>
      <c r="X185" s="399"/>
      <c r="Y185" s="399"/>
      <c r="Z185" s="399"/>
      <c r="AA185" s="397"/>
      <c r="AB185" s="394"/>
    </row>
    <row r="186" s="340" customFormat="true" ht="21" hidden="false" customHeight="true" outlineLevel="0" collapsed="false">
      <c r="A186" s="412"/>
      <c r="B186" s="413"/>
      <c r="C186" s="416"/>
      <c r="D186" s="416"/>
      <c r="E186" s="399"/>
      <c r="F186" s="399"/>
      <c r="G186" s="399"/>
      <c r="H186" s="399"/>
      <c r="I186" s="399"/>
      <c r="J186" s="399"/>
      <c r="K186" s="399"/>
      <c r="L186" s="399"/>
      <c r="M186" s="399"/>
      <c r="N186" s="399"/>
      <c r="O186" s="399"/>
      <c r="P186" s="399"/>
      <c r="Q186" s="399"/>
      <c r="R186" s="399"/>
      <c r="S186" s="399"/>
      <c r="T186" s="399"/>
      <c r="U186" s="399"/>
      <c r="V186" s="399"/>
      <c r="W186" s="399"/>
      <c r="X186" s="399"/>
      <c r="Y186" s="399"/>
      <c r="Z186" s="399"/>
      <c r="AA186" s="397"/>
      <c r="AB186" s="394"/>
    </row>
    <row r="187" s="340" customFormat="true" ht="21" hidden="false" customHeight="true" outlineLevel="0" collapsed="false">
      <c r="A187" s="412"/>
      <c r="B187" s="413"/>
      <c r="C187" s="416"/>
      <c r="D187" s="416"/>
      <c r="E187" s="399"/>
      <c r="F187" s="399"/>
      <c r="G187" s="399"/>
      <c r="H187" s="399"/>
      <c r="I187" s="399"/>
      <c r="J187" s="399"/>
      <c r="K187" s="399"/>
      <c r="L187" s="399"/>
      <c r="M187" s="399"/>
      <c r="N187" s="399"/>
      <c r="O187" s="399"/>
      <c r="P187" s="399"/>
      <c r="Q187" s="399"/>
      <c r="R187" s="399"/>
      <c r="S187" s="399"/>
      <c r="T187" s="399"/>
      <c r="U187" s="399"/>
      <c r="V187" s="399"/>
      <c r="W187" s="399"/>
      <c r="X187" s="399"/>
      <c r="Y187" s="399"/>
      <c r="Z187" s="399"/>
      <c r="AA187" s="397"/>
      <c r="AB187" s="394"/>
    </row>
    <row r="188" s="340" customFormat="true" ht="21" hidden="false" customHeight="true" outlineLevel="0" collapsed="false">
      <c r="A188" s="412"/>
      <c r="B188" s="413"/>
      <c r="C188" s="416"/>
      <c r="D188" s="416"/>
      <c r="E188" s="399"/>
      <c r="F188" s="399"/>
      <c r="G188" s="399"/>
      <c r="H188" s="399"/>
      <c r="I188" s="399"/>
      <c r="J188" s="399"/>
      <c r="K188" s="399"/>
      <c r="L188" s="399"/>
      <c r="M188" s="399"/>
      <c r="N188" s="399"/>
      <c r="O188" s="399"/>
      <c r="P188" s="399"/>
      <c r="Q188" s="399"/>
      <c r="R188" s="399"/>
      <c r="S188" s="399"/>
      <c r="T188" s="399"/>
      <c r="U188" s="399"/>
      <c r="V188" s="399"/>
      <c r="W188" s="399"/>
      <c r="X188" s="399"/>
      <c r="Y188" s="399"/>
      <c r="Z188" s="399"/>
      <c r="AA188" s="397"/>
      <c r="AB188" s="394"/>
    </row>
    <row r="189" s="340" customFormat="true" ht="21" hidden="false" customHeight="true" outlineLevel="0" collapsed="false">
      <c r="A189" s="412"/>
      <c r="B189" s="413"/>
      <c r="C189" s="416"/>
      <c r="D189" s="416"/>
      <c r="E189" s="399"/>
      <c r="F189" s="399"/>
      <c r="G189" s="399"/>
      <c r="H189" s="399"/>
      <c r="I189" s="399"/>
      <c r="J189" s="399"/>
      <c r="K189" s="399"/>
      <c r="L189" s="399"/>
      <c r="M189" s="399"/>
      <c r="N189" s="399"/>
      <c r="O189" s="399"/>
      <c r="P189" s="399"/>
      <c r="Q189" s="399"/>
      <c r="R189" s="399"/>
      <c r="S189" s="399"/>
      <c r="T189" s="399"/>
      <c r="U189" s="399"/>
      <c r="V189" s="399"/>
      <c r="W189" s="399"/>
      <c r="X189" s="399"/>
      <c r="Y189" s="399"/>
      <c r="Z189" s="399"/>
      <c r="AA189" s="397"/>
      <c r="AB189" s="394"/>
    </row>
    <row r="190" s="340" customFormat="true" ht="21" hidden="false" customHeight="true" outlineLevel="0" collapsed="false">
      <c r="A190" s="412"/>
      <c r="B190" s="413"/>
      <c r="C190" s="416"/>
      <c r="D190" s="416"/>
      <c r="E190" s="399"/>
      <c r="F190" s="399"/>
      <c r="G190" s="399"/>
      <c r="H190" s="399"/>
      <c r="I190" s="399"/>
      <c r="J190" s="399"/>
      <c r="K190" s="399"/>
      <c r="L190" s="399"/>
      <c r="M190" s="399"/>
      <c r="N190" s="399"/>
      <c r="O190" s="399"/>
      <c r="P190" s="399"/>
      <c r="Q190" s="399"/>
      <c r="R190" s="399"/>
      <c r="S190" s="399"/>
      <c r="T190" s="399"/>
      <c r="U190" s="399"/>
      <c r="V190" s="399"/>
      <c r="W190" s="399"/>
      <c r="X190" s="399"/>
      <c r="Y190" s="399"/>
      <c r="Z190" s="399"/>
      <c r="AA190" s="397"/>
      <c r="AB190" s="394"/>
    </row>
    <row r="191" s="340" customFormat="true" ht="21" hidden="false" customHeight="true" outlineLevel="0" collapsed="false">
      <c r="A191" s="412"/>
      <c r="B191" s="413"/>
      <c r="C191" s="416"/>
      <c r="D191" s="416"/>
      <c r="E191" s="399"/>
      <c r="F191" s="399"/>
      <c r="G191" s="399"/>
      <c r="H191" s="399"/>
      <c r="I191" s="399"/>
      <c r="J191" s="399"/>
      <c r="K191" s="399"/>
      <c r="L191" s="399"/>
      <c r="M191" s="399"/>
      <c r="N191" s="399"/>
      <c r="O191" s="399"/>
      <c r="P191" s="399"/>
      <c r="Q191" s="399"/>
      <c r="R191" s="399"/>
      <c r="S191" s="399"/>
      <c r="T191" s="399"/>
      <c r="U191" s="399"/>
      <c r="V191" s="399"/>
      <c r="W191" s="399"/>
      <c r="X191" s="399"/>
      <c r="Y191" s="399"/>
      <c r="Z191" s="399"/>
      <c r="AA191" s="397"/>
      <c r="AB191" s="394"/>
    </row>
    <row r="192" s="340" customFormat="true" ht="21" hidden="false" customHeight="true" outlineLevel="0" collapsed="false">
      <c r="A192" s="412"/>
      <c r="B192" s="413"/>
      <c r="C192" s="416"/>
      <c r="D192" s="416"/>
      <c r="E192" s="399"/>
      <c r="F192" s="399"/>
      <c r="G192" s="399"/>
      <c r="H192" s="399"/>
      <c r="I192" s="399"/>
      <c r="J192" s="399"/>
      <c r="K192" s="399"/>
      <c r="L192" s="399"/>
      <c r="M192" s="399"/>
      <c r="N192" s="399"/>
      <c r="O192" s="399"/>
      <c r="P192" s="399"/>
      <c r="Q192" s="399"/>
      <c r="R192" s="399"/>
      <c r="S192" s="399"/>
      <c r="T192" s="399"/>
      <c r="U192" s="399"/>
      <c r="V192" s="399"/>
      <c r="W192" s="399"/>
      <c r="X192" s="399"/>
      <c r="Y192" s="399"/>
      <c r="Z192" s="399"/>
      <c r="AA192" s="397"/>
      <c r="AB192" s="394"/>
    </row>
    <row r="193" s="340" customFormat="true" ht="21" hidden="false" customHeight="true" outlineLevel="0" collapsed="false">
      <c r="A193" s="412"/>
      <c r="B193" s="413"/>
      <c r="C193" s="416"/>
      <c r="D193" s="416"/>
      <c r="E193" s="399"/>
      <c r="F193" s="399"/>
      <c r="G193" s="399"/>
      <c r="H193" s="399"/>
      <c r="I193" s="399"/>
      <c r="J193" s="399"/>
      <c r="K193" s="399"/>
      <c r="L193" s="399"/>
      <c r="M193" s="399"/>
      <c r="N193" s="399"/>
      <c r="O193" s="399"/>
      <c r="P193" s="399"/>
      <c r="Q193" s="399"/>
      <c r="R193" s="399"/>
      <c r="S193" s="399"/>
      <c r="T193" s="399"/>
      <c r="U193" s="399"/>
      <c r="V193" s="399"/>
      <c r="W193" s="399"/>
      <c r="X193" s="399"/>
      <c r="Y193" s="399"/>
      <c r="Z193" s="399"/>
      <c r="AA193" s="397"/>
      <c r="AB193" s="394"/>
    </row>
    <row r="194" s="340" customFormat="true" ht="21" hidden="false" customHeight="true" outlineLevel="0" collapsed="false">
      <c r="A194" s="412"/>
      <c r="B194" s="413"/>
      <c r="C194" s="416"/>
      <c r="D194" s="416"/>
      <c r="E194" s="399"/>
      <c r="F194" s="399"/>
      <c r="G194" s="399"/>
      <c r="H194" s="399"/>
      <c r="I194" s="399"/>
      <c r="J194" s="399"/>
      <c r="K194" s="399"/>
      <c r="L194" s="399"/>
      <c r="M194" s="399"/>
      <c r="N194" s="399"/>
      <c r="O194" s="399"/>
      <c r="P194" s="399"/>
      <c r="Q194" s="399"/>
      <c r="R194" s="399"/>
      <c r="S194" s="399"/>
      <c r="T194" s="399"/>
      <c r="U194" s="399"/>
      <c r="V194" s="399"/>
      <c r="W194" s="399"/>
      <c r="X194" s="399"/>
      <c r="Y194" s="399"/>
      <c r="Z194" s="399"/>
      <c r="AA194" s="397"/>
      <c r="AB194" s="394"/>
    </row>
    <row r="195" s="340" customFormat="true" ht="21" hidden="false" customHeight="true" outlineLevel="0" collapsed="false">
      <c r="A195" s="412"/>
      <c r="B195" s="413"/>
      <c r="C195" s="416"/>
      <c r="D195" s="416"/>
      <c r="E195" s="399"/>
      <c r="F195" s="399"/>
      <c r="G195" s="399"/>
      <c r="H195" s="399"/>
      <c r="I195" s="399"/>
      <c r="J195" s="399"/>
      <c r="K195" s="399"/>
      <c r="L195" s="399"/>
      <c r="M195" s="399"/>
      <c r="N195" s="399"/>
      <c r="O195" s="399"/>
      <c r="P195" s="399"/>
      <c r="Q195" s="399"/>
      <c r="R195" s="399"/>
      <c r="S195" s="399"/>
      <c r="T195" s="399"/>
      <c r="U195" s="399"/>
      <c r="V195" s="399"/>
      <c r="W195" s="399"/>
      <c r="X195" s="399"/>
      <c r="Y195" s="399"/>
      <c r="Z195" s="399"/>
      <c r="AA195" s="397"/>
      <c r="AB195" s="394"/>
    </row>
    <row r="196" s="340" customFormat="true" ht="21" hidden="false" customHeight="true" outlineLevel="0" collapsed="false">
      <c r="A196" s="412"/>
      <c r="B196" s="413"/>
      <c r="C196" s="417" t="s">
        <v>2819</v>
      </c>
      <c r="D196" s="417"/>
      <c r="E196" s="399" t="s">
        <v>2820</v>
      </c>
      <c r="F196" s="398"/>
      <c r="G196" s="398"/>
      <c r="H196" s="398"/>
      <c r="I196" s="398"/>
      <c r="J196" s="398"/>
      <c r="K196" s="398"/>
      <c r="L196" s="398"/>
      <c r="M196" s="398"/>
      <c r="N196" s="398"/>
      <c r="O196" s="398"/>
      <c r="P196" s="398"/>
      <c r="Q196" s="398"/>
      <c r="R196" s="398"/>
      <c r="S196" s="398"/>
      <c r="T196" s="398"/>
      <c r="U196" s="398"/>
      <c r="V196" s="398"/>
      <c r="W196" s="398"/>
      <c r="X196" s="398"/>
      <c r="Y196" s="398"/>
      <c r="Z196" s="398"/>
      <c r="AA196" s="397"/>
      <c r="AB196" s="394"/>
    </row>
    <row r="197" s="340" customFormat="true" ht="21" hidden="false" customHeight="true" outlineLevel="0" collapsed="false">
      <c r="A197" s="412"/>
      <c r="B197" s="413"/>
      <c r="C197" s="417"/>
      <c r="D197" s="417"/>
      <c r="E197" s="399"/>
      <c r="F197" s="399"/>
      <c r="G197" s="399"/>
      <c r="H197" s="399"/>
      <c r="I197" s="399"/>
      <c r="J197" s="399"/>
      <c r="K197" s="399"/>
      <c r="L197" s="399"/>
      <c r="M197" s="399"/>
      <c r="N197" s="399"/>
      <c r="O197" s="399"/>
      <c r="P197" s="399"/>
      <c r="Q197" s="399"/>
      <c r="R197" s="399"/>
      <c r="S197" s="399"/>
      <c r="T197" s="399"/>
      <c r="U197" s="399"/>
      <c r="V197" s="399"/>
      <c r="W197" s="399"/>
      <c r="X197" s="399"/>
      <c r="Y197" s="399"/>
      <c r="Z197" s="399"/>
      <c r="AA197" s="397"/>
      <c r="AB197" s="394"/>
    </row>
    <row r="198" s="340" customFormat="true" ht="21" hidden="false" customHeight="true" outlineLevel="0" collapsed="false">
      <c r="A198" s="412"/>
      <c r="B198" s="413"/>
      <c r="C198" s="417"/>
      <c r="D198" s="417"/>
      <c r="E198" s="399"/>
      <c r="F198" s="399"/>
      <c r="G198" s="399"/>
      <c r="H198" s="399"/>
      <c r="I198" s="399"/>
      <c r="J198" s="399"/>
      <c r="K198" s="399"/>
      <c r="L198" s="399"/>
      <c r="M198" s="399"/>
      <c r="N198" s="399"/>
      <c r="O198" s="399"/>
      <c r="P198" s="399"/>
      <c r="Q198" s="399"/>
      <c r="R198" s="399"/>
      <c r="S198" s="399"/>
      <c r="T198" s="399"/>
      <c r="U198" s="399"/>
      <c r="V198" s="399"/>
      <c r="W198" s="399"/>
      <c r="X198" s="399"/>
      <c r="Y198" s="399"/>
      <c r="Z198" s="399"/>
      <c r="AA198" s="397"/>
      <c r="AB198" s="394"/>
    </row>
    <row r="199" s="340" customFormat="true" ht="21" hidden="false" customHeight="true" outlineLevel="0" collapsed="false">
      <c r="A199" s="412"/>
      <c r="B199" s="413"/>
      <c r="C199" s="417"/>
      <c r="D199" s="417"/>
      <c r="E199" s="399"/>
      <c r="F199" s="399"/>
      <c r="G199" s="399"/>
      <c r="H199" s="399"/>
      <c r="I199" s="399"/>
      <c r="J199" s="399"/>
      <c r="K199" s="399"/>
      <c r="L199" s="399"/>
      <c r="M199" s="399"/>
      <c r="N199" s="399"/>
      <c r="O199" s="399"/>
      <c r="P199" s="399"/>
      <c r="Q199" s="399"/>
      <c r="R199" s="399"/>
      <c r="S199" s="399"/>
      <c r="T199" s="399"/>
      <c r="U199" s="399"/>
      <c r="V199" s="399"/>
      <c r="W199" s="399"/>
      <c r="X199" s="399"/>
      <c r="Y199" s="399"/>
      <c r="Z199" s="399"/>
      <c r="AA199" s="397"/>
      <c r="AB199" s="394"/>
    </row>
    <row r="200" s="340" customFormat="true" ht="21" hidden="false" customHeight="true" outlineLevel="0" collapsed="false">
      <c r="A200" s="412"/>
      <c r="B200" s="418" t="s">
        <v>2821</v>
      </c>
      <c r="C200" s="417"/>
      <c r="D200" s="417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399"/>
      <c r="P200" s="399"/>
      <c r="Q200" s="399"/>
      <c r="R200" s="399"/>
      <c r="S200" s="399"/>
      <c r="T200" s="399"/>
      <c r="U200" s="399"/>
      <c r="V200" s="399"/>
      <c r="W200" s="399"/>
      <c r="X200" s="399"/>
      <c r="Y200" s="399"/>
      <c r="Z200" s="399"/>
      <c r="AA200" s="397"/>
      <c r="AB200" s="394"/>
    </row>
    <row r="201" s="340" customFormat="true" ht="69" hidden="false" customHeight="true" outlineLevel="0" collapsed="false">
      <c r="A201" s="412"/>
      <c r="B201" s="418"/>
      <c r="C201" s="417"/>
      <c r="D201" s="417"/>
      <c r="E201" s="399"/>
      <c r="F201" s="399"/>
      <c r="G201" s="399"/>
      <c r="H201" s="399"/>
      <c r="I201" s="399"/>
      <c r="J201" s="399"/>
      <c r="K201" s="399"/>
      <c r="L201" s="399"/>
      <c r="M201" s="399"/>
      <c r="N201" s="399"/>
      <c r="O201" s="399"/>
      <c r="P201" s="399"/>
      <c r="Q201" s="399"/>
      <c r="R201" s="399"/>
      <c r="S201" s="399"/>
      <c r="T201" s="399"/>
      <c r="U201" s="399"/>
      <c r="V201" s="399"/>
      <c r="W201" s="399"/>
      <c r="X201" s="399"/>
      <c r="Y201" s="399"/>
      <c r="Z201" s="399"/>
      <c r="AA201" s="397"/>
      <c r="AB201" s="394"/>
    </row>
    <row r="202" s="340" customFormat="true" ht="21" hidden="false" customHeight="true" outlineLevel="0" collapsed="false">
      <c r="A202" s="412"/>
      <c r="B202" s="418"/>
      <c r="C202" s="415" t="s">
        <v>2822</v>
      </c>
      <c r="D202" s="415"/>
      <c r="E202" s="417" t="s">
        <v>2823</v>
      </c>
      <c r="F202" s="417"/>
      <c r="G202" s="417"/>
      <c r="H202" s="417"/>
      <c r="I202" s="417"/>
      <c r="J202" s="417"/>
      <c r="K202" s="417"/>
      <c r="L202" s="417"/>
      <c r="M202" s="417"/>
      <c r="N202" s="417"/>
      <c r="O202" s="417"/>
      <c r="P202" s="417"/>
      <c r="Q202" s="417"/>
      <c r="R202" s="417"/>
      <c r="S202" s="417"/>
      <c r="T202" s="417"/>
      <c r="U202" s="417"/>
      <c r="V202" s="417"/>
      <c r="W202" s="417"/>
      <c r="X202" s="417"/>
      <c r="Y202" s="417"/>
      <c r="Z202" s="417"/>
      <c r="AA202" s="397"/>
      <c r="AB202" s="394"/>
    </row>
    <row r="203" s="340" customFormat="true" ht="11.25" hidden="false" customHeight="true" outlineLevel="0" collapsed="false">
      <c r="A203" s="412"/>
      <c r="B203" s="418"/>
      <c r="C203" s="415"/>
      <c r="D203" s="415"/>
      <c r="E203" s="417"/>
      <c r="F203" s="417"/>
      <c r="G203" s="417"/>
      <c r="H203" s="417"/>
      <c r="I203" s="417"/>
      <c r="J203" s="417"/>
      <c r="K203" s="417"/>
      <c r="L203" s="417"/>
      <c r="M203" s="417"/>
      <c r="N203" s="417"/>
      <c r="O203" s="417"/>
      <c r="P203" s="417"/>
      <c r="Q203" s="417"/>
      <c r="R203" s="417"/>
      <c r="S203" s="417"/>
      <c r="T203" s="417"/>
      <c r="U203" s="417"/>
      <c r="V203" s="417"/>
      <c r="W203" s="417"/>
      <c r="X203" s="417"/>
      <c r="Y203" s="417"/>
      <c r="Z203" s="417"/>
      <c r="AA203" s="397"/>
      <c r="AB203" s="394"/>
    </row>
    <row r="204" s="340" customFormat="true" ht="21" hidden="true" customHeight="true" outlineLevel="0" collapsed="false">
      <c r="A204" s="412"/>
      <c r="B204" s="418"/>
      <c r="C204" s="415"/>
      <c r="D204" s="415"/>
      <c r="E204" s="417"/>
      <c r="F204" s="417"/>
      <c r="G204" s="417"/>
      <c r="H204" s="417"/>
      <c r="I204" s="417"/>
      <c r="J204" s="417"/>
      <c r="K204" s="417"/>
      <c r="L204" s="417"/>
      <c r="M204" s="417"/>
      <c r="N204" s="417"/>
      <c r="O204" s="417"/>
      <c r="P204" s="417"/>
      <c r="Q204" s="417"/>
      <c r="R204" s="417"/>
      <c r="S204" s="417"/>
      <c r="T204" s="417"/>
      <c r="U204" s="417"/>
      <c r="V204" s="417"/>
      <c r="W204" s="417"/>
      <c r="X204" s="417"/>
      <c r="Y204" s="417"/>
      <c r="Z204" s="417"/>
      <c r="AA204" s="397"/>
      <c r="AB204" s="394"/>
    </row>
    <row r="205" s="340" customFormat="true" ht="17.25" hidden="true" customHeight="true" outlineLevel="0" collapsed="false">
      <c r="A205" s="412"/>
      <c r="B205" s="418"/>
      <c r="C205" s="415"/>
      <c r="D205" s="415"/>
      <c r="E205" s="417"/>
      <c r="F205" s="417"/>
      <c r="G205" s="417"/>
      <c r="H205" s="417"/>
      <c r="I205" s="417"/>
      <c r="J205" s="417"/>
      <c r="K205" s="417"/>
      <c r="L205" s="417"/>
      <c r="M205" s="417"/>
      <c r="N205" s="417"/>
      <c r="O205" s="417"/>
      <c r="P205" s="417"/>
      <c r="Q205" s="417"/>
      <c r="R205" s="417"/>
      <c r="S205" s="417"/>
      <c r="T205" s="417"/>
      <c r="U205" s="417"/>
      <c r="V205" s="417"/>
      <c r="W205" s="417"/>
      <c r="X205" s="417"/>
      <c r="Y205" s="417"/>
      <c r="Z205" s="417"/>
      <c r="AA205" s="397"/>
      <c r="AB205" s="394"/>
    </row>
    <row r="206" s="340" customFormat="true" ht="21" hidden="true" customHeight="true" outlineLevel="0" collapsed="false">
      <c r="A206" s="412"/>
      <c r="B206" s="418"/>
      <c r="C206" s="415"/>
      <c r="D206" s="415"/>
      <c r="E206" s="417"/>
      <c r="F206" s="417"/>
      <c r="G206" s="417"/>
      <c r="H206" s="417"/>
      <c r="I206" s="417"/>
      <c r="J206" s="417"/>
      <c r="K206" s="417"/>
      <c r="L206" s="417"/>
      <c r="M206" s="417"/>
      <c r="N206" s="417"/>
      <c r="O206" s="417"/>
      <c r="P206" s="417"/>
      <c r="Q206" s="417"/>
      <c r="R206" s="417"/>
      <c r="S206" s="417"/>
      <c r="T206" s="417"/>
      <c r="U206" s="417"/>
      <c r="V206" s="417"/>
      <c r="W206" s="417"/>
      <c r="X206" s="417"/>
      <c r="Y206" s="417"/>
      <c r="Z206" s="417"/>
      <c r="AA206" s="397"/>
      <c r="AB206" s="394"/>
    </row>
    <row r="207" s="340" customFormat="true" ht="21" hidden="false" customHeight="true" outlineLevel="0" collapsed="false">
      <c r="A207" s="412"/>
      <c r="B207" s="418"/>
      <c r="C207" s="415"/>
      <c r="D207" s="415"/>
      <c r="E207" s="417"/>
      <c r="F207" s="417"/>
      <c r="G207" s="417"/>
      <c r="H207" s="417"/>
      <c r="I207" s="417"/>
      <c r="J207" s="417"/>
      <c r="K207" s="417"/>
      <c r="L207" s="417"/>
      <c r="M207" s="417"/>
      <c r="N207" s="417"/>
      <c r="O207" s="417"/>
      <c r="P207" s="417"/>
      <c r="Q207" s="417"/>
      <c r="R207" s="417"/>
      <c r="S207" s="417"/>
      <c r="T207" s="417"/>
      <c r="U207" s="417"/>
      <c r="V207" s="417"/>
      <c r="W207" s="417"/>
      <c r="X207" s="417"/>
      <c r="Y207" s="417"/>
      <c r="Z207" s="417"/>
      <c r="AA207" s="397"/>
      <c r="AB207" s="394"/>
    </row>
    <row r="208" s="340" customFormat="true" ht="21" hidden="false" customHeight="true" outlineLevel="0" collapsed="false">
      <c r="A208" s="412"/>
      <c r="B208" s="418"/>
      <c r="C208" s="415"/>
      <c r="D208" s="415"/>
      <c r="E208" s="417"/>
      <c r="F208" s="417"/>
      <c r="G208" s="417"/>
      <c r="H208" s="417"/>
      <c r="I208" s="417"/>
      <c r="J208" s="417"/>
      <c r="K208" s="417"/>
      <c r="L208" s="417"/>
      <c r="M208" s="417"/>
      <c r="N208" s="417"/>
      <c r="O208" s="417"/>
      <c r="P208" s="417"/>
      <c r="Q208" s="417"/>
      <c r="R208" s="417"/>
      <c r="S208" s="417"/>
      <c r="T208" s="417"/>
      <c r="U208" s="417"/>
      <c r="V208" s="417"/>
      <c r="W208" s="417"/>
      <c r="X208" s="417"/>
      <c r="Y208" s="417"/>
      <c r="Z208" s="417"/>
      <c r="AA208" s="397"/>
      <c r="AB208" s="394"/>
    </row>
    <row r="209" s="340" customFormat="true" ht="21" hidden="false" customHeight="true" outlineLevel="0" collapsed="false">
      <c r="A209" s="412"/>
      <c r="B209" s="418"/>
      <c r="C209" s="415"/>
      <c r="D209" s="415"/>
      <c r="E209" s="417"/>
      <c r="F209" s="417"/>
      <c r="G209" s="417"/>
      <c r="H209" s="417"/>
      <c r="I209" s="417"/>
      <c r="J209" s="417"/>
      <c r="K209" s="417"/>
      <c r="L209" s="417"/>
      <c r="M209" s="417"/>
      <c r="N209" s="417"/>
      <c r="O209" s="417"/>
      <c r="P209" s="417"/>
      <c r="Q209" s="417"/>
      <c r="R209" s="417"/>
      <c r="S209" s="417"/>
      <c r="T209" s="417"/>
      <c r="U209" s="417"/>
      <c r="V209" s="417"/>
      <c r="W209" s="417"/>
      <c r="X209" s="417"/>
      <c r="Y209" s="417"/>
      <c r="Z209" s="417"/>
      <c r="AA209" s="397"/>
      <c r="AB209" s="394"/>
    </row>
    <row r="210" s="340" customFormat="true" ht="21" hidden="false" customHeight="true" outlineLevel="0" collapsed="false">
      <c r="A210" s="412"/>
      <c r="B210" s="418"/>
      <c r="C210" s="415"/>
      <c r="D210" s="415"/>
      <c r="E210" s="417"/>
      <c r="F210" s="417"/>
      <c r="G210" s="417"/>
      <c r="H210" s="417"/>
      <c r="I210" s="417"/>
      <c r="J210" s="417"/>
      <c r="K210" s="417"/>
      <c r="L210" s="417"/>
      <c r="M210" s="417"/>
      <c r="N210" s="417"/>
      <c r="O210" s="417"/>
      <c r="P210" s="417"/>
      <c r="Q210" s="417"/>
      <c r="R210" s="417"/>
      <c r="S210" s="417"/>
      <c r="T210" s="417"/>
      <c r="U210" s="417"/>
      <c r="V210" s="417"/>
      <c r="W210" s="417"/>
      <c r="X210" s="417"/>
      <c r="Y210" s="417"/>
      <c r="Z210" s="417"/>
      <c r="AA210" s="397"/>
      <c r="AB210" s="394"/>
    </row>
    <row r="211" s="340" customFormat="true" ht="21" hidden="false" customHeight="true" outlineLevel="0" collapsed="false">
      <c r="A211" s="412"/>
      <c r="B211" s="418"/>
      <c r="C211" s="415"/>
      <c r="D211" s="415"/>
      <c r="E211" s="417"/>
      <c r="F211" s="417"/>
      <c r="G211" s="417"/>
      <c r="H211" s="417"/>
      <c r="I211" s="417"/>
      <c r="J211" s="417"/>
      <c r="K211" s="417"/>
      <c r="L211" s="417"/>
      <c r="M211" s="417"/>
      <c r="N211" s="417"/>
      <c r="O211" s="417"/>
      <c r="P211" s="417"/>
      <c r="Q211" s="417"/>
      <c r="R211" s="417"/>
      <c r="S211" s="417"/>
      <c r="T211" s="417"/>
      <c r="U211" s="417"/>
      <c r="V211" s="417"/>
      <c r="W211" s="417"/>
      <c r="X211" s="417"/>
      <c r="Y211" s="417"/>
      <c r="Z211" s="417"/>
      <c r="AA211" s="397"/>
      <c r="AB211" s="394"/>
    </row>
    <row r="212" s="340" customFormat="true" ht="42" hidden="false" customHeight="true" outlineLevel="0" collapsed="false">
      <c r="A212" s="412"/>
      <c r="B212" s="418"/>
      <c r="C212" s="415"/>
      <c r="D212" s="415"/>
      <c r="E212" s="417"/>
      <c r="F212" s="417"/>
      <c r="G212" s="417"/>
      <c r="H212" s="417"/>
      <c r="I212" s="417"/>
      <c r="J212" s="417"/>
      <c r="K212" s="417"/>
      <c r="L212" s="417"/>
      <c r="M212" s="417"/>
      <c r="N212" s="417"/>
      <c r="O212" s="417"/>
      <c r="P212" s="417"/>
      <c r="Q212" s="417"/>
      <c r="R212" s="417"/>
      <c r="S212" s="417"/>
      <c r="T212" s="417"/>
      <c r="U212" s="417"/>
      <c r="V212" s="417"/>
      <c r="W212" s="417"/>
      <c r="X212" s="417"/>
      <c r="Y212" s="417"/>
      <c r="Z212" s="417"/>
      <c r="AA212" s="397"/>
      <c r="AB212" s="394"/>
    </row>
    <row r="213" s="340" customFormat="true" ht="21" hidden="false" customHeight="true" outlineLevel="0" collapsed="false">
      <c r="A213" s="412"/>
      <c r="B213" s="418"/>
      <c r="C213" s="414" t="s">
        <v>2812</v>
      </c>
      <c r="D213" s="414"/>
      <c r="E213" s="405" t="n">
        <f aca="false">A29</f>
        <v>45918</v>
      </c>
      <c r="F213" s="419"/>
      <c r="G213" s="419"/>
      <c r="H213" s="419"/>
      <c r="I213" s="419"/>
      <c r="J213" s="419"/>
      <c r="K213" s="419"/>
      <c r="L213" s="419"/>
      <c r="M213" s="419"/>
      <c r="N213" s="419"/>
      <c r="O213" s="419"/>
      <c r="P213" s="419"/>
      <c r="Q213" s="419"/>
      <c r="R213" s="419"/>
      <c r="S213" s="419"/>
      <c r="T213" s="419"/>
      <c r="U213" s="419"/>
      <c r="V213" s="419"/>
      <c r="W213" s="419"/>
      <c r="X213" s="419"/>
      <c r="Y213" s="419"/>
      <c r="Z213" s="419"/>
      <c r="AA213" s="397"/>
      <c r="AB213" s="394"/>
    </row>
    <row r="214" s="340" customFormat="true" ht="21" hidden="false" customHeight="true" outlineLevel="0" collapsed="false">
      <c r="A214" s="412"/>
      <c r="B214" s="418"/>
      <c r="C214" s="414"/>
      <c r="D214" s="414"/>
      <c r="E214" s="405"/>
      <c r="F214" s="405"/>
      <c r="G214" s="405"/>
      <c r="H214" s="405"/>
      <c r="I214" s="405"/>
      <c r="J214" s="405"/>
      <c r="K214" s="405"/>
      <c r="L214" s="405"/>
      <c r="M214" s="405"/>
      <c r="N214" s="405"/>
      <c r="O214" s="405"/>
      <c r="P214" s="405"/>
      <c r="Q214" s="405"/>
      <c r="R214" s="405"/>
      <c r="S214" s="405"/>
      <c r="T214" s="405"/>
      <c r="U214" s="405"/>
      <c r="V214" s="405"/>
      <c r="W214" s="405"/>
      <c r="X214" s="405"/>
      <c r="Y214" s="405"/>
      <c r="Z214" s="405"/>
      <c r="AA214" s="397"/>
      <c r="AB214" s="394"/>
    </row>
    <row r="215" s="340" customFormat="true" ht="21" hidden="false" customHeight="true" outlineLevel="0" collapsed="false">
      <c r="A215" s="412"/>
      <c r="B215" s="418"/>
      <c r="C215" s="414"/>
      <c r="D215" s="414"/>
      <c r="E215" s="405"/>
      <c r="F215" s="405"/>
      <c r="G215" s="405"/>
      <c r="H215" s="405"/>
      <c r="I215" s="405"/>
      <c r="J215" s="405"/>
      <c r="K215" s="405"/>
      <c r="L215" s="405"/>
      <c r="M215" s="405"/>
      <c r="N215" s="405"/>
      <c r="O215" s="405"/>
      <c r="P215" s="405"/>
      <c r="Q215" s="405"/>
      <c r="R215" s="405"/>
      <c r="S215" s="405"/>
      <c r="T215" s="405"/>
      <c r="U215" s="405"/>
      <c r="V215" s="405"/>
      <c r="W215" s="405"/>
      <c r="X215" s="405"/>
      <c r="Y215" s="405"/>
      <c r="Z215" s="405"/>
      <c r="AA215" s="397"/>
      <c r="AB215" s="394"/>
    </row>
    <row r="216" s="340" customFormat="true" ht="21" hidden="false" customHeight="true" outlineLevel="0" collapsed="false">
      <c r="A216" s="412"/>
      <c r="B216" s="418"/>
      <c r="C216" s="414"/>
      <c r="D216" s="414"/>
      <c r="E216" s="405"/>
      <c r="F216" s="405"/>
      <c r="G216" s="405"/>
      <c r="H216" s="405"/>
      <c r="I216" s="405"/>
      <c r="J216" s="405"/>
      <c r="K216" s="405"/>
      <c r="L216" s="405"/>
      <c r="M216" s="405"/>
      <c r="N216" s="405"/>
      <c r="O216" s="405"/>
      <c r="P216" s="405"/>
      <c r="Q216" s="405"/>
      <c r="R216" s="405"/>
      <c r="S216" s="405"/>
      <c r="T216" s="405"/>
      <c r="U216" s="405"/>
      <c r="V216" s="405"/>
      <c r="W216" s="405"/>
      <c r="X216" s="405"/>
      <c r="Y216" s="405"/>
      <c r="Z216" s="405"/>
      <c r="AA216" s="397"/>
      <c r="AB216" s="394"/>
    </row>
    <row r="217" s="340" customFormat="true" ht="21" hidden="false" customHeight="true" outlineLevel="0" collapsed="false">
      <c r="A217" s="420"/>
      <c r="B217" s="421"/>
      <c r="C217" s="422"/>
      <c r="D217" s="422"/>
      <c r="E217" s="423"/>
      <c r="F217" s="423"/>
      <c r="G217" s="423"/>
      <c r="H217" s="423"/>
      <c r="I217" s="423"/>
      <c r="J217" s="423"/>
      <c r="K217" s="423"/>
      <c r="L217" s="423"/>
      <c r="M217" s="423"/>
      <c r="N217" s="423"/>
      <c r="O217" s="423"/>
      <c r="P217" s="423"/>
      <c r="Q217" s="423"/>
      <c r="R217" s="423"/>
      <c r="S217" s="423"/>
      <c r="T217" s="423"/>
      <c r="U217" s="423"/>
      <c r="V217" s="423"/>
      <c r="W217" s="423"/>
      <c r="X217" s="423"/>
      <c r="Y217" s="423"/>
      <c r="Z217" s="423"/>
      <c r="AA217" s="393"/>
      <c r="AB217" s="394"/>
    </row>
    <row r="218" s="340" customFormat="true" ht="21" hidden="false" customHeight="true" outlineLevel="0" collapsed="false">
      <c r="A218" s="407" t="s">
        <v>2824</v>
      </c>
      <c r="B218" s="393"/>
      <c r="C218" s="393"/>
      <c r="P218" s="392"/>
      <c r="Z218" s="392"/>
      <c r="AA218" s="393"/>
      <c r="AB218" s="394"/>
    </row>
    <row r="219" s="340" customFormat="true" ht="21" hidden="false" customHeight="true" outlineLevel="0" collapsed="false">
      <c r="A219" s="407"/>
      <c r="B219" s="393"/>
      <c r="C219" s="393"/>
      <c r="P219" s="392"/>
      <c r="Z219" s="392"/>
      <c r="AA219" s="393"/>
      <c r="AB219" s="394"/>
    </row>
    <row r="220" s="340" customFormat="true" ht="21" hidden="false" customHeight="true" outlineLevel="0" collapsed="false">
      <c r="A220" s="407"/>
      <c r="B220" s="399" t="s">
        <v>2806</v>
      </c>
      <c r="C220" s="399" t="s">
        <v>2788</v>
      </c>
      <c r="D220" s="369"/>
      <c r="E220" s="369"/>
      <c r="F220" s="369"/>
      <c r="G220" s="369"/>
      <c r="H220" s="369"/>
      <c r="I220" s="369"/>
      <c r="J220" s="369"/>
      <c r="K220" s="369"/>
      <c r="L220" s="369"/>
      <c r="M220" s="369"/>
      <c r="N220" s="369"/>
      <c r="O220" s="369"/>
      <c r="P220" s="369"/>
      <c r="Q220" s="369"/>
      <c r="R220" s="369"/>
      <c r="S220" s="369"/>
      <c r="T220" s="369"/>
      <c r="U220" s="369"/>
      <c r="V220" s="369"/>
      <c r="W220" s="369"/>
      <c r="X220" s="369"/>
      <c r="Y220" s="369"/>
      <c r="Z220" s="369"/>
      <c r="AA220" s="397" t="s">
        <v>2825</v>
      </c>
      <c r="AB220" s="394"/>
    </row>
    <row r="221" s="340" customFormat="true" ht="21" hidden="false" customHeight="true" outlineLevel="0" collapsed="false">
      <c r="A221" s="407"/>
      <c r="B221" s="399"/>
      <c r="C221" s="399"/>
      <c r="D221" s="399"/>
      <c r="E221" s="399"/>
      <c r="F221" s="399"/>
      <c r="G221" s="399"/>
      <c r="H221" s="399"/>
      <c r="I221" s="399"/>
      <c r="J221" s="399"/>
      <c r="K221" s="399"/>
      <c r="L221" s="399"/>
      <c r="M221" s="399"/>
      <c r="N221" s="399"/>
      <c r="O221" s="399"/>
      <c r="P221" s="399"/>
      <c r="Q221" s="399"/>
      <c r="R221" s="399"/>
      <c r="S221" s="399"/>
      <c r="T221" s="399"/>
      <c r="U221" s="399"/>
      <c r="V221" s="399"/>
      <c r="W221" s="399"/>
      <c r="X221" s="399"/>
      <c r="Y221" s="399"/>
      <c r="Z221" s="399"/>
      <c r="AA221" s="397"/>
      <c r="AB221" s="394"/>
    </row>
    <row r="222" s="340" customFormat="true" ht="21" hidden="false" customHeight="true" outlineLevel="0" collapsed="false">
      <c r="A222" s="407"/>
      <c r="B222" s="399"/>
      <c r="C222" s="399"/>
      <c r="D222" s="399"/>
      <c r="E222" s="399"/>
      <c r="F222" s="399"/>
      <c r="G222" s="399"/>
      <c r="H222" s="399"/>
      <c r="I222" s="399"/>
      <c r="J222" s="399"/>
      <c r="K222" s="399"/>
      <c r="L222" s="399"/>
      <c r="M222" s="399"/>
      <c r="N222" s="399"/>
      <c r="O222" s="399"/>
      <c r="P222" s="399"/>
      <c r="Q222" s="399"/>
      <c r="R222" s="399"/>
      <c r="S222" s="399"/>
      <c r="T222" s="399"/>
      <c r="U222" s="399"/>
      <c r="V222" s="399"/>
      <c r="W222" s="399"/>
      <c r="X222" s="399"/>
      <c r="Y222" s="399"/>
      <c r="Z222" s="399"/>
      <c r="AA222" s="397"/>
      <c r="AB222" s="394"/>
    </row>
    <row r="223" s="340" customFormat="true" ht="21" hidden="false" customHeight="true" outlineLevel="0" collapsed="false">
      <c r="A223" s="407"/>
      <c r="B223" s="399"/>
      <c r="C223" s="399"/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399"/>
      <c r="O223" s="399"/>
      <c r="P223" s="399"/>
      <c r="Q223" s="399"/>
      <c r="R223" s="399"/>
      <c r="S223" s="399"/>
      <c r="T223" s="399"/>
      <c r="U223" s="399"/>
      <c r="V223" s="399"/>
      <c r="W223" s="399"/>
      <c r="X223" s="399"/>
      <c r="Y223" s="399"/>
      <c r="Z223" s="399"/>
      <c r="AA223" s="397"/>
      <c r="AB223" s="394"/>
    </row>
    <row r="224" s="340" customFormat="true" ht="21" hidden="false" customHeight="true" outlineLevel="0" collapsed="false">
      <c r="A224" s="407"/>
      <c r="B224" s="399"/>
      <c r="C224" s="399" t="s">
        <v>2736</v>
      </c>
      <c r="D224" s="369"/>
      <c r="E224" s="369"/>
      <c r="F224" s="369"/>
      <c r="G224" s="369"/>
      <c r="H224" s="369"/>
      <c r="I224" s="369"/>
      <c r="J224" s="369"/>
      <c r="K224" s="369"/>
      <c r="L224" s="369"/>
      <c r="M224" s="369"/>
      <c r="N224" s="369"/>
      <c r="O224" s="369"/>
      <c r="P224" s="369"/>
      <c r="Q224" s="369"/>
      <c r="R224" s="369"/>
      <c r="S224" s="369"/>
      <c r="T224" s="369"/>
      <c r="U224" s="369"/>
      <c r="V224" s="369"/>
      <c r="W224" s="369"/>
      <c r="X224" s="369"/>
      <c r="Y224" s="369"/>
      <c r="Z224" s="369"/>
      <c r="AA224" s="397"/>
      <c r="AB224" s="394"/>
    </row>
    <row r="225" s="340" customFormat="true" ht="21" hidden="false" customHeight="true" outlineLevel="0" collapsed="false">
      <c r="A225" s="407"/>
      <c r="B225" s="399"/>
      <c r="C225" s="399"/>
      <c r="D225" s="399"/>
      <c r="E225" s="399"/>
      <c r="F225" s="399"/>
      <c r="G225" s="399"/>
      <c r="H225" s="399"/>
      <c r="I225" s="399"/>
      <c r="J225" s="399"/>
      <c r="K225" s="399"/>
      <c r="L225" s="399"/>
      <c r="M225" s="399"/>
      <c r="N225" s="399"/>
      <c r="O225" s="399"/>
      <c r="P225" s="399"/>
      <c r="Q225" s="399"/>
      <c r="R225" s="399"/>
      <c r="S225" s="399"/>
      <c r="T225" s="399"/>
      <c r="U225" s="399"/>
      <c r="V225" s="399"/>
      <c r="W225" s="399"/>
      <c r="X225" s="399"/>
      <c r="Y225" s="399"/>
      <c r="Z225" s="399"/>
      <c r="AA225" s="397"/>
      <c r="AB225" s="394"/>
    </row>
    <row r="226" s="340" customFormat="true" ht="21" hidden="false" customHeight="true" outlineLevel="0" collapsed="false">
      <c r="A226" s="407"/>
      <c r="B226" s="399"/>
      <c r="C226" s="399"/>
      <c r="D226" s="399"/>
      <c r="E226" s="399"/>
      <c r="F226" s="399"/>
      <c r="G226" s="399"/>
      <c r="H226" s="399"/>
      <c r="I226" s="399"/>
      <c r="J226" s="399"/>
      <c r="K226" s="399"/>
      <c r="L226" s="399"/>
      <c r="M226" s="399"/>
      <c r="N226" s="399"/>
      <c r="O226" s="399"/>
      <c r="P226" s="399"/>
      <c r="Q226" s="399"/>
      <c r="R226" s="399"/>
      <c r="S226" s="399"/>
      <c r="T226" s="399"/>
      <c r="U226" s="399"/>
      <c r="V226" s="399"/>
      <c r="W226" s="399"/>
      <c r="X226" s="399"/>
      <c r="Y226" s="399"/>
      <c r="Z226" s="399"/>
      <c r="AA226" s="397"/>
      <c r="AB226" s="394"/>
    </row>
    <row r="227" s="340" customFormat="true" ht="21" hidden="false" customHeight="true" outlineLevel="0" collapsed="false">
      <c r="A227" s="407"/>
      <c r="B227" s="399"/>
      <c r="C227" s="399"/>
      <c r="D227" s="399"/>
      <c r="E227" s="399"/>
      <c r="F227" s="399"/>
      <c r="G227" s="399"/>
      <c r="H227" s="399"/>
      <c r="I227" s="399"/>
      <c r="J227" s="399"/>
      <c r="K227" s="399"/>
      <c r="L227" s="399"/>
      <c r="M227" s="399"/>
      <c r="N227" s="399"/>
      <c r="O227" s="399"/>
      <c r="P227" s="399"/>
      <c r="Q227" s="399"/>
      <c r="R227" s="399"/>
      <c r="S227" s="399"/>
      <c r="T227" s="399"/>
      <c r="U227" s="399"/>
      <c r="V227" s="399"/>
      <c r="W227" s="399"/>
      <c r="X227" s="399"/>
      <c r="Y227" s="399"/>
      <c r="Z227" s="399"/>
      <c r="AA227" s="397"/>
      <c r="AB227" s="394"/>
    </row>
    <row r="228" s="340" customFormat="true" ht="21" hidden="false" customHeight="true" outlineLevel="0" collapsed="false">
      <c r="A228" s="407"/>
      <c r="B228" s="399"/>
      <c r="C228" s="399"/>
      <c r="D228" s="399"/>
      <c r="E228" s="399"/>
      <c r="F228" s="399"/>
      <c r="G228" s="399"/>
      <c r="H228" s="399"/>
      <c r="I228" s="399"/>
      <c r="J228" s="399"/>
      <c r="K228" s="399"/>
      <c r="L228" s="399"/>
      <c r="M228" s="399"/>
      <c r="N228" s="399"/>
      <c r="O228" s="399"/>
      <c r="P228" s="399"/>
      <c r="Q228" s="399"/>
      <c r="R228" s="399"/>
      <c r="S228" s="399"/>
      <c r="T228" s="399"/>
      <c r="U228" s="399"/>
      <c r="V228" s="399"/>
      <c r="W228" s="399"/>
      <c r="X228" s="399"/>
      <c r="Y228" s="399"/>
      <c r="Z228" s="399"/>
      <c r="AA228" s="397"/>
      <c r="AB228" s="394"/>
    </row>
    <row r="229" s="340" customFormat="true" ht="21" hidden="false" customHeight="true" outlineLevel="0" collapsed="false">
      <c r="A229" s="407"/>
      <c r="B229" s="399"/>
      <c r="C229" s="399"/>
      <c r="D229" s="399"/>
      <c r="E229" s="399"/>
      <c r="F229" s="399"/>
      <c r="G229" s="399"/>
      <c r="H229" s="399"/>
      <c r="I229" s="399"/>
      <c r="J229" s="399"/>
      <c r="K229" s="399"/>
      <c r="L229" s="399"/>
      <c r="M229" s="399"/>
      <c r="N229" s="399"/>
      <c r="O229" s="399"/>
      <c r="P229" s="399"/>
      <c r="Q229" s="399"/>
      <c r="R229" s="399"/>
      <c r="S229" s="399"/>
      <c r="T229" s="399"/>
      <c r="U229" s="399"/>
      <c r="V229" s="399"/>
      <c r="W229" s="399"/>
      <c r="X229" s="399"/>
      <c r="Y229" s="399"/>
      <c r="Z229" s="399"/>
      <c r="AA229" s="397"/>
      <c r="AB229" s="394"/>
    </row>
    <row r="230" s="340" customFormat="true" ht="21" hidden="false" customHeight="true" outlineLevel="0" collapsed="false">
      <c r="A230" s="407"/>
      <c r="B230" s="399"/>
      <c r="C230" s="399"/>
      <c r="D230" s="399"/>
      <c r="E230" s="399"/>
      <c r="F230" s="399"/>
      <c r="G230" s="399"/>
      <c r="H230" s="399"/>
      <c r="I230" s="399"/>
      <c r="J230" s="399"/>
      <c r="K230" s="399"/>
      <c r="L230" s="399"/>
      <c r="M230" s="399"/>
      <c r="N230" s="399"/>
      <c r="O230" s="399"/>
      <c r="P230" s="399"/>
      <c r="Q230" s="399"/>
      <c r="R230" s="399"/>
      <c r="S230" s="399"/>
      <c r="T230" s="399"/>
      <c r="U230" s="399"/>
      <c r="V230" s="399"/>
      <c r="W230" s="399"/>
      <c r="X230" s="399"/>
      <c r="Y230" s="399"/>
      <c r="Z230" s="399"/>
      <c r="AA230" s="397"/>
      <c r="AB230" s="394"/>
    </row>
    <row r="231" s="340" customFormat="true" ht="21" hidden="false" customHeight="true" outlineLevel="0" collapsed="false">
      <c r="A231" s="407"/>
      <c r="B231" s="396" t="s">
        <v>2826</v>
      </c>
      <c r="C231" s="396"/>
      <c r="D231" s="396"/>
      <c r="E231" s="396"/>
      <c r="F231" s="396"/>
      <c r="G231" s="396"/>
      <c r="H231" s="396"/>
      <c r="I231" s="396"/>
      <c r="J231" s="396"/>
      <c r="K231" s="396"/>
      <c r="L231" s="396"/>
      <c r="M231" s="396"/>
      <c r="N231" s="396"/>
      <c r="O231" s="396"/>
      <c r="P231" s="396"/>
      <c r="Q231" s="396"/>
      <c r="R231" s="396"/>
      <c r="S231" s="396"/>
      <c r="T231" s="396"/>
      <c r="U231" s="396"/>
      <c r="V231" s="396"/>
      <c r="W231" s="396"/>
      <c r="X231" s="396"/>
      <c r="Y231" s="396"/>
      <c r="Z231" s="396"/>
      <c r="AA231" s="397"/>
      <c r="AB231" s="394"/>
    </row>
    <row r="232" s="340" customFormat="true" ht="21" hidden="false" customHeight="true" outlineLevel="0" collapsed="false">
      <c r="A232" s="407"/>
      <c r="B232" s="396"/>
      <c r="C232" s="396"/>
      <c r="D232" s="396"/>
      <c r="E232" s="396"/>
      <c r="F232" s="396"/>
      <c r="G232" s="396"/>
      <c r="H232" s="396"/>
      <c r="I232" s="396"/>
      <c r="J232" s="396"/>
      <c r="K232" s="396"/>
      <c r="L232" s="396"/>
      <c r="M232" s="396"/>
      <c r="N232" s="396"/>
      <c r="O232" s="396"/>
      <c r="P232" s="396"/>
      <c r="Q232" s="396"/>
      <c r="R232" s="396"/>
      <c r="S232" s="396"/>
      <c r="T232" s="396"/>
      <c r="U232" s="396"/>
      <c r="V232" s="396"/>
      <c r="W232" s="396"/>
      <c r="X232" s="396"/>
      <c r="Y232" s="396"/>
      <c r="Z232" s="396"/>
      <c r="AA232" s="397"/>
      <c r="AB232" s="394"/>
    </row>
    <row r="233" customFormat="false" ht="21" hidden="false" customHeight="true" outlineLevel="0" collapsed="false">
      <c r="A233" s="407"/>
      <c r="B233" s="396"/>
      <c r="C233" s="396"/>
      <c r="D233" s="396"/>
      <c r="E233" s="396"/>
      <c r="F233" s="396"/>
      <c r="G233" s="396"/>
      <c r="H233" s="396"/>
      <c r="I233" s="396"/>
      <c r="J233" s="396"/>
      <c r="K233" s="396"/>
      <c r="L233" s="396"/>
      <c r="M233" s="396"/>
      <c r="N233" s="396"/>
      <c r="O233" s="396"/>
      <c r="P233" s="396"/>
      <c r="Q233" s="396"/>
      <c r="R233" s="396"/>
      <c r="S233" s="396"/>
      <c r="T233" s="396"/>
      <c r="U233" s="396"/>
      <c r="V233" s="396"/>
      <c r="W233" s="396"/>
      <c r="X233" s="396"/>
      <c r="Y233" s="396"/>
      <c r="Z233" s="396"/>
      <c r="AA233" s="397"/>
      <c r="AB233" s="394"/>
      <c r="AE233" s="390"/>
      <c r="AF233" s="390"/>
      <c r="AG233" s="390"/>
      <c r="AH233" s="390"/>
      <c r="AI233" s="390"/>
      <c r="AJ233" s="390"/>
      <c r="AK233" s="390"/>
      <c r="AL233" s="390"/>
      <c r="AM233" s="390"/>
      <c r="AN233" s="390"/>
      <c r="AO233" s="390"/>
      <c r="AP233" s="390"/>
      <c r="AQ233" s="390"/>
      <c r="AR233" s="390"/>
      <c r="AS233" s="390"/>
      <c r="AT233" s="390"/>
      <c r="AU233" s="390"/>
      <c r="AV233" s="390"/>
      <c r="AW233" s="390"/>
      <c r="AX233" s="390"/>
      <c r="AY233" s="390"/>
      <c r="AZ233" s="390"/>
      <c r="BA233" s="390"/>
      <c r="BB233" s="390"/>
      <c r="BC233" s="390"/>
      <c r="BD233" s="390"/>
      <c r="BE233" s="390"/>
      <c r="BF233" s="390"/>
      <c r="BG233" s="390"/>
      <c r="BH233" s="390"/>
      <c r="BI233" s="390"/>
      <c r="BJ233" s="390"/>
      <c r="BK233" s="390"/>
      <c r="BL233" s="390"/>
      <c r="BM233" s="390"/>
      <c r="BN233" s="390"/>
      <c r="BO233" s="390"/>
      <c r="BP233" s="390"/>
      <c r="BQ233" s="390"/>
      <c r="BR233" s="390"/>
      <c r="BS233" s="390"/>
      <c r="BT233" s="390"/>
      <c r="BU233" s="390"/>
      <c r="BV233" s="390"/>
      <c r="BW233" s="390"/>
      <c r="BX233" s="390"/>
      <c r="BY233" s="390"/>
      <c r="BZ233" s="390"/>
      <c r="CA233" s="390"/>
      <c r="CB233" s="390"/>
      <c r="CC233" s="390"/>
      <c r="CD233" s="390"/>
      <c r="CE233" s="390"/>
      <c r="CF233" s="390"/>
      <c r="CG233" s="390"/>
      <c r="CH233" s="390"/>
      <c r="CI233" s="390"/>
      <c r="CJ233" s="390"/>
      <c r="CK233" s="390"/>
      <c r="CL233" s="390"/>
      <c r="CM233" s="390"/>
      <c r="CN233" s="390"/>
      <c r="CO233" s="390"/>
      <c r="CP233" s="390"/>
      <c r="CQ233" s="390"/>
      <c r="CR233" s="390"/>
      <c r="CS233" s="390"/>
      <c r="CT233" s="390"/>
      <c r="CU233" s="390"/>
      <c r="CV233" s="390"/>
      <c r="CW233" s="390"/>
      <c r="CX233" s="390"/>
      <c r="CY233" s="390"/>
      <c r="CZ233" s="390"/>
      <c r="DA233" s="390"/>
      <c r="DB233" s="390"/>
      <c r="DC233" s="390"/>
      <c r="DD233" s="390"/>
      <c r="DE233" s="390"/>
      <c r="DF233" s="390"/>
      <c r="DG233" s="390"/>
      <c r="DH233" s="390"/>
      <c r="DI233" s="390"/>
      <c r="DJ233" s="390"/>
      <c r="DK233" s="390"/>
      <c r="DL233" s="390"/>
      <c r="DM233" s="390"/>
      <c r="DN233" s="390"/>
      <c r="DO233" s="390"/>
      <c r="DP233" s="390"/>
      <c r="DQ233" s="390"/>
      <c r="DR233" s="390"/>
      <c r="DS233" s="390"/>
      <c r="DT233" s="390"/>
      <c r="DU233" s="390"/>
      <c r="DV233" s="390"/>
      <c r="DW233" s="390"/>
      <c r="DX233" s="390"/>
      <c r="DY233" s="390"/>
      <c r="DZ233" s="390"/>
      <c r="EA233" s="390"/>
      <c r="EB233" s="390"/>
      <c r="EC233" s="390"/>
      <c r="ED233" s="390"/>
      <c r="EE233" s="390"/>
      <c r="EF233" s="390"/>
      <c r="EG233" s="390"/>
      <c r="EH233" s="390"/>
      <c r="EI233" s="390"/>
      <c r="EJ233" s="390"/>
      <c r="EK233" s="390"/>
      <c r="EL233" s="390"/>
      <c r="EM233" s="390"/>
      <c r="EN233" s="390"/>
      <c r="EO233" s="390"/>
      <c r="EP233" s="390"/>
      <c r="EQ233" s="390"/>
      <c r="ER233" s="390"/>
      <c r="ES233" s="390"/>
      <c r="ET233" s="390"/>
      <c r="EU233" s="390"/>
      <c r="EV233" s="390"/>
      <c r="EW233" s="390"/>
      <c r="EX233" s="390"/>
      <c r="EY233" s="390"/>
      <c r="EZ233" s="390"/>
      <c r="FA233" s="390"/>
      <c r="FB233" s="390"/>
      <c r="FC233" s="390"/>
      <c r="FD233" s="390"/>
      <c r="FE233" s="390"/>
      <c r="FF233" s="390"/>
      <c r="FG233" s="390"/>
      <c r="FH233" s="390"/>
      <c r="FI233" s="390"/>
      <c r="FJ233" s="390"/>
      <c r="FK233" s="390"/>
      <c r="FL233" s="390"/>
      <c r="FM233" s="390"/>
      <c r="FN233" s="390"/>
      <c r="FO233" s="390"/>
      <c r="FP233" s="390"/>
      <c r="FQ233" s="390"/>
      <c r="FR233" s="390"/>
      <c r="FS233" s="390"/>
      <c r="FT233" s="390"/>
      <c r="FU233" s="390"/>
      <c r="FV233" s="390"/>
      <c r="FW233" s="390"/>
      <c r="FX233" s="390"/>
      <c r="FY233" s="390"/>
      <c r="FZ233" s="390"/>
      <c r="GA233" s="390"/>
      <c r="GB233" s="390"/>
      <c r="GC233" s="390"/>
      <c r="GD233" s="390"/>
      <c r="GE233" s="390"/>
      <c r="GF233" s="390"/>
      <c r="GG233" s="390"/>
      <c r="GH233" s="390"/>
      <c r="GI233" s="390"/>
      <c r="GJ233" s="390"/>
      <c r="GK233" s="390"/>
      <c r="GL233" s="390"/>
      <c r="GM233" s="390"/>
      <c r="GN233" s="390"/>
      <c r="GO233" s="390"/>
      <c r="GP233" s="390"/>
      <c r="GQ233" s="390"/>
      <c r="GR233" s="390"/>
      <c r="GS233" s="390"/>
      <c r="GT233" s="390"/>
      <c r="GU233" s="390"/>
      <c r="GV233" s="390"/>
      <c r="GW233" s="390"/>
      <c r="GX233" s="390"/>
      <c r="GY233" s="390"/>
      <c r="GZ233" s="390"/>
      <c r="HA233" s="390"/>
      <c r="HB233" s="390"/>
      <c r="HC233" s="390"/>
      <c r="HD233" s="390"/>
      <c r="HE233" s="390"/>
      <c r="HF233" s="390"/>
      <c r="HG233" s="390"/>
      <c r="HH233" s="390"/>
      <c r="HI233" s="390"/>
      <c r="HJ233" s="390"/>
      <c r="HK233" s="390"/>
      <c r="HL233" s="390"/>
      <c r="HM233" s="390"/>
      <c r="HN233" s="390"/>
      <c r="HO233" s="390"/>
      <c r="HP233" s="390"/>
      <c r="HQ233" s="390"/>
      <c r="HR233" s="390"/>
      <c r="HS233" s="390"/>
      <c r="HT233" s="390"/>
      <c r="HU233" s="390"/>
      <c r="HV233" s="390"/>
      <c r="HW233" s="390"/>
      <c r="HX233" s="390"/>
      <c r="HY233" s="390"/>
      <c r="HZ233" s="390"/>
      <c r="IA233" s="390"/>
      <c r="IB233" s="390"/>
      <c r="IC233" s="390"/>
      <c r="ID233" s="390"/>
      <c r="IE233" s="390"/>
      <c r="IF233" s="390"/>
      <c r="IG233" s="390"/>
      <c r="IH233" s="390"/>
      <c r="II233" s="390"/>
      <c r="IJ233" s="390"/>
      <c r="IK233" s="390"/>
      <c r="IL233" s="390"/>
      <c r="IM233" s="390"/>
      <c r="IN233" s="390"/>
      <c r="IO233" s="390"/>
      <c r="IP233" s="390"/>
      <c r="IQ233" s="390"/>
      <c r="IR233" s="390"/>
      <c r="IS233" s="390"/>
      <c r="IT233" s="390"/>
      <c r="IU233" s="390"/>
      <c r="IV233" s="390"/>
      <c r="IW233" s="390"/>
      <c r="IX233" s="390"/>
      <c r="IY233" s="390"/>
      <c r="IZ233" s="390"/>
      <c r="JA233" s="390"/>
      <c r="JB233" s="390"/>
      <c r="JC233" s="390"/>
      <c r="JD233" s="390"/>
      <c r="JE233" s="390"/>
      <c r="JF233" s="390"/>
      <c r="JG233" s="390"/>
      <c r="JH233" s="390"/>
      <c r="JI233" s="390"/>
      <c r="JJ233" s="390"/>
      <c r="JK233" s="390"/>
      <c r="JL233" s="390"/>
      <c r="JM233" s="390"/>
      <c r="JN233" s="390"/>
      <c r="JO233" s="390"/>
      <c r="JP233" s="390"/>
      <c r="JQ233" s="390"/>
      <c r="JR233" s="390"/>
      <c r="JS233" s="390"/>
      <c r="JT233" s="390"/>
      <c r="JU233" s="390"/>
      <c r="JV233" s="390"/>
      <c r="JW233" s="390"/>
      <c r="JX233" s="390"/>
      <c r="JY233" s="390"/>
      <c r="JZ233" s="390"/>
      <c r="KA233" s="390"/>
      <c r="KB233" s="390"/>
      <c r="KC233" s="390"/>
      <c r="KD233" s="390"/>
      <c r="KE233" s="390"/>
      <c r="KF233" s="390"/>
      <c r="KG233" s="390"/>
      <c r="KH233" s="390"/>
      <c r="KI233" s="390"/>
      <c r="KJ233" s="390"/>
      <c r="KK233" s="390"/>
      <c r="KL233" s="390"/>
      <c r="KM233" s="390"/>
      <c r="KN233" s="390"/>
      <c r="KO233" s="390"/>
      <c r="KP233" s="390"/>
      <c r="KQ233" s="390"/>
      <c r="KR233" s="390"/>
      <c r="KS233" s="390"/>
      <c r="KT233" s="390"/>
      <c r="KU233" s="390"/>
      <c r="KV233" s="390"/>
      <c r="KW233" s="390"/>
      <c r="KX233" s="390"/>
      <c r="KY233" s="390"/>
      <c r="KZ233" s="390"/>
      <c r="LA233" s="390"/>
      <c r="LB233" s="390"/>
      <c r="LC233" s="390"/>
      <c r="LD233" s="390"/>
      <c r="LE233" s="390"/>
      <c r="LF233" s="390"/>
      <c r="LG233" s="390"/>
      <c r="LH233" s="390"/>
      <c r="LI233" s="390"/>
      <c r="LJ233" s="390"/>
      <c r="LK233" s="390"/>
      <c r="LL233" s="390"/>
      <c r="LM233" s="390"/>
      <c r="LN233" s="390"/>
      <c r="LO233" s="390"/>
      <c r="LP233" s="390"/>
      <c r="LQ233" s="390"/>
      <c r="LR233" s="390"/>
      <c r="LS233" s="390"/>
      <c r="LT233" s="390"/>
      <c r="LU233" s="390"/>
      <c r="LV233" s="390"/>
      <c r="LW233" s="390"/>
      <c r="LX233" s="390"/>
      <c r="LY233" s="390"/>
      <c r="LZ233" s="390"/>
      <c r="MA233" s="390"/>
      <c r="MB233" s="390"/>
      <c r="MC233" s="390"/>
      <c r="MD233" s="390"/>
      <c r="ME233" s="390"/>
      <c r="MF233" s="390"/>
      <c r="MG233" s="390"/>
      <c r="MH233" s="390"/>
      <c r="MI233" s="390"/>
      <c r="MJ233" s="390"/>
      <c r="MK233" s="390"/>
      <c r="ML233" s="390"/>
      <c r="MM233" s="390"/>
      <c r="MN233" s="390"/>
      <c r="MO233" s="390"/>
      <c r="MP233" s="390"/>
      <c r="MQ233" s="390"/>
      <c r="MR233" s="390"/>
      <c r="MS233" s="390"/>
      <c r="MT233" s="390"/>
      <c r="MU233" s="390"/>
      <c r="MV233" s="390"/>
      <c r="MW233" s="390"/>
      <c r="MX233" s="390"/>
      <c r="MY233" s="390"/>
      <c r="MZ233" s="390"/>
      <c r="NA233" s="390"/>
      <c r="NB233" s="390"/>
      <c r="NC233" s="390"/>
      <c r="ND233" s="390"/>
      <c r="NE233" s="390"/>
      <c r="NF233" s="390"/>
      <c r="NG233" s="390"/>
      <c r="NH233" s="390"/>
      <c r="NI233" s="390"/>
      <c r="NJ233" s="390"/>
      <c r="NK233" s="390"/>
      <c r="NL233" s="390"/>
      <c r="NM233" s="390"/>
      <c r="NN233" s="390"/>
      <c r="NO233" s="390"/>
      <c r="NP233" s="390"/>
      <c r="NQ233" s="390"/>
      <c r="NR233" s="390"/>
      <c r="NS233" s="390"/>
      <c r="NT233" s="390"/>
      <c r="NU233" s="390"/>
      <c r="NV233" s="390"/>
      <c r="NW233" s="390"/>
      <c r="NX233" s="390"/>
      <c r="NY233" s="390"/>
      <c r="NZ233" s="390"/>
      <c r="OA233" s="390"/>
      <c r="OB233" s="390"/>
      <c r="OC233" s="390"/>
      <c r="OD233" s="390"/>
      <c r="OE233" s="390"/>
      <c r="OF233" s="390"/>
      <c r="OG233" s="390"/>
      <c r="OH233" s="390"/>
      <c r="OI233" s="390"/>
      <c r="OJ233" s="390"/>
      <c r="OK233" s="390"/>
      <c r="OL233" s="390"/>
      <c r="OM233" s="390"/>
      <c r="ON233" s="390"/>
      <c r="OO233" s="390"/>
      <c r="OP233" s="390"/>
      <c r="OQ233" s="390"/>
      <c r="OR233" s="390"/>
      <c r="OS233" s="390"/>
      <c r="OT233" s="390"/>
      <c r="OU233" s="390"/>
      <c r="OV233" s="390"/>
      <c r="OW233" s="390"/>
      <c r="OX233" s="390"/>
      <c r="OY233" s="390"/>
      <c r="OZ233" s="390"/>
      <c r="PA233" s="390"/>
      <c r="PB233" s="390"/>
      <c r="PC233" s="390"/>
      <c r="PD233" s="390"/>
      <c r="PE233" s="390"/>
      <c r="PF233" s="390"/>
      <c r="PG233" s="390"/>
      <c r="PH233" s="390"/>
      <c r="PI233" s="390"/>
      <c r="PJ233" s="390"/>
      <c r="PK233" s="390"/>
      <c r="PL233" s="390"/>
      <c r="PM233" s="390"/>
      <c r="PN233" s="390"/>
      <c r="PO233" s="390"/>
      <c r="PP233" s="390"/>
      <c r="PQ233" s="390"/>
      <c r="PR233" s="390"/>
      <c r="PS233" s="390"/>
      <c r="PT233" s="390"/>
      <c r="PU233" s="390"/>
      <c r="PV233" s="390"/>
      <c r="PW233" s="390"/>
      <c r="PX233" s="390"/>
      <c r="PY233" s="390"/>
      <c r="PZ233" s="390"/>
      <c r="QA233" s="390"/>
      <c r="QB233" s="390"/>
      <c r="QC233" s="390"/>
      <c r="QD233" s="390"/>
      <c r="QE233" s="390"/>
      <c r="QF233" s="390"/>
      <c r="QG233" s="390"/>
      <c r="QH233" s="390"/>
      <c r="QI233" s="390"/>
      <c r="QJ233" s="390"/>
      <c r="QK233" s="390"/>
      <c r="QL233" s="390"/>
      <c r="QM233" s="390"/>
      <c r="QN233" s="390"/>
      <c r="QO233" s="390"/>
      <c r="QP233" s="390"/>
      <c r="QQ233" s="390"/>
      <c r="QR233" s="390"/>
      <c r="QS233" s="390"/>
      <c r="QT233" s="390"/>
      <c r="QU233" s="390"/>
      <c r="QV233" s="390"/>
      <c r="QW233" s="390"/>
      <c r="QX233" s="390"/>
    </row>
    <row r="234" customFormat="false" ht="21" hidden="false" customHeight="true" outlineLevel="0" collapsed="false">
      <c r="A234" s="407"/>
      <c r="B234" s="396"/>
      <c r="C234" s="396"/>
      <c r="D234" s="396"/>
      <c r="E234" s="396"/>
      <c r="F234" s="396"/>
      <c r="G234" s="396"/>
      <c r="H234" s="396"/>
      <c r="I234" s="396"/>
      <c r="J234" s="396"/>
      <c r="K234" s="396"/>
      <c r="L234" s="396"/>
      <c r="M234" s="396"/>
      <c r="N234" s="396"/>
      <c r="O234" s="396"/>
      <c r="P234" s="396"/>
      <c r="Q234" s="396"/>
      <c r="R234" s="396"/>
      <c r="S234" s="396"/>
      <c r="T234" s="396"/>
      <c r="U234" s="396"/>
      <c r="V234" s="396"/>
      <c r="W234" s="396"/>
      <c r="X234" s="396"/>
      <c r="Y234" s="396"/>
      <c r="Z234" s="396"/>
      <c r="AA234" s="397"/>
      <c r="AB234" s="394"/>
      <c r="AE234" s="390"/>
      <c r="AF234" s="390"/>
      <c r="AG234" s="390"/>
      <c r="AH234" s="390"/>
      <c r="AI234" s="390"/>
      <c r="AJ234" s="390"/>
      <c r="AK234" s="390"/>
      <c r="AL234" s="390"/>
      <c r="AM234" s="390"/>
      <c r="AN234" s="390"/>
      <c r="AO234" s="390"/>
      <c r="AP234" s="390"/>
      <c r="AQ234" s="390"/>
      <c r="AR234" s="390"/>
      <c r="AS234" s="390"/>
      <c r="AT234" s="390"/>
      <c r="AU234" s="390"/>
      <c r="AV234" s="390"/>
      <c r="AW234" s="390"/>
      <c r="AX234" s="390"/>
      <c r="AY234" s="390"/>
      <c r="AZ234" s="390"/>
      <c r="BA234" s="390"/>
      <c r="BB234" s="390"/>
      <c r="BC234" s="390"/>
      <c r="BD234" s="390"/>
      <c r="BE234" s="390"/>
      <c r="BF234" s="390"/>
      <c r="BG234" s="390"/>
      <c r="BH234" s="390"/>
      <c r="BI234" s="390"/>
      <c r="BJ234" s="390"/>
      <c r="BK234" s="390"/>
      <c r="BL234" s="390"/>
      <c r="BM234" s="390"/>
      <c r="BN234" s="390"/>
      <c r="BO234" s="390"/>
      <c r="BP234" s="390"/>
      <c r="BQ234" s="390"/>
      <c r="BR234" s="390"/>
      <c r="BS234" s="390"/>
      <c r="BT234" s="390"/>
      <c r="BU234" s="390"/>
      <c r="BV234" s="390"/>
      <c r="BW234" s="390"/>
      <c r="BX234" s="390"/>
      <c r="BY234" s="390"/>
      <c r="BZ234" s="390"/>
      <c r="CA234" s="390"/>
      <c r="CB234" s="390"/>
      <c r="CC234" s="390"/>
      <c r="CD234" s="390"/>
      <c r="CE234" s="390"/>
      <c r="CF234" s="390"/>
      <c r="CG234" s="390"/>
      <c r="CH234" s="390"/>
      <c r="CI234" s="390"/>
      <c r="CJ234" s="390"/>
      <c r="CK234" s="390"/>
      <c r="CL234" s="390"/>
      <c r="CM234" s="390"/>
      <c r="CN234" s="390"/>
      <c r="CO234" s="390"/>
      <c r="CP234" s="390"/>
      <c r="CQ234" s="390"/>
      <c r="CR234" s="390"/>
      <c r="CS234" s="390"/>
      <c r="CT234" s="390"/>
      <c r="CU234" s="390"/>
      <c r="CV234" s="390"/>
      <c r="CW234" s="390"/>
      <c r="CX234" s="390"/>
      <c r="CY234" s="390"/>
      <c r="CZ234" s="390"/>
      <c r="DA234" s="390"/>
      <c r="DB234" s="390"/>
      <c r="DC234" s="390"/>
      <c r="DD234" s="390"/>
      <c r="DE234" s="390"/>
      <c r="DF234" s="390"/>
      <c r="DG234" s="390"/>
      <c r="DH234" s="390"/>
      <c r="DI234" s="390"/>
      <c r="DJ234" s="390"/>
      <c r="DK234" s="390"/>
      <c r="DL234" s="390"/>
      <c r="DM234" s="390"/>
      <c r="DN234" s="390"/>
      <c r="DO234" s="390"/>
      <c r="DP234" s="390"/>
      <c r="DQ234" s="390"/>
      <c r="DR234" s="390"/>
      <c r="DS234" s="390"/>
      <c r="DT234" s="390"/>
      <c r="DU234" s="390"/>
      <c r="DV234" s="390"/>
      <c r="DW234" s="390"/>
      <c r="DX234" s="390"/>
      <c r="DY234" s="390"/>
      <c r="DZ234" s="390"/>
      <c r="EA234" s="390"/>
      <c r="EB234" s="390"/>
      <c r="EC234" s="390"/>
      <c r="ED234" s="390"/>
      <c r="EE234" s="390"/>
      <c r="EF234" s="390"/>
      <c r="EG234" s="390"/>
      <c r="EH234" s="390"/>
      <c r="EI234" s="390"/>
      <c r="EJ234" s="390"/>
      <c r="EK234" s="390"/>
      <c r="EL234" s="390"/>
      <c r="EM234" s="390"/>
      <c r="EN234" s="390"/>
      <c r="EO234" s="390"/>
      <c r="EP234" s="390"/>
      <c r="EQ234" s="390"/>
      <c r="ER234" s="390"/>
      <c r="ES234" s="390"/>
      <c r="ET234" s="390"/>
      <c r="EU234" s="390"/>
      <c r="EV234" s="390"/>
      <c r="EW234" s="390"/>
      <c r="EX234" s="390"/>
      <c r="EY234" s="390"/>
      <c r="EZ234" s="390"/>
      <c r="FA234" s="390"/>
      <c r="FB234" s="390"/>
      <c r="FC234" s="390"/>
      <c r="FD234" s="390"/>
      <c r="FE234" s="390"/>
      <c r="FF234" s="390"/>
      <c r="FG234" s="390"/>
      <c r="FH234" s="390"/>
      <c r="FI234" s="390"/>
      <c r="FJ234" s="390"/>
      <c r="FK234" s="390"/>
      <c r="FL234" s="390"/>
      <c r="FM234" s="390"/>
      <c r="FN234" s="390"/>
      <c r="FO234" s="390"/>
      <c r="FP234" s="390"/>
      <c r="FQ234" s="390"/>
      <c r="FR234" s="390"/>
      <c r="FS234" s="390"/>
      <c r="FT234" s="390"/>
      <c r="FU234" s="390"/>
      <c r="FV234" s="390"/>
      <c r="FW234" s="390"/>
      <c r="FX234" s="390"/>
      <c r="FY234" s="390"/>
      <c r="FZ234" s="390"/>
      <c r="GA234" s="390"/>
      <c r="GB234" s="390"/>
      <c r="GC234" s="390"/>
      <c r="GD234" s="390"/>
      <c r="GE234" s="390"/>
      <c r="GF234" s="390"/>
      <c r="GG234" s="390"/>
      <c r="GH234" s="390"/>
      <c r="GI234" s="390"/>
      <c r="GJ234" s="390"/>
      <c r="GK234" s="390"/>
      <c r="GL234" s="390"/>
      <c r="GM234" s="390"/>
      <c r="GN234" s="390"/>
      <c r="GO234" s="390"/>
      <c r="GP234" s="390"/>
      <c r="GQ234" s="390"/>
      <c r="GR234" s="390"/>
      <c r="GS234" s="390"/>
      <c r="GT234" s="390"/>
      <c r="GU234" s="390"/>
      <c r="GV234" s="390"/>
      <c r="GW234" s="390"/>
      <c r="GX234" s="390"/>
      <c r="GY234" s="390"/>
      <c r="GZ234" s="390"/>
      <c r="HA234" s="390"/>
      <c r="HB234" s="390"/>
      <c r="HC234" s="390"/>
      <c r="HD234" s="390"/>
      <c r="HE234" s="390"/>
      <c r="HF234" s="390"/>
      <c r="HG234" s="390"/>
      <c r="HH234" s="390"/>
      <c r="HI234" s="390"/>
      <c r="HJ234" s="390"/>
      <c r="HK234" s="390"/>
      <c r="HL234" s="390"/>
      <c r="HM234" s="390"/>
      <c r="HN234" s="390"/>
      <c r="HO234" s="390"/>
      <c r="HP234" s="390"/>
      <c r="HQ234" s="390"/>
      <c r="HR234" s="390"/>
      <c r="HS234" s="390"/>
      <c r="HT234" s="390"/>
      <c r="HU234" s="390"/>
      <c r="HV234" s="390"/>
      <c r="HW234" s="390"/>
      <c r="HX234" s="390"/>
      <c r="HY234" s="390"/>
      <c r="HZ234" s="390"/>
      <c r="IA234" s="390"/>
      <c r="IB234" s="390"/>
      <c r="IC234" s="390"/>
      <c r="ID234" s="390"/>
      <c r="IE234" s="390"/>
      <c r="IF234" s="390"/>
      <c r="IG234" s="390"/>
      <c r="IH234" s="390"/>
      <c r="II234" s="390"/>
      <c r="IJ234" s="390"/>
      <c r="IK234" s="390"/>
      <c r="IL234" s="390"/>
      <c r="IM234" s="390"/>
      <c r="IN234" s="390"/>
      <c r="IO234" s="390"/>
      <c r="IP234" s="390"/>
      <c r="IQ234" s="390"/>
      <c r="IR234" s="390"/>
      <c r="IS234" s="390"/>
      <c r="IT234" s="390"/>
      <c r="IU234" s="390"/>
      <c r="IV234" s="390"/>
      <c r="IW234" s="390"/>
      <c r="IX234" s="390"/>
      <c r="IY234" s="390"/>
      <c r="IZ234" s="390"/>
      <c r="JA234" s="390"/>
      <c r="JB234" s="390"/>
      <c r="JC234" s="390"/>
      <c r="JD234" s="390"/>
      <c r="JE234" s="390"/>
      <c r="JF234" s="390"/>
      <c r="JG234" s="390"/>
      <c r="JH234" s="390"/>
      <c r="JI234" s="390"/>
      <c r="JJ234" s="390"/>
      <c r="JK234" s="390"/>
      <c r="JL234" s="390"/>
      <c r="JM234" s="390"/>
      <c r="JN234" s="390"/>
      <c r="JO234" s="390"/>
      <c r="JP234" s="390"/>
      <c r="JQ234" s="390"/>
      <c r="JR234" s="390"/>
      <c r="JS234" s="390"/>
      <c r="JT234" s="390"/>
      <c r="JU234" s="390"/>
      <c r="JV234" s="390"/>
      <c r="JW234" s="390"/>
      <c r="JX234" s="390"/>
      <c r="JY234" s="390"/>
      <c r="JZ234" s="390"/>
      <c r="KA234" s="390"/>
      <c r="KB234" s="390"/>
      <c r="KC234" s="390"/>
      <c r="KD234" s="390"/>
      <c r="KE234" s="390"/>
      <c r="KF234" s="390"/>
      <c r="KG234" s="390"/>
      <c r="KH234" s="390"/>
      <c r="KI234" s="390"/>
      <c r="KJ234" s="390"/>
      <c r="KK234" s="390"/>
      <c r="KL234" s="390"/>
      <c r="KM234" s="390"/>
      <c r="KN234" s="390"/>
      <c r="KO234" s="390"/>
      <c r="KP234" s="390"/>
      <c r="KQ234" s="390"/>
      <c r="KR234" s="390"/>
      <c r="KS234" s="390"/>
      <c r="KT234" s="390"/>
      <c r="KU234" s="390"/>
      <c r="KV234" s="390"/>
      <c r="KW234" s="390"/>
      <c r="KX234" s="390"/>
      <c r="KY234" s="390"/>
      <c r="KZ234" s="390"/>
      <c r="LA234" s="390"/>
      <c r="LB234" s="390"/>
      <c r="LC234" s="390"/>
      <c r="LD234" s="390"/>
      <c r="LE234" s="390"/>
      <c r="LF234" s="390"/>
      <c r="LG234" s="390"/>
      <c r="LH234" s="390"/>
      <c r="LI234" s="390"/>
      <c r="LJ234" s="390"/>
      <c r="LK234" s="390"/>
      <c r="LL234" s="390"/>
      <c r="LM234" s="390"/>
      <c r="LN234" s="390"/>
      <c r="LO234" s="390"/>
      <c r="LP234" s="390"/>
      <c r="LQ234" s="390"/>
      <c r="LR234" s="390"/>
      <c r="LS234" s="390"/>
      <c r="LT234" s="390"/>
      <c r="LU234" s="390"/>
      <c r="LV234" s="390"/>
      <c r="LW234" s="390"/>
      <c r="LX234" s="390"/>
      <c r="LY234" s="390"/>
      <c r="LZ234" s="390"/>
      <c r="MA234" s="390"/>
      <c r="MB234" s="390"/>
      <c r="MC234" s="390"/>
      <c r="MD234" s="390"/>
      <c r="ME234" s="390"/>
      <c r="MF234" s="390"/>
      <c r="MG234" s="390"/>
      <c r="MH234" s="390"/>
      <c r="MI234" s="390"/>
      <c r="MJ234" s="390"/>
      <c r="MK234" s="390"/>
      <c r="ML234" s="390"/>
      <c r="MM234" s="390"/>
      <c r="MN234" s="390"/>
      <c r="MO234" s="390"/>
      <c r="MP234" s="390"/>
      <c r="MQ234" s="390"/>
      <c r="MR234" s="390"/>
      <c r="MS234" s="390"/>
      <c r="MT234" s="390"/>
      <c r="MU234" s="390"/>
      <c r="MV234" s="390"/>
      <c r="MW234" s="390"/>
      <c r="MX234" s="390"/>
      <c r="MY234" s="390"/>
      <c r="MZ234" s="390"/>
      <c r="NA234" s="390"/>
      <c r="NB234" s="390"/>
      <c r="NC234" s="390"/>
      <c r="ND234" s="390"/>
      <c r="NE234" s="390"/>
      <c r="NF234" s="390"/>
      <c r="NG234" s="390"/>
      <c r="NH234" s="390"/>
      <c r="NI234" s="390"/>
      <c r="NJ234" s="390"/>
      <c r="NK234" s="390"/>
      <c r="NL234" s="390"/>
      <c r="NM234" s="390"/>
      <c r="NN234" s="390"/>
      <c r="NO234" s="390"/>
      <c r="NP234" s="390"/>
      <c r="NQ234" s="390"/>
      <c r="NR234" s="390"/>
      <c r="NS234" s="390"/>
      <c r="NT234" s="390"/>
      <c r="NU234" s="390"/>
      <c r="NV234" s="390"/>
      <c r="NW234" s="390"/>
      <c r="NX234" s="390"/>
      <c r="NY234" s="390"/>
      <c r="NZ234" s="390"/>
      <c r="OA234" s="390"/>
      <c r="OB234" s="390"/>
      <c r="OC234" s="390"/>
      <c r="OD234" s="390"/>
      <c r="OE234" s="390"/>
      <c r="OF234" s="390"/>
      <c r="OG234" s="390"/>
      <c r="OH234" s="390"/>
      <c r="OI234" s="390"/>
      <c r="OJ234" s="390"/>
      <c r="OK234" s="390"/>
      <c r="OL234" s="390"/>
      <c r="OM234" s="390"/>
      <c r="ON234" s="390"/>
      <c r="OO234" s="390"/>
      <c r="OP234" s="390"/>
      <c r="OQ234" s="390"/>
      <c r="OR234" s="390"/>
      <c r="OS234" s="390"/>
      <c r="OT234" s="390"/>
      <c r="OU234" s="390"/>
      <c r="OV234" s="390"/>
      <c r="OW234" s="390"/>
      <c r="OX234" s="390"/>
      <c r="OY234" s="390"/>
      <c r="OZ234" s="390"/>
      <c r="PA234" s="390"/>
      <c r="PB234" s="390"/>
      <c r="PC234" s="390"/>
      <c r="PD234" s="390"/>
      <c r="PE234" s="390"/>
      <c r="PF234" s="390"/>
      <c r="PG234" s="390"/>
      <c r="PH234" s="390"/>
      <c r="PI234" s="390"/>
      <c r="PJ234" s="390"/>
      <c r="PK234" s="390"/>
      <c r="PL234" s="390"/>
      <c r="PM234" s="390"/>
      <c r="PN234" s="390"/>
      <c r="PO234" s="390"/>
      <c r="PP234" s="390"/>
      <c r="PQ234" s="390"/>
      <c r="PR234" s="390"/>
      <c r="PS234" s="390"/>
      <c r="PT234" s="390"/>
      <c r="PU234" s="390"/>
      <c r="PV234" s="390"/>
      <c r="PW234" s="390"/>
      <c r="PX234" s="390"/>
      <c r="PY234" s="390"/>
      <c r="PZ234" s="390"/>
      <c r="QA234" s="390"/>
      <c r="QB234" s="390"/>
      <c r="QC234" s="390"/>
      <c r="QD234" s="390"/>
      <c r="QE234" s="390"/>
      <c r="QF234" s="390"/>
      <c r="QG234" s="390"/>
      <c r="QH234" s="390"/>
      <c r="QI234" s="390"/>
      <c r="QJ234" s="390"/>
      <c r="QK234" s="390"/>
      <c r="QL234" s="390"/>
      <c r="QM234" s="390"/>
      <c r="QN234" s="390"/>
      <c r="QO234" s="390"/>
      <c r="QP234" s="390"/>
      <c r="QQ234" s="390"/>
      <c r="QR234" s="390"/>
      <c r="QS234" s="390"/>
      <c r="QT234" s="390"/>
      <c r="QU234" s="390"/>
      <c r="QV234" s="390"/>
      <c r="QW234" s="390"/>
      <c r="QX234" s="390"/>
    </row>
    <row r="235" customFormat="false" ht="21" hidden="false" customHeight="true" outlineLevel="0" collapsed="false">
      <c r="A235" s="407"/>
      <c r="B235" s="396"/>
      <c r="C235" s="396"/>
      <c r="D235" s="396"/>
      <c r="E235" s="396"/>
      <c r="F235" s="396"/>
      <c r="G235" s="396"/>
      <c r="H235" s="396"/>
      <c r="I235" s="396"/>
      <c r="J235" s="396"/>
      <c r="K235" s="396"/>
      <c r="L235" s="396"/>
      <c r="M235" s="396"/>
      <c r="N235" s="396"/>
      <c r="O235" s="396"/>
      <c r="P235" s="396"/>
      <c r="Q235" s="396"/>
      <c r="R235" s="396"/>
      <c r="S235" s="396"/>
      <c r="T235" s="396"/>
      <c r="U235" s="396"/>
      <c r="V235" s="396"/>
      <c r="W235" s="396"/>
      <c r="X235" s="396"/>
      <c r="Y235" s="396"/>
      <c r="Z235" s="396"/>
      <c r="AA235" s="397"/>
      <c r="AB235" s="394"/>
      <c r="AE235" s="390"/>
      <c r="AF235" s="390"/>
      <c r="AG235" s="390"/>
      <c r="AH235" s="390"/>
      <c r="AI235" s="390"/>
      <c r="AJ235" s="390"/>
      <c r="AK235" s="390"/>
      <c r="AL235" s="390"/>
      <c r="AM235" s="390"/>
      <c r="AN235" s="390"/>
      <c r="AO235" s="390"/>
      <c r="AP235" s="390"/>
      <c r="AQ235" s="390"/>
      <c r="AR235" s="390"/>
      <c r="AS235" s="390"/>
      <c r="AT235" s="390"/>
      <c r="AU235" s="390"/>
      <c r="AV235" s="390"/>
      <c r="AW235" s="390"/>
      <c r="AX235" s="390"/>
      <c r="AY235" s="390"/>
      <c r="AZ235" s="390"/>
      <c r="BA235" s="390"/>
      <c r="BB235" s="390"/>
      <c r="BC235" s="390"/>
      <c r="BD235" s="390"/>
      <c r="BE235" s="390"/>
      <c r="BF235" s="390"/>
      <c r="BG235" s="390"/>
      <c r="BH235" s="390"/>
      <c r="BI235" s="390"/>
      <c r="BJ235" s="390"/>
      <c r="BK235" s="390"/>
      <c r="BL235" s="390"/>
      <c r="BM235" s="390"/>
      <c r="BN235" s="390"/>
      <c r="BO235" s="390"/>
      <c r="BP235" s="390"/>
      <c r="BQ235" s="390"/>
      <c r="BR235" s="390"/>
      <c r="BS235" s="390"/>
      <c r="BT235" s="390"/>
      <c r="BU235" s="390"/>
      <c r="BV235" s="390"/>
      <c r="BW235" s="390"/>
      <c r="BX235" s="390"/>
      <c r="BY235" s="390"/>
      <c r="BZ235" s="390"/>
      <c r="CA235" s="390"/>
      <c r="CB235" s="390"/>
      <c r="CC235" s="390"/>
      <c r="CD235" s="390"/>
      <c r="CE235" s="390"/>
      <c r="CF235" s="390"/>
      <c r="CG235" s="390"/>
      <c r="CH235" s="390"/>
      <c r="CI235" s="390"/>
      <c r="CJ235" s="390"/>
      <c r="CK235" s="390"/>
      <c r="CL235" s="390"/>
      <c r="CM235" s="390"/>
      <c r="CN235" s="390"/>
      <c r="CO235" s="390"/>
      <c r="CP235" s="390"/>
      <c r="CQ235" s="390"/>
      <c r="CR235" s="390"/>
      <c r="CS235" s="390"/>
      <c r="CT235" s="390"/>
      <c r="CU235" s="390"/>
      <c r="CV235" s="390"/>
      <c r="CW235" s="390"/>
      <c r="CX235" s="390"/>
      <c r="CY235" s="390"/>
      <c r="CZ235" s="390"/>
      <c r="DA235" s="390"/>
      <c r="DB235" s="390"/>
      <c r="DC235" s="390"/>
      <c r="DD235" s="390"/>
      <c r="DE235" s="390"/>
      <c r="DF235" s="390"/>
      <c r="DG235" s="390"/>
      <c r="DH235" s="390"/>
      <c r="DI235" s="390"/>
      <c r="DJ235" s="390"/>
      <c r="DK235" s="390"/>
      <c r="DL235" s="390"/>
      <c r="DM235" s="390"/>
      <c r="DN235" s="390"/>
      <c r="DO235" s="390"/>
      <c r="DP235" s="390"/>
      <c r="DQ235" s="390"/>
      <c r="DR235" s="390"/>
      <c r="DS235" s="390"/>
      <c r="DT235" s="390"/>
      <c r="DU235" s="390"/>
      <c r="DV235" s="390"/>
      <c r="DW235" s="390"/>
      <c r="DX235" s="390"/>
      <c r="DY235" s="390"/>
      <c r="DZ235" s="390"/>
      <c r="EA235" s="390"/>
      <c r="EB235" s="390"/>
      <c r="EC235" s="390"/>
      <c r="ED235" s="390"/>
      <c r="EE235" s="390"/>
      <c r="EF235" s="390"/>
      <c r="EG235" s="390"/>
      <c r="EH235" s="390"/>
      <c r="EI235" s="390"/>
      <c r="EJ235" s="390"/>
      <c r="EK235" s="390"/>
      <c r="EL235" s="390"/>
      <c r="EM235" s="390"/>
      <c r="EN235" s="390"/>
      <c r="EO235" s="390"/>
      <c r="EP235" s="390"/>
      <c r="EQ235" s="390"/>
      <c r="ER235" s="390"/>
      <c r="ES235" s="390"/>
      <c r="ET235" s="390"/>
      <c r="EU235" s="390"/>
      <c r="EV235" s="390"/>
      <c r="EW235" s="390"/>
      <c r="EX235" s="390"/>
      <c r="EY235" s="390"/>
      <c r="EZ235" s="390"/>
      <c r="FA235" s="390"/>
      <c r="FB235" s="390"/>
      <c r="FC235" s="390"/>
      <c r="FD235" s="390"/>
      <c r="FE235" s="390"/>
      <c r="FF235" s="390"/>
      <c r="FG235" s="390"/>
      <c r="FH235" s="390"/>
      <c r="FI235" s="390"/>
      <c r="FJ235" s="390"/>
      <c r="FK235" s="390"/>
      <c r="FL235" s="390"/>
      <c r="FM235" s="390"/>
      <c r="FN235" s="390"/>
      <c r="FO235" s="390"/>
      <c r="FP235" s="390"/>
      <c r="FQ235" s="390"/>
      <c r="FR235" s="390"/>
      <c r="FS235" s="390"/>
      <c r="FT235" s="390"/>
      <c r="FU235" s="390"/>
      <c r="FV235" s="390"/>
      <c r="FW235" s="390"/>
      <c r="FX235" s="390"/>
      <c r="FY235" s="390"/>
      <c r="FZ235" s="390"/>
      <c r="GA235" s="390"/>
      <c r="GB235" s="390"/>
      <c r="GC235" s="390"/>
      <c r="GD235" s="390"/>
      <c r="GE235" s="390"/>
      <c r="GF235" s="390"/>
      <c r="GG235" s="390"/>
      <c r="GH235" s="390"/>
      <c r="GI235" s="390"/>
      <c r="GJ235" s="390"/>
      <c r="GK235" s="390"/>
      <c r="GL235" s="390"/>
      <c r="GM235" s="390"/>
      <c r="GN235" s="390"/>
      <c r="GO235" s="390"/>
      <c r="GP235" s="390"/>
      <c r="GQ235" s="390"/>
      <c r="GR235" s="390"/>
      <c r="GS235" s="390"/>
      <c r="GT235" s="390"/>
      <c r="GU235" s="390"/>
      <c r="GV235" s="390"/>
      <c r="GW235" s="390"/>
      <c r="GX235" s="390"/>
      <c r="GY235" s="390"/>
      <c r="GZ235" s="390"/>
      <c r="HA235" s="390"/>
      <c r="HB235" s="390"/>
      <c r="HC235" s="390"/>
      <c r="HD235" s="390"/>
      <c r="HE235" s="390"/>
      <c r="HF235" s="390"/>
      <c r="HG235" s="390"/>
      <c r="HH235" s="390"/>
      <c r="HI235" s="390"/>
      <c r="HJ235" s="390"/>
      <c r="HK235" s="390"/>
      <c r="HL235" s="390"/>
      <c r="HM235" s="390"/>
      <c r="HN235" s="390"/>
      <c r="HO235" s="390"/>
      <c r="HP235" s="390"/>
      <c r="HQ235" s="390"/>
      <c r="HR235" s="390"/>
      <c r="HS235" s="390"/>
      <c r="HT235" s="390"/>
      <c r="HU235" s="390"/>
      <c r="HV235" s="390"/>
      <c r="HW235" s="390"/>
      <c r="HX235" s="390"/>
      <c r="HY235" s="390"/>
      <c r="HZ235" s="390"/>
      <c r="IA235" s="390"/>
      <c r="IB235" s="390"/>
      <c r="IC235" s="390"/>
      <c r="ID235" s="390"/>
      <c r="IE235" s="390"/>
      <c r="IF235" s="390"/>
      <c r="IG235" s="390"/>
      <c r="IH235" s="390"/>
      <c r="II235" s="390"/>
      <c r="IJ235" s="390"/>
      <c r="IK235" s="390"/>
      <c r="IL235" s="390"/>
      <c r="IM235" s="390"/>
      <c r="IN235" s="390"/>
      <c r="IO235" s="390"/>
      <c r="IP235" s="390"/>
      <c r="IQ235" s="390"/>
      <c r="IR235" s="390"/>
      <c r="IS235" s="390"/>
      <c r="IT235" s="390"/>
      <c r="IU235" s="390"/>
      <c r="IV235" s="390"/>
      <c r="IW235" s="390"/>
      <c r="IX235" s="390"/>
      <c r="IY235" s="390"/>
      <c r="IZ235" s="390"/>
      <c r="JA235" s="390"/>
      <c r="JB235" s="390"/>
      <c r="JC235" s="390"/>
      <c r="JD235" s="390"/>
      <c r="JE235" s="390"/>
      <c r="JF235" s="390"/>
      <c r="JG235" s="390"/>
      <c r="JH235" s="390"/>
      <c r="JI235" s="390"/>
      <c r="JJ235" s="390"/>
      <c r="JK235" s="390"/>
      <c r="JL235" s="390"/>
      <c r="JM235" s="390"/>
      <c r="JN235" s="390"/>
      <c r="JO235" s="390"/>
      <c r="JP235" s="390"/>
      <c r="JQ235" s="390"/>
      <c r="JR235" s="390"/>
      <c r="JS235" s="390"/>
      <c r="JT235" s="390"/>
      <c r="JU235" s="390"/>
      <c r="JV235" s="390"/>
      <c r="JW235" s="390"/>
      <c r="JX235" s="390"/>
      <c r="JY235" s="390"/>
      <c r="JZ235" s="390"/>
      <c r="KA235" s="390"/>
      <c r="KB235" s="390"/>
      <c r="KC235" s="390"/>
      <c r="KD235" s="390"/>
      <c r="KE235" s="390"/>
      <c r="KF235" s="390"/>
      <c r="KG235" s="390"/>
      <c r="KH235" s="390"/>
      <c r="KI235" s="390"/>
      <c r="KJ235" s="390"/>
      <c r="KK235" s="390"/>
      <c r="KL235" s="390"/>
      <c r="KM235" s="390"/>
      <c r="KN235" s="390"/>
      <c r="KO235" s="390"/>
      <c r="KP235" s="390"/>
      <c r="KQ235" s="390"/>
      <c r="KR235" s="390"/>
      <c r="KS235" s="390"/>
      <c r="KT235" s="390"/>
      <c r="KU235" s="390"/>
      <c r="KV235" s="390"/>
      <c r="KW235" s="390"/>
      <c r="KX235" s="390"/>
      <c r="KY235" s="390"/>
      <c r="KZ235" s="390"/>
      <c r="LA235" s="390"/>
      <c r="LB235" s="390"/>
      <c r="LC235" s="390"/>
      <c r="LD235" s="390"/>
      <c r="LE235" s="390"/>
      <c r="LF235" s="390"/>
      <c r="LG235" s="390"/>
      <c r="LH235" s="390"/>
      <c r="LI235" s="390"/>
      <c r="LJ235" s="390"/>
      <c r="LK235" s="390"/>
      <c r="LL235" s="390"/>
      <c r="LM235" s="390"/>
      <c r="LN235" s="390"/>
      <c r="LO235" s="390"/>
      <c r="LP235" s="390"/>
      <c r="LQ235" s="390"/>
      <c r="LR235" s="390"/>
      <c r="LS235" s="390"/>
      <c r="LT235" s="390"/>
      <c r="LU235" s="390"/>
      <c r="LV235" s="390"/>
      <c r="LW235" s="390"/>
      <c r="LX235" s="390"/>
      <c r="LY235" s="390"/>
      <c r="LZ235" s="390"/>
      <c r="MA235" s="390"/>
      <c r="MB235" s="390"/>
      <c r="MC235" s="390"/>
      <c r="MD235" s="390"/>
      <c r="ME235" s="390"/>
      <c r="MF235" s="390"/>
      <c r="MG235" s="390"/>
      <c r="MH235" s="390"/>
      <c r="MI235" s="390"/>
      <c r="MJ235" s="390"/>
      <c r="MK235" s="390"/>
      <c r="ML235" s="390"/>
      <c r="MM235" s="390"/>
      <c r="MN235" s="390"/>
      <c r="MO235" s="390"/>
      <c r="MP235" s="390"/>
      <c r="MQ235" s="390"/>
      <c r="MR235" s="390"/>
      <c r="MS235" s="390"/>
      <c r="MT235" s="390"/>
      <c r="MU235" s="390"/>
      <c r="MV235" s="390"/>
      <c r="MW235" s="390"/>
      <c r="MX235" s="390"/>
      <c r="MY235" s="390"/>
      <c r="MZ235" s="390"/>
      <c r="NA235" s="390"/>
      <c r="NB235" s="390"/>
      <c r="NC235" s="390"/>
      <c r="ND235" s="390"/>
      <c r="NE235" s="390"/>
      <c r="NF235" s="390"/>
      <c r="NG235" s="390"/>
      <c r="NH235" s="390"/>
      <c r="NI235" s="390"/>
      <c r="NJ235" s="390"/>
      <c r="NK235" s="390"/>
      <c r="NL235" s="390"/>
      <c r="NM235" s="390"/>
      <c r="NN235" s="390"/>
      <c r="NO235" s="390"/>
      <c r="NP235" s="390"/>
      <c r="NQ235" s="390"/>
      <c r="NR235" s="390"/>
      <c r="NS235" s="390"/>
      <c r="NT235" s="390"/>
      <c r="NU235" s="390"/>
      <c r="NV235" s="390"/>
      <c r="NW235" s="390"/>
      <c r="NX235" s="390"/>
      <c r="NY235" s="390"/>
      <c r="NZ235" s="390"/>
      <c r="OA235" s="390"/>
      <c r="OB235" s="390"/>
      <c r="OC235" s="390"/>
      <c r="OD235" s="390"/>
      <c r="OE235" s="390"/>
      <c r="OF235" s="390"/>
      <c r="OG235" s="390"/>
      <c r="OH235" s="390"/>
      <c r="OI235" s="390"/>
      <c r="OJ235" s="390"/>
      <c r="OK235" s="390"/>
      <c r="OL235" s="390"/>
      <c r="OM235" s="390"/>
      <c r="ON235" s="390"/>
      <c r="OO235" s="390"/>
      <c r="OP235" s="390"/>
      <c r="OQ235" s="390"/>
      <c r="OR235" s="390"/>
      <c r="OS235" s="390"/>
      <c r="OT235" s="390"/>
      <c r="OU235" s="390"/>
      <c r="OV235" s="390"/>
      <c r="OW235" s="390"/>
      <c r="OX235" s="390"/>
      <c r="OY235" s="390"/>
      <c r="OZ235" s="390"/>
      <c r="PA235" s="390"/>
      <c r="PB235" s="390"/>
      <c r="PC235" s="390"/>
      <c r="PD235" s="390"/>
      <c r="PE235" s="390"/>
      <c r="PF235" s="390"/>
      <c r="PG235" s="390"/>
      <c r="PH235" s="390"/>
      <c r="PI235" s="390"/>
      <c r="PJ235" s="390"/>
      <c r="PK235" s="390"/>
      <c r="PL235" s="390"/>
      <c r="PM235" s="390"/>
      <c r="PN235" s="390"/>
      <c r="PO235" s="390"/>
      <c r="PP235" s="390"/>
      <c r="PQ235" s="390"/>
      <c r="PR235" s="390"/>
      <c r="PS235" s="390"/>
      <c r="PT235" s="390"/>
      <c r="PU235" s="390"/>
      <c r="PV235" s="390"/>
      <c r="PW235" s="390"/>
      <c r="PX235" s="390"/>
      <c r="PY235" s="390"/>
      <c r="PZ235" s="390"/>
      <c r="QA235" s="390"/>
      <c r="QB235" s="390"/>
      <c r="QC235" s="390"/>
      <c r="QD235" s="390"/>
      <c r="QE235" s="390"/>
      <c r="QF235" s="390"/>
      <c r="QG235" s="390"/>
      <c r="QH235" s="390"/>
      <c r="QI235" s="390"/>
      <c r="QJ235" s="390"/>
      <c r="QK235" s="390"/>
      <c r="QL235" s="390"/>
      <c r="QM235" s="390"/>
      <c r="QN235" s="390"/>
      <c r="QO235" s="390"/>
      <c r="QP235" s="390"/>
      <c r="QQ235" s="390"/>
      <c r="QR235" s="390"/>
      <c r="QS235" s="390"/>
      <c r="QT235" s="390"/>
      <c r="QU235" s="390"/>
      <c r="QV235" s="390"/>
      <c r="QW235" s="390"/>
      <c r="QX235" s="390"/>
    </row>
    <row r="236" customFormat="false" ht="21" hidden="false" customHeight="true" outlineLevel="0" collapsed="false">
      <c r="A236" s="407"/>
      <c r="B236" s="396"/>
      <c r="C236" s="396"/>
      <c r="D236" s="396"/>
      <c r="E236" s="396"/>
      <c r="F236" s="396"/>
      <c r="G236" s="396"/>
      <c r="H236" s="396"/>
      <c r="I236" s="396"/>
      <c r="J236" s="396"/>
      <c r="K236" s="396"/>
      <c r="L236" s="396"/>
      <c r="M236" s="396"/>
      <c r="N236" s="396"/>
      <c r="O236" s="396"/>
      <c r="P236" s="396"/>
      <c r="Q236" s="396"/>
      <c r="R236" s="396"/>
      <c r="S236" s="396"/>
      <c r="T236" s="396"/>
      <c r="U236" s="396"/>
      <c r="V236" s="396"/>
      <c r="W236" s="396"/>
      <c r="X236" s="396"/>
      <c r="Y236" s="396"/>
      <c r="Z236" s="396"/>
      <c r="AA236" s="397"/>
      <c r="AB236" s="394"/>
      <c r="AE236" s="390"/>
      <c r="AF236" s="390"/>
      <c r="AG236" s="390"/>
      <c r="AH236" s="390"/>
      <c r="AI236" s="390"/>
      <c r="AJ236" s="390"/>
      <c r="AK236" s="390"/>
      <c r="AL236" s="390"/>
      <c r="AM236" s="390"/>
      <c r="AN236" s="390"/>
      <c r="AO236" s="390"/>
      <c r="AP236" s="390"/>
      <c r="AQ236" s="390"/>
      <c r="AR236" s="390"/>
      <c r="AS236" s="390"/>
      <c r="AT236" s="390"/>
      <c r="AU236" s="390"/>
      <c r="AV236" s="390"/>
      <c r="AW236" s="390"/>
      <c r="AX236" s="390"/>
      <c r="AY236" s="390"/>
      <c r="AZ236" s="390"/>
      <c r="BA236" s="390"/>
      <c r="BB236" s="390"/>
      <c r="BC236" s="390"/>
      <c r="BD236" s="390"/>
      <c r="BE236" s="390"/>
      <c r="BF236" s="390"/>
      <c r="BG236" s="390"/>
      <c r="BH236" s="390"/>
      <c r="BI236" s="390"/>
      <c r="BJ236" s="390"/>
      <c r="BK236" s="390"/>
      <c r="BL236" s="390"/>
      <c r="BM236" s="390"/>
      <c r="BN236" s="390"/>
      <c r="BO236" s="390"/>
      <c r="BP236" s="390"/>
      <c r="BQ236" s="390"/>
      <c r="BR236" s="390"/>
      <c r="BS236" s="390"/>
      <c r="BT236" s="390"/>
      <c r="BU236" s="390"/>
      <c r="BV236" s="390"/>
      <c r="BW236" s="390"/>
      <c r="BX236" s="390"/>
      <c r="BY236" s="390"/>
      <c r="BZ236" s="390"/>
      <c r="CA236" s="390"/>
      <c r="CB236" s="390"/>
      <c r="CC236" s="390"/>
      <c r="CD236" s="390"/>
      <c r="CE236" s="390"/>
      <c r="CF236" s="390"/>
      <c r="CG236" s="390"/>
      <c r="CH236" s="390"/>
      <c r="CI236" s="390"/>
      <c r="CJ236" s="390"/>
      <c r="CK236" s="390"/>
      <c r="CL236" s="390"/>
      <c r="CM236" s="390"/>
      <c r="CN236" s="390"/>
      <c r="CO236" s="390"/>
      <c r="CP236" s="390"/>
      <c r="CQ236" s="390"/>
      <c r="CR236" s="390"/>
      <c r="CS236" s="390"/>
      <c r="CT236" s="390"/>
      <c r="CU236" s="390"/>
      <c r="CV236" s="390"/>
      <c r="CW236" s="390"/>
      <c r="CX236" s="390"/>
      <c r="CY236" s="390"/>
      <c r="CZ236" s="390"/>
      <c r="DA236" s="390"/>
      <c r="DB236" s="390"/>
      <c r="DC236" s="390"/>
      <c r="DD236" s="390"/>
      <c r="DE236" s="390"/>
      <c r="DF236" s="390"/>
      <c r="DG236" s="390"/>
      <c r="DH236" s="390"/>
      <c r="DI236" s="390"/>
      <c r="DJ236" s="390"/>
      <c r="DK236" s="390"/>
      <c r="DL236" s="390"/>
      <c r="DM236" s="390"/>
      <c r="DN236" s="390"/>
      <c r="DO236" s="390"/>
      <c r="DP236" s="390"/>
      <c r="DQ236" s="390"/>
      <c r="DR236" s="390"/>
      <c r="DS236" s="390"/>
      <c r="DT236" s="390"/>
      <c r="DU236" s="390"/>
      <c r="DV236" s="390"/>
      <c r="DW236" s="390"/>
      <c r="DX236" s="390"/>
      <c r="DY236" s="390"/>
      <c r="DZ236" s="390"/>
      <c r="EA236" s="390"/>
      <c r="EB236" s="390"/>
      <c r="EC236" s="390"/>
      <c r="ED236" s="390"/>
      <c r="EE236" s="390"/>
      <c r="EF236" s="390"/>
      <c r="EG236" s="390"/>
      <c r="EH236" s="390"/>
      <c r="EI236" s="390"/>
      <c r="EJ236" s="390"/>
      <c r="EK236" s="390"/>
      <c r="EL236" s="390"/>
      <c r="EM236" s="390"/>
      <c r="EN236" s="390"/>
      <c r="EO236" s="390"/>
      <c r="EP236" s="390"/>
      <c r="EQ236" s="390"/>
      <c r="ER236" s="390"/>
      <c r="ES236" s="390"/>
      <c r="ET236" s="390"/>
      <c r="EU236" s="390"/>
      <c r="EV236" s="390"/>
      <c r="EW236" s="390"/>
      <c r="EX236" s="390"/>
      <c r="EY236" s="390"/>
      <c r="EZ236" s="390"/>
      <c r="FA236" s="390"/>
      <c r="FB236" s="390"/>
      <c r="FC236" s="390"/>
      <c r="FD236" s="390"/>
      <c r="FE236" s="390"/>
      <c r="FF236" s="390"/>
      <c r="FG236" s="390"/>
      <c r="FH236" s="390"/>
      <c r="FI236" s="390"/>
      <c r="FJ236" s="390"/>
      <c r="FK236" s="390"/>
      <c r="FL236" s="390"/>
      <c r="FM236" s="390"/>
      <c r="FN236" s="390"/>
      <c r="FO236" s="390"/>
      <c r="FP236" s="390"/>
      <c r="FQ236" s="390"/>
      <c r="FR236" s="390"/>
      <c r="FS236" s="390"/>
      <c r="FT236" s="390"/>
      <c r="FU236" s="390"/>
      <c r="FV236" s="390"/>
      <c r="FW236" s="390"/>
      <c r="FX236" s="390"/>
      <c r="FY236" s="390"/>
      <c r="FZ236" s="390"/>
      <c r="GA236" s="390"/>
      <c r="GB236" s="390"/>
      <c r="GC236" s="390"/>
      <c r="GD236" s="390"/>
      <c r="GE236" s="390"/>
      <c r="GF236" s="390"/>
      <c r="GG236" s="390"/>
      <c r="GH236" s="390"/>
      <c r="GI236" s="390"/>
      <c r="GJ236" s="390"/>
      <c r="GK236" s="390"/>
      <c r="GL236" s="390"/>
      <c r="GM236" s="390"/>
      <c r="GN236" s="390"/>
      <c r="GO236" s="390"/>
      <c r="GP236" s="390"/>
      <c r="GQ236" s="390"/>
      <c r="GR236" s="390"/>
      <c r="GS236" s="390"/>
      <c r="GT236" s="390"/>
      <c r="GU236" s="390"/>
      <c r="GV236" s="390"/>
      <c r="GW236" s="390"/>
      <c r="GX236" s="390"/>
      <c r="GY236" s="390"/>
      <c r="GZ236" s="390"/>
      <c r="HA236" s="390"/>
      <c r="HB236" s="390"/>
      <c r="HC236" s="390"/>
      <c r="HD236" s="390"/>
      <c r="HE236" s="390"/>
      <c r="HF236" s="390"/>
      <c r="HG236" s="390"/>
      <c r="HH236" s="390"/>
      <c r="HI236" s="390"/>
      <c r="HJ236" s="390"/>
      <c r="HK236" s="390"/>
      <c r="HL236" s="390"/>
      <c r="HM236" s="390"/>
      <c r="HN236" s="390"/>
      <c r="HO236" s="390"/>
      <c r="HP236" s="390"/>
      <c r="HQ236" s="390"/>
      <c r="HR236" s="390"/>
      <c r="HS236" s="390"/>
      <c r="HT236" s="390"/>
      <c r="HU236" s="390"/>
      <c r="HV236" s="390"/>
      <c r="HW236" s="390"/>
      <c r="HX236" s="390"/>
      <c r="HY236" s="390"/>
      <c r="HZ236" s="390"/>
      <c r="IA236" s="390"/>
      <c r="IB236" s="390"/>
      <c r="IC236" s="390"/>
      <c r="ID236" s="390"/>
      <c r="IE236" s="390"/>
      <c r="IF236" s="390"/>
      <c r="IG236" s="390"/>
      <c r="IH236" s="390"/>
      <c r="II236" s="390"/>
      <c r="IJ236" s="390"/>
      <c r="IK236" s="390"/>
      <c r="IL236" s="390"/>
      <c r="IM236" s="390"/>
      <c r="IN236" s="390"/>
      <c r="IO236" s="390"/>
      <c r="IP236" s="390"/>
      <c r="IQ236" s="390"/>
      <c r="IR236" s="390"/>
      <c r="IS236" s="390"/>
      <c r="IT236" s="390"/>
      <c r="IU236" s="390"/>
      <c r="IV236" s="390"/>
      <c r="IW236" s="390"/>
      <c r="IX236" s="390"/>
      <c r="IY236" s="390"/>
      <c r="IZ236" s="390"/>
      <c r="JA236" s="390"/>
      <c r="JB236" s="390"/>
      <c r="JC236" s="390"/>
      <c r="JD236" s="390"/>
      <c r="JE236" s="390"/>
      <c r="JF236" s="390"/>
      <c r="JG236" s="390"/>
      <c r="JH236" s="390"/>
      <c r="JI236" s="390"/>
      <c r="JJ236" s="390"/>
      <c r="JK236" s="390"/>
      <c r="JL236" s="390"/>
      <c r="JM236" s="390"/>
      <c r="JN236" s="390"/>
      <c r="JO236" s="390"/>
      <c r="JP236" s="390"/>
      <c r="JQ236" s="390"/>
      <c r="JR236" s="390"/>
      <c r="JS236" s="390"/>
      <c r="JT236" s="390"/>
      <c r="JU236" s="390"/>
      <c r="JV236" s="390"/>
      <c r="JW236" s="390"/>
      <c r="JX236" s="390"/>
      <c r="JY236" s="390"/>
      <c r="JZ236" s="390"/>
      <c r="KA236" s="390"/>
      <c r="KB236" s="390"/>
      <c r="KC236" s="390"/>
      <c r="KD236" s="390"/>
      <c r="KE236" s="390"/>
      <c r="KF236" s="390"/>
      <c r="KG236" s="390"/>
      <c r="KH236" s="390"/>
      <c r="KI236" s="390"/>
      <c r="KJ236" s="390"/>
      <c r="KK236" s="390"/>
      <c r="KL236" s="390"/>
      <c r="KM236" s="390"/>
      <c r="KN236" s="390"/>
      <c r="KO236" s="390"/>
      <c r="KP236" s="390"/>
      <c r="KQ236" s="390"/>
      <c r="KR236" s="390"/>
      <c r="KS236" s="390"/>
      <c r="KT236" s="390"/>
      <c r="KU236" s="390"/>
      <c r="KV236" s="390"/>
      <c r="KW236" s="390"/>
      <c r="KX236" s="390"/>
      <c r="KY236" s="390"/>
      <c r="KZ236" s="390"/>
      <c r="LA236" s="390"/>
      <c r="LB236" s="390"/>
      <c r="LC236" s="390"/>
      <c r="LD236" s="390"/>
      <c r="LE236" s="390"/>
      <c r="LF236" s="390"/>
      <c r="LG236" s="390"/>
      <c r="LH236" s="390"/>
      <c r="LI236" s="390"/>
      <c r="LJ236" s="390"/>
      <c r="LK236" s="390"/>
      <c r="LL236" s="390"/>
      <c r="LM236" s="390"/>
      <c r="LN236" s="390"/>
      <c r="LO236" s="390"/>
      <c r="LP236" s="390"/>
      <c r="LQ236" s="390"/>
      <c r="LR236" s="390"/>
      <c r="LS236" s="390"/>
      <c r="LT236" s="390"/>
      <c r="LU236" s="390"/>
      <c r="LV236" s="390"/>
      <c r="LW236" s="390"/>
      <c r="LX236" s="390"/>
      <c r="LY236" s="390"/>
      <c r="LZ236" s="390"/>
      <c r="MA236" s="390"/>
      <c r="MB236" s="390"/>
      <c r="MC236" s="390"/>
      <c r="MD236" s="390"/>
      <c r="ME236" s="390"/>
      <c r="MF236" s="390"/>
      <c r="MG236" s="390"/>
      <c r="MH236" s="390"/>
      <c r="MI236" s="390"/>
      <c r="MJ236" s="390"/>
      <c r="MK236" s="390"/>
      <c r="ML236" s="390"/>
      <c r="MM236" s="390"/>
      <c r="MN236" s="390"/>
      <c r="MO236" s="390"/>
      <c r="MP236" s="390"/>
      <c r="MQ236" s="390"/>
      <c r="MR236" s="390"/>
      <c r="MS236" s="390"/>
      <c r="MT236" s="390"/>
      <c r="MU236" s="390"/>
      <c r="MV236" s="390"/>
      <c r="MW236" s="390"/>
      <c r="MX236" s="390"/>
      <c r="MY236" s="390"/>
      <c r="MZ236" s="390"/>
      <c r="NA236" s="390"/>
      <c r="NB236" s="390"/>
      <c r="NC236" s="390"/>
      <c r="ND236" s="390"/>
      <c r="NE236" s="390"/>
      <c r="NF236" s="390"/>
      <c r="NG236" s="390"/>
      <c r="NH236" s="390"/>
      <c r="NI236" s="390"/>
      <c r="NJ236" s="390"/>
      <c r="NK236" s="390"/>
      <c r="NL236" s="390"/>
      <c r="NM236" s="390"/>
      <c r="NN236" s="390"/>
      <c r="NO236" s="390"/>
      <c r="NP236" s="390"/>
      <c r="NQ236" s="390"/>
      <c r="NR236" s="390"/>
      <c r="NS236" s="390"/>
      <c r="NT236" s="390"/>
      <c r="NU236" s="390"/>
      <c r="NV236" s="390"/>
      <c r="NW236" s="390"/>
      <c r="NX236" s="390"/>
      <c r="NY236" s="390"/>
      <c r="NZ236" s="390"/>
      <c r="OA236" s="390"/>
      <c r="OB236" s="390"/>
      <c r="OC236" s="390"/>
      <c r="OD236" s="390"/>
      <c r="OE236" s="390"/>
      <c r="OF236" s="390"/>
      <c r="OG236" s="390"/>
      <c r="OH236" s="390"/>
      <c r="OI236" s="390"/>
      <c r="OJ236" s="390"/>
      <c r="OK236" s="390"/>
      <c r="OL236" s="390"/>
      <c r="OM236" s="390"/>
      <c r="ON236" s="390"/>
      <c r="OO236" s="390"/>
      <c r="OP236" s="390"/>
      <c r="OQ236" s="390"/>
      <c r="OR236" s="390"/>
      <c r="OS236" s="390"/>
      <c r="OT236" s="390"/>
      <c r="OU236" s="390"/>
      <c r="OV236" s="390"/>
      <c r="OW236" s="390"/>
      <c r="OX236" s="390"/>
      <c r="OY236" s="390"/>
      <c r="OZ236" s="390"/>
      <c r="PA236" s="390"/>
      <c r="PB236" s="390"/>
      <c r="PC236" s="390"/>
      <c r="PD236" s="390"/>
      <c r="PE236" s="390"/>
      <c r="PF236" s="390"/>
      <c r="PG236" s="390"/>
      <c r="PH236" s="390"/>
      <c r="PI236" s="390"/>
      <c r="PJ236" s="390"/>
      <c r="PK236" s="390"/>
      <c r="PL236" s="390"/>
      <c r="PM236" s="390"/>
      <c r="PN236" s="390"/>
      <c r="PO236" s="390"/>
      <c r="PP236" s="390"/>
      <c r="PQ236" s="390"/>
      <c r="PR236" s="390"/>
      <c r="PS236" s="390"/>
      <c r="PT236" s="390"/>
      <c r="PU236" s="390"/>
      <c r="PV236" s="390"/>
      <c r="PW236" s="390"/>
      <c r="PX236" s="390"/>
      <c r="PY236" s="390"/>
      <c r="PZ236" s="390"/>
      <c r="QA236" s="390"/>
      <c r="QB236" s="390"/>
      <c r="QC236" s="390"/>
      <c r="QD236" s="390"/>
      <c r="QE236" s="390"/>
      <c r="QF236" s="390"/>
      <c r="QG236" s="390"/>
      <c r="QH236" s="390"/>
      <c r="QI236" s="390"/>
      <c r="QJ236" s="390"/>
      <c r="QK236" s="390"/>
      <c r="QL236" s="390"/>
      <c r="QM236" s="390"/>
      <c r="QN236" s="390"/>
      <c r="QO236" s="390"/>
      <c r="QP236" s="390"/>
      <c r="QQ236" s="390"/>
      <c r="QR236" s="390"/>
      <c r="QS236" s="390"/>
      <c r="QT236" s="390"/>
      <c r="QU236" s="390"/>
      <c r="QV236" s="390"/>
      <c r="QW236" s="390"/>
      <c r="QX236" s="390"/>
    </row>
    <row r="237" customFormat="false" ht="21" hidden="false" customHeight="true" outlineLevel="0" collapsed="false">
      <c r="A237" s="407"/>
      <c r="B237" s="396"/>
      <c r="C237" s="396"/>
      <c r="D237" s="396"/>
      <c r="E237" s="396"/>
      <c r="F237" s="396"/>
      <c r="G237" s="396"/>
      <c r="H237" s="396"/>
      <c r="I237" s="396"/>
      <c r="J237" s="396"/>
      <c r="K237" s="396"/>
      <c r="L237" s="396"/>
      <c r="M237" s="396"/>
      <c r="N237" s="396"/>
      <c r="O237" s="396"/>
      <c r="P237" s="396"/>
      <c r="Q237" s="396"/>
      <c r="R237" s="396"/>
      <c r="S237" s="396"/>
      <c r="T237" s="396"/>
      <c r="U237" s="396"/>
      <c r="V237" s="396"/>
      <c r="W237" s="396"/>
      <c r="X237" s="396"/>
      <c r="Y237" s="396"/>
      <c r="Z237" s="396"/>
      <c r="AA237" s="397"/>
      <c r="AB237" s="394"/>
      <c r="AE237" s="390"/>
      <c r="AF237" s="390"/>
      <c r="AG237" s="390"/>
      <c r="AH237" s="390"/>
      <c r="AI237" s="390"/>
      <c r="AJ237" s="390"/>
      <c r="AK237" s="390"/>
      <c r="AL237" s="390"/>
      <c r="AM237" s="390"/>
      <c r="AN237" s="390"/>
      <c r="AO237" s="390"/>
      <c r="AP237" s="390"/>
      <c r="AQ237" s="390"/>
      <c r="AR237" s="390"/>
      <c r="AS237" s="390"/>
      <c r="AT237" s="390"/>
      <c r="AU237" s="390"/>
      <c r="AV237" s="390"/>
      <c r="AW237" s="390"/>
      <c r="AX237" s="390"/>
      <c r="AY237" s="390"/>
      <c r="AZ237" s="390"/>
      <c r="BA237" s="390"/>
      <c r="BB237" s="390"/>
      <c r="BC237" s="390"/>
      <c r="BD237" s="390"/>
      <c r="BE237" s="390"/>
      <c r="BF237" s="390"/>
      <c r="BG237" s="390"/>
      <c r="BH237" s="390"/>
      <c r="BI237" s="390"/>
      <c r="BJ237" s="390"/>
      <c r="BK237" s="390"/>
      <c r="BL237" s="390"/>
      <c r="BM237" s="390"/>
      <c r="BN237" s="390"/>
      <c r="BO237" s="390"/>
      <c r="BP237" s="390"/>
      <c r="BQ237" s="390"/>
      <c r="BR237" s="390"/>
      <c r="BS237" s="390"/>
      <c r="BT237" s="390"/>
      <c r="BU237" s="390"/>
      <c r="BV237" s="390"/>
      <c r="BW237" s="390"/>
      <c r="BX237" s="390"/>
      <c r="BY237" s="390"/>
      <c r="BZ237" s="390"/>
      <c r="CA237" s="390"/>
      <c r="CB237" s="390"/>
      <c r="CC237" s="390"/>
      <c r="CD237" s="390"/>
      <c r="CE237" s="390"/>
      <c r="CF237" s="390"/>
      <c r="CG237" s="390"/>
      <c r="CH237" s="390"/>
      <c r="CI237" s="390"/>
      <c r="CJ237" s="390"/>
      <c r="CK237" s="390"/>
      <c r="CL237" s="390"/>
      <c r="CM237" s="390"/>
      <c r="CN237" s="390"/>
      <c r="CO237" s="390"/>
      <c r="CP237" s="390"/>
      <c r="CQ237" s="390"/>
      <c r="CR237" s="390"/>
      <c r="CS237" s="390"/>
      <c r="CT237" s="390"/>
      <c r="CU237" s="390"/>
      <c r="CV237" s="390"/>
      <c r="CW237" s="390"/>
      <c r="CX237" s="390"/>
      <c r="CY237" s="390"/>
      <c r="CZ237" s="390"/>
      <c r="DA237" s="390"/>
      <c r="DB237" s="390"/>
      <c r="DC237" s="390"/>
      <c r="DD237" s="390"/>
      <c r="DE237" s="390"/>
      <c r="DF237" s="390"/>
      <c r="DG237" s="390"/>
      <c r="DH237" s="390"/>
      <c r="DI237" s="390"/>
      <c r="DJ237" s="390"/>
      <c r="DK237" s="390"/>
      <c r="DL237" s="390"/>
      <c r="DM237" s="390"/>
      <c r="DN237" s="390"/>
      <c r="DO237" s="390"/>
      <c r="DP237" s="390"/>
      <c r="DQ237" s="390"/>
      <c r="DR237" s="390"/>
      <c r="DS237" s="390"/>
      <c r="DT237" s="390"/>
      <c r="DU237" s="390"/>
      <c r="DV237" s="390"/>
      <c r="DW237" s="390"/>
      <c r="DX237" s="390"/>
      <c r="DY237" s="390"/>
      <c r="DZ237" s="390"/>
      <c r="EA237" s="390"/>
      <c r="EB237" s="390"/>
      <c r="EC237" s="390"/>
      <c r="ED237" s="390"/>
      <c r="EE237" s="390"/>
      <c r="EF237" s="390"/>
      <c r="EG237" s="390"/>
      <c r="EH237" s="390"/>
      <c r="EI237" s="390"/>
      <c r="EJ237" s="390"/>
      <c r="EK237" s="390"/>
      <c r="EL237" s="390"/>
      <c r="EM237" s="390"/>
      <c r="EN237" s="390"/>
      <c r="EO237" s="390"/>
      <c r="EP237" s="390"/>
      <c r="EQ237" s="390"/>
      <c r="ER237" s="390"/>
      <c r="ES237" s="390"/>
      <c r="ET237" s="390"/>
      <c r="EU237" s="390"/>
      <c r="EV237" s="390"/>
      <c r="EW237" s="390"/>
      <c r="EX237" s="390"/>
      <c r="EY237" s="390"/>
      <c r="EZ237" s="390"/>
      <c r="FA237" s="390"/>
      <c r="FB237" s="390"/>
      <c r="FC237" s="390"/>
      <c r="FD237" s="390"/>
      <c r="FE237" s="390"/>
      <c r="FF237" s="390"/>
      <c r="FG237" s="390"/>
      <c r="FH237" s="390"/>
      <c r="FI237" s="390"/>
      <c r="FJ237" s="390"/>
      <c r="FK237" s="390"/>
      <c r="FL237" s="390"/>
      <c r="FM237" s="390"/>
      <c r="FN237" s="390"/>
      <c r="FO237" s="390"/>
      <c r="FP237" s="390"/>
      <c r="FQ237" s="390"/>
      <c r="FR237" s="390"/>
      <c r="FS237" s="390"/>
      <c r="FT237" s="390"/>
      <c r="FU237" s="390"/>
      <c r="FV237" s="390"/>
      <c r="FW237" s="390"/>
      <c r="FX237" s="390"/>
      <c r="FY237" s="390"/>
      <c r="FZ237" s="390"/>
      <c r="GA237" s="390"/>
      <c r="GB237" s="390"/>
      <c r="GC237" s="390"/>
      <c r="GD237" s="390"/>
      <c r="GE237" s="390"/>
      <c r="GF237" s="390"/>
      <c r="GG237" s="390"/>
      <c r="GH237" s="390"/>
      <c r="GI237" s="390"/>
      <c r="GJ237" s="390"/>
      <c r="GK237" s="390"/>
      <c r="GL237" s="390"/>
      <c r="GM237" s="390"/>
      <c r="GN237" s="390"/>
      <c r="GO237" s="390"/>
      <c r="GP237" s="390"/>
      <c r="GQ237" s="390"/>
      <c r="GR237" s="390"/>
      <c r="GS237" s="390"/>
      <c r="GT237" s="390"/>
      <c r="GU237" s="390"/>
      <c r="GV237" s="390"/>
      <c r="GW237" s="390"/>
      <c r="GX237" s="390"/>
      <c r="GY237" s="390"/>
      <c r="GZ237" s="390"/>
      <c r="HA237" s="390"/>
      <c r="HB237" s="390"/>
      <c r="HC237" s="390"/>
      <c r="HD237" s="390"/>
      <c r="HE237" s="390"/>
      <c r="HF237" s="390"/>
      <c r="HG237" s="390"/>
      <c r="HH237" s="390"/>
      <c r="HI237" s="390"/>
      <c r="HJ237" s="390"/>
      <c r="HK237" s="390"/>
      <c r="HL237" s="390"/>
      <c r="HM237" s="390"/>
      <c r="HN237" s="390"/>
      <c r="HO237" s="390"/>
      <c r="HP237" s="390"/>
      <c r="HQ237" s="390"/>
      <c r="HR237" s="390"/>
      <c r="HS237" s="390"/>
      <c r="HT237" s="390"/>
      <c r="HU237" s="390"/>
      <c r="HV237" s="390"/>
      <c r="HW237" s="390"/>
      <c r="HX237" s="390"/>
      <c r="HY237" s="390"/>
      <c r="HZ237" s="390"/>
      <c r="IA237" s="390"/>
      <c r="IB237" s="390"/>
      <c r="IC237" s="390"/>
      <c r="ID237" s="390"/>
      <c r="IE237" s="390"/>
      <c r="IF237" s="390"/>
      <c r="IG237" s="390"/>
      <c r="IH237" s="390"/>
      <c r="II237" s="390"/>
      <c r="IJ237" s="390"/>
      <c r="IK237" s="390"/>
      <c r="IL237" s="390"/>
      <c r="IM237" s="390"/>
      <c r="IN237" s="390"/>
      <c r="IO237" s="390"/>
      <c r="IP237" s="390"/>
      <c r="IQ237" s="390"/>
      <c r="IR237" s="390"/>
      <c r="IS237" s="390"/>
      <c r="IT237" s="390"/>
      <c r="IU237" s="390"/>
      <c r="IV237" s="390"/>
      <c r="IW237" s="390"/>
      <c r="IX237" s="390"/>
      <c r="IY237" s="390"/>
      <c r="IZ237" s="390"/>
      <c r="JA237" s="390"/>
      <c r="JB237" s="390"/>
      <c r="JC237" s="390"/>
      <c r="JD237" s="390"/>
      <c r="JE237" s="390"/>
      <c r="JF237" s="390"/>
      <c r="JG237" s="390"/>
      <c r="JH237" s="390"/>
      <c r="JI237" s="390"/>
      <c r="JJ237" s="390"/>
      <c r="JK237" s="390"/>
      <c r="JL237" s="390"/>
      <c r="JM237" s="390"/>
      <c r="JN237" s="390"/>
      <c r="JO237" s="390"/>
      <c r="JP237" s="390"/>
      <c r="JQ237" s="390"/>
      <c r="JR237" s="390"/>
      <c r="JS237" s="390"/>
      <c r="JT237" s="390"/>
      <c r="JU237" s="390"/>
      <c r="JV237" s="390"/>
      <c r="JW237" s="390"/>
      <c r="JX237" s="390"/>
      <c r="JY237" s="390"/>
      <c r="JZ237" s="390"/>
      <c r="KA237" s="390"/>
      <c r="KB237" s="390"/>
      <c r="KC237" s="390"/>
      <c r="KD237" s="390"/>
      <c r="KE237" s="390"/>
      <c r="KF237" s="390"/>
      <c r="KG237" s="390"/>
      <c r="KH237" s="390"/>
      <c r="KI237" s="390"/>
      <c r="KJ237" s="390"/>
      <c r="KK237" s="390"/>
      <c r="KL237" s="390"/>
      <c r="KM237" s="390"/>
      <c r="KN237" s="390"/>
      <c r="KO237" s="390"/>
      <c r="KP237" s="390"/>
      <c r="KQ237" s="390"/>
      <c r="KR237" s="390"/>
      <c r="KS237" s="390"/>
      <c r="KT237" s="390"/>
      <c r="KU237" s="390"/>
      <c r="KV237" s="390"/>
      <c r="KW237" s="390"/>
      <c r="KX237" s="390"/>
      <c r="KY237" s="390"/>
      <c r="KZ237" s="390"/>
      <c r="LA237" s="390"/>
      <c r="LB237" s="390"/>
      <c r="LC237" s="390"/>
      <c r="LD237" s="390"/>
      <c r="LE237" s="390"/>
      <c r="LF237" s="390"/>
      <c r="LG237" s="390"/>
      <c r="LH237" s="390"/>
      <c r="LI237" s="390"/>
      <c r="LJ237" s="390"/>
      <c r="LK237" s="390"/>
      <c r="LL237" s="390"/>
      <c r="LM237" s="390"/>
      <c r="LN237" s="390"/>
      <c r="LO237" s="390"/>
      <c r="LP237" s="390"/>
      <c r="LQ237" s="390"/>
      <c r="LR237" s="390"/>
      <c r="LS237" s="390"/>
      <c r="LT237" s="390"/>
      <c r="LU237" s="390"/>
      <c r="LV237" s="390"/>
      <c r="LW237" s="390"/>
      <c r="LX237" s="390"/>
      <c r="LY237" s="390"/>
      <c r="LZ237" s="390"/>
      <c r="MA237" s="390"/>
      <c r="MB237" s="390"/>
      <c r="MC237" s="390"/>
      <c r="MD237" s="390"/>
      <c r="ME237" s="390"/>
      <c r="MF237" s="390"/>
      <c r="MG237" s="390"/>
      <c r="MH237" s="390"/>
      <c r="MI237" s="390"/>
      <c r="MJ237" s="390"/>
      <c r="MK237" s="390"/>
      <c r="ML237" s="390"/>
      <c r="MM237" s="390"/>
      <c r="MN237" s="390"/>
      <c r="MO237" s="390"/>
      <c r="MP237" s="390"/>
      <c r="MQ237" s="390"/>
      <c r="MR237" s="390"/>
      <c r="MS237" s="390"/>
      <c r="MT237" s="390"/>
      <c r="MU237" s="390"/>
      <c r="MV237" s="390"/>
      <c r="MW237" s="390"/>
      <c r="MX237" s="390"/>
      <c r="MY237" s="390"/>
      <c r="MZ237" s="390"/>
      <c r="NA237" s="390"/>
      <c r="NB237" s="390"/>
      <c r="NC237" s="390"/>
      <c r="ND237" s="390"/>
      <c r="NE237" s="390"/>
      <c r="NF237" s="390"/>
      <c r="NG237" s="390"/>
      <c r="NH237" s="390"/>
      <c r="NI237" s="390"/>
      <c r="NJ237" s="390"/>
      <c r="NK237" s="390"/>
      <c r="NL237" s="390"/>
      <c r="NM237" s="390"/>
      <c r="NN237" s="390"/>
      <c r="NO237" s="390"/>
      <c r="NP237" s="390"/>
      <c r="NQ237" s="390"/>
      <c r="NR237" s="390"/>
      <c r="NS237" s="390"/>
      <c r="NT237" s="390"/>
      <c r="NU237" s="390"/>
      <c r="NV237" s="390"/>
      <c r="NW237" s="390"/>
      <c r="NX237" s="390"/>
      <c r="NY237" s="390"/>
      <c r="NZ237" s="390"/>
      <c r="OA237" s="390"/>
      <c r="OB237" s="390"/>
      <c r="OC237" s="390"/>
      <c r="OD237" s="390"/>
      <c r="OE237" s="390"/>
      <c r="OF237" s="390"/>
      <c r="OG237" s="390"/>
      <c r="OH237" s="390"/>
      <c r="OI237" s="390"/>
      <c r="OJ237" s="390"/>
      <c r="OK237" s="390"/>
      <c r="OL237" s="390"/>
      <c r="OM237" s="390"/>
      <c r="ON237" s="390"/>
      <c r="OO237" s="390"/>
      <c r="OP237" s="390"/>
      <c r="OQ237" s="390"/>
      <c r="OR237" s="390"/>
      <c r="OS237" s="390"/>
      <c r="OT237" s="390"/>
      <c r="OU237" s="390"/>
      <c r="OV237" s="390"/>
      <c r="OW237" s="390"/>
      <c r="OX237" s="390"/>
      <c r="OY237" s="390"/>
      <c r="OZ237" s="390"/>
      <c r="PA237" s="390"/>
      <c r="PB237" s="390"/>
      <c r="PC237" s="390"/>
      <c r="PD237" s="390"/>
      <c r="PE237" s="390"/>
      <c r="PF237" s="390"/>
      <c r="PG237" s="390"/>
      <c r="PH237" s="390"/>
      <c r="PI237" s="390"/>
      <c r="PJ237" s="390"/>
      <c r="PK237" s="390"/>
      <c r="PL237" s="390"/>
      <c r="PM237" s="390"/>
      <c r="PN237" s="390"/>
      <c r="PO237" s="390"/>
      <c r="PP237" s="390"/>
      <c r="PQ237" s="390"/>
      <c r="PR237" s="390"/>
      <c r="PS237" s="390"/>
      <c r="PT237" s="390"/>
      <c r="PU237" s="390"/>
      <c r="PV237" s="390"/>
      <c r="PW237" s="390"/>
      <c r="PX237" s="390"/>
      <c r="PY237" s="390"/>
      <c r="PZ237" s="390"/>
      <c r="QA237" s="390"/>
      <c r="QB237" s="390"/>
      <c r="QC237" s="390"/>
      <c r="QD237" s="390"/>
      <c r="QE237" s="390"/>
      <c r="QF237" s="390"/>
      <c r="QG237" s="390"/>
      <c r="QH237" s="390"/>
      <c r="QI237" s="390"/>
      <c r="QJ237" s="390"/>
      <c r="QK237" s="390"/>
      <c r="QL237" s="390"/>
      <c r="QM237" s="390"/>
      <c r="QN237" s="390"/>
      <c r="QO237" s="390"/>
      <c r="QP237" s="390"/>
      <c r="QQ237" s="390"/>
      <c r="QR237" s="390"/>
      <c r="QS237" s="390"/>
      <c r="QT237" s="390"/>
      <c r="QU237" s="390"/>
      <c r="QV237" s="390"/>
      <c r="QW237" s="390"/>
      <c r="QX237" s="390"/>
    </row>
    <row r="238" customFormat="false" ht="21" hidden="false" customHeight="true" outlineLevel="0" collapsed="false">
      <c r="A238" s="407"/>
      <c r="B238" s="396"/>
      <c r="C238" s="396"/>
      <c r="D238" s="396"/>
      <c r="E238" s="396"/>
      <c r="F238" s="396"/>
      <c r="G238" s="396"/>
      <c r="H238" s="396"/>
      <c r="I238" s="396"/>
      <c r="J238" s="396"/>
      <c r="K238" s="396"/>
      <c r="L238" s="396"/>
      <c r="M238" s="396"/>
      <c r="N238" s="396"/>
      <c r="O238" s="396"/>
      <c r="P238" s="396"/>
      <c r="Q238" s="396"/>
      <c r="R238" s="396"/>
      <c r="S238" s="396"/>
      <c r="T238" s="396"/>
      <c r="U238" s="396"/>
      <c r="V238" s="396"/>
      <c r="W238" s="396"/>
      <c r="X238" s="396"/>
      <c r="Y238" s="396"/>
      <c r="Z238" s="396"/>
      <c r="AA238" s="397"/>
      <c r="AB238" s="394"/>
      <c r="AE238" s="390"/>
      <c r="AF238" s="390"/>
      <c r="AG238" s="390"/>
      <c r="AH238" s="390"/>
      <c r="AI238" s="390"/>
      <c r="AJ238" s="390"/>
      <c r="AK238" s="390"/>
      <c r="AL238" s="390"/>
      <c r="AM238" s="390"/>
      <c r="AN238" s="390"/>
      <c r="AO238" s="390"/>
      <c r="AP238" s="390"/>
      <c r="AQ238" s="390"/>
      <c r="AR238" s="390"/>
      <c r="AS238" s="390"/>
      <c r="AT238" s="390"/>
      <c r="AU238" s="390"/>
      <c r="AV238" s="390"/>
      <c r="AW238" s="390"/>
      <c r="AX238" s="390"/>
      <c r="AY238" s="390"/>
      <c r="AZ238" s="390"/>
      <c r="BA238" s="390"/>
      <c r="BB238" s="390"/>
      <c r="BC238" s="390"/>
      <c r="BD238" s="390"/>
      <c r="BE238" s="390"/>
      <c r="BF238" s="390"/>
      <c r="BG238" s="390"/>
      <c r="BH238" s="390"/>
      <c r="BI238" s="390"/>
      <c r="BJ238" s="390"/>
      <c r="BK238" s="390"/>
      <c r="BL238" s="390"/>
      <c r="BM238" s="390"/>
      <c r="BN238" s="390"/>
      <c r="BO238" s="390"/>
      <c r="BP238" s="390"/>
      <c r="BQ238" s="390"/>
      <c r="BR238" s="390"/>
      <c r="BS238" s="390"/>
      <c r="BT238" s="390"/>
      <c r="BU238" s="390"/>
      <c r="BV238" s="390"/>
      <c r="BW238" s="390"/>
      <c r="BX238" s="390"/>
      <c r="BY238" s="390"/>
      <c r="BZ238" s="390"/>
      <c r="CA238" s="390"/>
      <c r="CB238" s="390"/>
      <c r="CC238" s="390"/>
      <c r="CD238" s="390"/>
      <c r="CE238" s="390"/>
      <c r="CF238" s="390"/>
      <c r="CG238" s="390"/>
      <c r="CH238" s="390"/>
      <c r="CI238" s="390"/>
      <c r="CJ238" s="390"/>
      <c r="CK238" s="390"/>
      <c r="CL238" s="390"/>
      <c r="CM238" s="390"/>
      <c r="CN238" s="390"/>
      <c r="CO238" s="390"/>
      <c r="CP238" s="390"/>
      <c r="CQ238" s="390"/>
      <c r="CR238" s="390"/>
      <c r="CS238" s="390"/>
      <c r="CT238" s="390"/>
      <c r="CU238" s="390"/>
      <c r="CV238" s="390"/>
      <c r="CW238" s="390"/>
      <c r="CX238" s="390"/>
      <c r="CY238" s="390"/>
      <c r="CZ238" s="390"/>
      <c r="DA238" s="390"/>
      <c r="DB238" s="390"/>
      <c r="DC238" s="390"/>
      <c r="DD238" s="390"/>
      <c r="DE238" s="390"/>
      <c r="DF238" s="390"/>
      <c r="DG238" s="390"/>
      <c r="DH238" s="390"/>
      <c r="DI238" s="390"/>
      <c r="DJ238" s="390"/>
      <c r="DK238" s="390"/>
      <c r="DL238" s="390"/>
      <c r="DM238" s="390"/>
      <c r="DN238" s="390"/>
      <c r="DO238" s="390"/>
      <c r="DP238" s="390"/>
      <c r="DQ238" s="390"/>
      <c r="DR238" s="390"/>
      <c r="DS238" s="390"/>
      <c r="DT238" s="390"/>
      <c r="DU238" s="390"/>
      <c r="DV238" s="390"/>
      <c r="DW238" s="390"/>
      <c r="DX238" s="390"/>
      <c r="DY238" s="390"/>
      <c r="DZ238" s="390"/>
      <c r="EA238" s="390"/>
      <c r="EB238" s="390"/>
      <c r="EC238" s="390"/>
      <c r="ED238" s="390"/>
      <c r="EE238" s="390"/>
      <c r="EF238" s="390"/>
      <c r="EG238" s="390"/>
      <c r="EH238" s="390"/>
      <c r="EI238" s="390"/>
      <c r="EJ238" s="390"/>
      <c r="EK238" s="390"/>
      <c r="EL238" s="390"/>
      <c r="EM238" s="390"/>
      <c r="EN238" s="390"/>
      <c r="EO238" s="390"/>
      <c r="EP238" s="390"/>
      <c r="EQ238" s="390"/>
      <c r="ER238" s="390"/>
      <c r="ES238" s="390"/>
      <c r="ET238" s="390"/>
      <c r="EU238" s="390"/>
      <c r="EV238" s="390"/>
      <c r="EW238" s="390"/>
      <c r="EX238" s="390"/>
      <c r="EY238" s="390"/>
      <c r="EZ238" s="390"/>
      <c r="FA238" s="390"/>
      <c r="FB238" s="390"/>
      <c r="FC238" s="390"/>
      <c r="FD238" s="390"/>
      <c r="FE238" s="390"/>
      <c r="FF238" s="390"/>
      <c r="FG238" s="390"/>
      <c r="FH238" s="390"/>
      <c r="FI238" s="390"/>
      <c r="FJ238" s="390"/>
      <c r="FK238" s="390"/>
      <c r="FL238" s="390"/>
      <c r="FM238" s="390"/>
      <c r="FN238" s="390"/>
      <c r="FO238" s="390"/>
      <c r="FP238" s="390"/>
      <c r="FQ238" s="390"/>
      <c r="FR238" s="390"/>
      <c r="FS238" s="390"/>
      <c r="FT238" s="390"/>
      <c r="FU238" s="390"/>
      <c r="FV238" s="390"/>
      <c r="FW238" s="390"/>
      <c r="FX238" s="390"/>
      <c r="FY238" s="390"/>
      <c r="FZ238" s="390"/>
      <c r="GA238" s="390"/>
      <c r="GB238" s="390"/>
      <c r="GC238" s="390"/>
      <c r="GD238" s="390"/>
      <c r="GE238" s="390"/>
      <c r="GF238" s="390"/>
      <c r="GG238" s="390"/>
      <c r="GH238" s="390"/>
      <c r="GI238" s="390"/>
      <c r="GJ238" s="390"/>
      <c r="GK238" s="390"/>
      <c r="GL238" s="390"/>
      <c r="GM238" s="390"/>
      <c r="GN238" s="390"/>
      <c r="GO238" s="390"/>
      <c r="GP238" s="390"/>
      <c r="GQ238" s="390"/>
      <c r="GR238" s="390"/>
      <c r="GS238" s="390"/>
      <c r="GT238" s="390"/>
      <c r="GU238" s="390"/>
      <c r="GV238" s="390"/>
      <c r="GW238" s="390"/>
      <c r="GX238" s="390"/>
      <c r="GY238" s="390"/>
      <c r="GZ238" s="390"/>
      <c r="HA238" s="390"/>
      <c r="HB238" s="390"/>
      <c r="HC238" s="390"/>
      <c r="HD238" s="390"/>
      <c r="HE238" s="390"/>
      <c r="HF238" s="390"/>
      <c r="HG238" s="390"/>
      <c r="HH238" s="390"/>
      <c r="HI238" s="390"/>
      <c r="HJ238" s="390"/>
      <c r="HK238" s="390"/>
      <c r="HL238" s="390"/>
      <c r="HM238" s="390"/>
      <c r="HN238" s="390"/>
      <c r="HO238" s="390"/>
      <c r="HP238" s="390"/>
      <c r="HQ238" s="390"/>
      <c r="HR238" s="390"/>
      <c r="HS238" s="390"/>
      <c r="HT238" s="390"/>
      <c r="HU238" s="390"/>
      <c r="HV238" s="390"/>
      <c r="HW238" s="390"/>
      <c r="HX238" s="390"/>
      <c r="HY238" s="390"/>
      <c r="HZ238" s="390"/>
      <c r="IA238" s="390"/>
      <c r="IB238" s="390"/>
      <c r="IC238" s="390"/>
      <c r="ID238" s="390"/>
      <c r="IE238" s="390"/>
      <c r="IF238" s="390"/>
      <c r="IG238" s="390"/>
      <c r="IH238" s="390"/>
      <c r="II238" s="390"/>
      <c r="IJ238" s="390"/>
      <c r="IK238" s="390"/>
      <c r="IL238" s="390"/>
      <c r="IM238" s="390"/>
      <c r="IN238" s="390"/>
      <c r="IO238" s="390"/>
      <c r="IP238" s="390"/>
      <c r="IQ238" s="390"/>
      <c r="IR238" s="390"/>
      <c r="IS238" s="390"/>
      <c r="IT238" s="390"/>
      <c r="IU238" s="390"/>
      <c r="IV238" s="390"/>
      <c r="IW238" s="390"/>
      <c r="IX238" s="390"/>
      <c r="IY238" s="390"/>
      <c r="IZ238" s="390"/>
      <c r="JA238" s="390"/>
      <c r="JB238" s="390"/>
      <c r="JC238" s="390"/>
      <c r="JD238" s="390"/>
      <c r="JE238" s="390"/>
      <c r="JF238" s="390"/>
      <c r="JG238" s="390"/>
      <c r="JH238" s="390"/>
      <c r="JI238" s="390"/>
      <c r="JJ238" s="390"/>
      <c r="JK238" s="390"/>
      <c r="JL238" s="390"/>
      <c r="JM238" s="390"/>
      <c r="JN238" s="390"/>
      <c r="JO238" s="390"/>
      <c r="JP238" s="390"/>
      <c r="JQ238" s="390"/>
      <c r="JR238" s="390"/>
      <c r="JS238" s="390"/>
      <c r="JT238" s="390"/>
      <c r="JU238" s="390"/>
      <c r="JV238" s="390"/>
      <c r="JW238" s="390"/>
      <c r="JX238" s="390"/>
      <c r="JY238" s="390"/>
      <c r="JZ238" s="390"/>
      <c r="KA238" s="390"/>
      <c r="KB238" s="390"/>
      <c r="KC238" s="390"/>
      <c r="KD238" s="390"/>
      <c r="KE238" s="390"/>
      <c r="KF238" s="390"/>
      <c r="KG238" s="390"/>
      <c r="KH238" s="390"/>
      <c r="KI238" s="390"/>
      <c r="KJ238" s="390"/>
      <c r="KK238" s="390"/>
      <c r="KL238" s="390"/>
      <c r="KM238" s="390"/>
      <c r="KN238" s="390"/>
      <c r="KO238" s="390"/>
      <c r="KP238" s="390"/>
      <c r="KQ238" s="390"/>
      <c r="KR238" s="390"/>
      <c r="KS238" s="390"/>
      <c r="KT238" s="390"/>
      <c r="KU238" s="390"/>
      <c r="KV238" s="390"/>
      <c r="KW238" s="390"/>
      <c r="KX238" s="390"/>
      <c r="KY238" s="390"/>
      <c r="KZ238" s="390"/>
      <c r="LA238" s="390"/>
      <c r="LB238" s="390"/>
      <c r="LC238" s="390"/>
      <c r="LD238" s="390"/>
      <c r="LE238" s="390"/>
      <c r="LF238" s="390"/>
      <c r="LG238" s="390"/>
      <c r="LH238" s="390"/>
      <c r="LI238" s="390"/>
      <c r="LJ238" s="390"/>
      <c r="LK238" s="390"/>
      <c r="LL238" s="390"/>
      <c r="LM238" s="390"/>
      <c r="LN238" s="390"/>
      <c r="LO238" s="390"/>
      <c r="LP238" s="390"/>
      <c r="LQ238" s="390"/>
      <c r="LR238" s="390"/>
      <c r="LS238" s="390"/>
      <c r="LT238" s="390"/>
      <c r="LU238" s="390"/>
      <c r="LV238" s="390"/>
      <c r="LW238" s="390"/>
      <c r="LX238" s="390"/>
      <c r="LY238" s="390"/>
      <c r="LZ238" s="390"/>
      <c r="MA238" s="390"/>
      <c r="MB238" s="390"/>
      <c r="MC238" s="390"/>
      <c r="MD238" s="390"/>
      <c r="ME238" s="390"/>
      <c r="MF238" s="390"/>
      <c r="MG238" s="390"/>
      <c r="MH238" s="390"/>
      <c r="MI238" s="390"/>
      <c r="MJ238" s="390"/>
      <c r="MK238" s="390"/>
      <c r="ML238" s="390"/>
      <c r="MM238" s="390"/>
      <c r="MN238" s="390"/>
      <c r="MO238" s="390"/>
      <c r="MP238" s="390"/>
      <c r="MQ238" s="390"/>
      <c r="MR238" s="390"/>
      <c r="MS238" s="390"/>
      <c r="MT238" s="390"/>
      <c r="MU238" s="390"/>
      <c r="MV238" s="390"/>
      <c r="MW238" s="390"/>
      <c r="MX238" s="390"/>
      <c r="MY238" s="390"/>
      <c r="MZ238" s="390"/>
      <c r="NA238" s="390"/>
      <c r="NB238" s="390"/>
      <c r="NC238" s="390"/>
      <c r="ND238" s="390"/>
      <c r="NE238" s="390"/>
      <c r="NF238" s="390"/>
      <c r="NG238" s="390"/>
      <c r="NH238" s="390"/>
      <c r="NI238" s="390"/>
      <c r="NJ238" s="390"/>
      <c r="NK238" s="390"/>
      <c r="NL238" s="390"/>
      <c r="NM238" s="390"/>
      <c r="NN238" s="390"/>
      <c r="NO238" s="390"/>
      <c r="NP238" s="390"/>
      <c r="NQ238" s="390"/>
      <c r="NR238" s="390"/>
      <c r="NS238" s="390"/>
      <c r="NT238" s="390"/>
      <c r="NU238" s="390"/>
      <c r="NV238" s="390"/>
      <c r="NW238" s="390"/>
      <c r="NX238" s="390"/>
      <c r="NY238" s="390"/>
      <c r="NZ238" s="390"/>
      <c r="OA238" s="390"/>
      <c r="OB238" s="390"/>
      <c r="OC238" s="390"/>
      <c r="OD238" s="390"/>
      <c r="OE238" s="390"/>
      <c r="OF238" s="390"/>
      <c r="OG238" s="390"/>
      <c r="OH238" s="390"/>
      <c r="OI238" s="390"/>
      <c r="OJ238" s="390"/>
      <c r="OK238" s="390"/>
      <c r="OL238" s="390"/>
      <c r="OM238" s="390"/>
      <c r="ON238" s="390"/>
      <c r="OO238" s="390"/>
      <c r="OP238" s="390"/>
      <c r="OQ238" s="390"/>
      <c r="OR238" s="390"/>
      <c r="OS238" s="390"/>
      <c r="OT238" s="390"/>
      <c r="OU238" s="390"/>
      <c r="OV238" s="390"/>
      <c r="OW238" s="390"/>
      <c r="OX238" s="390"/>
      <c r="OY238" s="390"/>
      <c r="OZ238" s="390"/>
      <c r="PA238" s="390"/>
      <c r="PB238" s="390"/>
      <c r="PC238" s="390"/>
      <c r="PD238" s="390"/>
      <c r="PE238" s="390"/>
      <c r="PF238" s="390"/>
      <c r="PG238" s="390"/>
      <c r="PH238" s="390"/>
      <c r="PI238" s="390"/>
      <c r="PJ238" s="390"/>
      <c r="PK238" s="390"/>
      <c r="PL238" s="390"/>
      <c r="PM238" s="390"/>
      <c r="PN238" s="390"/>
      <c r="PO238" s="390"/>
      <c r="PP238" s="390"/>
      <c r="PQ238" s="390"/>
      <c r="PR238" s="390"/>
      <c r="PS238" s="390"/>
      <c r="PT238" s="390"/>
      <c r="PU238" s="390"/>
      <c r="PV238" s="390"/>
      <c r="PW238" s="390"/>
      <c r="PX238" s="390"/>
      <c r="PY238" s="390"/>
      <c r="PZ238" s="390"/>
      <c r="QA238" s="390"/>
      <c r="QB238" s="390"/>
      <c r="QC238" s="390"/>
      <c r="QD238" s="390"/>
      <c r="QE238" s="390"/>
      <c r="QF238" s="390"/>
      <c r="QG238" s="390"/>
      <c r="QH238" s="390"/>
      <c r="QI238" s="390"/>
      <c r="QJ238" s="390"/>
      <c r="QK238" s="390"/>
      <c r="QL238" s="390"/>
      <c r="QM238" s="390"/>
      <c r="QN238" s="390"/>
      <c r="QO238" s="390"/>
      <c r="QP238" s="390"/>
      <c r="QQ238" s="390"/>
      <c r="QR238" s="390"/>
      <c r="QS238" s="390"/>
      <c r="QT238" s="390"/>
      <c r="QU238" s="390"/>
      <c r="QV238" s="390"/>
      <c r="QW238" s="390"/>
      <c r="QX238" s="390"/>
    </row>
    <row r="239" customFormat="false" ht="21" hidden="false" customHeight="true" outlineLevel="0" collapsed="false">
      <c r="A239" s="407"/>
      <c r="B239" s="396"/>
      <c r="C239" s="396"/>
      <c r="D239" s="396"/>
      <c r="E239" s="396"/>
      <c r="F239" s="396"/>
      <c r="G239" s="396"/>
      <c r="H239" s="396"/>
      <c r="I239" s="396"/>
      <c r="J239" s="396"/>
      <c r="K239" s="396"/>
      <c r="L239" s="396"/>
      <c r="M239" s="396"/>
      <c r="N239" s="396"/>
      <c r="O239" s="396"/>
      <c r="P239" s="396"/>
      <c r="Q239" s="396"/>
      <c r="R239" s="396"/>
      <c r="S239" s="396"/>
      <c r="T239" s="396"/>
      <c r="U239" s="396"/>
      <c r="V239" s="396"/>
      <c r="W239" s="396"/>
      <c r="X239" s="396"/>
      <c r="Y239" s="396"/>
      <c r="Z239" s="396"/>
      <c r="AA239" s="397"/>
      <c r="AB239" s="394"/>
      <c r="AE239" s="390"/>
      <c r="AF239" s="390"/>
      <c r="AG239" s="390"/>
      <c r="AH239" s="390"/>
      <c r="AI239" s="390"/>
      <c r="AJ239" s="390"/>
      <c r="AK239" s="390"/>
      <c r="AL239" s="390"/>
      <c r="AM239" s="390"/>
      <c r="AN239" s="390"/>
      <c r="AO239" s="390"/>
      <c r="AP239" s="390"/>
      <c r="AQ239" s="390"/>
      <c r="AR239" s="390"/>
      <c r="AS239" s="390"/>
      <c r="AT239" s="390"/>
      <c r="AU239" s="390"/>
      <c r="AV239" s="390"/>
      <c r="AW239" s="390"/>
      <c r="AX239" s="390"/>
      <c r="AY239" s="390"/>
      <c r="AZ239" s="390"/>
      <c r="BA239" s="390"/>
      <c r="BB239" s="390"/>
      <c r="BC239" s="390"/>
      <c r="BD239" s="390"/>
      <c r="BE239" s="390"/>
      <c r="BF239" s="390"/>
      <c r="BG239" s="390"/>
      <c r="BH239" s="390"/>
      <c r="BI239" s="390"/>
      <c r="BJ239" s="390"/>
      <c r="BK239" s="390"/>
      <c r="BL239" s="390"/>
      <c r="BM239" s="390"/>
      <c r="BN239" s="390"/>
      <c r="BO239" s="390"/>
      <c r="BP239" s="390"/>
      <c r="BQ239" s="390"/>
      <c r="BR239" s="390"/>
      <c r="BS239" s="390"/>
      <c r="BT239" s="390"/>
      <c r="BU239" s="390"/>
      <c r="BV239" s="390"/>
      <c r="BW239" s="390"/>
      <c r="BX239" s="390"/>
      <c r="BY239" s="390"/>
      <c r="BZ239" s="390"/>
      <c r="CA239" s="390"/>
      <c r="CB239" s="390"/>
      <c r="CC239" s="390"/>
      <c r="CD239" s="390"/>
      <c r="CE239" s="390"/>
      <c r="CF239" s="390"/>
      <c r="CG239" s="390"/>
      <c r="CH239" s="390"/>
      <c r="CI239" s="390"/>
      <c r="CJ239" s="390"/>
      <c r="CK239" s="390"/>
      <c r="CL239" s="390"/>
      <c r="CM239" s="390"/>
      <c r="CN239" s="390"/>
      <c r="CO239" s="390"/>
      <c r="CP239" s="390"/>
      <c r="CQ239" s="390"/>
      <c r="CR239" s="390"/>
      <c r="CS239" s="390"/>
      <c r="CT239" s="390"/>
      <c r="CU239" s="390"/>
      <c r="CV239" s="390"/>
      <c r="CW239" s="390"/>
      <c r="CX239" s="390"/>
      <c r="CY239" s="390"/>
      <c r="CZ239" s="390"/>
      <c r="DA239" s="390"/>
      <c r="DB239" s="390"/>
      <c r="DC239" s="390"/>
      <c r="DD239" s="390"/>
      <c r="DE239" s="390"/>
      <c r="DF239" s="390"/>
      <c r="DG239" s="390"/>
      <c r="DH239" s="390"/>
      <c r="DI239" s="390"/>
      <c r="DJ239" s="390"/>
      <c r="DK239" s="390"/>
      <c r="DL239" s="390"/>
      <c r="DM239" s="390"/>
      <c r="DN239" s="390"/>
      <c r="DO239" s="390"/>
      <c r="DP239" s="390"/>
      <c r="DQ239" s="390"/>
      <c r="DR239" s="390"/>
      <c r="DS239" s="390"/>
      <c r="DT239" s="390"/>
      <c r="DU239" s="390"/>
      <c r="DV239" s="390"/>
      <c r="DW239" s="390"/>
      <c r="DX239" s="390"/>
      <c r="DY239" s="390"/>
      <c r="DZ239" s="390"/>
      <c r="EA239" s="390"/>
      <c r="EB239" s="390"/>
      <c r="EC239" s="390"/>
      <c r="ED239" s="390"/>
      <c r="EE239" s="390"/>
      <c r="EF239" s="390"/>
      <c r="EG239" s="390"/>
      <c r="EH239" s="390"/>
      <c r="EI239" s="390"/>
      <c r="EJ239" s="390"/>
      <c r="EK239" s="390"/>
      <c r="EL239" s="390"/>
      <c r="EM239" s="390"/>
      <c r="EN239" s="390"/>
      <c r="EO239" s="390"/>
      <c r="EP239" s="390"/>
      <c r="EQ239" s="390"/>
      <c r="ER239" s="390"/>
      <c r="ES239" s="390"/>
      <c r="ET239" s="390"/>
      <c r="EU239" s="390"/>
      <c r="EV239" s="390"/>
      <c r="EW239" s="390"/>
      <c r="EX239" s="390"/>
      <c r="EY239" s="390"/>
      <c r="EZ239" s="390"/>
      <c r="FA239" s="390"/>
      <c r="FB239" s="390"/>
      <c r="FC239" s="390"/>
      <c r="FD239" s="390"/>
      <c r="FE239" s="390"/>
      <c r="FF239" s="390"/>
      <c r="FG239" s="390"/>
      <c r="FH239" s="390"/>
      <c r="FI239" s="390"/>
      <c r="FJ239" s="390"/>
      <c r="FK239" s="390"/>
      <c r="FL239" s="390"/>
      <c r="FM239" s="390"/>
      <c r="FN239" s="390"/>
      <c r="FO239" s="390"/>
      <c r="FP239" s="390"/>
      <c r="FQ239" s="390"/>
      <c r="FR239" s="390"/>
      <c r="FS239" s="390"/>
      <c r="FT239" s="390"/>
      <c r="FU239" s="390"/>
      <c r="FV239" s="390"/>
      <c r="FW239" s="390"/>
      <c r="FX239" s="390"/>
      <c r="FY239" s="390"/>
      <c r="FZ239" s="390"/>
      <c r="GA239" s="390"/>
      <c r="GB239" s="390"/>
      <c r="GC239" s="390"/>
      <c r="GD239" s="390"/>
      <c r="GE239" s="390"/>
      <c r="GF239" s="390"/>
      <c r="GG239" s="390"/>
      <c r="GH239" s="390"/>
      <c r="GI239" s="390"/>
      <c r="GJ239" s="390"/>
      <c r="GK239" s="390"/>
      <c r="GL239" s="390"/>
      <c r="GM239" s="390"/>
      <c r="GN239" s="390"/>
      <c r="GO239" s="390"/>
      <c r="GP239" s="390"/>
      <c r="GQ239" s="390"/>
      <c r="GR239" s="390"/>
      <c r="GS239" s="390"/>
      <c r="GT239" s="390"/>
      <c r="GU239" s="390"/>
      <c r="GV239" s="390"/>
      <c r="GW239" s="390"/>
      <c r="GX239" s="390"/>
      <c r="GY239" s="390"/>
      <c r="GZ239" s="390"/>
      <c r="HA239" s="390"/>
      <c r="HB239" s="390"/>
      <c r="HC239" s="390"/>
      <c r="HD239" s="390"/>
      <c r="HE239" s="390"/>
      <c r="HF239" s="390"/>
      <c r="HG239" s="390"/>
      <c r="HH239" s="390"/>
      <c r="HI239" s="390"/>
      <c r="HJ239" s="390"/>
      <c r="HK239" s="390"/>
      <c r="HL239" s="390"/>
      <c r="HM239" s="390"/>
      <c r="HN239" s="390"/>
      <c r="HO239" s="390"/>
      <c r="HP239" s="390"/>
      <c r="HQ239" s="390"/>
      <c r="HR239" s="390"/>
      <c r="HS239" s="390"/>
      <c r="HT239" s="390"/>
      <c r="HU239" s="390"/>
      <c r="HV239" s="390"/>
      <c r="HW239" s="390"/>
      <c r="HX239" s="390"/>
      <c r="HY239" s="390"/>
      <c r="HZ239" s="390"/>
      <c r="IA239" s="390"/>
      <c r="IB239" s="390"/>
      <c r="IC239" s="390"/>
      <c r="ID239" s="390"/>
      <c r="IE239" s="390"/>
      <c r="IF239" s="390"/>
      <c r="IG239" s="390"/>
      <c r="IH239" s="390"/>
      <c r="II239" s="390"/>
      <c r="IJ239" s="390"/>
      <c r="IK239" s="390"/>
      <c r="IL239" s="390"/>
      <c r="IM239" s="390"/>
      <c r="IN239" s="390"/>
      <c r="IO239" s="390"/>
      <c r="IP239" s="390"/>
      <c r="IQ239" s="390"/>
      <c r="IR239" s="390"/>
      <c r="IS239" s="390"/>
      <c r="IT239" s="390"/>
      <c r="IU239" s="390"/>
      <c r="IV239" s="390"/>
      <c r="IW239" s="390"/>
      <c r="IX239" s="390"/>
      <c r="IY239" s="390"/>
      <c r="IZ239" s="390"/>
      <c r="JA239" s="390"/>
      <c r="JB239" s="390"/>
      <c r="JC239" s="390"/>
      <c r="JD239" s="390"/>
      <c r="JE239" s="390"/>
      <c r="JF239" s="390"/>
      <c r="JG239" s="390"/>
      <c r="JH239" s="390"/>
      <c r="JI239" s="390"/>
      <c r="JJ239" s="390"/>
      <c r="JK239" s="390"/>
      <c r="JL239" s="390"/>
      <c r="JM239" s="390"/>
      <c r="JN239" s="390"/>
      <c r="JO239" s="390"/>
      <c r="JP239" s="390"/>
      <c r="JQ239" s="390"/>
      <c r="JR239" s="390"/>
      <c r="JS239" s="390"/>
      <c r="JT239" s="390"/>
      <c r="JU239" s="390"/>
      <c r="JV239" s="390"/>
      <c r="JW239" s="390"/>
      <c r="JX239" s="390"/>
      <c r="JY239" s="390"/>
      <c r="JZ239" s="390"/>
      <c r="KA239" s="390"/>
      <c r="KB239" s="390"/>
      <c r="KC239" s="390"/>
      <c r="KD239" s="390"/>
      <c r="KE239" s="390"/>
      <c r="KF239" s="390"/>
      <c r="KG239" s="390"/>
      <c r="KH239" s="390"/>
      <c r="KI239" s="390"/>
      <c r="KJ239" s="390"/>
      <c r="KK239" s="390"/>
      <c r="KL239" s="390"/>
      <c r="KM239" s="390"/>
      <c r="KN239" s="390"/>
      <c r="KO239" s="390"/>
      <c r="KP239" s="390"/>
      <c r="KQ239" s="390"/>
      <c r="KR239" s="390"/>
      <c r="KS239" s="390"/>
      <c r="KT239" s="390"/>
      <c r="KU239" s="390"/>
      <c r="KV239" s="390"/>
      <c r="KW239" s="390"/>
      <c r="KX239" s="390"/>
      <c r="KY239" s="390"/>
      <c r="KZ239" s="390"/>
      <c r="LA239" s="390"/>
      <c r="LB239" s="390"/>
      <c r="LC239" s="390"/>
      <c r="LD239" s="390"/>
      <c r="LE239" s="390"/>
      <c r="LF239" s="390"/>
      <c r="LG239" s="390"/>
      <c r="LH239" s="390"/>
      <c r="LI239" s="390"/>
      <c r="LJ239" s="390"/>
      <c r="LK239" s="390"/>
      <c r="LL239" s="390"/>
      <c r="LM239" s="390"/>
      <c r="LN239" s="390"/>
      <c r="LO239" s="390"/>
      <c r="LP239" s="390"/>
      <c r="LQ239" s="390"/>
      <c r="LR239" s="390"/>
      <c r="LS239" s="390"/>
      <c r="LT239" s="390"/>
      <c r="LU239" s="390"/>
      <c r="LV239" s="390"/>
      <c r="LW239" s="390"/>
      <c r="LX239" s="390"/>
      <c r="LY239" s="390"/>
      <c r="LZ239" s="390"/>
      <c r="MA239" s="390"/>
      <c r="MB239" s="390"/>
      <c r="MC239" s="390"/>
      <c r="MD239" s="390"/>
      <c r="ME239" s="390"/>
      <c r="MF239" s="390"/>
      <c r="MG239" s="390"/>
      <c r="MH239" s="390"/>
      <c r="MI239" s="390"/>
      <c r="MJ239" s="390"/>
      <c r="MK239" s="390"/>
      <c r="ML239" s="390"/>
      <c r="MM239" s="390"/>
      <c r="MN239" s="390"/>
      <c r="MO239" s="390"/>
      <c r="MP239" s="390"/>
      <c r="MQ239" s="390"/>
      <c r="MR239" s="390"/>
      <c r="MS239" s="390"/>
      <c r="MT239" s="390"/>
      <c r="MU239" s="390"/>
      <c r="MV239" s="390"/>
      <c r="MW239" s="390"/>
      <c r="MX239" s="390"/>
      <c r="MY239" s="390"/>
      <c r="MZ239" s="390"/>
      <c r="NA239" s="390"/>
      <c r="NB239" s="390"/>
      <c r="NC239" s="390"/>
      <c r="ND239" s="390"/>
      <c r="NE239" s="390"/>
      <c r="NF239" s="390"/>
      <c r="NG239" s="390"/>
      <c r="NH239" s="390"/>
      <c r="NI239" s="390"/>
      <c r="NJ239" s="390"/>
      <c r="NK239" s="390"/>
      <c r="NL239" s="390"/>
      <c r="NM239" s="390"/>
      <c r="NN239" s="390"/>
      <c r="NO239" s="390"/>
      <c r="NP239" s="390"/>
      <c r="NQ239" s="390"/>
      <c r="NR239" s="390"/>
      <c r="NS239" s="390"/>
      <c r="NT239" s="390"/>
      <c r="NU239" s="390"/>
      <c r="NV239" s="390"/>
      <c r="NW239" s="390"/>
      <c r="NX239" s="390"/>
      <c r="NY239" s="390"/>
      <c r="NZ239" s="390"/>
      <c r="OA239" s="390"/>
      <c r="OB239" s="390"/>
      <c r="OC239" s="390"/>
      <c r="OD239" s="390"/>
      <c r="OE239" s="390"/>
      <c r="OF239" s="390"/>
      <c r="OG239" s="390"/>
      <c r="OH239" s="390"/>
      <c r="OI239" s="390"/>
      <c r="OJ239" s="390"/>
      <c r="OK239" s="390"/>
      <c r="OL239" s="390"/>
      <c r="OM239" s="390"/>
      <c r="ON239" s="390"/>
      <c r="OO239" s="390"/>
      <c r="OP239" s="390"/>
      <c r="OQ239" s="390"/>
      <c r="OR239" s="390"/>
      <c r="OS239" s="390"/>
      <c r="OT239" s="390"/>
      <c r="OU239" s="390"/>
      <c r="OV239" s="390"/>
      <c r="OW239" s="390"/>
      <c r="OX239" s="390"/>
      <c r="OY239" s="390"/>
      <c r="OZ239" s="390"/>
      <c r="PA239" s="390"/>
      <c r="PB239" s="390"/>
      <c r="PC239" s="390"/>
      <c r="PD239" s="390"/>
      <c r="PE239" s="390"/>
      <c r="PF239" s="390"/>
      <c r="PG239" s="390"/>
      <c r="PH239" s="390"/>
      <c r="PI239" s="390"/>
      <c r="PJ239" s="390"/>
      <c r="PK239" s="390"/>
      <c r="PL239" s="390"/>
      <c r="PM239" s="390"/>
      <c r="PN239" s="390"/>
      <c r="PO239" s="390"/>
      <c r="PP239" s="390"/>
      <c r="PQ239" s="390"/>
      <c r="PR239" s="390"/>
      <c r="PS239" s="390"/>
      <c r="PT239" s="390"/>
      <c r="PU239" s="390"/>
      <c r="PV239" s="390"/>
      <c r="PW239" s="390"/>
      <c r="PX239" s="390"/>
      <c r="PY239" s="390"/>
      <c r="PZ239" s="390"/>
      <c r="QA239" s="390"/>
      <c r="QB239" s="390"/>
      <c r="QC239" s="390"/>
      <c r="QD239" s="390"/>
      <c r="QE239" s="390"/>
      <c r="QF239" s="390"/>
      <c r="QG239" s="390"/>
      <c r="QH239" s="390"/>
      <c r="QI239" s="390"/>
      <c r="QJ239" s="390"/>
      <c r="QK239" s="390"/>
      <c r="QL239" s="390"/>
      <c r="QM239" s="390"/>
      <c r="QN239" s="390"/>
      <c r="QO239" s="390"/>
      <c r="QP239" s="390"/>
      <c r="QQ239" s="390"/>
      <c r="QR239" s="390"/>
      <c r="QS239" s="390"/>
      <c r="QT239" s="390"/>
      <c r="QU239" s="390"/>
      <c r="QV239" s="390"/>
      <c r="QW239" s="390"/>
      <c r="QX239" s="390"/>
    </row>
    <row r="240" customFormat="false" ht="21" hidden="false" customHeight="true" outlineLevel="0" collapsed="false">
      <c r="A240" s="407"/>
      <c r="B240" s="396" t="s">
        <v>2827</v>
      </c>
      <c r="C240" s="396"/>
      <c r="D240" s="396"/>
      <c r="E240" s="396"/>
      <c r="F240" s="396"/>
      <c r="G240" s="396"/>
      <c r="H240" s="396"/>
      <c r="I240" s="396"/>
      <c r="J240" s="396"/>
      <c r="K240" s="396"/>
      <c r="L240" s="396"/>
      <c r="M240" s="396"/>
      <c r="N240" s="396"/>
      <c r="O240" s="396"/>
      <c r="P240" s="396"/>
      <c r="Q240" s="396"/>
      <c r="R240" s="396"/>
      <c r="S240" s="396"/>
      <c r="T240" s="396"/>
      <c r="U240" s="396"/>
      <c r="V240" s="396"/>
      <c r="W240" s="396"/>
      <c r="X240" s="396"/>
      <c r="Y240" s="396"/>
      <c r="Z240" s="396"/>
      <c r="AA240" s="397"/>
      <c r="AB240" s="394"/>
      <c r="AE240" s="390"/>
      <c r="AF240" s="390"/>
      <c r="AG240" s="390"/>
      <c r="AH240" s="390"/>
      <c r="AI240" s="390"/>
      <c r="AJ240" s="390"/>
      <c r="AK240" s="390"/>
      <c r="AL240" s="390"/>
      <c r="AM240" s="390"/>
      <c r="AN240" s="390"/>
      <c r="AO240" s="390"/>
      <c r="AP240" s="390"/>
      <c r="AQ240" s="390"/>
      <c r="AR240" s="390"/>
      <c r="AS240" s="390"/>
      <c r="AT240" s="390"/>
      <c r="AU240" s="390"/>
      <c r="AV240" s="390"/>
      <c r="AW240" s="390"/>
      <c r="AX240" s="390"/>
      <c r="AY240" s="390"/>
      <c r="AZ240" s="390"/>
      <c r="BA240" s="390"/>
      <c r="BB240" s="390"/>
      <c r="BC240" s="390"/>
      <c r="BD240" s="390"/>
      <c r="BE240" s="390"/>
      <c r="BF240" s="390"/>
      <c r="BG240" s="390"/>
      <c r="BH240" s="390"/>
      <c r="BI240" s="390"/>
      <c r="BJ240" s="390"/>
      <c r="BK240" s="390"/>
      <c r="BL240" s="390"/>
      <c r="BM240" s="390"/>
      <c r="BN240" s="390"/>
      <c r="BO240" s="390"/>
      <c r="BP240" s="390"/>
      <c r="BQ240" s="390"/>
      <c r="BR240" s="390"/>
      <c r="BS240" s="390"/>
      <c r="BT240" s="390"/>
      <c r="BU240" s="390"/>
      <c r="BV240" s="390"/>
      <c r="BW240" s="390"/>
      <c r="BX240" s="390"/>
      <c r="BY240" s="390"/>
      <c r="BZ240" s="390"/>
      <c r="CA240" s="390"/>
      <c r="CB240" s="390"/>
      <c r="CC240" s="390"/>
      <c r="CD240" s="390"/>
      <c r="CE240" s="390"/>
      <c r="CF240" s="390"/>
      <c r="CG240" s="390"/>
      <c r="CH240" s="390"/>
      <c r="CI240" s="390"/>
      <c r="CJ240" s="390"/>
      <c r="CK240" s="390"/>
      <c r="CL240" s="390"/>
      <c r="CM240" s="390"/>
      <c r="CN240" s="390"/>
      <c r="CO240" s="390"/>
      <c r="CP240" s="390"/>
      <c r="CQ240" s="390"/>
      <c r="CR240" s="390"/>
      <c r="CS240" s="390"/>
      <c r="CT240" s="390"/>
      <c r="CU240" s="390"/>
      <c r="CV240" s="390"/>
      <c r="CW240" s="390"/>
      <c r="CX240" s="390"/>
      <c r="CY240" s="390"/>
      <c r="CZ240" s="390"/>
      <c r="DA240" s="390"/>
      <c r="DB240" s="390"/>
      <c r="DC240" s="390"/>
      <c r="DD240" s="390"/>
      <c r="DE240" s="390"/>
      <c r="DF240" s="390"/>
      <c r="DG240" s="390"/>
      <c r="DH240" s="390"/>
      <c r="DI240" s="390"/>
      <c r="DJ240" s="390"/>
      <c r="DK240" s="390"/>
      <c r="DL240" s="390"/>
      <c r="DM240" s="390"/>
      <c r="DN240" s="390"/>
      <c r="DO240" s="390"/>
      <c r="DP240" s="390"/>
      <c r="DQ240" s="390"/>
      <c r="DR240" s="390"/>
      <c r="DS240" s="390"/>
      <c r="DT240" s="390"/>
      <c r="DU240" s="390"/>
      <c r="DV240" s="390"/>
      <c r="DW240" s="390"/>
      <c r="DX240" s="390"/>
      <c r="DY240" s="390"/>
      <c r="DZ240" s="390"/>
      <c r="EA240" s="390"/>
      <c r="EB240" s="390"/>
      <c r="EC240" s="390"/>
      <c r="ED240" s="390"/>
      <c r="EE240" s="390"/>
      <c r="EF240" s="390"/>
      <c r="EG240" s="390"/>
      <c r="EH240" s="390"/>
      <c r="EI240" s="390"/>
      <c r="EJ240" s="390"/>
      <c r="EK240" s="390"/>
      <c r="EL240" s="390"/>
      <c r="EM240" s="390"/>
      <c r="EN240" s="390"/>
      <c r="EO240" s="390"/>
      <c r="EP240" s="390"/>
      <c r="EQ240" s="390"/>
      <c r="ER240" s="390"/>
      <c r="ES240" s="390"/>
      <c r="ET240" s="390"/>
      <c r="EU240" s="390"/>
      <c r="EV240" s="390"/>
      <c r="EW240" s="390"/>
      <c r="EX240" s="390"/>
      <c r="EY240" s="390"/>
      <c r="EZ240" s="390"/>
      <c r="FA240" s="390"/>
      <c r="FB240" s="390"/>
      <c r="FC240" s="390"/>
      <c r="FD240" s="390"/>
      <c r="FE240" s="390"/>
      <c r="FF240" s="390"/>
      <c r="FG240" s="390"/>
      <c r="FH240" s="390"/>
      <c r="FI240" s="390"/>
      <c r="FJ240" s="390"/>
      <c r="FK240" s="390"/>
      <c r="FL240" s="390"/>
      <c r="FM240" s="390"/>
      <c r="FN240" s="390"/>
      <c r="FO240" s="390"/>
      <c r="FP240" s="390"/>
      <c r="FQ240" s="390"/>
      <c r="FR240" s="390"/>
      <c r="FS240" s="390"/>
      <c r="FT240" s="390"/>
      <c r="FU240" s="390"/>
      <c r="FV240" s="390"/>
      <c r="FW240" s="390"/>
      <c r="FX240" s="390"/>
      <c r="FY240" s="390"/>
      <c r="FZ240" s="390"/>
      <c r="GA240" s="390"/>
      <c r="GB240" s="390"/>
      <c r="GC240" s="390"/>
      <c r="GD240" s="390"/>
      <c r="GE240" s="390"/>
      <c r="GF240" s="390"/>
      <c r="GG240" s="390"/>
      <c r="GH240" s="390"/>
      <c r="GI240" s="390"/>
      <c r="GJ240" s="390"/>
      <c r="GK240" s="390"/>
      <c r="GL240" s="390"/>
      <c r="GM240" s="390"/>
      <c r="GN240" s="390"/>
      <c r="GO240" s="390"/>
      <c r="GP240" s="390"/>
      <c r="GQ240" s="390"/>
      <c r="GR240" s="390"/>
      <c r="GS240" s="390"/>
      <c r="GT240" s="390"/>
      <c r="GU240" s="390"/>
      <c r="GV240" s="390"/>
      <c r="GW240" s="390"/>
      <c r="GX240" s="390"/>
      <c r="GY240" s="390"/>
      <c r="GZ240" s="390"/>
      <c r="HA240" s="390"/>
      <c r="HB240" s="390"/>
      <c r="HC240" s="390"/>
      <c r="HD240" s="390"/>
      <c r="HE240" s="390"/>
      <c r="HF240" s="390"/>
      <c r="HG240" s="390"/>
      <c r="HH240" s="390"/>
      <c r="HI240" s="390"/>
      <c r="HJ240" s="390"/>
      <c r="HK240" s="390"/>
      <c r="HL240" s="390"/>
      <c r="HM240" s="390"/>
      <c r="HN240" s="390"/>
      <c r="HO240" s="390"/>
      <c r="HP240" s="390"/>
      <c r="HQ240" s="390"/>
      <c r="HR240" s="390"/>
      <c r="HS240" s="390"/>
      <c r="HT240" s="390"/>
      <c r="HU240" s="390"/>
      <c r="HV240" s="390"/>
      <c r="HW240" s="390"/>
      <c r="HX240" s="390"/>
      <c r="HY240" s="390"/>
      <c r="HZ240" s="390"/>
      <c r="IA240" s="390"/>
      <c r="IB240" s="390"/>
      <c r="IC240" s="390"/>
      <c r="ID240" s="390"/>
      <c r="IE240" s="390"/>
      <c r="IF240" s="390"/>
      <c r="IG240" s="390"/>
      <c r="IH240" s="390"/>
      <c r="II240" s="390"/>
      <c r="IJ240" s="390"/>
      <c r="IK240" s="390"/>
      <c r="IL240" s="390"/>
      <c r="IM240" s="390"/>
      <c r="IN240" s="390"/>
      <c r="IO240" s="390"/>
      <c r="IP240" s="390"/>
      <c r="IQ240" s="390"/>
      <c r="IR240" s="390"/>
      <c r="IS240" s="390"/>
      <c r="IT240" s="390"/>
      <c r="IU240" s="390"/>
      <c r="IV240" s="390"/>
      <c r="IW240" s="390"/>
      <c r="IX240" s="390"/>
      <c r="IY240" s="390"/>
      <c r="IZ240" s="390"/>
      <c r="JA240" s="390"/>
      <c r="JB240" s="390"/>
      <c r="JC240" s="390"/>
      <c r="JD240" s="390"/>
      <c r="JE240" s="390"/>
      <c r="JF240" s="390"/>
      <c r="JG240" s="390"/>
      <c r="JH240" s="390"/>
      <c r="JI240" s="390"/>
      <c r="JJ240" s="390"/>
      <c r="JK240" s="390"/>
      <c r="JL240" s="390"/>
      <c r="JM240" s="390"/>
      <c r="JN240" s="390"/>
      <c r="JO240" s="390"/>
      <c r="JP240" s="390"/>
      <c r="JQ240" s="390"/>
      <c r="JR240" s="390"/>
      <c r="JS240" s="390"/>
      <c r="JT240" s="390"/>
      <c r="JU240" s="390"/>
      <c r="JV240" s="390"/>
      <c r="JW240" s="390"/>
      <c r="JX240" s="390"/>
      <c r="JY240" s="390"/>
      <c r="JZ240" s="390"/>
      <c r="KA240" s="390"/>
      <c r="KB240" s="390"/>
      <c r="KC240" s="390"/>
      <c r="KD240" s="390"/>
      <c r="KE240" s="390"/>
      <c r="KF240" s="390"/>
      <c r="KG240" s="390"/>
      <c r="KH240" s="390"/>
      <c r="KI240" s="390"/>
      <c r="KJ240" s="390"/>
      <c r="KK240" s="390"/>
      <c r="KL240" s="390"/>
      <c r="KM240" s="390"/>
      <c r="KN240" s="390"/>
      <c r="KO240" s="390"/>
      <c r="KP240" s="390"/>
      <c r="KQ240" s="390"/>
      <c r="KR240" s="390"/>
      <c r="KS240" s="390"/>
      <c r="KT240" s="390"/>
      <c r="KU240" s="390"/>
      <c r="KV240" s="390"/>
      <c r="KW240" s="390"/>
      <c r="KX240" s="390"/>
      <c r="KY240" s="390"/>
      <c r="KZ240" s="390"/>
      <c r="LA240" s="390"/>
      <c r="LB240" s="390"/>
      <c r="LC240" s="390"/>
      <c r="LD240" s="390"/>
      <c r="LE240" s="390"/>
      <c r="LF240" s="390"/>
      <c r="LG240" s="390"/>
      <c r="LH240" s="390"/>
      <c r="LI240" s="390"/>
      <c r="LJ240" s="390"/>
      <c r="LK240" s="390"/>
      <c r="LL240" s="390"/>
      <c r="LM240" s="390"/>
      <c r="LN240" s="390"/>
      <c r="LO240" s="390"/>
      <c r="LP240" s="390"/>
      <c r="LQ240" s="390"/>
      <c r="LR240" s="390"/>
      <c r="LS240" s="390"/>
      <c r="LT240" s="390"/>
      <c r="LU240" s="390"/>
      <c r="LV240" s="390"/>
      <c r="LW240" s="390"/>
      <c r="LX240" s="390"/>
      <c r="LY240" s="390"/>
      <c r="LZ240" s="390"/>
      <c r="MA240" s="390"/>
      <c r="MB240" s="390"/>
      <c r="MC240" s="390"/>
      <c r="MD240" s="390"/>
      <c r="ME240" s="390"/>
      <c r="MF240" s="390"/>
      <c r="MG240" s="390"/>
      <c r="MH240" s="390"/>
      <c r="MI240" s="390"/>
      <c r="MJ240" s="390"/>
      <c r="MK240" s="390"/>
      <c r="ML240" s="390"/>
      <c r="MM240" s="390"/>
      <c r="MN240" s="390"/>
      <c r="MO240" s="390"/>
      <c r="MP240" s="390"/>
      <c r="MQ240" s="390"/>
      <c r="MR240" s="390"/>
      <c r="MS240" s="390"/>
      <c r="MT240" s="390"/>
      <c r="MU240" s="390"/>
      <c r="MV240" s="390"/>
      <c r="MW240" s="390"/>
      <c r="MX240" s="390"/>
      <c r="MY240" s="390"/>
      <c r="MZ240" s="390"/>
      <c r="NA240" s="390"/>
      <c r="NB240" s="390"/>
      <c r="NC240" s="390"/>
      <c r="ND240" s="390"/>
      <c r="NE240" s="390"/>
      <c r="NF240" s="390"/>
      <c r="NG240" s="390"/>
      <c r="NH240" s="390"/>
      <c r="NI240" s="390"/>
      <c r="NJ240" s="390"/>
      <c r="NK240" s="390"/>
      <c r="NL240" s="390"/>
      <c r="NM240" s="390"/>
      <c r="NN240" s="390"/>
      <c r="NO240" s="390"/>
      <c r="NP240" s="390"/>
      <c r="NQ240" s="390"/>
      <c r="NR240" s="390"/>
      <c r="NS240" s="390"/>
      <c r="NT240" s="390"/>
      <c r="NU240" s="390"/>
      <c r="NV240" s="390"/>
      <c r="NW240" s="390"/>
      <c r="NX240" s="390"/>
      <c r="NY240" s="390"/>
      <c r="NZ240" s="390"/>
      <c r="OA240" s="390"/>
      <c r="OB240" s="390"/>
      <c r="OC240" s="390"/>
      <c r="OD240" s="390"/>
      <c r="OE240" s="390"/>
      <c r="OF240" s="390"/>
      <c r="OG240" s="390"/>
      <c r="OH240" s="390"/>
      <c r="OI240" s="390"/>
      <c r="OJ240" s="390"/>
      <c r="OK240" s="390"/>
      <c r="OL240" s="390"/>
      <c r="OM240" s="390"/>
      <c r="ON240" s="390"/>
      <c r="OO240" s="390"/>
      <c r="OP240" s="390"/>
      <c r="OQ240" s="390"/>
      <c r="OR240" s="390"/>
      <c r="OS240" s="390"/>
      <c r="OT240" s="390"/>
      <c r="OU240" s="390"/>
      <c r="OV240" s="390"/>
      <c r="OW240" s="390"/>
      <c r="OX240" s="390"/>
      <c r="OY240" s="390"/>
      <c r="OZ240" s="390"/>
      <c r="PA240" s="390"/>
      <c r="PB240" s="390"/>
      <c r="PC240" s="390"/>
      <c r="PD240" s="390"/>
      <c r="PE240" s="390"/>
      <c r="PF240" s="390"/>
      <c r="PG240" s="390"/>
      <c r="PH240" s="390"/>
      <c r="PI240" s="390"/>
      <c r="PJ240" s="390"/>
      <c r="PK240" s="390"/>
      <c r="PL240" s="390"/>
      <c r="PM240" s="390"/>
      <c r="PN240" s="390"/>
      <c r="PO240" s="390"/>
      <c r="PP240" s="390"/>
      <c r="PQ240" s="390"/>
      <c r="PR240" s="390"/>
      <c r="PS240" s="390"/>
      <c r="PT240" s="390"/>
      <c r="PU240" s="390"/>
      <c r="PV240" s="390"/>
      <c r="PW240" s="390"/>
      <c r="PX240" s="390"/>
      <c r="PY240" s="390"/>
      <c r="PZ240" s="390"/>
      <c r="QA240" s="390"/>
      <c r="QB240" s="390"/>
      <c r="QC240" s="390"/>
      <c r="QD240" s="390"/>
      <c r="QE240" s="390"/>
      <c r="QF240" s="390"/>
      <c r="QG240" s="390"/>
      <c r="QH240" s="390"/>
      <c r="QI240" s="390"/>
      <c r="QJ240" s="390"/>
      <c r="QK240" s="390"/>
      <c r="QL240" s="390"/>
      <c r="QM240" s="390"/>
      <c r="QN240" s="390"/>
      <c r="QO240" s="390"/>
      <c r="QP240" s="390"/>
      <c r="QQ240" s="390"/>
      <c r="QR240" s="390"/>
      <c r="QS240" s="390"/>
      <c r="QT240" s="390"/>
      <c r="QU240" s="390"/>
      <c r="QV240" s="390"/>
      <c r="QW240" s="390"/>
      <c r="QX240" s="390"/>
    </row>
    <row r="241" customFormat="false" ht="21" hidden="false" customHeight="true" outlineLevel="0" collapsed="false">
      <c r="A241" s="407"/>
      <c r="B241" s="396"/>
      <c r="C241" s="396"/>
      <c r="D241" s="396"/>
      <c r="E241" s="396"/>
      <c r="F241" s="396"/>
      <c r="G241" s="396"/>
      <c r="H241" s="396"/>
      <c r="I241" s="396"/>
      <c r="J241" s="396"/>
      <c r="K241" s="396"/>
      <c r="L241" s="396"/>
      <c r="M241" s="396"/>
      <c r="N241" s="396"/>
      <c r="O241" s="396"/>
      <c r="P241" s="396"/>
      <c r="Q241" s="396"/>
      <c r="R241" s="396"/>
      <c r="S241" s="396"/>
      <c r="T241" s="396"/>
      <c r="U241" s="396"/>
      <c r="V241" s="396"/>
      <c r="W241" s="396"/>
      <c r="X241" s="396"/>
      <c r="Y241" s="396"/>
      <c r="Z241" s="396"/>
      <c r="AA241" s="397"/>
      <c r="AB241" s="394"/>
      <c r="AE241" s="390"/>
      <c r="AF241" s="390"/>
      <c r="AG241" s="390"/>
      <c r="AH241" s="390"/>
      <c r="AI241" s="390"/>
      <c r="AJ241" s="390"/>
      <c r="AK241" s="390"/>
      <c r="AL241" s="390"/>
      <c r="AM241" s="390"/>
      <c r="AN241" s="390"/>
      <c r="AO241" s="390"/>
      <c r="AP241" s="390"/>
      <c r="AQ241" s="390"/>
      <c r="AR241" s="390"/>
      <c r="AS241" s="390"/>
      <c r="AT241" s="390"/>
      <c r="AU241" s="390"/>
      <c r="AV241" s="390"/>
      <c r="AW241" s="390"/>
      <c r="AX241" s="390"/>
      <c r="AY241" s="390"/>
      <c r="AZ241" s="390"/>
      <c r="BA241" s="390"/>
      <c r="BB241" s="390"/>
      <c r="BC241" s="390"/>
      <c r="BD241" s="390"/>
      <c r="BE241" s="390"/>
      <c r="BF241" s="390"/>
      <c r="BG241" s="390"/>
      <c r="BH241" s="390"/>
      <c r="BI241" s="390"/>
      <c r="BJ241" s="390"/>
      <c r="BK241" s="390"/>
      <c r="BL241" s="390"/>
      <c r="BM241" s="390"/>
      <c r="BN241" s="390"/>
      <c r="BO241" s="390"/>
      <c r="BP241" s="390"/>
      <c r="BQ241" s="390"/>
      <c r="BR241" s="390"/>
      <c r="BS241" s="390"/>
      <c r="BT241" s="390"/>
      <c r="BU241" s="390"/>
      <c r="BV241" s="390"/>
      <c r="BW241" s="390"/>
      <c r="BX241" s="390"/>
      <c r="BY241" s="390"/>
      <c r="BZ241" s="390"/>
      <c r="CA241" s="390"/>
      <c r="CB241" s="390"/>
      <c r="CC241" s="390"/>
      <c r="CD241" s="390"/>
      <c r="CE241" s="390"/>
      <c r="CF241" s="390"/>
      <c r="CG241" s="390"/>
      <c r="CH241" s="390"/>
      <c r="CI241" s="390"/>
      <c r="CJ241" s="390"/>
      <c r="CK241" s="390"/>
      <c r="CL241" s="390"/>
      <c r="CM241" s="390"/>
      <c r="CN241" s="390"/>
      <c r="CO241" s="390"/>
      <c r="CP241" s="390"/>
      <c r="CQ241" s="390"/>
      <c r="CR241" s="390"/>
      <c r="CS241" s="390"/>
      <c r="CT241" s="390"/>
      <c r="CU241" s="390"/>
      <c r="CV241" s="390"/>
      <c r="CW241" s="390"/>
      <c r="CX241" s="390"/>
      <c r="CY241" s="390"/>
      <c r="CZ241" s="390"/>
      <c r="DA241" s="390"/>
      <c r="DB241" s="390"/>
      <c r="DC241" s="390"/>
      <c r="DD241" s="390"/>
      <c r="DE241" s="390"/>
      <c r="DF241" s="390"/>
      <c r="DG241" s="390"/>
      <c r="DH241" s="390"/>
      <c r="DI241" s="390"/>
      <c r="DJ241" s="390"/>
      <c r="DK241" s="390"/>
      <c r="DL241" s="390"/>
      <c r="DM241" s="390"/>
      <c r="DN241" s="390"/>
      <c r="DO241" s="390"/>
      <c r="DP241" s="390"/>
      <c r="DQ241" s="390"/>
      <c r="DR241" s="390"/>
      <c r="DS241" s="390"/>
      <c r="DT241" s="390"/>
      <c r="DU241" s="390"/>
      <c r="DV241" s="390"/>
      <c r="DW241" s="390"/>
      <c r="DX241" s="390"/>
      <c r="DY241" s="390"/>
      <c r="DZ241" s="390"/>
      <c r="EA241" s="390"/>
      <c r="EB241" s="390"/>
      <c r="EC241" s="390"/>
      <c r="ED241" s="390"/>
      <c r="EE241" s="390"/>
      <c r="EF241" s="390"/>
      <c r="EG241" s="390"/>
      <c r="EH241" s="390"/>
      <c r="EI241" s="390"/>
      <c r="EJ241" s="390"/>
      <c r="EK241" s="390"/>
      <c r="EL241" s="390"/>
      <c r="EM241" s="390"/>
      <c r="EN241" s="390"/>
      <c r="EO241" s="390"/>
      <c r="EP241" s="390"/>
      <c r="EQ241" s="390"/>
      <c r="ER241" s="390"/>
      <c r="ES241" s="390"/>
      <c r="ET241" s="390"/>
      <c r="EU241" s="390"/>
      <c r="EV241" s="390"/>
      <c r="EW241" s="390"/>
      <c r="EX241" s="390"/>
      <c r="EY241" s="390"/>
      <c r="EZ241" s="390"/>
      <c r="FA241" s="390"/>
      <c r="FB241" s="390"/>
      <c r="FC241" s="390"/>
      <c r="FD241" s="390"/>
      <c r="FE241" s="390"/>
      <c r="FF241" s="390"/>
      <c r="FG241" s="390"/>
      <c r="FH241" s="390"/>
      <c r="FI241" s="390"/>
      <c r="FJ241" s="390"/>
      <c r="FK241" s="390"/>
      <c r="FL241" s="390"/>
      <c r="FM241" s="390"/>
      <c r="FN241" s="390"/>
      <c r="FO241" s="390"/>
      <c r="FP241" s="390"/>
      <c r="FQ241" s="390"/>
      <c r="FR241" s="390"/>
      <c r="FS241" s="390"/>
      <c r="FT241" s="390"/>
      <c r="FU241" s="390"/>
      <c r="FV241" s="390"/>
      <c r="FW241" s="390"/>
      <c r="FX241" s="390"/>
      <c r="FY241" s="390"/>
      <c r="FZ241" s="390"/>
      <c r="GA241" s="390"/>
      <c r="GB241" s="390"/>
      <c r="GC241" s="390"/>
      <c r="GD241" s="390"/>
      <c r="GE241" s="390"/>
      <c r="GF241" s="390"/>
      <c r="GG241" s="390"/>
      <c r="GH241" s="390"/>
      <c r="GI241" s="390"/>
      <c r="GJ241" s="390"/>
      <c r="GK241" s="390"/>
      <c r="GL241" s="390"/>
      <c r="GM241" s="390"/>
      <c r="GN241" s="390"/>
      <c r="GO241" s="390"/>
      <c r="GP241" s="390"/>
      <c r="GQ241" s="390"/>
      <c r="GR241" s="390"/>
      <c r="GS241" s="390"/>
      <c r="GT241" s="390"/>
      <c r="GU241" s="390"/>
      <c r="GV241" s="390"/>
      <c r="GW241" s="390"/>
      <c r="GX241" s="390"/>
      <c r="GY241" s="390"/>
      <c r="GZ241" s="390"/>
      <c r="HA241" s="390"/>
      <c r="HB241" s="390"/>
      <c r="HC241" s="390"/>
      <c r="HD241" s="390"/>
      <c r="HE241" s="390"/>
      <c r="HF241" s="390"/>
      <c r="HG241" s="390"/>
      <c r="HH241" s="390"/>
      <c r="HI241" s="390"/>
      <c r="HJ241" s="390"/>
      <c r="HK241" s="390"/>
      <c r="HL241" s="390"/>
      <c r="HM241" s="390"/>
      <c r="HN241" s="390"/>
      <c r="HO241" s="390"/>
      <c r="HP241" s="390"/>
      <c r="HQ241" s="390"/>
      <c r="HR241" s="390"/>
      <c r="HS241" s="390"/>
      <c r="HT241" s="390"/>
      <c r="HU241" s="390"/>
      <c r="HV241" s="390"/>
      <c r="HW241" s="390"/>
      <c r="HX241" s="390"/>
      <c r="HY241" s="390"/>
      <c r="HZ241" s="390"/>
      <c r="IA241" s="390"/>
      <c r="IB241" s="390"/>
      <c r="IC241" s="390"/>
      <c r="ID241" s="390"/>
      <c r="IE241" s="390"/>
      <c r="IF241" s="390"/>
      <c r="IG241" s="390"/>
      <c r="IH241" s="390"/>
      <c r="II241" s="390"/>
      <c r="IJ241" s="390"/>
      <c r="IK241" s="390"/>
      <c r="IL241" s="390"/>
      <c r="IM241" s="390"/>
      <c r="IN241" s="390"/>
      <c r="IO241" s="390"/>
      <c r="IP241" s="390"/>
      <c r="IQ241" s="390"/>
      <c r="IR241" s="390"/>
      <c r="IS241" s="390"/>
      <c r="IT241" s="390"/>
      <c r="IU241" s="390"/>
      <c r="IV241" s="390"/>
      <c r="IW241" s="390"/>
      <c r="IX241" s="390"/>
      <c r="IY241" s="390"/>
      <c r="IZ241" s="390"/>
      <c r="JA241" s="390"/>
      <c r="JB241" s="390"/>
      <c r="JC241" s="390"/>
      <c r="JD241" s="390"/>
      <c r="JE241" s="390"/>
      <c r="JF241" s="390"/>
      <c r="JG241" s="390"/>
      <c r="JH241" s="390"/>
      <c r="JI241" s="390"/>
      <c r="JJ241" s="390"/>
      <c r="JK241" s="390"/>
      <c r="JL241" s="390"/>
      <c r="JM241" s="390"/>
      <c r="JN241" s="390"/>
      <c r="JO241" s="390"/>
      <c r="JP241" s="390"/>
      <c r="JQ241" s="390"/>
      <c r="JR241" s="390"/>
      <c r="JS241" s="390"/>
      <c r="JT241" s="390"/>
      <c r="JU241" s="390"/>
      <c r="JV241" s="390"/>
      <c r="JW241" s="390"/>
      <c r="JX241" s="390"/>
      <c r="JY241" s="390"/>
      <c r="JZ241" s="390"/>
      <c r="KA241" s="390"/>
      <c r="KB241" s="390"/>
      <c r="KC241" s="390"/>
      <c r="KD241" s="390"/>
      <c r="KE241" s="390"/>
      <c r="KF241" s="390"/>
      <c r="KG241" s="390"/>
      <c r="KH241" s="390"/>
      <c r="KI241" s="390"/>
      <c r="KJ241" s="390"/>
      <c r="KK241" s="390"/>
      <c r="KL241" s="390"/>
      <c r="KM241" s="390"/>
      <c r="KN241" s="390"/>
      <c r="KO241" s="390"/>
      <c r="KP241" s="390"/>
      <c r="KQ241" s="390"/>
      <c r="KR241" s="390"/>
      <c r="KS241" s="390"/>
      <c r="KT241" s="390"/>
      <c r="KU241" s="390"/>
      <c r="KV241" s="390"/>
      <c r="KW241" s="390"/>
      <c r="KX241" s="390"/>
      <c r="KY241" s="390"/>
      <c r="KZ241" s="390"/>
      <c r="LA241" s="390"/>
      <c r="LB241" s="390"/>
      <c r="LC241" s="390"/>
      <c r="LD241" s="390"/>
      <c r="LE241" s="390"/>
      <c r="LF241" s="390"/>
      <c r="LG241" s="390"/>
      <c r="LH241" s="390"/>
      <c r="LI241" s="390"/>
      <c r="LJ241" s="390"/>
      <c r="LK241" s="390"/>
      <c r="LL241" s="390"/>
      <c r="LM241" s="390"/>
      <c r="LN241" s="390"/>
      <c r="LO241" s="390"/>
      <c r="LP241" s="390"/>
      <c r="LQ241" s="390"/>
      <c r="LR241" s="390"/>
      <c r="LS241" s="390"/>
      <c r="LT241" s="390"/>
      <c r="LU241" s="390"/>
      <c r="LV241" s="390"/>
      <c r="LW241" s="390"/>
      <c r="LX241" s="390"/>
      <c r="LY241" s="390"/>
      <c r="LZ241" s="390"/>
      <c r="MA241" s="390"/>
      <c r="MB241" s="390"/>
      <c r="MC241" s="390"/>
      <c r="MD241" s="390"/>
      <c r="ME241" s="390"/>
      <c r="MF241" s="390"/>
      <c r="MG241" s="390"/>
      <c r="MH241" s="390"/>
      <c r="MI241" s="390"/>
      <c r="MJ241" s="390"/>
      <c r="MK241" s="390"/>
      <c r="ML241" s="390"/>
      <c r="MM241" s="390"/>
      <c r="MN241" s="390"/>
      <c r="MO241" s="390"/>
      <c r="MP241" s="390"/>
      <c r="MQ241" s="390"/>
      <c r="MR241" s="390"/>
      <c r="MS241" s="390"/>
      <c r="MT241" s="390"/>
      <c r="MU241" s="390"/>
      <c r="MV241" s="390"/>
      <c r="MW241" s="390"/>
      <c r="MX241" s="390"/>
      <c r="MY241" s="390"/>
      <c r="MZ241" s="390"/>
      <c r="NA241" s="390"/>
      <c r="NB241" s="390"/>
      <c r="NC241" s="390"/>
      <c r="ND241" s="390"/>
      <c r="NE241" s="390"/>
      <c r="NF241" s="390"/>
      <c r="NG241" s="390"/>
      <c r="NH241" s="390"/>
      <c r="NI241" s="390"/>
      <c r="NJ241" s="390"/>
      <c r="NK241" s="390"/>
      <c r="NL241" s="390"/>
      <c r="NM241" s="390"/>
      <c r="NN241" s="390"/>
      <c r="NO241" s="390"/>
      <c r="NP241" s="390"/>
      <c r="NQ241" s="390"/>
      <c r="NR241" s="390"/>
      <c r="NS241" s="390"/>
      <c r="NT241" s="390"/>
      <c r="NU241" s="390"/>
      <c r="NV241" s="390"/>
      <c r="NW241" s="390"/>
      <c r="NX241" s="390"/>
      <c r="NY241" s="390"/>
      <c r="NZ241" s="390"/>
      <c r="OA241" s="390"/>
      <c r="OB241" s="390"/>
      <c r="OC241" s="390"/>
      <c r="OD241" s="390"/>
      <c r="OE241" s="390"/>
      <c r="OF241" s="390"/>
      <c r="OG241" s="390"/>
      <c r="OH241" s="390"/>
      <c r="OI241" s="390"/>
      <c r="OJ241" s="390"/>
      <c r="OK241" s="390"/>
      <c r="OL241" s="390"/>
      <c r="OM241" s="390"/>
      <c r="ON241" s="390"/>
      <c r="OO241" s="390"/>
      <c r="OP241" s="390"/>
      <c r="OQ241" s="390"/>
      <c r="OR241" s="390"/>
      <c r="OS241" s="390"/>
      <c r="OT241" s="390"/>
      <c r="OU241" s="390"/>
      <c r="OV241" s="390"/>
      <c r="OW241" s="390"/>
      <c r="OX241" s="390"/>
      <c r="OY241" s="390"/>
      <c r="OZ241" s="390"/>
      <c r="PA241" s="390"/>
      <c r="PB241" s="390"/>
      <c r="PC241" s="390"/>
      <c r="PD241" s="390"/>
      <c r="PE241" s="390"/>
      <c r="PF241" s="390"/>
      <c r="PG241" s="390"/>
      <c r="PH241" s="390"/>
      <c r="PI241" s="390"/>
      <c r="PJ241" s="390"/>
      <c r="PK241" s="390"/>
      <c r="PL241" s="390"/>
      <c r="PM241" s="390"/>
      <c r="PN241" s="390"/>
      <c r="PO241" s="390"/>
      <c r="PP241" s="390"/>
      <c r="PQ241" s="390"/>
      <c r="PR241" s="390"/>
      <c r="PS241" s="390"/>
      <c r="PT241" s="390"/>
      <c r="PU241" s="390"/>
      <c r="PV241" s="390"/>
      <c r="PW241" s="390"/>
      <c r="PX241" s="390"/>
      <c r="PY241" s="390"/>
      <c r="PZ241" s="390"/>
      <c r="QA241" s="390"/>
      <c r="QB241" s="390"/>
      <c r="QC241" s="390"/>
      <c r="QD241" s="390"/>
      <c r="QE241" s="390"/>
      <c r="QF241" s="390"/>
      <c r="QG241" s="390"/>
      <c r="QH241" s="390"/>
      <c r="QI241" s="390"/>
      <c r="QJ241" s="390"/>
      <c r="QK241" s="390"/>
      <c r="QL241" s="390"/>
      <c r="QM241" s="390"/>
      <c r="QN241" s="390"/>
      <c r="QO241" s="390"/>
      <c r="QP241" s="390"/>
      <c r="QQ241" s="390"/>
      <c r="QR241" s="390"/>
      <c r="QS241" s="390"/>
      <c r="QT241" s="390"/>
      <c r="QU241" s="390"/>
      <c r="QV241" s="390"/>
      <c r="QW241" s="390"/>
      <c r="QX241" s="390"/>
    </row>
    <row r="242" customFormat="false" ht="21" hidden="false" customHeight="true" outlineLevel="0" collapsed="false">
      <c r="A242" s="407"/>
      <c r="B242" s="396"/>
      <c r="C242" s="396"/>
      <c r="D242" s="396"/>
      <c r="E242" s="396"/>
      <c r="F242" s="396"/>
      <c r="G242" s="396"/>
      <c r="H242" s="396"/>
      <c r="I242" s="396"/>
      <c r="J242" s="396"/>
      <c r="K242" s="396"/>
      <c r="L242" s="396"/>
      <c r="M242" s="396"/>
      <c r="N242" s="396"/>
      <c r="O242" s="396"/>
      <c r="P242" s="396"/>
      <c r="Q242" s="396"/>
      <c r="R242" s="396"/>
      <c r="S242" s="396"/>
      <c r="T242" s="396"/>
      <c r="U242" s="396"/>
      <c r="V242" s="396"/>
      <c r="W242" s="396"/>
      <c r="X242" s="396"/>
      <c r="Y242" s="396"/>
      <c r="Z242" s="396"/>
      <c r="AA242" s="397"/>
      <c r="AB242" s="394"/>
      <c r="AE242" s="390"/>
      <c r="AF242" s="390"/>
      <c r="AG242" s="390"/>
      <c r="AH242" s="390"/>
      <c r="AI242" s="390"/>
      <c r="AJ242" s="390"/>
      <c r="AK242" s="390"/>
      <c r="AL242" s="390"/>
      <c r="AM242" s="390"/>
      <c r="AN242" s="390"/>
      <c r="AO242" s="390"/>
      <c r="AP242" s="390"/>
      <c r="AQ242" s="390"/>
      <c r="AR242" s="390"/>
      <c r="AS242" s="390"/>
      <c r="AT242" s="390"/>
      <c r="AU242" s="390"/>
      <c r="AV242" s="390"/>
      <c r="AW242" s="390"/>
      <c r="AX242" s="390"/>
      <c r="AY242" s="390"/>
      <c r="AZ242" s="390"/>
      <c r="BA242" s="390"/>
      <c r="BB242" s="390"/>
      <c r="BC242" s="390"/>
      <c r="BD242" s="390"/>
      <c r="BE242" s="390"/>
      <c r="BF242" s="390"/>
      <c r="BG242" s="390"/>
      <c r="BH242" s="390"/>
      <c r="BI242" s="390"/>
      <c r="BJ242" s="390"/>
      <c r="BK242" s="390"/>
      <c r="BL242" s="390"/>
      <c r="BM242" s="390"/>
      <c r="BN242" s="390"/>
      <c r="BO242" s="390"/>
      <c r="BP242" s="390"/>
      <c r="BQ242" s="390"/>
      <c r="BR242" s="390"/>
      <c r="BS242" s="390"/>
      <c r="BT242" s="390"/>
      <c r="BU242" s="390"/>
      <c r="BV242" s="390"/>
      <c r="BW242" s="390"/>
      <c r="BX242" s="390"/>
      <c r="BY242" s="390"/>
      <c r="BZ242" s="390"/>
      <c r="CA242" s="390"/>
      <c r="CB242" s="390"/>
      <c r="CC242" s="390"/>
      <c r="CD242" s="390"/>
      <c r="CE242" s="390"/>
      <c r="CF242" s="390"/>
      <c r="CG242" s="390"/>
      <c r="CH242" s="390"/>
      <c r="CI242" s="390"/>
      <c r="CJ242" s="390"/>
      <c r="CK242" s="390"/>
      <c r="CL242" s="390"/>
      <c r="CM242" s="390"/>
      <c r="CN242" s="390"/>
      <c r="CO242" s="390"/>
      <c r="CP242" s="390"/>
      <c r="CQ242" s="390"/>
      <c r="CR242" s="390"/>
      <c r="CS242" s="390"/>
      <c r="CT242" s="390"/>
      <c r="CU242" s="390"/>
      <c r="CV242" s="390"/>
      <c r="CW242" s="390"/>
      <c r="CX242" s="390"/>
      <c r="CY242" s="390"/>
      <c r="CZ242" s="390"/>
      <c r="DA242" s="390"/>
      <c r="DB242" s="390"/>
      <c r="DC242" s="390"/>
      <c r="DD242" s="390"/>
      <c r="DE242" s="390"/>
      <c r="DF242" s="390"/>
      <c r="DG242" s="390"/>
      <c r="DH242" s="390"/>
      <c r="DI242" s="390"/>
      <c r="DJ242" s="390"/>
      <c r="DK242" s="390"/>
      <c r="DL242" s="390"/>
      <c r="DM242" s="390"/>
      <c r="DN242" s="390"/>
      <c r="DO242" s="390"/>
      <c r="DP242" s="390"/>
      <c r="DQ242" s="390"/>
      <c r="DR242" s="390"/>
      <c r="DS242" s="390"/>
      <c r="DT242" s="390"/>
      <c r="DU242" s="390"/>
      <c r="DV242" s="390"/>
      <c r="DW242" s="390"/>
      <c r="DX242" s="390"/>
      <c r="DY242" s="390"/>
      <c r="DZ242" s="390"/>
      <c r="EA242" s="390"/>
      <c r="EB242" s="390"/>
      <c r="EC242" s="390"/>
      <c r="ED242" s="390"/>
      <c r="EE242" s="390"/>
      <c r="EF242" s="390"/>
      <c r="EG242" s="390"/>
      <c r="EH242" s="390"/>
      <c r="EI242" s="390"/>
      <c r="EJ242" s="390"/>
      <c r="EK242" s="390"/>
      <c r="EL242" s="390"/>
      <c r="EM242" s="390"/>
      <c r="EN242" s="390"/>
      <c r="EO242" s="390"/>
      <c r="EP242" s="390"/>
      <c r="EQ242" s="390"/>
      <c r="ER242" s="390"/>
      <c r="ES242" s="390"/>
      <c r="ET242" s="390"/>
      <c r="EU242" s="390"/>
      <c r="EV242" s="390"/>
      <c r="EW242" s="390"/>
      <c r="EX242" s="390"/>
      <c r="EY242" s="390"/>
      <c r="EZ242" s="390"/>
      <c r="FA242" s="390"/>
      <c r="FB242" s="390"/>
      <c r="FC242" s="390"/>
      <c r="FD242" s="390"/>
      <c r="FE242" s="390"/>
      <c r="FF242" s="390"/>
      <c r="FG242" s="390"/>
      <c r="FH242" s="390"/>
      <c r="FI242" s="390"/>
      <c r="FJ242" s="390"/>
      <c r="FK242" s="390"/>
      <c r="FL242" s="390"/>
      <c r="FM242" s="390"/>
      <c r="FN242" s="390"/>
      <c r="FO242" s="390"/>
      <c r="FP242" s="390"/>
      <c r="FQ242" s="390"/>
      <c r="FR242" s="390"/>
      <c r="FS242" s="390"/>
      <c r="FT242" s="390"/>
      <c r="FU242" s="390"/>
      <c r="FV242" s="390"/>
      <c r="FW242" s="390"/>
      <c r="FX242" s="390"/>
      <c r="FY242" s="390"/>
      <c r="FZ242" s="390"/>
      <c r="GA242" s="390"/>
      <c r="GB242" s="390"/>
      <c r="GC242" s="390"/>
      <c r="GD242" s="390"/>
      <c r="GE242" s="390"/>
      <c r="GF242" s="390"/>
      <c r="GG242" s="390"/>
      <c r="GH242" s="390"/>
      <c r="GI242" s="390"/>
      <c r="GJ242" s="390"/>
      <c r="GK242" s="390"/>
      <c r="GL242" s="390"/>
      <c r="GM242" s="390"/>
      <c r="GN242" s="390"/>
      <c r="GO242" s="390"/>
      <c r="GP242" s="390"/>
      <c r="GQ242" s="390"/>
      <c r="GR242" s="390"/>
      <c r="GS242" s="390"/>
      <c r="GT242" s="390"/>
      <c r="GU242" s="390"/>
      <c r="GV242" s="390"/>
      <c r="GW242" s="390"/>
      <c r="GX242" s="390"/>
      <c r="GY242" s="390"/>
      <c r="GZ242" s="390"/>
      <c r="HA242" s="390"/>
      <c r="HB242" s="390"/>
      <c r="HC242" s="390"/>
      <c r="HD242" s="390"/>
      <c r="HE242" s="390"/>
      <c r="HF242" s="390"/>
      <c r="HG242" s="390"/>
      <c r="HH242" s="390"/>
      <c r="HI242" s="390"/>
      <c r="HJ242" s="390"/>
      <c r="HK242" s="390"/>
      <c r="HL242" s="390"/>
      <c r="HM242" s="390"/>
      <c r="HN242" s="390"/>
      <c r="HO242" s="390"/>
      <c r="HP242" s="390"/>
      <c r="HQ242" s="390"/>
      <c r="HR242" s="390"/>
      <c r="HS242" s="390"/>
      <c r="HT242" s="390"/>
      <c r="HU242" s="390"/>
      <c r="HV242" s="390"/>
      <c r="HW242" s="390"/>
      <c r="HX242" s="390"/>
      <c r="HY242" s="390"/>
      <c r="HZ242" s="390"/>
      <c r="IA242" s="390"/>
      <c r="IB242" s="390"/>
      <c r="IC242" s="390"/>
      <c r="ID242" s="390"/>
      <c r="IE242" s="390"/>
      <c r="IF242" s="390"/>
      <c r="IG242" s="390"/>
      <c r="IH242" s="390"/>
      <c r="II242" s="390"/>
      <c r="IJ242" s="390"/>
      <c r="IK242" s="390"/>
      <c r="IL242" s="390"/>
      <c r="IM242" s="390"/>
      <c r="IN242" s="390"/>
      <c r="IO242" s="390"/>
      <c r="IP242" s="390"/>
      <c r="IQ242" s="390"/>
      <c r="IR242" s="390"/>
      <c r="IS242" s="390"/>
      <c r="IT242" s="390"/>
      <c r="IU242" s="390"/>
      <c r="IV242" s="390"/>
      <c r="IW242" s="390"/>
      <c r="IX242" s="390"/>
      <c r="IY242" s="390"/>
      <c r="IZ242" s="390"/>
      <c r="JA242" s="390"/>
      <c r="JB242" s="390"/>
      <c r="JC242" s="390"/>
      <c r="JD242" s="390"/>
      <c r="JE242" s="390"/>
      <c r="JF242" s="390"/>
      <c r="JG242" s="390"/>
      <c r="JH242" s="390"/>
      <c r="JI242" s="390"/>
      <c r="JJ242" s="390"/>
      <c r="JK242" s="390"/>
      <c r="JL242" s="390"/>
      <c r="JM242" s="390"/>
      <c r="JN242" s="390"/>
      <c r="JO242" s="390"/>
      <c r="JP242" s="390"/>
      <c r="JQ242" s="390"/>
      <c r="JR242" s="390"/>
      <c r="JS242" s="390"/>
      <c r="JT242" s="390"/>
      <c r="JU242" s="390"/>
      <c r="JV242" s="390"/>
      <c r="JW242" s="390"/>
      <c r="JX242" s="390"/>
      <c r="JY242" s="390"/>
      <c r="JZ242" s="390"/>
      <c r="KA242" s="390"/>
      <c r="KB242" s="390"/>
      <c r="KC242" s="390"/>
      <c r="KD242" s="390"/>
      <c r="KE242" s="390"/>
      <c r="KF242" s="390"/>
      <c r="KG242" s="390"/>
      <c r="KH242" s="390"/>
      <c r="KI242" s="390"/>
      <c r="KJ242" s="390"/>
      <c r="KK242" s="390"/>
      <c r="KL242" s="390"/>
      <c r="KM242" s="390"/>
      <c r="KN242" s="390"/>
      <c r="KO242" s="390"/>
      <c r="KP242" s="390"/>
      <c r="KQ242" s="390"/>
      <c r="KR242" s="390"/>
      <c r="KS242" s="390"/>
      <c r="KT242" s="390"/>
      <c r="KU242" s="390"/>
      <c r="KV242" s="390"/>
      <c r="KW242" s="390"/>
      <c r="KX242" s="390"/>
      <c r="KY242" s="390"/>
      <c r="KZ242" s="390"/>
      <c r="LA242" s="390"/>
      <c r="LB242" s="390"/>
      <c r="LC242" s="390"/>
      <c r="LD242" s="390"/>
      <c r="LE242" s="390"/>
      <c r="LF242" s="390"/>
      <c r="LG242" s="390"/>
      <c r="LH242" s="390"/>
      <c r="LI242" s="390"/>
      <c r="LJ242" s="390"/>
      <c r="LK242" s="390"/>
      <c r="LL242" s="390"/>
      <c r="LM242" s="390"/>
      <c r="LN242" s="390"/>
      <c r="LO242" s="390"/>
      <c r="LP242" s="390"/>
      <c r="LQ242" s="390"/>
      <c r="LR242" s="390"/>
      <c r="LS242" s="390"/>
      <c r="LT242" s="390"/>
      <c r="LU242" s="390"/>
      <c r="LV242" s="390"/>
      <c r="LW242" s="390"/>
      <c r="LX242" s="390"/>
      <c r="LY242" s="390"/>
      <c r="LZ242" s="390"/>
      <c r="MA242" s="390"/>
      <c r="MB242" s="390"/>
      <c r="MC242" s="390"/>
      <c r="MD242" s="390"/>
      <c r="ME242" s="390"/>
      <c r="MF242" s="390"/>
      <c r="MG242" s="390"/>
      <c r="MH242" s="390"/>
      <c r="MI242" s="390"/>
      <c r="MJ242" s="390"/>
      <c r="MK242" s="390"/>
      <c r="ML242" s="390"/>
      <c r="MM242" s="390"/>
      <c r="MN242" s="390"/>
      <c r="MO242" s="390"/>
      <c r="MP242" s="390"/>
      <c r="MQ242" s="390"/>
      <c r="MR242" s="390"/>
      <c r="MS242" s="390"/>
      <c r="MT242" s="390"/>
      <c r="MU242" s="390"/>
      <c r="MV242" s="390"/>
      <c r="MW242" s="390"/>
      <c r="MX242" s="390"/>
      <c r="MY242" s="390"/>
      <c r="MZ242" s="390"/>
      <c r="NA242" s="390"/>
      <c r="NB242" s="390"/>
      <c r="NC242" s="390"/>
      <c r="ND242" s="390"/>
      <c r="NE242" s="390"/>
      <c r="NF242" s="390"/>
      <c r="NG242" s="390"/>
      <c r="NH242" s="390"/>
      <c r="NI242" s="390"/>
      <c r="NJ242" s="390"/>
      <c r="NK242" s="390"/>
      <c r="NL242" s="390"/>
      <c r="NM242" s="390"/>
      <c r="NN242" s="390"/>
      <c r="NO242" s="390"/>
      <c r="NP242" s="390"/>
      <c r="NQ242" s="390"/>
      <c r="NR242" s="390"/>
      <c r="NS242" s="390"/>
      <c r="NT242" s="390"/>
      <c r="NU242" s="390"/>
      <c r="NV242" s="390"/>
      <c r="NW242" s="390"/>
      <c r="NX242" s="390"/>
      <c r="NY242" s="390"/>
      <c r="NZ242" s="390"/>
      <c r="OA242" s="390"/>
      <c r="OB242" s="390"/>
      <c r="OC242" s="390"/>
      <c r="OD242" s="390"/>
      <c r="OE242" s="390"/>
      <c r="OF242" s="390"/>
      <c r="OG242" s="390"/>
      <c r="OH242" s="390"/>
      <c r="OI242" s="390"/>
      <c r="OJ242" s="390"/>
      <c r="OK242" s="390"/>
      <c r="OL242" s="390"/>
      <c r="OM242" s="390"/>
      <c r="ON242" s="390"/>
      <c r="OO242" s="390"/>
      <c r="OP242" s="390"/>
      <c r="OQ242" s="390"/>
      <c r="OR242" s="390"/>
      <c r="OS242" s="390"/>
      <c r="OT242" s="390"/>
      <c r="OU242" s="390"/>
      <c r="OV242" s="390"/>
      <c r="OW242" s="390"/>
      <c r="OX242" s="390"/>
      <c r="OY242" s="390"/>
      <c r="OZ242" s="390"/>
      <c r="PA242" s="390"/>
      <c r="PB242" s="390"/>
      <c r="PC242" s="390"/>
      <c r="PD242" s="390"/>
      <c r="PE242" s="390"/>
      <c r="PF242" s="390"/>
      <c r="PG242" s="390"/>
      <c r="PH242" s="390"/>
      <c r="PI242" s="390"/>
      <c r="PJ242" s="390"/>
      <c r="PK242" s="390"/>
      <c r="PL242" s="390"/>
      <c r="PM242" s="390"/>
      <c r="PN242" s="390"/>
      <c r="PO242" s="390"/>
      <c r="PP242" s="390"/>
      <c r="PQ242" s="390"/>
      <c r="PR242" s="390"/>
      <c r="PS242" s="390"/>
      <c r="PT242" s="390"/>
      <c r="PU242" s="390"/>
      <c r="PV242" s="390"/>
      <c r="PW242" s="390"/>
      <c r="PX242" s="390"/>
      <c r="PY242" s="390"/>
      <c r="PZ242" s="390"/>
      <c r="QA242" s="390"/>
      <c r="QB242" s="390"/>
      <c r="QC242" s="390"/>
      <c r="QD242" s="390"/>
      <c r="QE242" s="390"/>
      <c r="QF242" s="390"/>
      <c r="QG242" s="390"/>
      <c r="QH242" s="390"/>
      <c r="QI242" s="390"/>
      <c r="QJ242" s="390"/>
      <c r="QK242" s="390"/>
      <c r="QL242" s="390"/>
      <c r="QM242" s="390"/>
      <c r="QN242" s="390"/>
      <c r="QO242" s="390"/>
      <c r="QP242" s="390"/>
      <c r="QQ242" s="390"/>
      <c r="QR242" s="390"/>
      <c r="QS242" s="390"/>
      <c r="QT242" s="390"/>
      <c r="QU242" s="390"/>
      <c r="QV242" s="390"/>
      <c r="QW242" s="390"/>
      <c r="QX242" s="390"/>
    </row>
    <row r="243" customFormat="false" ht="21" hidden="false" customHeight="true" outlineLevel="0" collapsed="false">
      <c r="A243" s="407"/>
      <c r="B243" s="396"/>
      <c r="C243" s="396"/>
      <c r="D243" s="396"/>
      <c r="E243" s="396"/>
      <c r="F243" s="396"/>
      <c r="G243" s="396"/>
      <c r="H243" s="396"/>
      <c r="I243" s="396"/>
      <c r="J243" s="396"/>
      <c r="K243" s="396"/>
      <c r="L243" s="396"/>
      <c r="M243" s="396"/>
      <c r="N243" s="396"/>
      <c r="O243" s="396"/>
      <c r="P243" s="396"/>
      <c r="Q243" s="396"/>
      <c r="R243" s="396"/>
      <c r="S243" s="396"/>
      <c r="T243" s="396"/>
      <c r="U243" s="396"/>
      <c r="V243" s="396"/>
      <c r="W243" s="396"/>
      <c r="X243" s="396"/>
      <c r="Y243" s="396"/>
      <c r="Z243" s="396"/>
      <c r="AA243" s="397"/>
      <c r="AB243" s="394"/>
      <c r="AE243" s="390"/>
      <c r="AF243" s="390"/>
      <c r="AG243" s="390"/>
      <c r="AH243" s="390"/>
      <c r="AI243" s="390"/>
      <c r="AJ243" s="390"/>
      <c r="AK243" s="390"/>
      <c r="AL243" s="390"/>
      <c r="AM243" s="390"/>
      <c r="AN243" s="390"/>
      <c r="AO243" s="390"/>
      <c r="AP243" s="390"/>
      <c r="AQ243" s="390"/>
      <c r="AR243" s="390"/>
      <c r="AS243" s="390"/>
      <c r="AT243" s="390"/>
      <c r="AU243" s="390"/>
      <c r="AV243" s="390"/>
      <c r="AW243" s="390"/>
      <c r="AX243" s="390"/>
      <c r="AY243" s="390"/>
      <c r="AZ243" s="390"/>
      <c r="BA243" s="390"/>
      <c r="BB243" s="390"/>
      <c r="BC243" s="390"/>
      <c r="BD243" s="390"/>
      <c r="BE243" s="390"/>
      <c r="BF243" s="390"/>
      <c r="BG243" s="390"/>
      <c r="BH243" s="390"/>
      <c r="BI243" s="390"/>
      <c r="BJ243" s="390"/>
      <c r="BK243" s="390"/>
      <c r="BL243" s="390"/>
      <c r="BM243" s="390"/>
      <c r="BN243" s="390"/>
      <c r="BO243" s="390"/>
      <c r="BP243" s="390"/>
      <c r="BQ243" s="390"/>
      <c r="BR243" s="390"/>
      <c r="BS243" s="390"/>
      <c r="BT243" s="390"/>
      <c r="BU243" s="390"/>
      <c r="BV243" s="390"/>
      <c r="BW243" s="390"/>
      <c r="BX243" s="390"/>
      <c r="BY243" s="390"/>
      <c r="BZ243" s="390"/>
      <c r="CA243" s="390"/>
      <c r="CB243" s="390"/>
      <c r="CC243" s="390"/>
      <c r="CD243" s="390"/>
      <c r="CE243" s="390"/>
      <c r="CF243" s="390"/>
      <c r="CG243" s="390"/>
      <c r="CH243" s="390"/>
      <c r="CI243" s="390"/>
      <c r="CJ243" s="390"/>
      <c r="CK243" s="390"/>
      <c r="CL243" s="390"/>
      <c r="CM243" s="390"/>
      <c r="CN243" s="390"/>
      <c r="CO243" s="390"/>
      <c r="CP243" s="390"/>
      <c r="CQ243" s="390"/>
      <c r="CR243" s="390"/>
      <c r="CS243" s="390"/>
      <c r="CT243" s="390"/>
      <c r="CU243" s="390"/>
      <c r="CV243" s="390"/>
      <c r="CW243" s="390"/>
      <c r="CX243" s="390"/>
      <c r="CY243" s="390"/>
      <c r="CZ243" s="390"/>
      <c r="DA243" s="390"/>
      <c r="DB243" s="390"/>
      <c r="DC243" s="390"/>
      <c r="DD243" s="390"/>
      <c r="DE243" s="390"/>
      <c r="DF243" s="390"/>
      <c r="DG243" s="390"/>
      <c r="DH243" s="390"/>
      <c r="DI243" s="390"/>
      <c r="DJ243" s="390"/>
      <c r="DK243" s="390"/>
      <c r="DL243" s="390"/>
      <c r="DM243" s="390"/>
      <c r="DN243" s="390"/>
      <c r="DO243" s="390"/>
      <c r="DP243" s="390"/>
      <c r="DQ243" s="390"/>
      <c r="DR243" s="390"/>
      <c r="DS243" s="390"/>
      <c r="DT243" s="390"/>
      <c r="DU243" s="390"/>
      <c r="DV243" s="390"/>
      <c r="DW243" s="390"/>
      <c r="DX243" s="390"/>
      <c r="DY243" s="390"/>
      <c r="DZ243" s="390"/>
      <c r="EA243" s="390"/>
      <c r="EB243" s="390"/>
      <c r="EC243" s="390"/>
      <c r="ED243" s="390"/>
      <c r="EE243" s="390"/>
      <c r="EF243" s="390"/>
      <c r="EG243" s="390"/>
      <c r="EH243" s="390"/>
      <c r="EI243" s="390"/>
      <c r="EJ243" s="390"/>
      <c r="EK243" s="390"/>
      <c r="EL243" s="390"/>
      <c r="EM243" s="390"/>
      <c r="EN243" s="390"/>
      <c r="EO243" s="390"/>
      <c r="EP243" s="390"/>
      <c r="EQ243" s="390"/>
      <c r="ER243" s="390"/>
      <c r="ES243" s="390"/>
      <c r="ET243" s="390"/>
      <c r="EU243" s="390"/>
      <c r="EV243" s="390"/>
      <c r="EW243" s="390"/>
      <c r="EX243" s="390"/>
      <c r="EY243" s="390"/>
      <c r="EZ243" s="390"/>
      <c r="FA243" s="390"/>
      <c r="FB243" s="390"/>
      <c r="FC243" s="390"/>
      <c r="FD243" s="390"/>
      <c r="FE243" s="390"/>
      <c r="FF243" s="390"/>
      <c r="FG243" s="390"/>
      <c r="FH243" s="390"/>
      <c r="FI243" s="390"/>
      <c r="FJ243" s="390"/>
      <c r="FK243" s="390"/>
      <c r="FL243" s="390"/>
      <c r="FM243" s="390"/>
      <c r="FN243" s="390"/>
      <c r="FO243" s="390"/>
      <c r="FP243" s="390"/>
      <c r="FQ243" s="390"/>
      <c r="FR243" s="390"/>
      <c r="FS243" s="390"/>
      <c r="FT243" s="390"/>
      <c r="FU243" s="390"/>
      <c r="FV243" s="390"/>
      <c r="FW243" s="390"/>
      <c r="FX243" s="390"/>
      <c r="FY243" s="390"/>
      <c r="FZ243" s="390"/>
      <c r="GA243" s="390"/>
      <c r="GB243" s="390"/>
      <c r="GC243" s="390"/>
      <c r="GD243" s="390"/>
      <c r="GE243" s="390"/>
      <c r="GF243" s="390"/>
      <c r="GG243" s="390"/>
      <c r="GH243" s="390"/>
      <c r="GI243" s="390"/>
      <c r="GJ243" s="390"/>
      <c r="GK243" s="390"/>
      <c r="GL243" s="390"/>
      <c r="GM243" s="390"/>
      <c r="GN243" s="390"/>
      <c r="GO243" s="390"/>
      <c r="GP243" s="390"/>
      <c r="GQ243" s="390"/>
      <c r="GR243" s="390"/>
      <c r="GS243" s="390"/>
      <c r="GT243" s="390"/>
      <c r="GU243" s="390"/>
      <c r="GV243" s="390"/>
      <c r="GW243" s="390"/>
      <c r="GX243" s="390"/>
      <c r="GY243" s="390"/>
      <c r="GZ243" s="390"/>
      <c r="HA243" s="390"/>
      <c r="HB243" s="390"/>
      <c r="HC243" s="390"/>
      <c r="HD243" s="390"/>
      <c r="HE243" s="390"/>
      <c r="HF243" s="390"/>
      <c r="HG243" s="390"/>
      <c r="HH243" s="390"/>
      <c r="HI243" s="390"/>
      <c r="HJ243" s="390"/>
      <c r="HK243" s="390"/>
      <c r="HL243" s="390"/>
      <c r="HM243" s="390"/>
      <c r="HN243" s="390"/>
      <c r="HO243" s="390"/>
      <c r="HP243" s="390"/>
      <c r="HQ243" s="390"/>
      <c r="HR243" s="390"/>
      <c r="HS243" s="390"/>
      <c r="HT243" s="390"/>
      <c r="HU243" s="390"/>
      <c r="HV243" s="390"/>
      <c r="HW243" s="390"/>
      <c r="HX243" s="390"/>
      <c r="HY243" s="390"/>
      <c r="HZ243" s="390"/>
      <c r="IA243" s="390"/>
      <c r="IB243" s="390"/>
      <c r="IC243" s="390"/>
      <c r="ID243" s="390"/>
      <c r="IE243" s="390"/>
      <c r="IF243" s="390"/>
      <c r="IG243" s="390"/>
      <c r="IH243" s="390"/>
      <c r="II243" s="390"/>
      <c r="IJ243" s="390"/>
      <c r="IK243" s="390"/>
      <c r="IL243" s="390"/>
      <c r="IM243" s="390"/>
      <c r="IN243" s="390"/>
      <c r="IO243" s="390"/>
      <c r="IP243" s="390"/>
      <c r="IQ243" s="390"/>
      <c r="IR243" s="390"/>
      <c r="IS243" s="390"/>
      <c r="IT243" s="390"/>
      <c r="IU243" s="390"/>
      <c r="IV243" s="390"/>
      <c r="IW243" s="390"/>
      <c r="IX243" s="390"/>
      <c r="IY243" s="390"/>
      <c r="IZ243" s="390"/>
      <c r="JA243" s="390"/>
      <c r="JB243" s="390"/>
      <c r="JC243" s="390"/>
      <c r="JD243" s="390"/>
      <c r="JE243" s="390"/>
      <c r="JF243" s="390"/>
      <c r="JG243" s="390"/>
      <c r="JH243" s="390"/>
      <c r="JI243" s="390"/>
      <c r="JJ243" s="390"/>
      <c r="JK243" s="390"/>
      <c r="JL243" s="390"/>
      <c r="JM243" s="390"/>
      <c r="JN243" s="390"/>
      <c r="JO243" s="390"/>
      <c r="JP243" s="390"/>
      <c r="JQ243" s="390"/>
      <c r="JR243" s="390"/>
      <c r="JS243" s="390"/>
      <c r="JT243" s="390"/>
      <c r="JU243" s="390"/>
      <c r="JV243" s="390"/>
      <c r="JW243" s="390"/>
      <c r="JX243" s="390"/>
      <c r="JY243" s="390"/>
      <c r="JZ243" s="390"/>
      <c r="KA243" s="390"/>
      <c r="KB243" s="390"/>
      <c r="KC243" s="390"/>
      <c r="KD243" s="390"/>
      <c r="KE243" s="390"/>
      <c r="KF243" s="390"/>
      <c r="KG243" s="390"/>
      <c r="KH243" s="390"/>
      <c r="KI243" s="390"/>
      <c r="KJ243" s="390"/>
      <c r="KK243" s="390"/>
      <c r="KL243" s="390"/>
      <c r="KM243" s="390"/>
      <c r="KN243" s="390"/>
      <c r="KO243" s="390"/>
      <c r="KP243" s="390"/>
      <c r="KQ243" s="390"/>
      <c r="KR243" s="390"/>
      <c r="KS243" s="390"/>
      <c r="KT243" s="390"/>
      <c r="KU243" s="390"/>
      <c r="KV243" s="390"/>
      <c r="KW243" s="390"/>
      <c r="KX243" s="390"/>
      <c r="KY243" s="390"/>
      <c r="KZ243" s="390"/>
      <c r="LA243" s="390"/>
      <c r="LB243" s="390"/>
      <c r="LC243" s="390"/>
      <c r="LD243" s="390"/>
      <c r="LE243" s="390"/>
      <c r="LF243" s="390"/>
      <c r="LG243" s="390"/>
      <c r="LH243" s="390"/>
      <c r="LI243" s="390"/>
      <c r="LJ243" s="390"/>
      <c r="LK243" s="390"/>
      <c r="LL243" s="390"/>
      <c r="LM243" s="390"/>
      <c r="LN243" s="390"/>
      <c r="LO243" s="390"/>
      <c r="LP243" s="390"/>
      <c r="LQ243" s="390"/>
      <c r="LR243" s="390"/>
      <c r="LS243" s="390"/>
      <c r="LT243" s="390"/>
      <c r="LU243" s="390"/>
      <c r="LV243" s="390"/>
      <c r="LW243" s="390"/>
      <c r="LX243" s="390"/>
      <c r="LY243" s="390"/>
      <c r="LZ243" s="390"/>
      <c r="MA243" s="390"/>
      <c r="MB243" s="390"/>
      <c r="MC243" s="390"/>
      <c r="MD243" s="390"/>
      <c r="ME243" s="390"/>
      <c r="MF243" s="390"/>
      <c r="MG243" s="390"/>
      <c r="MH243" s="390"/>
      <c r="MI243" s="390"/>
      <c r="MJ243" s="390"/>
      <c r="MK243" s="390"/>
      <c r="ML243" s="390"/>
      <c r="MM243" s="390"/>
      <c r="MN243" s="390"/>
      <c r="MO243" s="390"/>
      <c r="MP243" s="390"/>
      <c r="MQ243" s="390"/>
      <c r="MR243" s="390"/>
      <c r="MS243" s="390"/>
      <c r="MT243" s="390"/>
      <c r="MU243" s="390"/>
      <c r="MV243" s="390"/>
      <c r="MW243" s="390"/>
      <c r="MX243" s="390"/>
      <c r="MY243" s="390"/>
      <c r="MZ243" s="390"/>
      <c r="NA243" s="390"/>
      <c r="NB243" s="390"/>
      <c r="NC243" s="390"/>
      <c r="ND243" s="390"/>
      <c r="NE243" s="390"/>
      <c r="NF243" s="390"/>
      <c r="NG243" s="390"/>
      <c r="NH243" s="390"/>
      <c r="NI243" s="390"/>
      <c r="NJ243" s="390"/>
      <c r="NK243" s="390"/>
      <c r="NL243" s="390"/>
      <c r="NM243" s="390"/>
      <c r="NN243" s="390"/>
      <c r="NO243" s="390"/>
      <c r="NP243" s="390"/>
      <c r="NQ243" s="390"/>
      <c r="NR243" s="390"/>
      <c r="NS243" s="390"/>
      <c r="NT243" s="390"/>
      <c r="NU243" s="390"/>
      <c r="NV243" s="390"/>
      <c r="NW243" s="390"/>
      <c r="NX243" s="390"/>
      <c r="NY243" s="390"/>
      <c r="NZ243" s="390"/>
      <c r="OA243" s="390"/>
      <c r="OB243" s="390"/>
      <c r="OC243" s="390"/>
      <c r="OD243" s="390"/>
      <c r="OE243" s="390"/>
      <c r="OF243" s="390"/>
      <c r="OG243" s="390"/>
      <c r="OH243" s="390"/>
      <c r="OI243" s="390"/>
      <c r="OJ243" s="390"/>
      <c r="OK243" s="390"/>
      <c r="OL243" s="390"/>
      <c r="OM243" s="390"/>
      <c r="ON243" s="390"/>
      <c r="OO243" s="390"/>
      <c r="OP243" s="390"/>
      <c r="OQ243" s="390"/>
      <c r="OR243" s="390"/>
      <c r="OS243" s="390"/>
      <c r="OT243" s="390"/>
      <c r="OU243" s="390"/>
      <c r="OV243" s="390"/>
      <c r="OW243" s="390"/>
      <c r="OX243" s="390"/>
      <c r="OY243" s="390"/>
      <c r="OZ243" s="390"/>
      <c r="PA243" s="390"/>
      <c r="PB243" s="390"/>
      <c r="PC243" s="390"/>
      <c r="PD243" s="390"/>
      <c r="PE243" s="390"/>
      <c r="PF243" s="390"/>
      <c r="PG243" s="390"/>
      <c r="PH243" s="390"/>
      <c r="PI243" s="390"/>
      <c r="PJ243" s="390"/>
      <c r="PK243" s="390"/>
      <c r="PL243" s="390"/>
      <c r="PM243" s="390"/>
      <c r="PN243" s="390"/>
      <c r="PO243" s="390"/>
      <c r="PP243" s="390"/>
      <c r="PQ243" s="390"/>
      <c r="PR243" s="390"/>
      <c r="PS243" s="390"/>
      <c r="PT243" s="390"/>
      <c r="PU243" s="390"/>
      <c r="PV243" s="390"/>
      <c r="PW243" s="390"/>
      <c r="PX243" s="390"/>
      <c r="PY243" s="390"/>
      <c r="PZ243" s="390"/>
      <c r="QA243" s="390"/>
      <c r="QB243" s="390"/>
      <c r="QC243" s="390"/>
      <c r="QD243" s="390"/>
      <c r="QE243" s="390"/>
      <c r="QF243" s="390"/>
      <c r="QG243" s="390"/>
      <c r="QH243" s="390"/>
      <c r="QI243" s="390"/>
      <c r="QJ243" s="390"/>
      <c r="QK243" s="390"/>
      <c r="QL243" s="390"/>
      <c r="QM243" s="390"/>
      <c r="QN243" s="390"/>
      <c r="QO243" s="390"/>
      <c r="QP243" s="390"/>
      <c r="QQ243" s="390"/>
      <c r="QR243" s="390"/>
      <c r="QS243" s="390"/>
      <c r="QT243" s="390"/>
      <c r="QU243" s="390"/>
      <c r="QV243" s="390"/>
      <c r="QW243" s="390"/>
      <c r="QX243" s="390"/>
    </row>
    <row r="244" customFormat="false" ht="21" hidden="false" customHeight="true" outlineLevel="0" collapsed="false">
      <c r="A244" s="407"/>
      <c r="B244" s="396"/>
      <c r="C244" s="396"/>
      <c r="D244" s="396"/>
      <c r="E244" s="396"/>
      <c r="F244" s="396"/>
      <c r="G244" s="396"/>
      <c r="H244" s="396"/>
      <c r="I244" s="396"/>
      <c r="J244" s="396"/>
      <c r="K244" s="396"/>
      <c r="L244" s="396"/>
      <c r="M244" s="396"/>
      <c r="N244" s="396"/>
      <c r="O244" s="396"/>
      <c r="P244" s="396"/>
      <c r="Q244" s="396"/>
      <c r="R244" s="396"/>
      <c r="S244" s="396"/>
      <c r="T244" s="396"/>
      <c r="U244" s="396"/>
      <c r="V244" s="396"/>
      <c r="W244" s="396"/>
      <c r="X244" s="396"/>
      <c r="Y244" s="396"/>
      <c r="Z244" s="396"/>
      <c r="AA244" s="397"/>
      <c r="AB244" s="394"/>
      <c r="AE244" s="390"/>
      <c r="AF244" s="390"/>
      <c r="AG244" s="390"/>
      <c r="AH244" s="390"/>
      <c r="AI244" s="390"/>
      <c r="AJ244" s="390"/>
      <c r="AK244" s="390"/>
      <c r="AL244" s="390"/>
      <c r="AM244" s="390"/>
      <c r="AN244" s="390"/>
      <c r="AO244" s="390"/>
      <c r="AP244" s="390"/>
      <c r="AQ244" s="390"/>
      <c r="AR244" s="390"/>
      <c r="AS244" s="390"/>
      <c r="AT244" s="390"/>
      <c r="AU244" s="390"/>
      <c r="AV244" s="390"/>
      <c r="AW244" s="390"/>
      <c r="AX244" s="390"/>
      <c r="AY244" s="390"/>
      <c r="AZ244" s="390"/>
      <c r="BA244" s="390"/>
      <c r="BB244" s="390"/>
      <c r="BC244" s="390"/>
      <c r="BD244" s="390"/>
      <c r="BE244" s="390"/>
      <c r="BF244" s="390"/>
      <c r="BG244" s="390"/>
      <c r="BH244" s="390"/>
      <c r="BI244" s="390"/>
      <c r="BJ244" s="390"/>
      <c r="BK244" s="390"/>
      <c r="BL244" s="390"/>
      <c r="BM244" s="390"/>
      <c r="BN244" s="390"/>
      <c r="BO244" s="390"/>
      <c r="BP244" s="390"/>
      <c r="BQ244" s="390"/>
      <c r="BR244" s="390"/>
      <c r="BS244" s="390"/>
      <c r="BT244" s="390"/>
      <c r="BU244" s="390"/>
      <c r="BV244" s="390"/>
      <c r="BW244" s="390"/>
      <c r="BX244" s="390"/>
      <c r="BY244" s="390"/>
      <c r="BZ244" s="390"/>
      <c r="CA244" s="390"/>
      <c r="CB244" s="390"/>
      <c r="CC244" s="390"/>
      <c r="CD244" s="390"/>
      <c r="CE244" s="390"/>
      <c r="CF244" s="390"/>
      <c r="CG244" s="390"/>
      <c r="CH244" s="390"/>
      <c r="CI244" s="390"/>
      <c r="CJ244" s="390"/>
      <c r="CK244" s="390"/>
      <c r="CL244" s="390"/>
      <c r="CM244" s="390"/>
      <c r="CN244" s="390"/>
      <c r="CO244" s="390"/>
      <c r="CP244" s="390"/>
      <c r="CQ244" s="390"/>
      <c r="CR244" s="390"/>
      <c r="CS244" s="390"/>
      <c r="CT244" s="390"/>
      <c r="CU244" s="390"/>
      <c r="CV244" s="390"/>
      <c r="CW244" s="390"/>
      <c r="CX244" s="390"/>
      <c r="CY244" s="390"/>
      <c r="CZ244" s="390"/>
      <c r="DA244" s="390"/>
      <c r="DB244" s="390"/>
      <c r="DC244" s="390"/>
      <c r="DD244" s="390"/>
      <c r="DE244" s="390"/>
      <c r="DF244" s="390"/>
      <c r="DG244" s="390"/>
      <c r="DH244" s="390"/>
      <c r="DI244" s="390"/>
      <c r="DJ244" s="390"/>
      <c r="DK244" s="390"/>
      <c r="DL244" s="390"/>
      <c r="DM244" s="390"/>
      <c r="DN244" s="390"/>
      <c r="DO244" s="390"/>
      <c r="DP244" s="390"/>
      <c r="DQ244" s="390"/>
      <c r="DR244" s="390"/>
      <c r="DS244" s="390"/>
      <c r="DT244" s="390"/>
      <c r="DU244" s="390"/>
      <c r="DV244" s="390"/>
      <c r="DW244" s="390"/>
      <c r="DX244" s="390"/>
      <c r="DY244" s="390"/>
      <c r="DZ244" s="390"/>
      <c r="EA244" s="390"/>
      <c r="EB244" s="390"/>
      <c r="EC244" s="390"/>
      <c r="ED244" s="390"/>
      <c r="EE244" s="390"/>
      <c r="EF244" s="390"/>
      <c r="EG244" s="390"/>
      <c r="EH244" s="390"/>
      <c r="EI244" s="390"/>
      <c r="EJ244" s="390"/>
      <c r="EK244" s="390"/>
      <c r="EL244" s="390"/>
      <c r="EM244" s="390"/>
      <c r="EN244" s="390"/>
      <c r="EO244" s="390"/>
      <c r="EP244" s="390"/>
      <c r="EQ244" s="390"/>
      <c r="ER244" s="390"/>
      <c r="ES244" s="390"/>
      <c r="ET244" s="390"/>
      <c r="EU244" s="390"/>
      <c r="EV244" s="390"/>
      <c r="EW244" s="390"/>
      <c r="EX244" s="390"/>
      <c r="EY244" s="390"/>
      <c r="EZ244" s="390"/>
      <c r="FA244" s="390"/>
      <c r="FB244" s="390"/>
      <c r="FC244" s="390"/>
      <c r="FD244" s="390"/>
      <c r="FE244" s="390"/>
      <c r="FF244" s="390"/>
      <c r="FG244" s="390"/>
      <c r="FH244" s="390"/>
      <c r="FI244" s="390"/>
      <c r="FJ244" s="390"/>
      <c r="FK244" s="390"/>
      <c r="FL244" s="390"/>
      <c r="FM244" s="390"/>
      <c r="FN244" s="390"/>
      <c r="FO244" s="390"/>
      <c r="FP244" s="390"/>
      <c r="FQ244" s="390"/>
      <c r="FR244" s="390"/>
      <c r="FS244" s="390"/>
      <c r="FT244" s="390"/>
      <c r="FU244" s="390"/>
      <c r="FV244" s="390"/>
      <c r="FW244" s="390"/>
      <c r="FX244" s="390"/>
      <c r="FY244" s="390"/>
      <c r="FZ244" s="390"/>
      <c r="GA244" s="390"/>
      <c r="GB244" s="390"/>
      <c r="GC244" s="390"/>
      <c r="GD244" s="390"/>
      <c r="GE244" s="390"/>
      <c r="GF244" s="390"/>
      <c r="GG244" s="390"/>
      <c r="GH244" s="390"/>
      <c r="GI244" s="390"/>
      <c r="GJ244" s="390"/>
      <c r="GK244" s="390"/>
      <c r="GL244" s="390"/>
      <c r="GM244" s="390"/>
      <c r="GN244" s="390"/>
      <c r="GO244" s="390"/>
      <c r="GP244" s="390"/>
      <c r="GQ244" s="390"/>
      <c r="GR244" s="390"/>
      <c r="GS244" s="390"/>
      <c r="GT244" s="390"/>
      <c r="GU244" s="390"/>
      <c r="GV244" s="390"/>
      <c r="GW244" s="390"/>
      <c r="GX244" s="390"/>
      <c r="GY244" s="390"/>
      <c r="GZ244" s="390"/>
      <c r="HA244" s="390"/>
      <c r="HB244" s="390"/>
      <c r="HC244" s="390"/>
      <c r="HD244" s="390"/>
      <c r="HE244" s="390"/>
      <c r="HF244" s="390"/>
      <c r="HG244" s="390"/>
      <c r="HH244" s="390"/>
      <c r="HI244" s="390"/>
      <c r="HJ244" s="390"/>
      <c r="HK244" s="390"/>
      <c r="HL244" s="390"/>
      <c r="HM244" s="390"/>
      <c r="HN244" s="390"/>
      <c r="HO244" s="390"/>
      <c r="HP244" s="390"/>
      <c r="HQ244" s="390"/>
      <c r="HR244" s="390"/>
      <c r="HS244" s="390"/>
      <c r="HT244" s="390"/>
      <c r="HU244" s="390"/>
      <c r="HV244" s="390"/>
      <c r="HW244" s="390"/>
      <c r="HX244" s="390"/>
      <c r="HY244" s="390"/>
      <c r="HZ244" s="390"/>
      <c r="IA244" s="390"/>
      <c r="IB244" s="390"/>
      <c r="IC244" s="390"/>
      <c r="ID244" s="390"/>
      <c r="IE244" s="390"/>
      <c r="IF244" s="390"/>
      <c r="IG244" s="390"/>
      <c r="IH244" s="390"/>
      <c r="II244" s="390"/>
      <c r="IJ244" s="390"/>
      <c r="IK244" s="390"/>
      <c r="IL244" s="390"/>
      <c r="IM244" s="390"/>
      <c r="IN244" s="390"/>
      <c r="IO244" s="390"/>
      <c r="IP244" s="390"/>
      <c r="IQ244" s="390"/>
      <c r="IR244" s="390"/>
      <c r="IS244" s="390"/>
      <c r="IT244" s="390"/>
      <c r="IU244" s="390"/>
      <c r="IV244" s="390"/>
      <c r="IW244" s="390"/>
      <c r="IX244" s="390"/>
      <c r="IY244" s="390"/>
      <c r="IZ244" s="390"/>
      <c r="JA244" s="390"/>
      <c r="JB244" s="390"/>
      <c r="JC244" s="390"/>
      <c r="JD244" s="390"/>
      <c r="JE244" s="390"/>
      <c r="JF244" s="390"/>
      <c r="JG244" s="390"/>
      <c r="JH244" s="390"/>
      <c r="JI244" s="390"/>
      <c r="JJ244" s="390"/>
      <c r="JK244" s="390"/>
      <c r="JL244" s="390"/>
      <c r="JM244" s="390"/>
      <c r="JN244" s="390"/>
      <c r="JO244" s="390"/>
      <c r="JP244" s="390"/>
      <c r="JQ244" s="390"/>
      <c r="JR244" s="390"/>
      <c r="JS244" s="390"/>
      <c r="JT244" s="390"/>
      <c r="JU244" s="390"/>
      <c r="JV244" s="390"/>
      <c r="JW244" s="390"/>
      <c r="JX244" s="390"/>
      <c r="JY244" s="390"/>
      <c r="JZ244" s="390"/>
      <c r="KA244" s="390"/>
      <c r="KB244" s="390"/>
      <c r="KC244" s="390"/>
      <c r="KD244" s="390"/>
      <c r="KE244" s="390"/>
      <c r="KF244" s="390"/>
      <c r="KG244" s="390"/>
      <c r="KH244" s="390"/>
      <c r="KI244" s="390"/>
      <c r="KJ244" s="390"/>
      <c r="KK244" s="390"/>
      <c r="KL244" s="390"/>
      <c r="KM244" s="390"/>
      <c r="KN244" s="390"/>
      <c r="KO244" s="390"/>
      <c r="KP244" s="390"/>
      <c r="KQ244" s="390"/>
      <c r="KR244" s="390"/>
      <c r="KS244" s="390"/>
      <c r="KT244" s="390"/>
      <c r="KU244" s="390"/>
      <c r="KV244" s="390"/>
      <c r="KW244" s="390"/>
      <c r="KX244" s="390"/>
      <c r="KY244" s="390"/>
      <c r="KZ244" s="390"/>
      <c r="LA244" s="390"/>
      <c r="LB244" s="390"/>
      <c r="LC244" s="390"/>
      <c r="LD244" s="390"/>
      <c r="LE244" s="390"/>
      <c r="LF244" s="390"/>
      <c r="LG244" s="390"/>
      <c r="LH244" s="390"/>
      <c r="LI244" s="390"/>
      <c r="LJ244" s="390"/>
      <c r="LK244" s="390"/>
      <c r="LL244" s="390"/>
      <c r="LM244" s="390"/>
      <c r="LN244" s="390"/>
      <c r="LO244" s="390"/>
      <c r="LP244" s="390"/>
      <c r="LQ244" s="390"/>
      <c r="LR244" s="390"/>
      <c r="LS244" s="390"/>
      <c r="LT244" s="390"/>
      <c r="LU244" s="390"/>
      <c r="LV244" s="390"/>
      <c r="LW244" s="390"/>
      <c r="LX244" s="390"/>
      <c r="LY244" s="390"/>
      <c r="LZ244" s="390"/>
      <c r="MA244" s="390"/>
      <c r="MB244" s="390"/>
      <c r="MC244" s="390"/>
      <c r="MD244" s="390"/>
      <c r="ME244" s="390"/>
      <c r="MF244" s="390"/>
      <c r="MG244" s="390"/>
      <c r="MH244" s="390"/>
      <c r="MI244" s="390"/>
      <c r="MJ244" s="390"/>
      <c r="MK244" s="390"/>
      <c r="ML244" s="390"/>
      <c r="MM244" s="390"/>
      <c r="MN244" s="390"/>
      <c r="MO244" s="390"/>
      <c r="MP244" s="390"/>
      <c r="MQ244" s="390"/>
      <c r="MR244" s="390"/>
      <c r="MS244" s="390"/>
      <c r="MT244" s="390"/>
      <c r="MU244" s="390"/>
      <c r="MV244" s="390"/>
      <c r="MW244" s="390"/>
      <c r="MX244" s="390"/>
      <c r="MY244" s="390"/>
      <c r="MZ244" s="390"/>
      <c r="NA244" s="390"/>
      <c r="NB244" s="390"/>
      <c r="NC244" s="390"/>
      <c r="ND244" s="390"/>
      <c r="NE244" s="390"/>
      <c r="NF244" s="390"/>
      <c r="NG244" s="390"/>
      <c r="NH244" s="390"/>
      <c r="NI244" s="390"/>
      <c r="NJ244" s="390"/>
      <c r="NK244" s="390"/>
      <c r="NL244" s="390"/>
      <c r="NM244" s="390"/>
      <c r="NN244" s="390"/>
      <c r="NO244" s="390"/>
      <c r="NP244" s="390"/>
      <c r="NQ244" s="390"/>
      <c r="NR244" s="390"/>
      <c r="NS244" s="390"/>
      <c r="NT244" s="390"/>
      <c r="NU244" s="390"/>
      <c r="NV244" s="390"/>
      <c r="NW244" s="390"/>
      <c r="NX244" s="390"/>
      <c r="NY244" s="390"/>
      <c r="NZ244" s="390"/>
      <c r="OA244" s="390"/>
      <c r="OB244" s="390"/>
      <c r="OC244" s="390"/>
      <c r="OD244" s="390"/>
      <c r="OE244" s="390"/>
      <c r="OF244" s="390"/>
      <c r="OG244" s="390"/>
      <c r="OH244" s="390"/>
      <c r="OI244" s="390"/>
      <c r="OJ244" s="390"/>
      <c r="OK244" s="390"/>
      <c r="OL244" s="390"/>
      <c r="OM244" s="390"/>
      <c r="ON244" s="390"/>
      <c r="OO244" s="390"/>
      <c r="OP244" s="390"/>
      <c r="OQ244" s="390"/>
      <c r="OR244" s="390"/>
      <c r="OS244" s="390"/>
      <c r="OT244" s="390"/>
      <c r="OU244" s="390"/>
      <c r="OV244" s="390"/>
      <c r="OW244" s="390"/>
      <c r="OX244" s="390"/>
      <c r="OY244" s="390"/>
      <c r="OZ244" s="390"/>
      <c r="PA244" s="390"/>
      <c r="PB244" s="390"/>
      <c r="PC244" s="390"/>
      <c r="PD244" s="390"/>
      <c r="PE244" s="390"/>
      <c r="PF244" s="390"/>
      <c r="PG244" s="390"/>
      <c r="PH244" s="390"/>
      <c r="PI244" s="390"/>
      <c r="PJ244" s="390"/>
      <c r="PK244" s="390"/>
      <c r="PL244" s="390"/>
      <c r="PM244" s="390"/>
      <c r="PN244" s="390"/>
      <c r="PO244" s="390"/>
      <c r="PP244" s="390"/>
      <c r="PQ244" s="390"/>
      <c r="PR244" s="390"/>
      <c r="PS244" s="390"/>
      <c r="PT244" s="390"/>
      <c r="PU244" s="390"/>
      <c r="PV244" s="390"/>
      <c r="PW244" s="390"/>
      <c r="PX244" s="390"/>
      <c r="PY244" s="390"/>
      <c r="PZ244" s="390"/>
      <c r="QA244" s="390"/>
      <c r="QB244" s="390"/>
      <c r="QC244" s="390"/>
      <c r="QD244" s="390"/>
      <c r="QE244" s="390"/>
      <c r="QF244" s="390"/>
      <c r="QG244" s="390"/>
      <c r="QH244" s="390"/>
      <c r="QI244" s="390"/>
      <c r="QJ244" s="390"/>
      <c r="QK244" s="390"/>
      <c r="QL244" s="390"/>
      <c r="QM244" s="390"/>
      <c r="QN244" s="390"/>
      <c r="QO244" s="390"/>
      <c r="QP244" s="390"/>
      <c r="QQ244" s="390"/>
      <c r="QR244" s="390"/>
      <c r="QS244" s="390"/>
      <c r="QT244" s="390"/>
      <c r="QU244" s="390"/>
      <c r="QV244" s="390"/>
      <c r="QW244" s="390"/>
      <c r="QX244" s="390"/>
    </row>
    <row r="245" customFormat="false" ht="21" hidden="false" customHeight="true" outlineLevel="0" collapsed="false">
      <c r="A245" s="407"/>
      <c r="B245" s="396"/>
      <c r="C245" s="396"/>
      <c r="D245" s="396"/>
      <c r="E245" s="396"/>
      <c r="F245" s="396"/>
      <c r="G245" s="396"/>
      <c r="H245" s="396"/>
      <c r="I245" s="396"/>
      <c r="J245" s="396"/>
      <c r="K245" s="396"/>
      <c r="L245" s="396"/>
      <c r="M245" s="396"/>
      <c r="N245" s="396"/>
      <c r="O245" s="396"/>
      <c r="P245" s="396"/>
      <c r="Q245" s="396"/>
      <c r="R245" s="396"/>
      <c r="S245" s="396"/>
      <c r="T245" s="396"/>
      <c r="U245" s="396"/>
      <c r="V245" s="396"/>
      <c r="W245" s="396"/>
      <c r="X245" s="396"/>
      <c r="Y245" s="396"/>
      <c r="Z245" s="396"/>
      <c r="AA245" s="397"/>
      <c r="AB245" s="394"/>
      <c r="AE245" s="390"/>
      <c r="AF245" s="390"/>
      <c r="AG245" s="390"/>
      <c r="AH245" s="390"/>
      <c r="AI245" s="390"/>
      <c r="AJ245" s="390"/>
      <c r="AK245" s="390"/>
      <c r="AL245" s="390"/>
      <c r="AM245" s="390"/>
      <c r="AN245" s="390"/>
      <c r="AO245" s="390"/>
      <c r="AP245" s="390"/>
      <c r="AQ245" s="390"/>
      <c r="AR245" s="390"/>
      <c r="AS245" s="390"/>
      <c r="AT245" s="390"/>
      <c r="AU245" s="390"/>
      <c r="AV245" s="390"/>
      <c r="AW245" s="390"/>
      <c r="AX245" s="390"/>
      <c r="AY245" s="390"/>
      <c r="AZ245" s="390"/>
      <c r="BA245" s="390"/>
      <c r="BB245" s="390"/>
      <c r="BC245" s="390"/>
      <c r="BD245" s="390"/>
      <c r="BE245" s="390"/>
      <c r="BF245" s="390"/>
      <c r="BG245" s="390"/>
      <c r="BH245" s="390"/>
      <c r="BI245" s="390"/>
      <c r="BJ245" s="390"/>
      <c r="BK245" s="390"/>
      <c r="BL245" s="390"/>
      <c r="BM245" s="390"/>
      <c r="BN245" s="390"/>
      <c r="BO245" s="390"/>
      <c r="BP245" s="390"/>
      <c r="BQ245" s="390"/>
      <c r="BR245" s="390"/>
      <c r="BS245" s="390"/>
      <c r="BT245" s="390"/>
      <c r="BU245" s="390"/>
      <c r="BV245" s="390"/>
      <c r="BW245" s="390"/>
      <c r="BX245" s="390"/>
      <c r="BY245" s="390"/>
      <c r="BZ245" s="390"/>
      <c r="CA245" s="390"/>
      <c r="CB245" s="390"/>
      <c r="CC245" s="390"/>
      <c r="CD245" s="390"/>
      <c r="CE245" s="390"/>
      <c r="CF245" s="390"/>
      <c r="CG245" s="390"/>
      <c r="CH245" s="390"/>
      <c r="CI245" s="390"/>
      <c r="CJ245" s="390"/>
      <c r="CK245" s="390"/>
      <c r="CL245" s="390"/>
      <c r="CM245" s="390"/>
      <c r="CN245" s="390"/>
      <c r="CO245" s="390"/>
      <c r="CP245" s="390"/>
      <c r="CQ245" s="390"/>
      <c r="CR245" s="390"/>
      <c r="CS245" s="390"/>
      <c r="CT245" s="390"/>
      <c r="CU245" s="390"/>
      <c r="CV245" s="390"/>
      <c r="CW245" s="390"/>
      <c r="CX245" s="390"/>
      <c r="CY245" s="390"/>
      <c r="CZ245" s="390"/>
      <c r="DA245" s="390"/>
      <c r="DB245" s="390"/>
      <c r="DC245" s="390"/>
      <c r="DD245" s="390"/>
      <c r="DE245" s="390"/>
      <c r="DF245" s="390"/>
      <c r="DG245" s="390"/>
      <c r="DH245" s="390"/>
      <c r="DI245" s="390"/>
      <c r="DJ245" s="390"/>
      <c r="DK245" s="390"/>
      <c r="DL245" s="390"/>
      <c r="DM245" s="390"/>
      <c r="DN245" s="390"/>
      <c r="DO245" s="390"/>
      <c r="DP245" s="390"/>
      <c r="DQ245" s="390"/>
      <c r="DR245" s="390"/>
      <c r="DS245" s="390"/>
      <c r="DT245" s="390"/>
      <c r="DU245" s="390"/>
      <c r="DV245" s="390"/>
      <c r="DW245" s="390"/>
      <c r="DX245" s="390"/>
      <c r="DY245" s="390"/>
      <c r="DZ245" s="390"/>
      <c r="EA245" s="390"/>
      <c r="EB245" s="390"/>
      <c r="EC245" s="390"/>
      <c r="ED245" s="390"/>
      <c r="EE245" s="390"/>
      <c r="EF245" s="390"/>
      <c r="EG245" s="390"/>
      <c r="EH245" s="390"/>
      <c r="EI245" s="390"/>
      <c r="EJ245" s="390"/>
      <c r="EK245" s="390"/>
      <c r="EL245" s="390"/>
      <c r="EM245" s="390"/>
      <c r="EN245" s="390"/>
      <c r="EO245" s="390"/>
      <c r="EP245" s="390"/>
      <c r="EQ245" s="390"/>
      <c r="ER245" s="390"/>
      <c r="ES245" s="390"/>
      <c r="ET245" s="390"/>
      <c r="EU245" s="390"/>
      <c r="EV245" s="390"/>
      <c r="EW245" s="390"/>
      <c r="EX245" s="390"/>
      <c r="EY245" s="390"/>
      <c r="EZ245" s="390"/>
      <c r="FA245" s="390"/>
      <c r="FB245" s="390"/>
      <c r="FC245" s="390"/>
      <c r="FD245" s="390"/>
      <c r="FE245" s="390"/>
      <c r="FF245" s="390"/>
      <c r="FG245" s="390"/>
      <c r="FH245" s="390"/>
      <c r="FI245" s="390"/>
      <c r="FJ245" s="390"/>
      <c r="FK245" s="390"/>
      <c r="FL245" s="390"/>
      <c r="FM245" s="390"/>
      <c r="FN245" s="390"/>
      <c r="FO245" s="390"/>
      <c r="FP245" s="390"/>
      <c r="FQ245" s="390"/>
      <c r="FR245" s="390"/>
      <c r="FS245" s="390"/>
      <c r="FT245" s="390"/>
      <c r="FU245" s="390"/>
      <c r="FV245" s="390"/>
      <c r="FW245" s="390"/>
      <c r="FX245" s="390"/>
      <c r="FY245" s="390"/>
      <c r="FZ245" s="390"/>
      <c r="GA245" s="390"/>
      <c r="GB245" s="390"/>
      <c r="GC245" s="390"/>
      <c r="GD245" s="390"/>
      <c r="GE245" s="390"/>
      <c r="GF245" s="390"/>
      <c r="GG245" s="390"/>
      <c r="GH245" s="390"/>
      <c r="GI245" s="390"/>
      <c r="GJ245" s="390"/>
      <c r="GK245" s="390"/>
      <c r="GL245" s="390"/>
      <c r="GM245" s="390"/>
      <c r="GN245" s="390"/>
      <c r="GO245" s="390"/>
      <c r="GP245" s="390"/>
      <c r="GQ245" s="390"/>
      <c r="GR245" s="390"/>
      <c r="GS245" s="390"/>
      <c r="GT245" s="390"/>
      <c r="GU245" s="390"/>
      <c r="GV245" s="390"/>
      <c r="GW245" s="390"/>
      <c r="GX245" s="390"/>
      <c r="GY245" s="390"/>
      <c r="GZ245" s="390"/>
      <c r="HA245" s="390"/>
      <c r="HB245" s="390"/>
      <c r="HC245" s="390"/>
      <c r="HD245" s="390"/>
      <c r="HE245" s="390"/>
      <c r="HF245" s="390"/>
      <c r="HG245" s="390"/>
      <c r="HH245" s="390"/>
      <c r="HI245" s="390"/>
      <c r="HJ245" s="390"/>
      <c r="HK245" s="390"/>
      <c r="HL245" s="390"/>
      <c r="HM245" s="390"/>
      <c r="HN245" s="390"/>
      <c r="HO245" s="390"/>
      <c r="HP245" s="390"/>
      <c r="HQ245" s="390"/>
      <c r="HR245" s="390"/>
      <c r="HS245" s="390"/>
      <c r="HT245" s="390"/>
      <c r="HU245" s="390"/>
      <c r="HV245" s="390"/>
      <c r="HW245" s="390"/>
      <c r="HX245" s="390"/>
      <c r="HY245" s="390"/>
      <c r="HZ245" s="390"/>
      <c r="IA245" s="390"/>
      <c r="IB245" s="390"/>
      <c r="IC245" s="390"/>
      <c r="ID245" s="390"/>
      <c r="IE245" s="390"/>
      <c r="IF245" s="390"/>
      <c r="IG245" s="390"/>
      <c r="IH245" s="390"/>
      <c r="II245" s="390"/>
      <c r="IJ245" s="390"/>
      <c r="IK245" s="390"/>
      <c r="IL245" s="390"/>
      <c r="IM245" s="390"/>
      <c r="IN245" s="390"/>
      <c r="IO245" s="390"/>
      <c r="IP245" s="390"/>
      <c r="IQ245" s="390"/>
      <c r="IR245" s="390"/>
      <c r="IS245" s="390"/>
      <c r="IT245" s="390"/>
      <c r="IU245" s="390"/>
      <c r="IV245" s="390"/>
      <c r="IW245" s="390"/>
      <c r="IX245" s="390"/>
      <c r="IY245" s="390"/>
      <c r="IZ245" s="390"/>
      <c r="JA245" s="390"/>
      <c r="JB245" s="390"/>
      <c r="JC245" s="390"/>
      <c r="JD245" s="390"/>
      <c r="JE245" s="390"/>
      <c r="JF245" s="390"/>
      <c r="JG245" s="390"/>
      <c r="JH245" s="390"/>
      <c r="JI245" s="390"/>
      <c r="JJ245" s="390"/>
      <c r="JK245" s="390"/>
      <c r="JL245" s="390"/>
      <c r="JM245" s="390"/>
      <c r="JN245" s="390"/>
      <c r="JO245" s="390"/>
      <c r="JP245" s="390"/>
      <c r="JQ245" s="390"/>
      <c r="JR245" s="390"/>
      <c r="JS245" s="390"/>
      <c r="JT245" s="390"/>
      <c r="JU245" s="390"/>
      <c r="JV245" s="390"/>
      <c r="JW245" s="390"/>
      <c r="JX245" s="390"/>
      <c r="JY245" s="390"/>
      <c r="JZ245" s="390"/>
      <c r="KA245" s="390"/>
      <c r="KB245" s="390"/>
      <c r="KC245" s="390"/>
      <c r="KD245" s="390"/>
      <c r="KE245" s="390"/>
      <c r="KF245" s="390"/>
      <c r="KG245" s="390"/>
      <c r="KH245" s="390"/>
      <c r="KI245" s="390"/>
      <c r="KJ245" s="390"/>
      <c r="KK245" s="390"/>
      <c r="KL245" s="390"/>
      <c r="KM245" s="390"/>
      <c r="KN245" s="390"/>
      <c r="KO245" s="390"/>
      <c r="KP245" s="390"/>
      <c r="KQ245" s="390"/>
      <c r="KR245" s="390"/>
      <c r="KS245" s="390"/>
      <c r="KT245" s="390"/>
      <c r="KU245" s="390"/>
      <c r="KV245" s="390"/>
      <c r="KW245" s="390"/>
      <c r="KX245" s="390"/>
      <c r="KY245" s="390"/>
      <c r="KZ245" s="390"/>
      <c r="LA245" s="390"/>
      <c r="LB245" s="390"/>
      <c r="LC245" s="390"/>
      <c r="LD245" s="390"/>
      <c r="LE245" s="390"/>
      <c r="LF245" s="390"/>
      <c r="LG245" s="390"/>
      <c r="LH245" s="390"/>
      <c r="LI245" s="390"/>
      <c r="LJ245" s="390"/>
      <c r="LK245" s="390"/>
      <c r="LL245" s="390"/>
      <c r="LM245" s="390"/>
      <c r="LN245" s="390"/>
      <c r="LO245" s="390"/>
      <c r="LP245" s="390"/>
      <c r="LQ245" s="390"/>
      <c r="LR245" s="390"/>
      <c r="LS245" s="390"/>
      <c r="LT245" s="390"/>
      <c r="LU245" s="390"/>
      <c r="LV245" s="390"/>
      <c r="LW245" s="390"/>
      <c r="LX245" s="390"/>
      <c r="LY245" s="390"/>
      <c r="LZ245" s="390"/>
      <c r="MA245" s="390"/>
      <c r="MB245" s="390"/>
      <c r="MC245" s="390"/>
      <c r="MD245" s="390"/>
      <c r="ME245" s="390"/>
      <c r="MF245" s="390"/>
      <c r="MG245" s="390"/>
      <c r="MH245" s="390"/>
      <c r="MI245" s="390"/>
      <c r="MJ245" s="390"/>
      <c r="MK245" s="390"/>
      <c r="ML245" s="390"/>
      <c r="MM245" s="390"/>
      <c r="MN245" s="390"/>
      <c r="MO245" s="390"/>
      <c r="MP245" s="390"/>
      <c r="MQ245" s="390"/>
      <c r="MR245" s="390"/>
      <c r="MS245" s="390"/>
      <c r="MT245" s="390"/>
      <c r="MU245" s="390"/>
      <c r="MV245" s="390"/>
      <c r="MW245" s="390"/>
      <c r="MX245" s="390"/>
      <c r="MY245" s="390"/>
      <c r="MZ245" s="390"/>
      <c r="NA245" s="390"/>
      <c r="NB245" s="390"/>
      <c r="NC245" s="390"/>
      <c r="ND245" s="390"/>
      <c r="NE245" s="390"/>
      <c r="NF245" s="390"/>
      <c r="NG245" s="390"/>
      <c r="NH245" s="390"/>
      <c r="NI245" s="390"/>
      <c r="NJ245" s="390"/>
      <c r="NK245" s="390"/>
      <c r="NL245" s="390"/>
      <c r="NM245" s="390"/>
      <c r="NN245" s="390"/>
      <c r="NO245" s="390"/>
      <c r="NP245" s="390"/>
      <c r="NQ245" s="390"/>
      <c r="NR245" s="390"/>
      <c r="NS245" s="390"/>
      <c r="NT245" s="390"/>
      <c r="NU245" s="390"/>
      <c r="NV245" s="390"/>
      <c r="NW245" s="390"/>
      <c r="NX245" s="390"/>
      <c r="NY245" s="390"/>
      <c r="NZ245" s="390"/>
      <c r="OA245" s="390"/>
      <c r="OB245" s="390"/>
      <c r="OC245" s="390"/>
      <c r="OD245" s="390"/>
      <c r="OE245" s="390"/>
      <c r="OF245" s="390"/>
      <c r="OG245" s="390"/>
      <c r="OH245" s="390"/>
      <c r="OI245" s="390"/>
      <c r="OJ245" s="390"/>
      <c r="OK245" s="390"/>
      <c r="OL245" s="390"/>
      <c r="OM245" s="390"/>
      <c r="ON245" s="390"/>
      <c r="OO245" s="390"/>
      <c r="OP245" s="390"/>
      <c r="OQ245" s="390"/>
      <c r="OR245" s="390"/>
      <c r="OS245" s="390"/>
      <c r="OT245" s="390"/>
      <c r="OU245" s="390"/>
      <c r="OV245" s="390"/>
      <c r="OW245" s="390"/>
      <c r="OX245" s="390"/>
      <c r="OY245" s="390"/>
      <c r="OZ245" s="390"/>
      <c r="PA245" s="390"/>
      <c r="PB245" s="390"/>
      <c r="PC245" s="390"/>
      <c r="PD245" s="390"/>
      <c r="PE245" s="390"/>
      <c r="PF245" s="390"/>
      <c r="PG245" s="390"/>
      <c r="PH245" s="390"/>
      <c r="PI245" s="390"/>
      <c r="PJ245" s="390"/>
      <c r="PK245" s="390"/>
      <c r="PL245" s="390"/>
      <c r="PM245" s="390"/>
      <c r="PN245" s="390"/>
      <c r="PO245" s="390"/>
      <c r="PP245" s="390"/>
      <c r="PQ245" s="390"/>
      <c r="PR245" s="390"/>
      <c r="PS245" s="390"/>
      <c r="PT245" s="390"/>
      <c r="PU245" s="390"/>
      <c r="PV245" s="390"/>
      <c r="PW245" s="390"/>
      <c r="PX245" s="390"/>
      <c r="PY245" s="390"/>
      <c r="PZ245" s="390"/>
      <c r="QA245" s="390"/>
      <c r="QB245" s="390"/>
      <c r="QC245" s="390"/>
      <c r="QD245" s="390"/>
      <c r="QE245" s="390"/>
      <c r="QF245" s="390"/>
      <c r="QG245" s="390"/>
      <c r="QH245" s="390"/>
      <c r="QI245" s="390"/>
      <c r="QJ245" s="390"/>
      <c r="QK245" s="390"/>
      <c r="QL245" s="390"/>
      <c r="QM245" s="390"/>
      <c r="QN245" s="390"/>
      <c r="QO245" s="390"/>
      <c r="QP245" s="390"/>
      <c r="QQ245" s="390"/>
      <c r="QR245" s="390"/>
      <c r="QS245" s="390"/>
      <c r="QT245" s="390"/>
      <c r="QU245" s="390"/>
      <c r="QV245" s="390"/>
      <c r="QW245" s="390"/>
      <c r="QX245" s="390"/>
    </row>
    <row r="246" customFormat="false" ht="21" hidden="false" customHeight="true" outlineLevel="0" collapsed="false">
      <c r="A246" s="407"/>
      <c r="B246" s="396"/>
      <c r="C246" s="396"/>
      <c r="D246" s="396"/>
      <c r="E246" s="396"/>
      <c r="F246" s="396"/>
      <c r="G246" s="396"/>
      <c r="H246" s="396"/>
      <c r="I246" s="396"/>
      <c r="J246" s="396"/>
      <c r="K246" s="396"/>
      <c r="L246" s="396"/>
      <c r="M246" s="396"/>
      <c r="N246" s="396"/>
      <c r="O246" s="396"/>
      <c r="P246" s="396"/>
      <c r="Q246" s="396"/>
      <c r="R246" s="396"/>
      <c r="S246" s="396"/>
      <c r="T246" s="396"/>
      <c r="U246" s="396"/>
      <c r="V246" s="396"/>
      <c r="W246" s="396"/>
      <c r="X246" s="396"/>
      <c r="Y246" s="396"/>
      <c r="Z246" s="396"/>
      <c r="AA246" s="397"/>
      <c r="AB246" s="394"/>
      <c r="AE246" s="390"/>
      <c r="AF246" s="390"/>
      <c r="AG246" s="390"/>
      <c r="AH246" s="390"/>
      <c r="AI246" s="390"/>
      <c r="AJ246" s="390"/>
      <c r="AK246" s="390"/>
      <c r="AL246" s="390"/>
      <c r="AM246" s="390"/>
      <c r="AN246" s="390"/>
      <c r="AO246" s="390"/>
      <c r="AP246" s="390"/>
      <c r="AQ246" s="390"/>
      <c r="AR246" s="390"/>
      <c r="AS246" s="390"/>
      <c r="AT246" s="390"/>
      <c r="AU246" s="390"/>
      <c r="AV246" s="390"/>
      <c r="AW246" s="390"/>
      <c r="AX246" s="390"/>
      <c r="AY246" s="390"/>
      <c r="AZ246" s="390"/>
      <c r="BA246" s="390"/>
      <c r="BB246" s="390"/>
      <c r="BC246" s="390"/>
      <c r="BD246" s="390"/>
      <c r="BE246" s="390"/>
      <c r="BF246" s="390"/>
      <c r="BG246" s="390"/>
      <c r="BH246" s="390"/>
      <c r="BI246" s="390"/>
      <c r="BJ246" s="390"/>
      <c r="BK246" s="390"/>
      <c r="BL246" s="390"/>
      <c r="BM246" s="390"/>
      <c r="BN246" s="390"/>
      <c r="BO246" s="390"/>
      <c r="BP246" s="390"/>
      <c r="BQ246" s="390"/>
      <c r="BR246" s="390"/>
      <c r="BS246" s="390"/>
      <c r="BT246" s="390"/>
      <c r="BU246" s="390"/>
      <c r="BV246" s="390"/>
      <c r="BW246" s="390"/>
      <c r="BX246" s="390"/>
      <c r="BY246" s="390"/>
      <c r="BZ246" s="390"/>
      <c r="CA246" s="390"/>
      <c r="CB246" s="390"/>
      <c r="CC246" s="390"/>
      <c r="CD246" s="390"/>
      <c r="CE246" s="390"/>
      <c r="CF246" s="390"/>
      <c r="CG246" s="390"/>
      <c r="CH246" s="390"/>
      <c r="CI246" s="390"/>
      <c r="CJ246" s="390"/>
      <c r="CK246" s="390"/>
      <c r="CL246" s="390"/>
      <c r="CM246" s="390"/>
      <c r="CN246" s="390"/>
      <c r="CO246" s="390"/>
      <c r="CP246" s="390"/>
      <c r="CQ246" s="390"/>
      <c r="CR246" s="390"/>
      <c r="CS246" s="390"/>
      <c r="CT246" s="390"/>
      <c r="CU246" s="390"/>
      <c r="CV246" s="390"/>
      <c r="CW246" s="390"/>
      <c r="CX246" s="390"/>
      <c r="CY246" s="390"/>
      <c r="CZ246" s="390"/>
      <c r="DA246" s="390"/>
      <c r="DB246" s="390"/>
      <c r="DC246" s="390"/>
      <c r="DD246" s="390"/>
      <c r="DE246" s="390"/>
      <c r="DF246" s="390"/>
      <c r="DG246" s="390"/>
      <c r="DH246" s="390"/>
      <c r="DI246" s="390"/>
      <c r="DJ246" s="390"/>
      <c r="DK246" s="390"/>
      <c r="DL246" s="390"/>
      <c r="DM246" s="390"/>
      <c r="DN246" s="390"/>
      <c r="DO246" s="390"/>
      <c r="DP246" s="390"/>
      <c r="DQ246" s="390"/>
      <c r="DR246" s="390"/>
      <c r="DS246" s="390"/>
      <c r="DT246" s="390"/>
      <c r="DU246" s="390"/>
      <c r="DV246" s="390"/>
      <c r="DW246" s="390"/>
      <c r="DX246" s="390"/>
      <c r="DY246" s="390"/>
      <c r="DZ246" s="390"/>
      <c r="EA246" s="390"/>
      <c r="EB246" s="390"/>
      <c r="EC246" s="390"/>
      <c r="ED246" s="390"/>
      <c r="EE246" s="390"/>
      <c r="EF246" s="390"/>
      <c r="EG246" s="390"/>
      <c r="EH246" s="390"/>
      <c r="EI246" s="390"/>
      <c r="EJ246" s="390"/>
      <c r="EK246" s="390"/>
      <c r="EL246" s="390"/>
      <c r="EM246" s="390"/>
      <c r="EN246" s="390"/>
      <c r="EO246" s="390"/>
      <c r="EP246" s="390"/>
      <c r="EQ246" s="390"/>
      <c r="ER246" s="390"/>
      <c r="ES246" s="390"/>
      <c r="ET246" s="390"/>
      <c r="EU246" s="390"/>
      <c r="EV246" s="390"/>
      <c r="EW246" s="390"/>
      <c r="EX246" s="390"/>
      <c r="EY246" s="390"/>
      <c r="EZ246" s="390"/>
      <c r="FA246" s="390"/>
      <c r="FB246" s="390"/>
      <c r="FC246" s="390"/>
      <c r="FD246" s="390"/>
      <c r="FE246" s="390"/>
      <c r="FF246" s="390"/>
      <c r="FG246" s="390"/>
      <c r="FH246" s="390"/>
      <c r="FI246" s="390"/>
      <c r="FJ246" s="390"/>
      <c r="FK246" s="390"/>
      <c r="FL246" s="390"/>
      <c r="FM246" s="390"/>
      <c r="FN246" s="390"/>
      <c r="FO246" s="390"/>
      <c r="FP246" s="390"/>
      <c r="FQ246" s="390"/>
      <c r="FR246" s="390"/>
      <c r="FS246" s="390"/>
      <c r="FT246" s="390"/>
      <c r="FU246" s="390"/>
      <c r="FV246" s="390"/>
      <c r="FW246" s="390"/>
      <c r="FX246" s="390"/>
      <c r="FY246" s="390"/>
      <c r="FZ246" s="390"/>
      <c r="GA246" s="390"/>
      <c r="GB246" s="390"/>
      <c r="GC246" s="390"/>
      <c r="GD246" s="390"/>
      <c r="GE246" s="390"/>
      <c r="GF246" s="390"/>
      <c r="GG246" s="390"/>
      <c r="GH246" s="390"/>
      <c r="GI246" s="390"/>
      <c r="GJ246" s="390"/>
      <c r="GK246" s="390"/>
      <c r="GL246" s="390"/>
      <c r="GM246" s="390"/>
      <c r="GN246" s="390"/>
      <c r="GO246" s="390"/>
      <c r="GP246" s="390"/>
      <c r="GQ246" s="390"/>
      <c r="GR246" s="390"/>
      <c r="GS246" s="390"/>
      <c r="GT246" s="390"/>
      <c r="GU246" s="390"/>
      <c r="GV246" s="390"/>
      <c r="GW246" s="390"/>
      <c r="GX246" s="390"/>
      <c r="GY246" s="390"/>
      <c r="GZ246" s="390"/>
      <c r="HA246" s="390"/>
      <c r="HB246" s="390"/>
      <c r="HC246" s="390"/>
      <c r="HD246" s="390"/>
      <c r="HE246" s="390"/>
      <c r="HF246" s="390"/>
      <c r="HG246" s="390"/>
      <c r="HH246" s="390"/>
      <c r="HI246" s="390"/>
      <c r="HJ246" s="390"/>
      <c r="HK246" s="390"/>
      <c r="HL246" s="390"/>
      <c r="HM246" s="390"/>
      <c r="HN246" s="390"/>
      <c r="HO246" s="390"/>
      <c r="HP246" s="390"/>
      <c r="HQ246" s="390"/>
      <c r="HR246" s="390"/>
      <c r="HS246" s="390"/>
      <c r="HT246" s="390"/>
      <c r="HU246" s="390"/>
      <c r="HV246" s="390"/>
      <c r="HW246" s="390"/>
      <c r="HX246" s="390"/>
      <c r="HY246" s="390"/>
      <c r="HZ246" s="390"/>
      <c r="IA246" s="390"/>
      <c r="IB246" s="390"/>
      <c r="IC246" s="390"/>
      <c r="ID246" s="390"/>
      <c r="IE246" s="390"/>
      <c r="IF246" s="390"/>
      <c r="IG246" s="390"/>
      <c r="IH246" s="390"/>
      <c r="II246" s="390"/>
      <c r="IJ246" s="390"/>
      <c r="IK246" s="390"/>
      <c r="IL246" s="390"/>
      <c r="IM246" s="390"/>
      <c r="IN246" s="390"/>
      <c r="IO246" s="390"/>
      <c r="IP246" s="390"/>
      <c r="IQ246" s="390"/>
      <c r="IR246" s="390"/>
      <c r="IS246" s="390"/>
      <c r="IT246" s="390"/>
      <c r="IU246" s="390"/>
      <c r="IV246" s="390"/>
      <c r="IW246" s="390"/>
      <c r="IX246" s="390"/>
      <c r="IY246" s="390"/>
      <c r="IZ246" s="390"/>
      <c r="JA246" s="390"/>
      <c r="JB246" s="390"/>
      <c r="JC246" s="390"/>
      <c r="JD246" s="390"/>
      <c r="JE246" s="390"/>
      <c r="JF246" s="390"/>
      <c r="JG246" s="390"/>
      <c r="JH246" s="390"/>
      <c r="JI246" s="390"/>
      <c r="JJ246" s="390"/>
      <c r="JK246" s="390"/>
      <c r="JL246" s="390"/>
      <c r="JM246" s="390"/>
      <c r="JN246" s="390"/>
      <c r="JO246" s="390"/>
      <c r="JP246" s="390"/>
      <c r="JQ246" s="390"/>
      <c r="JR246" s="390"/>
      <c r="JS246" s="390"/>
      <c r="JT246" s="390"/>
      <c r="JU246" s="390"/>
      <c r="JV246" s="390"/>
      <c r="JW246" s="390"/>
      <c r="JX246" s="390"/>
      <c r="JY246" s="390"/>
      <c r="JZ246" s="390"/>
      <c r="KA246" s="390"/>
      <c r="KB246" s="390"/>
      <c r="KC246" s="390"/>
      <c r="KD246" s="390"/>
      <c r="KE246" s="390"/>
      <c r="KF246" s="390"/>
      <c r="KG246" s="390"/>
      <c r="KH246" s="390"/>
      <c r="KI246" s="390"/>
      <c r="KJ246" s="390"/>
      <c r="KK246" s="390"/>
      <c r="KL246" s="390"/>
      <c r="KM246" s="390"/>
      <c r="KN246" s="390"/>
      <c r="KO246" s="390"/>
      <c r="KP246" s="390"/>
      <c r="KQ246" s="390"/>
      <c r="KR246" s="390"/>
      <c r="KS246" s="390"/>
      <c r="KT246" s="390"/>
      <c r="KU246" s="390"/>
      <c r="KV246" s="390"/>
      <c r="KW246" s="390"/>
      <c r="KX246" s="390"/>
      <c r="KY246" s="390"/>
      <c r="KZ246" s="390"/>
      <c r="LA246" s="390"/>
      <c r="LB246" s="390"/>
      <c r="LC246" s="390"/>
      <c r="LD246" s="390"/>
      <c r="LE246" s="390"/>
      <c r="LF246" s="390"/>
      <c r="LG246" s="390"/>
      <c r="LH246" s="390"/>
      <c r="LI246" s="390"/>
      <c r="LJ246" s="390"/>
      <c r="LK246" s="390"/>
      <c r="LL246" s="390"/>
      <c r="LM246" s="390"/>
      <c r="LN246" s="390"/>
      <c r="LO246" s="390"/>
      <c r="LP246" s="390"/>
      <c r="LQ246" s="390"/>
      <c r="LR246" s="390"/>
      <c r="LS246" s="390"/>
      <c r="LT246" s="390"/>
      <c r="LU246" s="390"/>
      <c r="LV246" s="390"/>
      <c r="LW246" s="390"/>
      <c r="LX246" s="390"/>
      <c r="LY246" s="390"/>
      <c r="LZ246" s="390"/>
      <c r="MA246" s="390"/>
      <c r="MB246" s="390"/>
      <c r="MC246" s="390"/>
      <c r="MD246" s="390"/>
      <c r="ME246" s="390"/>
      <c r="MF246" s="390"/>
      <c r="MG246" s="390"/>
      <c r="MH246" s="390"/>
      <c r="MI246" s="390"/>
      <c r="MJ246" s="390"/>
      <c r="MK246" s="390"/>
      <c r="ML246" s="390"/>
      <c r="MM246" s="390"/>
      <c r="MN246" s="390"/>
      <c r="MO246" s="390"/>
      <c r="MP246" s="390"/>
      <c r="MQ246" s="390"/>
      <c r="MR246" s="390"/>
      <c r="MS246" s="390"/>
      <c r="MT246" s="390"/>
      <c r="MU246" s="390"/>
      <c r="MV246" s="390"/>
      <c r="MW246" s="390"/>
      <c r="MX246" s="390"/>
      <c r="MY246" s="390"/>
      <c r="MZ246" s="390"/>
      <c r="NA246" s="390"/>
      <c r="NB246" s="390"/>
      <c r="NC246" s="390"/>
      <c r="ND246" s="390"/>
      <c r="NE246" s="390"/>
      <c r="NF246" s="390"/>
      <c r="NG246" s="390"/>
      <c r="NH246" s="390"/>
      <c r="NI246" s="390"/>
      <c r="NJ246" s="390"/>
      <c r="NK246" s="390"/>
      <c r="NL246" s="390"/>
      <c r="NM246" s="390"/>
      <c r="NN246" s="390"/>
      <c r="NO246" s="390"/>
      <c r="NP246" s="390"/>
      <c r="NQ246" s="390"/>
      <c r="NR246" s="390"/>
      <c r="NS246" s="390"/>
      <c r="NT246" s="390"/>
      <c r="NU246" s="390"/>
      <c r="NV246" s="390"/>
      <c r="NW246" s="390"/>
      <c r="NX246" s="390"/>
      <c r="NY246" s="390"/>
      <c r="NZ246" s="390"/>
      <c r="OA246" s="390"/>
      <c r="OB246" s="390"/>
      <c r="OC246" s="390"/>
      <c r="OD246" s="390"/>
      <c r="OE246" s="390"/>
      <c r="OF246" s="390"/>
      <c r="OG246" s="390"/>
      <c r="OH246" s="390"/>
      <c r="OI246" s="390"/>
      <c r="OJ246" s="390"/>
      <c r="OK246" s="390"/>
      <c r="OL246" s="390"/>
      <c r="OM246" s="390"/>
      <c r="ON246" s="390"/>
      <c r="OO246" s="390"/>
      <c r="OP246" s="390"/>
      <c r="OQ246" s="390"/>
      <c r="OR246" s="390"/>
      <c r="OS246" s="390"/>
      <c r="OT246" s="390"/>
      <c r="OU246" s="390"/>
      <c r="OV246" s="390"/>
      <c r="OW246" s="390"/>
      <c r="OX246" s="390"/>
      <c r="OY246" s="390"/>
      <c r="OZ246" s="390"/>
      <c r="PA246" s="390"/>
      <c r="PB246" s="390"/>
      <c r="PC246" s="390"/>
      <c r="PD246" s="390"/>
      <c r="PE246" s="390"/>
      <c r="PF246" s="390"/>
      <c r="PG246" s="390"/>
      <c r="PH246" s="390"/>
      <c r="PI246" s="390"/>
      <c r="PJ246" s="390"/>
      <c r="PK246" s="390"/>
      <c r="PL246" s="390"/>
      <c r="PM246" s="390"/>
      <c r="PN246" s="390"/>
      <c r="PO246" s="390"/>
      <c r="PP246" s="390"/>
      <c r="PQ246" s="390"/>
      <c r="PR246" s="390"/>
      <c r="PS246" s="390"/>
      <c r="PT246" s="390"/>
      <c r="PU246" s="390"/>
      <c r="PV246" s="390"/>
      <c r="PW246" s="390"/>
      <c r="PX246" s="390"/>
      <c r="PY246" s="390"/>
      <c r="PZ246" s="390"/>
      <c r="QA246" s="390"/>
      <c r="QB246" s="390"/>
      <c r="QC246" s="390"/>
      <c r="QD246" s="390"/>
      <c r="QE246" s="390"/>
      <c r="QF246" s="390"/>
      <c r="QG246" s="390"/>
      <c r="QH246" s="390"/>
      <c r="QI246" s="390"/>
      <c r="QJ246" s="390"/>
      <c r="QK246" s="390"/>
      <c r="QL246" s="390"/>
      <c r="QM246" s="390"/>
      <c r="QN246" s="390"/>
      <c r="QO246" s="390"/>
      <c r="QP246" s="390"/>
      <c r="QQ246" s="390"/>
      <c r="QR246" s="390"/>
      <c r="QS246" s="390"/>
      <c r="QT246" s="390"/>
      <c r="QU246" s="390"/>
      <c r="QV246" s="390"/>
      <c r="QW246" s="390"/>
      <c r="QX246" s="390"/>
    </row>
    <row r="247" customFormat="false" ht="21" hidden="false" customHeight="true" outlineLevel="0" collapsed="false">
      <c r="A247" s="407"/>
      <c r="B247" s="396"/>
      <c r="C247" s="396"/>
      <c r="D247" s="396"/>
      <c r="E247" s="396"/>
      <c r="F247" s="396"/>
      <c r="G247" s="396"/>
      <c r="H247" s="396"/>
      <c r="I247" s="396"/>
      <c r="J247" s="396"/>
      <c r="K247" s="396"/>
      <c r="L247" s="396"/>
      <c r="M247" s="396"/>
      <c r="N247" s="396"/>
      <c r="O247" s="396"/>
      <c r="P247" s="396"/>
      <c r="Q247" s="396"/>
      <c r="R247" s="396"/>
      <c r="S247" s="396"/>
      <c r="T247" s="396"/>
      <c r="U247" s="396"/>
      <c r="V247" s="396"/>
      <c r="W247" s="396"/>
      <c r="X247" s="396"/>
      <c r="Y247" s="396"/>
      <c r="Z247" s="396"/>
      <c r="AA247" s="397"/>
      <c r="AB247" s="394"/>
      <c r="AE247" s="390"/>
      <c r="AF247" s="390"/>
      <c r="AG247" s="390"/>
      <c r="AH247" s="390"/>
      <c r="AI247" s="390"/>
      <c r="AJ247" s="390"/>
      <c r="AK247" s="390"/>
      <c r="AL247" s="390"/>
      <c r="AM247" s="390"/>
      <c r="AN247" s="390"/>
      <c r="AO247" s="390"/>
      <c r="AP247" s="390"/>
      <c r="AQ247" s="390"/>
      <c r="AR247" s="390"/>
      <c r="AS247" s="390"/>
      <c r="AT247" s="390"/>
      <c r="AU247" s="390"/>
      <c r="AV247" s="390"/>
      <c r="AW247" s="390"/>
      <c r="AX247" s="390"/>
      <c r="AY247" s="390"/>
      <c r="AZ247" s="390"/>
      <c r="BA247" s="390"/>
      <c r="BB247" s="390"/>
      <c r="BC247" s="390"/>
      <c r="BD247" s="390"/>
      <c r="BE247" s="390"/>
      <c r="BF247" s="390"/>
      <c r="BG247" s="390"/>
      <c r="BH247" s="390"/>
      <c r="BI247" s="390"/>
      <c r="BJ247" s="390"/>
      <c r="BK247" s="390"/>
      <c r="BL247" s="390"/>
      <c r="BM247" s="390"/>
      <c r="BN247" s="390"/>
      <c r="BO247" s="390"/>
      <c r="BP247" s="390"/>
      <c r="BQ247" s="390"/>
      <c r="BR247" s="390"/>
      <c r="BS247" s="390"/>
      <c r="BT247" s="390"/>
      <c r="BU247" s="390"/>
      <c r="BV247" s="390"/>
      <c r="BW247" s="390"/>
      <c r="BX247" s="390"/>
      <c r="BY247" s="390"/>
      <c r="BZ247" s="390"/>
      <c r="CA247" s="390"/>
      <c r="CB247" s="390"/>
      <c r="CC247" s="390"/>
      <c r="CD247" s="390"/>
      <c r="CE247" s="390"/>
      <c r="CF247" s="390"/>
      <c r="CG247" s="390"/>
      <c r="CH247" s="390"/>
      <c r="CI247" s="390"/>
      <c r="CJ247" s="390"/>
      <c r="CK247" s="390"/>
      <c r="CL247" s="390"/>
      <c r="CM247" s="390"/>
      <c r="CN247" s="390"/>
      <c r="CO247" s="390"/>
      <c r="CP247" s="390"/>
      <c r="CQ247" s="390"/>
      <c r="CR247" s="390"/>
      <c r="CS247" s="390"/>
      <c r="CT247" s="390"/>
      <c r="CU247" s="390"/>
      <c r="CV247" s="390"/>
      <c r="CW247" s="390"/>
      <c r="CX247" s="390"/>
      <c r="CY247" s="390"/>
      <c r="CZ247" s="390"/>
      <c r="DA247" s="390"/>
      <c r="DB247" s="390"/>
      <c r="DC247" s="390"/>
      <c r="DD247" s="390"/>
      <c r="DE247" s="390"/>
      <c r="DF247" s="390"/>
      <c r="DG247" s="390"/>
      <c r="DH247" s="390"/>
      <c r="DI247" s="390"/>
      <c r="DJ247" s="390"/>
      <c r="DK247" s="390"/>
      <c r="DL247" s="390"/>
      <c r="DM247" s="390"/>
      <c r="DN247" s="390"/>
      <c r="DO247" s="390"/>
      <c r="DP247" s="390"/>
      <c r="DQ247" s="390"/>
      <c r="DR247" s="390"/>
      <c r="DS247" s="390"/>
      <c r="DT247" s="390"/>
      <c r="DU247" s="390"/>
      <c r="DV247" s="390"/>
      <c r="DW247" s="390"/>
      <c r="DX247" s="390"/>
      <c r="DY247" s="390"/>
      <c r="DZ247" s="390"/>
      <c r="EA247" s="390"/>
      <c r="EB247" s="390"/>
      <c r="EC247" s="390"/>
      <c r="ED247" s="390"/>
      <c r="EE247" s="390"/>
      <c r="EF247" s="390"/>
      <c r="EG247" s="390"/>
      <c r="EH247" s="390"/>
      <c r="EI247" s="390"/>
      <c r="EJ247" s="390"/>
      <c r="EK247" s="390"/>
      <c r="EL247" s="390"/>
      <c r="EM247" s="390"/>
      <c r="EN247" s="390"/>
      <c r="EO247" s="390"/>
      <c r="EP247" s="390"/>
      <c r="EQ247" s="390"/>
      <c r="ER247" s="390"/>
      <c r="ES247" s="390"/>
      <c r="ET247" s="390"/>
      <c r="EU247" s="390"/>
      <c r="EV247" s="390"/>
      <c r="EW247" s="390"/>
      <c r="EX247" s="390"/>
      <c r="EY247" s="390"/>
      <c r="EZ247" s="390"/>
      <c r="FA247" s="390"/>
      <c r="FB247" s="390"/>
      <c r="FC247" s="390"/>
      <c r="FD247" s="390"/>
      <c r="FE247" s="390"/>
      <c r="FF247" s="390"/>
      <c r="FG247" s="390"/>
      <c r="FH247" s="390"/>
      <c r="FI247" s="390"/>
      <c r="FJ247" s="390"/>
      <c r="FK247" s="390"/>
      <c r="FL247" s="390"/>
      <c r="FM247" s="390"/>
      <c r="FN247" s="390"/>
      <c r="FO247" s="390"/>
      <c r="FP247" s="390"/>
      <c r="FQ247" s="390"/>
      <c r="FR247" s="390"/>
      <c r="FS247" s="390"/>
      <c r="FT247" s="390"/>
      <c r="FU247" s="390"/>
      <c r="FV247" s="390"/>
      <c r="FW247" s="390"/>
      <c r="FX247" s="390"/>
      <c r="FY247" s="390"/>
      <c r="FZ247" s="390"/>
      <c r="GA247" s="390"/>
      <c r="GB247" s="390"/>
      <c r="GC247" s="390"/>
      <c r="GD247" s="390"/>
      <c r="GE247" s="390"/>
      <c r="GF247" s="390"/>
      <c r="GG247" s="390"/>
      <c r="GH247" s="390"/>
      <c r="GI247" s="390"/>
      <c r="GJ247" s="390"/>
      <c r="GK247" s="390"/>
      <c r="GL247" s="390"/>
      <c r="GM247" s="390"/>
      <c r="GN247" s="390"/>
      <c r="GO247" s="390"/>
      <c r="GP247" s="390"/>
      <c r="GQ247" s="390"/>
      <c r="GR247" s="390"/>
      <c r="GS247" s="390"/>
      <c r="GT247" s="390"/>
      <c r="GU247" s="390"/>
      <c r="GV247" s="390"/>
      <c r="GW247" s="390"/>
      <c r="GX247" s="390"/>
      <c r="GY247" s="390"/>
      <c r="GZ247" s="390"/>
      <c r="HA247" s="390"/>
      <c r="HB247" s="390"/>
      <c r="HC247" s="390"/>
      <c r="HD247" s="390"/>
      <c r="HE247" s="390"/>
      <c r="HF247" s="390"/>
      <c r="HG247" s="390"/>
      <c r="HH247" s="390"/>
      <c r="HI247" s="390"/>
      <c r="HJ247" s="390"/>
      <c r="HK247" s="390"/>
      <c r="HL247" s="390"/>
      <c r="HM247" s="390"/>
      <c r="HN247" s="390"/>
      <c r="HO247" s="390"/>
      <c r="HP247" s="390"/>
      <c r="HQ247" s="390"/>
      <c r="HR247" s="390"/>
      <c r="HS247" s="390"/>
      <c r="HT247" s="390"/>
      <c r="HU247" s="390"/>
      <c r="HV247" s="390"/>
      <c r="HW247" s="390"/>
      <c r="HX247" s="390"/>
      <c r="HY247" s="390"/>
      <c r="HZ247" s="390"/>
      <c r="IA247" s="390"/>
      <c r="IB247" s="390"/>
      <c r="IC247" s="390"/>
      <c r="ID247" s="390"/>
      <c r="IE247" s="390"/>
      <c r="IF247" s="390"/>
      <c r="IG247" s="390"/>
      <c r="IH247" s="390"/>
      <c r="II247" s="390"/>
      <c r="IJ247" s="390"/>
      <c r="IK247" s="390"/>
      <c r="IL247" s="390"/>
      <c r="IM247" s="390"/>
      <c r="IN247" s="390"/>
      <c r="IO247" s="390"/>
      <c r="IP247" s="390"/>
      <c r="IQ247" s="390"/>
      <c r="IR247" s="390"/>
      <c r="IS247" s="390"/>
      <c r="IT247" s="390"/>
      <c r="IU247" s="390"/>
      <c r="IV247" s="390"/>
      <c r="IW247" s="390"/>
      <c r="IX247" s="390"/>
      <c r="IY247" s="390"/>
      <c r="IZ247" s="390"/>
      <c r="JA247" s="390"/>
      <c r="JB247" s="390"/>
      <c r="JC247" s="390"/>
      <c r="JD247" s="390"/>
      <c r="JE247" s="390"/>
      <c r="JF247" s="390"/>
      <c r="JG247" s="390"/>
      <c r="JH247" s="390"/>
      <c r="JI247" s="390"/>
      <c r="JJ247" s="390"/>
      <c r="JK247" s="390"/>
      <c r="JL247" s="390"/>
      <c r="JM247" s="390"/>
      <c r="JN247" s="390"/>
      <c r="JO247" s="390"/>
      <c r="JP247" s="390"/>
      <c r="JQ247" s="390"/>
      <c r="JR247" s="390"/>
      <c r="JS247" s="390"/>
      <c r="JT247" s="390"/>
      <c r="JU247" s="390"/>
      <c r="JV247" s="390"/>
      <c r="JW247" s="390"/>
      <c r="JX247" s="390"/>
      <c r="JY247" s="390"/>
      <c r="JZ247" s="390"/>
      <c r="KA247" s="390"/>
      <c r="KB247" s="390"/>
      <c r="KC247" s="390"/>
      <c r="KD247" s="390"/>
      <c r="KE247" s="390"/>
      <c r="KF247" s="390"/>
      <c r="KG247" s="390"/>
      <c r="KH247" s="390"/>
      <c r="KI247" s="390"/>
      <c r="KJ247" s="390"/>
      <c r="KK247" s="390"/>
      <c r="KL247" s="390"/>
      <c r="KM247" s="390"/>
      <c r="KN247" s="390"/>
      <c r="KO247" s="390"/>
      <c r="KP247" s="390"/>
      <c r="KQ247" s="390"/>
      <c r="KR247" s="390"/>
      <c r="KS247" s="390"/>
      <c r="KT247" s="390"/>
      <c r="KU247" s="390"/>
      <c r="KV247" s="390"/>
      <c r="KW247" s="390"/>
      <c r="KX247" s="390"/>
      <c r="KY247" s="390"/>
      <c r="KZ247" s="390"/>
      <c r="LA247" s="390"/>
      <c r="LB247" s="390"/>
      <c r="LC247" s="390"/>
      <c r="LD247" s="390"/>
      <c r="LE247" s="390"/>
      <c r="LF247" s="390"/>
      <c r="LG247" s="390"/>
      <c r="LH247" s="390"/>
      <c r="LI247" s="390"/>
      <c r="LJ247" s="390"/>
      <c r="LK247" s="390"/>
      <c r="LL247" s="390"/>
      <c r="LM247" s="390"/>
      <c r="LN247" s="390"/>
      <c r="LO247" s="390"/>
      <c r="LP247" s="390"/>
      <c r="LQ247" s="390"/>
      <c r="LR247" s="390"/>
      <c r="LS247" s="390"/>
      <c r="LT247" s="390"/>
      <c r="LU247" s="390"/>
      <c r="LV247" s="390"/>
      <c r="LW247" s="390"/>
      <c r="LX247" s="390"/>
      <c r="LY247" s="390"/>
      <c r="LZ247" s="390"/>
      <c r="MA247" s="390"/>
      <c r="MB247" s="390"/>
      <c r="MC247" s="390"/>
      <c r="MD247" s="390"/>
      <c r="ME247" s="390"/>
      <c r="MF247" s="390"/>
      <c r="MG247" s="390"/>
      <c r="MH247" s="390"/>
      <c r="MI247" s="390"/>
      <c r="MJ247" s="390"/>
      <c r="MK247" s="390"/>
      <c r="ML247" s="390"/>
      <c r="MM247" s="390"/>
      <c r="MN247" s="390"/>
      <c r="MO247" s="390"/>
      <c r="MP247" s="390"/>
      <c r="MQ247" s="390"/>
      <c r="MR247" s="390"/>
      <c r="MS247" s="390"/>
      <c r="MT247" s="390"/>
      <c r="MU247" s="390"/>
      <c r="MV247" s="390"/>
      <c r="MW247" s="390"/>
      <c r="MX247" s="390"/>
      <c r="MY247" s="390"/>
      <c r="MZ247" s="390"/>
      <c r="NA247" s="390"/>
      <c r="NB247" s="390"/>
      <c r="NC247" s="390"/>
      <c r="ND247" s="390"/>
      <c r="NE247" s="390"/>
      <c r="NF247" s="390"/>
      <c r="NG247" s="390"/>
      <c r="NH247" s="390"/>
      <c r="NI247" s="390"/>
      <c r="NJ247" s="390"/>
      <c r="NK247" s="390"/>
      <c r="NL247" s="390"/>
      <c r="NM247" s="390"/>
      <c r="NN247" s="390"/>
      <c r="NO247" s="390"/>
      <c r="NP247" s="390"/>
      <c r="NQ247" s="390"/>
      <c r="NR247" s="390"/>
      <c r="NS247" s="390"/>
      <c r="NT247" s="390"/>
      <c r="NU247" s="390"/>
      <c r="NV247" s="390"/>
      <c r="NW247" s="390"/>
      <c r="NX247" s="390"/>
      <c r="NY247" s="390"/>
      <c r="NZ247" s="390"/>
      <c r="OA247" s="390"/>
      <c r="OB247" s="390"/>
      <c r="OC247" s="390"/>
      <c r="OD247" s="390"/>
      <c r="OE247" s="390"/>
      <c r="OF247" s="390"/>
      <c r="OG247" s="390"/>
      <c r="OH247" s="390"/>
      <c r="OI247" s="390"/>
      <c r="OJ247" s="390"/>
      <c r="OK247" s="390"/>
      <c r="OL247" s="390"/>
      <c r="OM247" s="390"/>
      <c r="ON247" s="390"/>
      <c r="OO247" s="390"/>
      <c r="OP247" s="390"/>
      <c r="OQ247" s="390"/>
      <c r="OR247" s="390"/>
      <c r="OS247" s="390"/>
      <c r="OT247" s="390"/>
      <c r="OU247" s="390"/>
      <c r="OV247" s="390"/>
      <c r="OW247" s="390"/>
      <c r="OX247" s="390"/>
      <c r="OY247" s="390"/>
      <c r="OZ247" s="390"/>
      <c r="PA247" s="390"/>
      <c r="PB247" s="390"/>
      <c r="PC247" s="390"/>
      <c r="PD247" s="390"/>
      <c r="PE247" s="390"/>
      <c r="PF247" s="390"/>
      <c r="PG247" s="390"/>
      <c r="PH247" s="390"/>
      <c r="PI247" s="390"/>
      <c r="PJ247" s="390"/>
      <c r="PK247" s="390"/>
      <c r="PL247" s="390"/>
      <c r="PM247" s="390"/>
      <c r="PN247" s="390"/>
      <c r="PO247" s="390"/>
      <c r="PP247" s="390"/>
      <c r="PQ247" s="390"/>
      <c r="PR247" s="390"/>
      <c r="PS247" s="390"/>
      <c r="PT247" s="390"/>
      <c r="PU247" s="390"/>
      <c r="PV247" s="390"/>
      <c r="PW247" s="390"/>
      <c r="PX247" s="390"/>
      <c r="PY247" s="390"/>
      <c r="PZ247" s="390"/>
      <c r="QA247" s="390"/>
      <c r="QB247" s="390"/>
      <c r="QC247" s="390"/>
      <c r="QD247" s="390"/>
      <c r="QE247" s="390"/>
      <c r="QF247" s="390"/>
      <c r="QG247" s="390"/>
      <c r="QH247" s="390"/>
      <c r="QI247" s="390"/>
      <c r="QJ247" s="390"/>
      <c r="QK247" s="390"/>
      <c r="QL247" s="390"/>
      <c r="QM247" s="390"/>
      <c r="QN247" s="390"/>
      <c r="QO247" s="390"/>
      <c r="QP247" s="390"/>
      <c r="QQ247" s="390"/>
      <c r="QR247" s="390"/>
      <c r="QS247" s="390"/>
      <c r="QT247" s="390"/>
      <c r="QU247" s="390"/>
      <c r="QV247" s="390"/>
      <c r="QW247" s="390"/>
      <c r="QX247" s="390"/>
    </row>
    <row r="248" s="340" customFormat="true" ht="21" hidden="false" customHeight="true" outlineLevel="0" collapsed="false">
      <c r="A248" s="407"/>
      <c r="B248" s="396"/>
      <c r="C248" s="396"/>
      <c r="D248" s="396"/>
      <c r="E248" s="396"/>
      <c r="F248" s="396"/>
      <c r="G248" s="396"/>
      <c r="H248" s="396"/>
      <c r="I248" s="396"/>
      <c r="J248" s="396"/>
      <c r="K248" s="396"/>
      <c r="L248" s="396"/>
      <c r="M248" s="396"/>
      <c r="N248" s="396"/>
      <c r="O248" s="396"/>
      <c r="P248" s="396"/>
      <c r="Q248" s="396"/>
      <c r="R248" s="396"/>
      <c r="S248" s="396"/>
      <c r="T248" s="396"/>
      <c r="U248" s="396"/>
      <c r="V248" s="396"/>
      <c r="W248" s="396"/>
      <c r="X248" s="396"/>
      <c r="Y248" s="396"/>
      <c r="Z248" s="396"/>
      <c r="AA248" s="397"/>
      <c r="AB248" s="394"/>
    </row>
    <row r="249" s="340" customFormat="true" ht="21" hidden="false" customHeight="true" outlineLevel="0" collapsed="false">
      <c r="A249" s="407"/>
      <c r="B249" s="396"/>
      <c r="C249" s="396"/>
      <c r="D249" s="396"/>
      <c r="E249" s="396"/>
      <c r="F249" s="396"/>
      <c r="G249" s="396"/>
      <c r="H249" s="396"/>
      <c r="I249" s="396"/>
      <c r="J249" s="396"/>
      <c r="K249" s="396"/>
      <c r="L249" s="396"/>
      <c r="M249" s="396"/>
      <c r="N249" s="396"/>
      <c r="O249" s="396"/>
      <c r="P249" s="396"/>
      <c r="Q249" s="396"/>
      <c r="R249" s="396"/>
      <c r="S249" s="396"/>
      <c r="T249" s="396"/>
      <c r="U249" s="396"/>
      <c r="V249" s="396"/>
      <c r="W249" s="396"/>
      <c r="X249" s="396"/>
      <c r="Y249" s="396"/>
      <c r="Z249" s="396"/>
      <c r="AA249" s="397"/>
      <c r="AB249" s="394"/>
    </row>
    <row r="250" s="340" customFormat="true" ht="21" hidden="false" customHeight="true" outlineLevel="0" collapsed="false">
      <c r="A250" s="407"/>
      <c r="B250" s="396"/>
      <c r="C250" s="396"/>
      <c r="D250" s="396"/>
      <c r="E250" s="396"/>
      <c r="F250" s="396"/>
      <c r="G250" s="396"/>
      <c r="H250" s="396"/>
      <c r="I250" s="396"/>
      <c r="J250" s="396"/>
      <c r="K250" s="396"/>
      <c r="L250" s="396"/>
      <c r="M250" s="396"/>
      <c r="N250" s="396"/>
      <c r="O250" s="396"/>
      <c r="P250" s="396"/>
      <c r="Q250" s="396"/>
      <c r="R250" s="396"/>
      <c r="S250" s="396"/>
      <c r="T250" s="396"/>
      <c r="U250" s="396"/>
      <c r="V250" s="396"/>
      <c r="W250" s="396"/>
      <c r="X250" s="396"/>
      <c r="Y250" s="396"/>
      <c r="Z250" s="396"/>
      <c r="AA250" s="397"/>
      <c r="AB250" s="394"/>
    </row>
    <row r="251" s="340" customFormat="true" ht="21" hidden="false" customHeight="true" outlineLevel="0" collapsed="false">
      <c r="A251" s="407"/>
      <c r="B251" s="396"/>
      <c r="C251" s="396"/>
      <c r="D251" s="396"/>
      <c r="E251" s="396"/>
      <c r="F251" s="396"/>
      <c r="G251" s="396"/>
      <c r="H251" s="396"/>
      <c r="I251" s="396"/>
      <c r="J251" s="396"/>
      <c r="K251" s="396"/>
      <c r="L251" s="396"/>
      <c r="M251" s="396"/>
      <c r="N251" s="396"/>
      <c r="O251" s="396"/>
      <c r="P251" s="396"/>
      <c r="Q251" s="396"/>
      <c r="R251" s="396"/>
      <c r="S251" s="396"/>
      <c r="T251" s="396"/>
      <c r="U251" s="396"/>
      <c r="V251" s="396"/>
      <c r="W251" s="396"/>
      <c r="X251" s="396"/>
      <c r="Y251" s="396"/>
      <c r="Z251" s="396"/>
      <c r="AA251" s="397"/>
      <c r="AB251" s="394"/>
    </row>
    <row r="252" s="340" customFormat="true" ht="21" hidden="false" customHeight="true" outlineLevel="0" collapsed="false">
      <c r="A252" s="407"/>
      <c r="B252" s="396"/>
      <c r="C252" s="396"/>
      <c r="D252" s="396"/>
      <c r="E252" s="396"/>
      <c r="F252" s="396"/>
      <c r="G252" s="396"/>
      <c r="H252" s="396"/>
      <c r="I252" s="396"/>
      <c r="J252" s="396"/>
      <c r="K252" s="396"/>
      <c r="L252" s="396"/>
      <c r="M252" s="396"/>
      <c r="N252" s="396"/>
      <c r="O252" s="396"/>
      <c r="P252" s="396"/>
      <c r="Q252" s="396"/>
      <c r="R252" s="396"/>
      <c r="S252" s="396"/>
      <c r="T252" s="396"/>
      <c r="U252" s="396"/>
      <c r="V252" s="396"/>
      <c r="W252" s="396"/>
      <c r="X252" s="396"/>
      <c r="Y252" s="396"/>
      <c r="Z252" s="396"/>
      <c r="AA252" s="397"/>
      <c r="AB252" s="394"/>
    </row>
    <row r="253" s="340" customFormat="true" ht="21" hidden="false" customHeight="true" outlineLevel="0" collapsed="false">
      <c r="A253" s="407"/>
      <c r="B253" s="396"/>
      <c r="C253" s="396"/>
      <c r="D253" s="396"/>
      <c r="E253" s="396"/>
      <c r="F253" s="396"/>
      <c r="G253" s="396"/>
      <c r="H253" s="396"/>
      <c r="I253" s="396"/>
      <c r="J253" s="396"/>
      <c r="K253" s="396"/>
      <c r="L253" s="396"/>
      <c r="M253" s="396"/>
      <c r="N253" s="396"/>
      <c r="O253" s="396"/>
      <c r="P253" s="396"/>
      <c r="Q253" s="396"/>
      <c r="R253" s="396"/>
      <c r="S253" s="396"/>
      <c r="T253" s="396"/>
      <c r="U253" s="396"/>
      <c r="V253" s="396"/>
      <c r="W253" s="396"/>
      <c r="X253" s="396"/>
      <c r="Y253" s="396"/>
      <c r="Z253" s="396"/>
      <c r="AA253" s="397"/>
      <c r="AB253" s="394"/>
    </row>
    <row r="254" s="340" customFormat="true" ht="21" hidden="false" customHeight="true" outlineLevel="0" collapsed="false">
      <c r="A254" s="407"/>
      <c r="B254" s="396"/>
      <c r="C254" s="396"/>
      <c r="D254" s="396"/>
      <c r="E254" s="396"/>
      <c r="F254" s="396"/>
      <c r="G254" s="396"/>
      <c r="H254" s="396"/>
      <c r="I254" s="396"/>
      <c r="J254" s="396"/>
      <c r="K254" s="396"/>
      <c r="L254" s="396"/>
      <c r="M254" s="396"/>
      <c r="N254" s="396"/>
      <c r="O254" s="396"/>
      <c r="P254" s="396"/>
      <c r="Q254" s="396"/>
      <c r="R254" s="396"/>
      <c r="S254" s="396"/>
      <c r="T254" s="396"/>
      <c r="U254" s="396"/>
      <c r="V254" s="396"/>
      <c r="W254" s="396"/>
      <c r="X254" s="396"/>
      <c r="Y254" s="396"/>
      <c r="Z254" s="396"/>
      <c r="AA254" s="397"/>
      <c r="AB254" s="394"/>
    </row>
    <row r="255" s="340" customFormat="true" ht="21" hidden="false" customHeight="true" outlineLevel="0" collapsed="false">
      <c r="A255" s="407"/>
      <c r="B255" s="396"/>
      <c r="C255" s="396"/>
      <c r="D255" s="396"/>
      <c r="E255" s="396"/>
      <c r="F255" s="396"/>
      <c r="G255" s="396"/>
      <c r="H255" s="396"/>
      <c r="I255" s="396"/>
      <c r="J255" s="396"/>
      <c r="K255" s="396"/>
      <c r="L255" s="396"/>
      <c r="M255" s="396"/>
      <c r="N255" s="396"/>
      <c r="O255" s="396"/>
      <c r="P255" s="396"/>
      <c r="Q255" s="396"/>
      <c r="R255" s="396"/>
      <c r="S255" s="396"/>
      <c r="T255" s="396"/>
      <c r="U255" s="396"/>
      <c r="V255" s="396"/>
      <c r="W255" s="396"/>
      <c r="X255" s="396"/>
      <c r="Y255" s="396"/>
      <c r="Z255" s="396"/>
      <c r="AA255" s="397"/>
      <c r="AB255" s="394"/>
    </row>
    <row r="256" s="340" customFormat="true" ht="21" hidden="false" customHeight="true" outlineLevel="0" collapsed="false">
      <c r="A256" s="407"/>
      <c r="B256" s="396"/>
      <c r="C256" s="396"/>
      <c r="D256" s="396"/>
      <c r="E256" s="396"/>
      <c r="F256" s="396"/>
      <c r="G256" s="396"/>
      <c r="H256" s="396"/>
      <c r="I256" s="396"/>
      <c r="J256" s="396"/>
      <c r="K256" s="396"/>
      <c r="L256" s="396"/>
      <c r="M256" s="396"/>
      <c r="N256" s="396"/>
      <c r="O256" s="396"/>
      <c r="P256" s="396"/>
      <c r="Q256" s="396"/>
      <c r="R256" s="396"/>
      <c r="S256" s="396"/>
      <c r="T256" s="396"/>
      <c r="U256" s="396"/>
      <c r="V256" s="396"/>
      <c r="W256" s="396"/>
      <c r="X256" s="396"/>
      <c r="Y256" s="396"/>
      <c r="Z256" s="396"/>
      <c r="AA256" s="397"/>
      <c r="AB256" s="394"/>
    </row>
    <row r="257" s="340" customFormat="true" ht="21" hidden="false" customHeight="true" outlineLevel="0" collapsed="false">
      <c r="A257" s="407"/>
      <c r="B257" s="396" t="s">
        <v>2828</v>
      </c>
      <c r="C257" s="396"/>
      <c r="D257" s="396"/>
      <c r="E257" s="396"/>
      <c r="F257" s="396"/>
      <c r="G257" s="396"/>
      <c r="H257" s="396"/>
      <c r="I257" s="396"/>
      <c r="J257" s="396"/>
      <c r="K257" s="396"/>
      <c r="L257" s="396"/>
      <c r="M257" s="396"/>
      <c r="N257" s="396"/>
      <c r="O257" s="396"/>
      <c r="P257" s="396"/>
      <c r="Q257" s="396"/>
      <c r="R257" s="396"/>
      <c r="S257" s="396"/>
      <c r="T257" s="396"/>
      <c r="U257" s="396"/>
      <c r="V257" s="396"/>
      <c r="W257" s="396"/>
      <c r="X257" s="396"/>
      <c r="Y257" s="396"/>
      <c r="Z257" s="396"/>
      <c r="AA257" s="397"/>
      <c r="AB257" s="394"/>
      <c r="AC257" s="390"/>
      <c r="AD257" s="390"/>
    </row>
    <row r="258" s="340" customFormat="true" ht="21" hidden="false" customHeight="true" outlineLevel="0" collapsed="false">
      <c r="A258" s="407"/>
      <c r="B258" s="396"/>
      <c r="C258" s="396"/>
      <c r="D258" s="396"/>
      <c r="E258" s="396"/>
      <c r="F258" s="396"/>
      <c r="G258" s="396"/>
      <c r="H258" s="396"/>
      <c r="I258" s="396"/>
      <c r="J258" s="396"/>
      <c r="K258" s="396"/>
      <c r="L258" s="396"/>
      <c r="M258" s="396"/>
      <c r="N258" s="396"/>
      <c r="O258" s="396"/>
      <c r="P258" s="396"/>
      <c r="Q258" s="396"/>
      <c r="R258" s="396"/>
      <c r="S258" s="396"/>
      <c r="T258" s="396"/>
      <c r="U258" s="396"/>
      <c r="V258" s="396"/>
      <c r="W258" s="396"/>
      <c r="X258" s="396"/>
      <c r="Y258" s="396"/>
      <c r="Z258" s="396"/>
      <c r="AA258" s="397"/>
      <c r="AB258" s="394"/>
      <c r="AC258" s="390"/>
      <c r="AD258" s="390"/>
    </row>
    <row r="259" s="340" customFormat="true" ht="21" hidden="false" customHeight="true" outlineLevel="0" collapsed="false">
      <c r="A259" s="407"/>
      <c r="B259" s="396"/>
      <c r="C259" s="396"/>
      <c r="D259" s="396"/>
      <c r="E259" s="396"/>
      <c r="F259" s="396"/>
      <c r="G259" s="396"/>
      <c r="H259" s="396"/>
      <c r="I259" s="396"/>
      <c r="J259" s="396"/>
      <c r="K259" s="396"/>
      <c r="L259" s="396"/>
      <c r="M259" s="396"/>
      <c r="N259" s="396"/>
      <c r="O259" s="396"/>
      <c r="P259" s="396"/>
      <c r="Q259" s="396"/>
      <c r="R259" s="396"/>
      <c r="S259" s="396"/>
      <c r="T259" s="396"/>
      <c r="U259" s="396"/>
      <c r="V259" s="396"/>
      <c r="W259" s="396"/>
      <c r="X259" s="396"/>
      <c r="Y259" s="396"/>
      <c r="Z259" s="396"/>
      <c r="AA259" s="397"/>
      <c r="AB259" s="394"/>
      <c r="AC259" s="390"/>
      <c r="AD259" s="390"/>
    </row>
    <row r="260" s="340" customFormat="true" ht="21" hidden="false" customHeight="true" outlineLevel="0" collapsed="false">
      <c r="A260" s="407"/>
      <c r="B260" s="396"/>
      <c r="C260" s="396"/>
      <c r="D260" s="396"/>
      <c r="E260" s="396"/>
      <c r="F260" s="396"/>
      <c r="G260" s="396"/>
      <c r="H260" s="396"/>
      <c r="I260" s="396"/>
      <c r="J260" s="396"/>
      <c r="K260" s="396"/>
      <c r="L260" s="396"/>
      <c r="M260" s="396"/>
      <c r="N260" s="396"/>
      <c r="O260" s="396"/>
      <c r="P260" s="396"/>
      <c r="Q260" s="396"/>
      <c r="R260" s="396"/>
      <c r="S260" s="396"/>
      <c r="T260" s="396"/>
      <c r="U260" s="396"/>
      <c r="V260" s="396"/>
      <c r="W260" s="396"/>
      <c r="X260" s="396"/>
      <c r="Y260" s="396"/>
      <c r="Z260" s="396"/>
      <c r="AA260" s="397"/>
      <c r="AB260" s="394"/>
      <c r="AC260" s="390"/>
      <c r="AD260" s="390"/>
    </row>
    <row r="261" s="340" customFormat="true" ht="21" hidden="false" customHeight="true" outlineLevel="0" collapsed="false">
      <c r="A261" s="407"/>
      <c r="B261" s="399" t="s">
        <v>2829</v>
      </c>
      <c r="C261" s="399"/>
      <c r="D261" s="399"/>
      <c r="E261" s="399"/>
      <c r="F261" s="399"/>
      <c r="G261" s="399"/>
      <c r="H261" s="399"/>
      <c r="I261" s="399"/>
      <c r="J261" s="399"/>
      <c r="K261" s="399"/>
      <c r="L261" s="399"/>
      <c r="M261" s="399"/>
      <c r="N261" s="399"/>
      <c r="O261" s="399"/>
      <c r="P261" s="399"/>
      <c r="Q261" s="399"/>
      <c r="R261" s="399"/>
      <c r="S261" s="399"/>
      <c r="T261" s="399"/>
      <c r="U261" s="399"/>
      <c r="V261" s="399"/>
      <c r="W261" s="399"/>
      <c r="X261" s="399"/>
      <c r="Y261" s="399"/>
      <c r="Z261" s="399"/>
      <c r="AA261" s="397"/>
      <c r="AB261" s="394"/>
      <c r="AC261" s="390"/>
      <c r="AD261" s="390"/>
    </row>
    <row r="262" s="340" customFormat="true" ht="21" hidden="false" customHeight="true" outlineLevel="0" collapsed="false">
      <c r="A262" s="407"/>
      <c r="B262" s="399"/>
      <c r="C262" s="399"/>
      <c r="D262" s="399"/>
      <c r="E262" s="399"/>
      <c r="F262" s="399"/>
      <c r="G262" s="399"/>
      <c r="H262" s="399"/>
      <c r="I262" s="399"/>
      <c r="J262" s="399"/>
      <c r="K262" s="399"/>
      <c r="L262" s="399"/>
      <c r="M262" s="399"/>
      <c r="N262" s="399"/>
      <c r="O262" s="399"/>
      <c r="P262" s="399"/>
      <c r="Q262" s="399"/>
      <c r="R262" s="399"/>
      <c r="S262" s="399"/>
      <c r="T262" s="399"/>
      <c r="U262" s="399"/>
      <c r="V262" s="399"/>
      <c r="W262" s="399"/>
      <c r="X262" s="399"/>
      <c r="Y262" s="399"/>
      <c r="Z262" s="399"/>
      <c r="AA262" s="397"/>
      <c r="AB262" s="394"/>
      <c r="AC262" s="390"/>
      <c r="AD262" s="390"/>
    </row>
    <row r="263" s="340" customFormat="true" ht="21" hidden="false" customHeight="true" outlineLevel="0" collapsed="false">
      <c r="A263" s="407"/>
      <c r="B263" s="399"/>
      <c r="C263" s="399"/>
      <c r="D263" s="399"/>
      <c r="E263" s="399"/>
      <c r="F263" s="399"/>
      <c r="G263" s="399"/>
      <c r="H263" s="399"/>
      <c r="I263" s="399"/>
      <c r="J263" s="399"/>
      <c r="K263" s="399"/>
      <c r="L263" s="399"/>
      <c r="M263" s="399"/>
      <c r="N263" s="399"/>
      <c r="O263" s="399"/>
      <c r="P263" s="399"/>
      <c r="Q263" s="399"/>
      <c r="R263" s="399"/>
      <c r="S263" s="399"/>
      <c r="T263" s="399"/>
      <c r="U263" s="399"/>
      <c r="V263" s="399"/>
      <c r="W263" s="399"/>
      <c r="X263" s="399"/>
      <c r="Y263" s="399"/>
      <c r="Z263" s="399"/>
      <c r="AA263" s="397"/>
      <c r="AB263" s="394"/>
      <c r="AC263" s="390"/>
      <c r="AD263" s="390"/>
    </row>
    <row r="264" s="340" customFormat="true" ht="21" hidden="false" customHeight="true" outlineLevel="0" collapsed="false">
      <c r="A264" s="407"/>
      <c r="B264" s="399"/>
      <c r="C264" s="399"/>
      <c r="D264" s="399"/>
      <c r="E264" s="399"/>
      <c r="F264" s="399"/>
      <c r="G264" s="399"/>
      <c r="H264" s="399"/>
      <c r="I264" s="399"/>
      <c r="J264" s="399"/>
      <c r="K264" s="399"/>
      <c r="L264" s="399"/>
      <c r="M264" s="399"/>
      <c r="N264" s="399"/>
      <c r="O264" s="399"/>
      <c r="P264" s="399"/>
      <c r="Q264" s="399"/>
      <c r="R264" s="399"/>
      <c r="S264" s="399"/>
      <c r="T264" s="399"/>
      <c r="U264" s="399"/>
      <c r="V264" s="399"/>
      <c r="W264" s="399"/>
      <c r="X264" s="399"/>
      <c r="Y264" s="399"/>
      <c r="Z264" s="399"/>
      <c r="AA264" s="397"/>
      <c r="AB264" s="394"/>
      <c r="AC264" s="390"/>
      <c r="AD264" s="390"/>
    </row>
    <row r="265" s="340" customFormat="true" ht="21" hidden="false" customHeight="true" outlineLevel="0" collapsed="false">
      <c r="A265" s="407"/>
      <c r="B265" s="399"/>
      <c r="C265" s="399"/>
      <c r="D265" s="399"/>
      <c r="E265" s="399"/>
      <c r="F265" s="399"/>
      <c r="G265" s="399"/>
      <c r="H265" s="399"/>
      <c r="I265" s="399"/>
      <c r="J265" s="399"/>
      <c r="K265" s="399"/>
      <c r="L265" s="399"/>
      <c r="M265" s="399"/>
      <c r="N265" s="399"/>
      <c r="O265" s="399"/>
      <c r="P265" s="399"/>
      <c r="Q265" s="399"/>
      <c r="R265" s="399"/>
      <c r="S265" s="399"/>
      <c r="T265" s="399"/>
      <c r="U265" s="399"/>
      <c r="V265" s="399"/>
      <c r="W265" s="399"/>
      <c r="X265" s="399"/>
      <c r="Y265" s="399"/>
      <c r="Z265" s="399"/>
      <c r="AA265" s="397"/>
      <c r="AB265" s="394"/>
      <c r="AC265" s="390"/>
      <c r="AD265" s="390"/>
    </row>
    <row r="266" s="340" customFormat="true" ht="21" hidden="false" customHeight="true" outlineLevel="0" collapsed="false">
      <c r="A266" s="407"/>
      <c r="B266" s="399"/>
      <c r="C266" s="399"/>
      <c r="D266" s="399"/>
      <c r="E266" s="399"/>
      <c r="F266" s="399"/>
      <c r="G266" s="399"/>
      <c r="H266" s="399"/>
      <c r="I266" s="399"/>
      <c r="J266" s="399"/>
      <c r="K266" s="399"/>
      <c r="L266" s="399"/>
      <c r="M266" s="399"/>
      <c r="N266" s="399"/>
      <c r="O266" s="399"/>
      <c r="P266" s="399"/>
      <c r="Q266" s="399"/>
      <c r="R266" s="399"/>
      <c r="S266" s="399"/>
      <c r="T266" s="399"/>
      <c r="U266" s="399"/>
      <c r="V266" s="399"/>
      <c r="W266" s="399"/>
      <c r="X266" s="399"/>
      <c r="Y266" s="399"/>
      <c r="Z266" s="399"/>
      <c r="AA266" s="397"/>
      <c r="AB266" s="394"/>
      <c r="AC266" s="390"/>
      <c r="AD266" s="390"/>
    </row>
    <row r="267" s="340" customFormat="true" ht="21" hidden="false" customHeight="true" outlineLevel="0" collapsed="false">
      <c r="A267" s="407"/>
      <c r="B267" s="399"/>
      <c r="C267" s="399"/>
      <c r="D267" s="399"/>
      <c r="E267" s="399"/>
      <c r="F267" s="399"/>
      <c r="G267" s="399"/>
      <c r="H267" s="399"/>
      <c r="I267" s="399"/>
      <c r="J267" s="399"/>
      <c r="K267" s="399"/>
      <c r="L267" s="399"/>
      <c r="M267" s="399"/>
      <c r="N267" s="399"/>
      <c r="O267" s="399"/>
      <c r="P267" s="399"/>
      <c r="Q267" s="399"/>
      <c r="R267" s="399"/>
      <c r="S267" s="399"/>
      <c r="T267" s="399"/>
      <c r="U267" s="399"/>
      <c r="V267" s="399"/>
      <c r="W267" s="399"/>
      <c r="X267" s="399"/>
      <c r="Y267" s="399"/>
      <c r="Z267" s="399"/>
      <c r="AA267" s="397"/>
      <c r="AB267" s="394"/>
      <c r="AC267" s="390"/>
      <c r="AD267" s="390"/>
    </row>
    <row r="268" s="340" customFormat="true" ht="21" hidden="false" customHeight="true" outlineLevel="0" collapsed="false">
      <c r="A268" s="407"/>
      <c r="B268" s="399"/>
      <c r="C268" s="399"/>
      <c r="D268" s="399"/>
      <c r="E268" s="399"/>
      <c r="F268" s="399"/>
      <c r="G268" s="399"/>
      <c r="H268" s="399"/>
      <c r="I268" s="399"/>
      <c r="J268" s="399"/>
      <c r="K268" s="399"/>
      <c r="L268" s="399"/>
      <c r="M268" s="399"/>
      <c r="N268" s="399"/>
      <c r="O268" s="399"/>
      <c r="P268" s="399"/>
      <c r="Q268" s="399"/>
      <c r="R268" s="399"/>
      <c r="S268" s="399"/>
      <c r="T268" s="399"/>
      <c r="U268" s="399"/>
      <c r="V268" s="399"/>
      <c r="W268" s="399"/>
      <c r="X268" s="399"/>
      <c r="Y268" s="399"/>
      <c r="Z268" s="399"/>
      <c r="AA268" s="397"/>
      <c r="AB268" s="394"/>
      <c r="AC268" s="390"/>
      <c r="AD268" s="390"/>
    </row>
    <row r="269" s="340" customFormat="true" ht="21" hidden="false" customHeight="true" outlineLevel="0" collapsed="false">
      <c r="A269" s="407"/>
      <c r="B269" s="399"/>
      <c r="C269" s="399"/>
      <c r="D269" s="399"/>
      <c r="E269" s="399"/>
      <c r="F269" s="399"/>
      <c r="G269" s="399"/>
      <c r="H269" s="399"/>
      <c r="I269" s="399"/>
      <c r="J269" s="399"/>
      <c r="K269" s="399"/>
      <c r="L269" s="399"/>
      <c r="M269" s="399"/>
      <c r="N269" s="399"/>
      <c r="O269" s="399"/>
      <c r="P269" s="399"/>
      <c r="Q269" s="399"/>
      <c r="R269" s="399"/>
      <c r="S269" s="399"/>
      <c r="T269" s="399"/>
      <c r="U269" s="399"/>
      <c r="V269" s="399"/>
      <c r="W269" s="399"/>
      <c r="X269" s="399"/>
      <c r="Y269" s="399"/>
      <c r="Z269" s="399"/>
      <c r="AA269" s="397"/>
      <c r="AB269" s="394"/>
      <c r="AC269" s="390"/>
      <c r="AD269" s="390"/>
    </row>
    <row r="270" s="340" customFormat="true" ht="21" hidden="false" customHeight="true" outlineLevel="0" collapsed="false">
      <c r="A270" s="407"/>
      <c r="B270" s="399"/>
      <c r="C270" s="399"/>
      <c r="D270" s="399"/>
      <c r="E270" s="399"/>
      <c r="F270" s="399"/>
      <c r="G270" s="399"/>
      <c r="H270" s="399"/>
      <c r="I270" s="399"/>
      <c r="J270" s="399"/>
      <c r="K270" s="399"/>
      <c r="L270" s="399"/>
      <c r="M270" s="399"/>
      <c r="N270" s="399"/>
      <c r="O270" s="399"/>
      <c r="P270" s="399"/>
      <c r="Q270" s="399"/>
      <c r="R270" s="399"/>
      <c r="S270" s="399"/>
      <c r="T270" s="399"/>
      <c r="U270" s="399"/>
      <c r="V270" s="399"/>
      <c r="W270" s="399"/>
      <c r="X270" s="399"/>
      <c r="Y270" s="399"/>
      <c r="Z270" s="399"/>
      <c r="AA270" s="397"/>
      <c r="AB270" s="394"/>
      <c r="AC270" s="390"/>
      <c r="AD270" s="390"/>
    </row>
    <row r="271" s="340" customFormat="true" ht="21" hidden="false" customHeight="true" outlineLevel="0" collapsed="false">
      <c r="A271" s="407"/>
      <c r="B271" s="396" t="s">
        <v>2830</v>
      </c>
      <c r="C271" s="396"/>
      <c r="D271" s="369"/>
      <c r="E271" s="369"/>
      <c r="F271" s="369"/>
      <c r="G271" s="369"/>
      <c r="H271" s="369"/>
      <c r="I271" s="369"/>
      <c r="J271" s="369"/>
      <c r="K271" s="369"/>
      <c r="L271" s="369"/>
      <c r="M271" s="369"/>
      <c r="N271" s="369"/>
      <c r="O271" s="369"/>
      <c r="P271" s="369"/>
      <c r="Q271" s="369"/>
      <c r="R271" s="369"/>
      <c r="S271" s="369"/>
      <c r="T271" s="369"/>
      <c r="U271" s="369"/>
      <c r="V271" s="369"/>
      <c r="W271" s="369"/>
      <c r="X271" s="369"/>
      <c r="Y271" s="369"/>
      <c r="Z271" s="369"/>
      <c r="AA271" s="397"/>
      <c r="AB271" s="394"/>
      <c r="AC271" s="390"/>
      <c r="AD271" s="390"/>
    </row>
    <row r="272" s="340" customFormat="true" ht="21" hidden="false" customHeight="true" outlineLevel="0" collapsed="false">
      <c r="A272" s="407"/>
      <c r="B272" s="396"/>
      <c r="C272" s="396"/>
      <c r="D272" s="369"/>
      <c r="E272" s="369"/>
      <c r="F272" s="369"/>
      <c r="G272" s="369"/>
      <c r="H272" s="369"/>
      <c r="I272" s="369"/>
      <c r="J272" s="369"/>
      <c r="K272" s="369"/>
      <c r="L272" s="369"/>
      <c r="M272" s="369"/>
      <c r="N272" s="369"/>
      <c r="O272" s="369"/>
      <c r="P272" s="369"/>
      <c r="Q272" s="369"/>
      <c r="R272" s="369"/>
      <c r="S272" s="369"/>
      <c r="T272" s="369"/>
      <c r="U272" s="369"/>
      <c r="V272" s="369"/>
      <c r="W272" s="369"/>
      <c r="X272" s="369"/>
      <c r="Y272" s="369"/>
      <c r="Z272" s="369"/>
      <c r="AA272" s="397"/>
      <c r="AB272" s="394"/>
      <c r="AC272" s="390"/>
      <c r="AD272" s="390"/>
    </row>
    <row r="273" s="340" customFormat="true" ht="21" hidden="false" customHeight="true" outlineLevel="0" collapsed="false">
      <c r="A273" s="407"/>
      <c r="B273" s="396"/>
      <c r="C273" s="396"/>
      <c r="D273" s="369"/>
      <c r="E273" s="369"/>
      <c r="F273" s="369"/>
      <c r="G273" s="369"/>
      <c r="H273" s="369"/>
      <c r="I273" s="369"/>
      <c r="J273" s="369"/>
      <c r="K273" s="369"/>
      <c r="L273" s="369"/>
      <c r="M273" s="369"/>
      <c r="N273" s="369"/>
      <c r="O273" s="369"/>
      <c r="P273" s="369"/>
      <c r="Q273" s="369"/>
      <c r="R273" s="369"/>
      <c r="S273" s="369"/>
      <c r="T273" s="369"/>
      <c r="U273" s="369"/>
      <c r="V273" s="369"/>
      <c r="W273" s="369"/>
      <c r="X273" s="369"/>
      <c r="Y273" s="369"/>
      <c r="Z273" s="369"/>
      <c r="AA273" s="397"/>
      <c r="AB273" s="394"/>
      <c r="AC273" s="390"/>
      <c r="AD273" s="390"/>
    </row>
    <row r="274" s="340" customFormat="true" ht="21" hidden="false" customHeight="true" outlineLevel="0" collapsed="false">
      <c r="A274" s="407"/>
      <c r="B274" s="396"/>
      <c r="C274" s="396"/>
      <c r="D274" s="369"/>
      <c r="E274" s="369"/>
      <c r="F274" s="369"/>
      <c r="G274" s="369"/>
      <c r="H274" s="369"/>
      <c r="I274" s="369"/>
      <c r="J274" s="369"/>
      <c r="K274" s="369"/>
      <c r="L274" s="369"/>
      <c r="M274" s="369"/>
      <c r="N274" s="369"/>
      <c r="O274" s="369"/>
      <c r="P274" s="369"/>
      <c r="Q274" s="369"/>
      <c r="R274" s="369"/>
      <c r="S274" s="369"/>
      <c r="T274" s="369"/>
      <c r="U274" s="369"/>
      <c r="V274" s="369"/>
      <c r="W274" s="369"/>
      <c r="X274" s="369"/>
      <c r="Y274" s="369"/>
      <c r="Z274" s="369"/>
      <c r="AA274" s="397"/>
      <c r="AB274" s="394"/>
      <c r="AC274" s="390"/>
      <c r="AD274" s="390"/>
    </row>
    <row r="275" s="340" customFormat="true" ht="21" hidden="false" customHeight="true" outlineLevel="0" collapsed="false">
      <c r="A275" s="407"/>
      <c r="B275" s="421"/>
      <c r="C275" s="421"/>
      <c r="D275" s="365"/>
      <c r="E275" s="365"/>
      <c r="F275" s="365"/>
      <c r="G275" s="365"/>
      <c r="H275" s="365"/>
      <c r="I275" s="365"/>
      <c r="J275" s="365"/>
      <c r="K275" s="365"/>
      <c r="L275" s="365"/>
      <c r="M275" s="365"/>
      <c r="N275" s="365"/>
      <c r="O275" s="365"/>
      <c r="P275" s="365"/>
      <c r="Q275" s="365"/>
      <c r="R275" s="365"/>
      <c r="S275" s="365"/>
      <c r="T275" s="365"/>
      <c r="U275" s="365"/>
      <c r="V275" s="365"/>
      <c r="W275" s="365"/>
      <c r="X275" s="365"/>
      <c r="Y275" s="365"/>
      <c r="Z275" s="365"/>
      <c r="AA275" s="393"/>
      <c r="AB275" s="394"/>
      <c r="AC275" s="390"/>
      <c r="AD275" s="390"/>
    </row>
    <row r="276" s="340" customFormat="true" ht="21" hidden="false" customHeight="true" outlineLevel="0" collapsed="false">
      <c r="Q276" s="390"/>
    </row>
    <row r="277" s="340" customFormat="true" ht="21" hidden="false" customHeight="true" outlineLevel="0" collapsed="false"/>
    <row r="278" s="340" customFormat="true" ht="21" hidden="false" customHeight="true" outlineLevel="0" collapsed="false"/>
    <row r="279" s="340" customFormat="true" ht="21" hidden="false" customHeight="true" outlineLevel="0" collapsed="false"/>
    <row r="280" s="340" customFormat="true" ht="21" hidden="false" customHeight="true" outlineLevel="0" collapsed="false"/>
    <row r="281" s="340" customFormat="true" ht="21" hidden="false" customHeight="true" outlineLevel="0" collapsed="false"/>
    <row r="282" s="340" customFormat="true" ht="21" hidden="false" customHeight="true" outlineLevel="0" collapsed="false"/>
    <row r="283" s="340" customFormat="true" ht="21" hidden="false" customHeight="true" outlineLevel="0" collapsed="false"/>
    <row r="284" s="340" customFormat="true" ht="21" hidden="false" customHeight="true" outlineLevel="0" collapsed="false"/>
    <row r="285" s="340" customFormat="true" ht="21" hidden="false" customHeight="true" outlineLevel="0" collapsed="false"/>
    <row r="286" s="340" customFormat="true" ht="21" hidden="false" customHeight="true" outlineLevel="0" collapsed="false"/>
    <row r="287" s="340" customFormat="true" ht="21" hidden="false" customHeight="true" outlineLevel="0" collapsed="false"/>
    <row r="288" s="340" customFormat="true" ht="21" hidden="false" customHeight="true" outlineLevel="0" collapsed="false">
      <c r="A288" s="390"/>
      <c r="B288" s="390"/>
      <c r="C288" s="390"/>
      <c r="D288" s="390"/>
      <c r="E288" s="390"/>
      <c r="F288" s="390"/>
      <c r="G288" s="390"/>
      <c r="H288" s="390"/>
      <c r="K288" s="390"/>
      <c r="L288" s="390"/>
      <c r="M288" s="390"/>
      <c r="N288" s="390"/>
      <c r="O288" s="390"/>
      <c r="P288" s="390"/>
    </row>
    <row r="289" s="340" customFormat="true" ht="21" hidden="false" customHeight="true" outlineLevel="0" collapsed="false">
      <c r="A289" s="390"/>
      <c r="B289" s="390"/>
      <c r="C289" s="390"/>
      <c r="D289" s="390"/>
      <c r="E289" s="390"/>
      <c r="F289" s="390"/>
      <c r="G289" s="390"/>
      <c r="H289" s="390"/>
      <c r="I289" s="390"/>
      <c r="J289" s="390"/>
      <c r="K289" s="390"/>
      <c r="L289" s="390"/>
      <c r="M289" s="390"/>
      <c r="N289" s="390"/>
      <c r="O289" s="390"/>
      <c r="P289" s="390"/>
    </row>
    <row r="290" s="340" customFormat="true" ht="21" hidden="false" customHeight="true" outlineLevel="0" collapsed="false">
      <c r="A290" s="390"/>
      <c r="B290" s="390"/>
      <c r="C290" s="390"/>
      <c r="D290" s="390"/>
      <c r="E290" s="390"/>
      <c r="F290" s="390"/>
      <c r="G290" s="390"/>
      <c r="H290" s="390"/>
      <c r="I290" s="390"/>
      <c r="J290" s="390"/>
      <c r="K290" s="390"/>
      <c r="L290" s="390"/>
      <c r="M290" s="390"/>
      <c r="N290" s="390"/>
      <c r="O290" s="390"/>
      <c r="P290" s="390"/>
    </row>
    <row r="291" s="340" customFormat="true" ht="21" hidden="false" customHeight="true" outlineLevel="0" collapsed="false">
      <c r="A291" s="390"/>
      <c r="B291" s="390"/>
      <c r="C291" s="390"/>
      <c r="D291" s="390"/>
      <c r="E291" s="390"/>
      <c r="F291" s="390"/>
      <c r="G291" s="390"/>
      <c r="H291" s="390"/>
      <c r="I291" s="390"/>
      <c r="J291" s="390"/>
      <c r="K291" s="390"/>
      <c r="L291" s="390"/>
      <c r="M291" s="390"/>
      <c r="N291" s="390"/>
      <c r="O291" s="390"/>
      <c r="P291" s="390"/>
    </row>
    <row r="292" s="340" customFormat="true" ht="21" hidden="false" customHeight="true" outlineLevel="0" collapsed="false">
      <c r="A292" s="390"/>
      <c r="B292" s="390"/>
      <c r="C292" s="390"/>
      <c r="D292" s="390"/>
      <c r="E292" s="390"/>
      <c r="F292" s="390"/>
      <c r="G292" s="390"/>
      <c r="H292" s="390"/>
      <c r="I292" s="390"/>
      <c r="J292" s="390"/>
      <c r="K292" s="390"/>
      <c r="L292" s="390"/>
      <c r="M292" s="390"/>
      <c r="N292" s="390"/>
      <c r="O292" s="390"/>
      <c r="P292" s="390"/>
    </row>
    <row r="293" s="340" customFormat="true" ht="21" hidden="false" customHeight="true" outlineLevel="0" collapsed="false">
      <c r="A293" s="390"/>
      <c r="B293" s="390"/>
      <c r="C293" s="390"/>
      <c r="D293" s="390"/>
      <c r="E293" s="390"/>
      <c r="F293" s="390"/>
      <c r="G293" s="390"/>
      <c r="H293" s="390"/>
      <c r="I293" s="390"/>
      <c r="J293" s="390"/>
      <c r="K293" s="390"/>
      <c r="L293" s="390"/>
      <c r="M293" s="390"/>
      <c r="N293" s="390"/>
      <c r="O293" s="390"/>
      <c r="P293" s="390"/>
    </row>
    <row r="294" s="340" customFormat="true" ht="21" hidden="false" customHeight="true" outlineLevel="0" collapsed="false">
      <c r="A294" s="390"/>
      <c r="B294" s="390"/>
      <c r="C294" s="390"/>
      <c r="D294" s="390"/>
      <c r="E294" s="390"/>
      <c r="F294" s="390"/>
      <c r="G294" s="390"/>
      <c r="H294" s="390"/>
      <c r="I294" s="390"/>
      <c r="J294" s="390"/>
      <c r="K294" s="390"/>
      <c r="L294" s="390"/>
      <c r="M294" s="390"/>
      <c r="N294" s="390"/>
      <c r="O294" s="390"/>
      <c r="P294" s="390"/>
    </row>
    <row r="295" s="340" customFormat="true" ht="21" hidden="false" customHeight="true" outlineLevel="0" collapsed="false">
      <c r="A295" s="390"/>
      <c r="B295" s="390"/>
      <c r="C295" s="390"/>
      <c r="D295" s="390"/>
      <c r="E295" s="390"/>
      <c r="F295" s="390"/>
      <c r="G295" s="390"/>
      <c r="H295" s="390"/>
      <c r="I295" s="390"/>
      <c r="J295" s="390"/>
      <c r="K295" s="390"/>
      <c r="L295" s="390"/>
      <c r="M295" s="390"/>
      <c r="N295" s="390"/>
      <c r="O295" s="390"/>
      <c r="P295" s="390"/>
    </row>
    <row r="296" s="340" customFormat="true" ht="21" hidden="false" customHeight="true" outlineLevel="0" collapsed="false">
      <c r="A296" s="390"/>
      <c r="B296" s="390"/>
      <c r="C296" s="390"/>
      <c r="D296" s="390"/>
      <c r="E296" s="390"/>
      <c r="F296" s="390"/>
      <c r="G296" s="390"/>
      <c r="H296" s="390"/>
      <c r="I296" s="390"/>
      <c r="J296" s="390"/>
      <c r="K296" s="390"/>
      <c r="L296" s="390"/>
      <c r="M296" s="390"/>
      <c r="N296" s="390"/>
      <c r="O296" s="390"/>
      <c r="P296" s="390"/>
    </row>
    <row r="297" s="340" customFormat="true" ht="21" hidden="false" customHeight="true" outlineLevel="0" collapsed="false">
      <c r="A297" s="390"/>
      <c r="B297" s="390"/>
      <c r="C297" s="390"/>
      <c r="D297" s="390"/>
      <c r="E297" s="390"/>
      <c r="F297" s="390"/>
      <c r="G297" s="390"/>
      <c r="H297" s="390"/>
      <c r="I297" s="390"/>
      <c r="J297" s="390"/>
      <c r="K297" s="390"/>
      <c r="L297" s="390"/>
      <c r="M297" s="390"/>
      <c r="N297" s="390"/>
      <c r="O297" s="390"/>
      <c r="P297" s="390"/>
    </row>
    <row r="298" s="340" customFormat="true" ht="21" hidden="false" customHeight="true" outlineLevel="0" collapsed="false">
      <c r="A298" s="390"/>
      <c r="B298" s="390"/>
      <c r="C298" s="390"/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0"/>
      <c r="P298" s="390"/>
    </row>
    <row r="299" s="340" customFormat="true" ht="21" hidden="false" customHeight="true" outlineLevel="0" collapsed="false">
      <c r="A299" s="390"/>
      <c r="B299" s="390"/>
      <c r="C299" s="390"/>
      <c r="D299" s="390"/>
      <c r="E299" s="390"/>
      <c r="F299" s="390"/>
      <c r="G299" s="390"/>
      <c r="H299" s="390"/>
      <c r="I299" s="390"/>
      <c r="J299" s="390"/>
      <c r="K299" s="390"/>
      <c r="L299" s="390"/>
      <c r="M299" s="390"/>
      <c r="N299" s="390"/>
      <c r="O299" s="390"/>
      <c r="P299" s="390"/>
    </row>
    <row r="300" s="340" customFormat="true" ht="21" hidden="false" customHeight="true" outlineLevel="0" collapsed="false">
      <c r="A300" s="390"/>
      <c r="B300" s="390"/>
      <c r="C300" s="390"/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390"/>
      <c r="O300" s="390"/>
      <c r="P300" s="390"/>
    </row>
    <row r="301" s="340" customFormat="true" ht="21" hidden="false" customHeight="true" outlineLevel="0" collapsed="false">
      <c r="A301" s="390"/>
      <c r="B301" s="390"/>
      <c r="C301" s="390"/>
      <c r="D301" s="390"/>
      <c r="E301" s="390"/>
      <c r="F301" s="390"/>
      <c r="G301" s="390"/>
      <c r="H301" s="390"/>
      <c r="I301" s="390"/>
      <c r="J301" s="390"/>
      <c r="K301" s="390"/>
      <c r="L301" s="390"/>
      <c r="M301" s="390"/>
      <c r="N301" s="390"/>
      <c r="O301" s="390"/>
      <c r="P301" s="390"/>
    </row>
    <row r="302" s="340" customFormat="true" ht="21" hidden="false" customHeight="true" outlineLevel="0" collapsed="false">
      <c r="A302" s="390"/>
      <c r="B302" s="390"/>
      <c r="C302" s="390"/>
      <c r="D302" s="390"/>
      <c r="E302" s="390"/>
      <c r="F302" s="390"/>
      <c r="G302" s="390"/>
      <c r="H302" s="390"/>
      <c r="I302" s="390"/>
      <c r="J302" s="390"/>
      <c r="K302" s="390"/>
      <c r="L302" s="390"/>
      <c r="M302" s="390"/>
      <c r="N302" s="390"/>
      <c r="O302" s="390"/>
      <c r="P302" s="390"/>
    </row>
    <row r="303" s="340" customFormat="true" ht="21" hidden="false" customHeight="true" outlineLevel="0" collapsed="false">
      <c r="I303" s="390"/>
      <c r="J303" s="390"/>
    </row>
    <row r="304" s="340" customFormat="true" ht="21" hidden="false" customHeight="true" outlineLevel="0" collapsed="false"/>
    <row r="305" s="340" customFormat="true" ht="21" hidden="false" customHeight="true" outlineLevel="0" collapsed="false"/>
    <row r="306" s="340" customFormat="true" ht="21" hidden="false" customHeight="true" outlineLevel="0" collapsed="false"/>
    <row r="307" s="340" customFormat="true" ht="21" hidden="false" customHeight="true" outlineLevel="0" collapsed="false"/>
    <row r="308" s="340" customFormat="true" ht="21" hidden="false" customHeight="true" outlineLevel="0" collapsed="false"/>
    <row r="309" s="340" customFormat="true" ht="13.5" hidden="false" customHeight="true" outlineLevel="0" collapsed="false"/>
    <row r="310" s="340" customFormat="true" ht="32.25" hidden="false" customHeight="true" outlineLevel="0" collapsed="false"/>
    <row r="311" s="340" customFormat="true" ht="14.25" hidden="false" customHeight="false" outlineLevel="0" collapsed="false"/>
    <row r="312" s="340" customFormat="true" ht="14.25" hidden="false" customHeight="false" outlineLevel="0" collapsed="false"/>
    <row r="313" s="340" customFormat="true" ht="14.25" hidden="false" customHeight="false" outlineLevel="0" collapsed="false"/>
    <row r="314" s="340" customFormat="true" ht="14.25" hidden="false" customHeight="false" outlineLevel="0" collapsed="false"/>
    <row r="315" s="340" customFormat="true" ht="15.75" hidden="false" customHeight="true" outlineLevel="0" collapsed="false"/>
    <row r="316" s="340" customFormat="true" ht="36.75" hidden="false" customHeight="true" outlineLevel="0" collapsed="false"/>
    <row r="317" s="340" customFormat="true" ht="14.25" hidden="false" customHeight="true" outlineLevel="0" collapsed="false"/>
    <row r="318" s="340" customFormat="true" ht="14.25" hidden="false" customHeight="true" outlineLevel="0" collapsed="false"/>
    <row r="319" s="340" customFormat="true" ht="14.25" hidden="false" customHeight="true" outlineLevel="0" collapsed="false"/>
    <row r="320" s="340" customFormat="true" ht="14.25" hidden="false" customHeight="true" outlineLevel="0" collapsed="false"/>
    <row r="321" s="340" customFormat="true" ht="14.25" hidden="false" customHeight="true" outlineLevel="0" collapsed="false"/>
    <row r="322" s="340" customFormat="true" ht="14.25" hidden="false" customHeight="true" outlineLevel="0" collapsed="false"/>
    <row r="323" s="340" customFormat="true" ht="14.25" hidden="false" customHeight="true" outlineLevel="0" collapsed="false"/>
    <row r="324" s="340" customFormat="true" ht="14.25" hidden="false" customHeight="true" outlineLevel="0" collapsed="false"/>
    <row r="325" s="340" customFormat="true" ht="14.25" hidden="false" customHeight="true" outlineLevel="0" collapsed="false"/>
    <row r="326" s="340" customFormat="true" ht="14.25" hidden="false" customHeight="true" outlineLevel="0" collapsed="false"/>
    <row r="327" s="340" customFormat="true" ht="14.25" hidden="false" customHeight="true" outlineLevel="0" collapsed="false"/>
    <row r="328" s="340" customFormat="true" ht="14.25" hidden="false" customHeight="true" outlineLevel="0" collapsed="false"/>
    <row r="329" s="340" customFormat="true" ht="14.25" hidden="false" customHeight="true" outlineLevel="0" collapsed="false"/>
    <row r="330" s="340" customFormat="true" ht="14.25" hidden="false" customHeight="true" outlineLevel="0" collapsed="false"/>
    <row r="331" s="340" customFormat="true" ht="14.25" hidden="false" customHeight="true" outlineLevel="0" collapsed="false"/>
    <row r="332" s="340" customFormat="true" ht="14.25" hidden="false" customHeight="true" outlineLevel="0" collapsed="false"/>
    <row r="333" s="340" customFormat="true" ht="14.25" hidden="false" customHeight="true" outlineLevel="0" collapsed="false"/>
    <row r="334" s="340" customFormat="true" ht="14.25" hidden="false" customHeight="true" outlineLevel="0" collapsed="false"/>
    <row r="335" s="340" customFormat="true" ht="14.25" hidden="false" customHeight="true" outlineLevel="0" collapsed="false"/>
    <row r="336" s="340" customFormat="true" ht="14.25" hidden="false" customHeight="true" outlineLevel="0" collapsed="false"/>
    <row r="337" s="340" customFormat="true" ht="14.25" hidden="false" customHeight="true" outlineLevel="0" collapsed="false"/>
    <row r="338" s="340" customFormat="true" ht="14.25" hidden="false" customHeight="true" outlineLevel="0" collapsed="false"/>
    <row r="339" s="340" customFormat="true" ht="14.25" hidden="false" customHeight="true" outlineLevel="0" collapsed="false"/>
    <row r="340" s="340" customFormat="true" ht="14.25" hidden="false" customHeight="true" outlineLevel="0" collapsed="false"/>
    <row r="341" s="340" customFormat="true" ht="14.25" hidden="false" customHeight="true" outlineLevel="0" collapsed="false"/>
    <row r="342" s="340" customFormat="true" ht="14.25" hidden="false" customHeight="true" outlineLevel="0" collapsed="false"/>
    <row r="343" s="340" customFormat="true" ht="14.25" hidden="false" customHeight="true" outlineLevel="0" collapsed="false"/>
    <row r="344" s="340" customFormat="true" ht="14.25" hidden="false" customHeight="true" outlineLevel="0" collapsed="false"/>
    <row r="345" s="340" customFormat="true" ht="14.25" hidden="false" customHeight="true" outlineLevel="0" collapsed="false"/>
    <row r="346" s="340" customFormat="true" ht="14.25" hidden="false" customHeight="true" outlineLevel="0" collapsed="false"/>
    <row r="347" s="340" customFormat="true" ht="14.25" hidden="false" customHeight="true" outlineLevel="0" collapsed="false"/>
    <row r="348" s="340" customFormat="true" ht="14.25" hidden="false" customHeight="true" outlineLevel="0" collapsed="false"/>
    <row r="349" s="340" customFormat="true" ht="14.25" hidden="false" customHeight="true" outlineLevel="0" collapsed="false"/>
    <row r="350" s="340" customFormat="true" ht="14.25" hidden="false" customHeight="true" outlineLevel="0" collapsed="false"/>
    <row r="351" s="340" customFormat="true" ht="14.25" hidden="false" customHeight="true" outlineLevel="0" collapsed="false"/>
    <row r="352" s="340" customFormat="true" ht="14.25" hidden="false" customHeight="true" outlineLevel="0" collapsed="false"/>
    <row r="353" s="340" customFormat="true" ht="14.25" hidden="false" customHeight="true" outlineLevel="0" collapsed="false"/>
    <row r="354" s="340" customFormat="true" ht="14.25" hidden="false" customHeight="true" outlineLevel="0" collapsed="false"/>
    <row r="355" s="340" customFormat="true" ht="14.25" hidden="false" customHeight="true" outlineLevel="0" collapsed="false"/>
    <row r="356" s="340" customFormat="true" ht="14.25" hidden="false" customHeight="true" outlineLevel="0" collapsed="false"/>
    <row r="357" s="340" customFormat="true" ht="14.25" hidden="false" customHeight="true" outlineLevel="0" collapsed="false"/>
    <row r="358" s="340" customFormat="true" ht="14.25" hidden="false" customHeight="true" outlineLevel="0" collapsed="false"/>
    <row r="359" customFormat="false" ht="14.25" hidden="false" customHeight="false" outlineLevel="0" collapsed="false">
      <c r="M359" s="340"/>
      <c r="N359" s="340"/>
      <c r="O359" s="340"/>
      <c r="P359" s="340"/>
    </row>
    <row r="360" customFormat="false" ht="14.25" hidden="false" customHeight="false" outlineLevel="0" collapsed="false">
      <c r="M360" s="340"/>
      <c r="N360" s="340"/>
      <c r="O360" s="340"/>
      <c r="P360" s="340"/>
    </row>
    <row r="361" customFormat="false" ht="14.25" hidden="false" customHeight="false" outlineLevel="0" collapsed="false">
      <c r="M361" s="340"/>
      <c r="N361" s="340"/>
      <c r="O361" s="340"/>
      <c r="P361" s="340"/>
    </row>
    <row r="362" customFormat="false" ht="14.25" hidden="false" customHeight="false" outlineLevel="0" collapsed="false">
      <c r="M362" s="340"/>
      <c r="N362" s="340"/>
      <c r="O362" s="340"/>
      <c r="P362" s="340"/>
    </row>
    <row r="363" customFormat="false" ht="14.25" hidden="false" customHeight="false" outlineLevel="0" collapsed="false">
      <c r="M363" s="340"/>
      <c r="N363" s="340"/>
      <c r="O363" s="340"/>
      <c r="P363" s="340"/>
    </row>
    <row r="364" customFormat="false" ht="14.25" hidden="false" customHeight="false" outlineLevel="0" collapsed="false">
      <c r="M364" s="340"/>
      <c r="N364" s="340"/>
      <c r="O364" s="340"/>
      <c r="P364" s="340"/>
    </row>
    <row r="365" customFormat="false" ht="14.25" hidden="false" customHeight="false" outlineLevel="0" collapsed="false">
      <c r="M365" s="340"/>
      <c r="N365" s="340"/>
      <c r="O365" s="340"/>
      <c r="P365" s="340"/>
    </row>
    <row r="366" customFormat="false" ht="14.25" hidden="false" customHeight="false" outlineLevel="0" collapsed="false">
      <c r="M366" s="340"/>
      <c r="N366" s="340"/>
      <c r="O366" s="340"/>
      <c r="P366" s="340"/>
    </row>
    <row r="367" customFormat="false" ht="14.25" hidden="false" customHeight="false" outlineLevel="0" collapsed="false">
      <c r="M367" s="340"/>
      <c r="N367" s="340"/>
      <c r="O367" s="340"/>
      <c r="P367" s="340"/>
    </row>
    <row r="368" customFormat="false" ht="14.25" hidden="false" customHeight="false" outlineLevel="0" collapsed="false">
      <c r="M368" s="340"/>
      <c r="N368" s="340"/>
      <c r="O368" s="340"/>
      <c r="P368" s="340"/>
    </row>
    <row r="369" customFormat="false" ht="14.25" hidden="false" customHeight="false" outlineLevel="0" collapsed="false">
      <c r="M369" s="340"/>
      <c r="N369" s="340"/>
      <c r="O369" s="340"/>
      <c r="P369" s="340"/>
    </row>
    <row r="370" customFormat="false" ht="14.25" hidden="false" customHeight="false" outlineLevel="0" collapsed="false">
      <c r="M370" s="340"/>
      <c r="N370" s="340"/>
      <c r="O370" s="340"/>
      <c r="P370" s="340"/>
    </row>
    <row r="371" customFormat="false" ht="14.25" hidden="false" customHeight="false" outlineLevel="0" collapsed="false">
      <c r="M371" s="340"/>
      <c r="N371" s="340"/>
      <c r="O371" s="340"/>
      <c r="P371" s="340"/>
    </row>
    <row r="372" customFormat="false" ht="14.25" hidden="false" customHeight="false" outlineLevel="0" collapsed="false">
      <c r="M372" s="340"/>
      <c r="N372" s="340"/>
      <c r="O372" s="340"/>
      <c r="P372" s="340"/>
    </row>
    <row r="373" customFormat="false" ht="14.25" hidden="false" customHeight="false" outlineLevel="0" collapsed="false">
      <c r="M373" s="340"/>
      <c r="N373" s="340"/>
      <c r="O373" s="340"/>
      <c r="P373" s="340"/>
    </row>
    <row r="374" customFormat="false" ht="14.25" hidden="false" customHeight="false" outlineLevel="0" collapsed="false">
      <c r="M374" s="340"/>
      <c r="N374" s="340"/>
      <c r="O374" s="340"/>
      <c r="P374" s="340"/>
    </row>
    <row r="375" customFormat="false" ht="14.25" hidden="false" customHeight="false" outlineLevel="0" collapsed="false">
      <c r="M375" s="340"/>
      <c r="N375" s="340"/>
      <c r="O375" s="340"/>
      <c r="P375" s="340"/>
    </row>
    <row r="376" customFormat="false" ht="14.25" hidden="false" customHeight="false" outlineLevel="0" collapsed="false">
      <c r="M376" s="340"/>
      <c r="N376" s="340"/>
      <c r="O376" s="340"/>
      <c r="P376" s="340"/>
    </row>
    <row r="377" customFormat="false" ht="14.25" hidden="false" customHeight="false" outlineLevel="0" collapsed="false">
      <c r="M377" s="340"/>
      <c r="N377" s="340"/>
      <c r="O377" s="340"/>
      <c r="P377" s="340"/>
    </row>
    <row r="378" customFormat="false" ht="14.25" hidden="false" customHeight="false" outlineLevel="0" collapsed="false">
      <c r="M378" s="340"/>
      <c r="N378" s="340"/>
      <c r="O378" s="340"/>
      <c r="P378" s="340"/>
    </row>
    <row r="379" customFormat="false" ht="14.25" hidden="false" customHeight="false" outlineLevel="0" collapsed="false">
      <c r="M379" s="340"/>
      <c r="N379" s="340"/>
      <c r="O379" s="340"/>
      <c r="P379" s="340"/>
    </row>
    <row r="380" customFormat="false" ht="14.25" hidden="false" customHeight="false" outlineLevel="0" collapsed="false">
      <c r="M380" s="340"/>
      <c r="N380" s="340"/>
      <c r="O380" s="340"/>
      <c r="P380" s="340"/>
    </row>
    <row r="381" customFormat="false" ht="14.25" hidden="false" customHeight="false" outlineLevel="0" collapsed="false">
      <c r="M381" s="340"/>
      <c r="N381" s="340"/>
      <c r="O381" s="340"/>
      <c r="P381" s="340"/>
    </row>
    <row r="382" customFormat="false" ht="14.25" hidden="false" customHeight="false" outlineLevel="0" collapsed="false">
      <c r="M382" s="340"/>
      <c r="N382" s="340"/>
      <c r="O382" s="340"/>
      <c r="P382" s="340"/>
    </row>
    <row r="383" customFormat="false" ht="14.25" hidden="false" customHeight="false" outlineLevel="0" collapsed="false">
      <c r="M383" s="340"/>
      <c r="N383" s="340"/>
      <c r="O383" s="340"/>
      <c r="P383" s="340"/>
    </row>
    <row r="384" customFormat="false" ht="14.25" hidden="false" customHeight="false" outlineLevel="0" collapsed="false">
      <c r="M384" s="340"/>
      <c r="N384" s="340"/>
      <c r="O384" s="340"/>
      <c r="P384" s="340"/>
    </row>
    <row r="385" customFormat="false" ht="14.25" hidden="false" customHeight="false" outlineLevel="0" collapsed="false">
      <c r="M385" s="340"/>
      <c r="N385" s="340"/>
      <c r="O385" s="340"/>
      <c r="P385" s="340"/>
    </row>
    <row r="386" customFormat="false" ht="14.25" hidden="false" customHeight="false" outlineLevel="0" collapsed="false">
      <c r="M386" s="340"/>
      <c r="N386" s="340"/>
      <c r="O386" s="340"/>
      <c r="P386" s="340"/>
    </row>
    <row r="387" customFormat="false" ht="14.25" hidden="false" customHeight="false" outlineLevel="0" collapsed="false">
      <c r="M387" s="340"/>
      <c r="N387" s="340"/>
      <c r="O387" s="340"/>
      <c r="P387" s="340"/>
    </row>
    <row r="388" customFormat="false" ht="14.25" hidden="false" customHeight="false" outlineLevel="0" collapsed="false">
      <c r="M388" s="340"/>
      <c r="N388" s="340"/>
      <c r="O388" s="340"/>
      <c r="P388" s="340"/>
    </row>
    <row r="389" customFormat="false" ht="14.25" hidden="false" customHeight="false" outlineLevel="0" collapsed="false">
      <c r="M389" s="340"/>
      <c r="N389" s="340"/>
      <c r="O389" s="340"/>
      <c r="P389" s="340"/>
    </row>
    <row r="390" customFormat="false" ht="14.25" hidden="false" customHeight="false" outlineLevel="0" collapsed="false">
      <c r="M390" s="340"/>
      <c r="N390" s="340"/>
      <c r="O390" s="340"/>
      <c r="P390" s="340"/>
    </row>
    <row r="391" customFormat="false" ht="14.25" hidden="false" customHeight="false" outlineLevel="0" collapsed="false">
      <c r="M391" s="340"/>
      <c r="N391" s="340"/>
      <c r="O391" s="340"/>
      <c r="P391" s="340"/>
    </row>
    <row r="392" customFormat="false" ht="14.25" hidden="false" customHeight="false" outlineLevel="0" collapsed="false">
      <c r="M392" s="340"/>
      <c r="N392" s="340"/>
      <c r="O392" s="340"/>
      <c r="P392" s="340"/>
    </row>
    <row r="393" customFormat="false" ht="14.25" hidden="false" customHeight="false" outlineLevel="0" collapsed="false">
      <c r="M393" s="340"/>
      <c r="N393" s="340"/>
      <c r="O393" s="340"/>
      <c r="P393" s="340"/>
    </row>
    <row r="394" customFormat="false" ht="14.25" hidden="false" customHeight="false" outlineLevel="0" collapsed="false">
      <c r="M394" s="340"/>
      <c r="N394" s="340"/>
      <c r="O394" s="340"/>
      <c r="P394" s="340"/>
    </row>
    <row r="395" customFormat="false" ht="14.25" hidden="false" customHeight="false" outlineLevel="0" collapsed="false">
      <c r="M395" s="340"/>
      <c r="N395" s="340"/>
      <c r="O395" s="340"/>
      <c r="P395" s="340"/>
    </row>
    <row r="396" customFormat="false" ht="14.25" hidden="false" customHeight="false" outlineLevel="0" collapsed="false">
      <c r="M396" s="340"/>
      <c r="N396" s="340"/>
      <c r="O396" s="340"/>
      <c r="P396" s="340"/>
    </row>
    <row r="397" customFormat="false" ht="14.25" hidden="false" customHeight="false" outlineLevel="0" collapsed="false">
      <c r="M397" s="340"/>
      <c r="N397" s="340"/>
      <c r="O397" s="340"/>
      <c r="P397" s="340"/>
    </row>
    <row r="398" customFormat="false" ht="14.25" hidden="false" customHeight="false" outlineLevel="0" collapsed="false">
      <c r="M398" s="340"/>
      <c r="N398" s="340"/>
      <c r="O398" s="340"/>
      <c r="P398" s="340"/>
    </row>
    <row r="399" customFormat="false" ht="14.25" hidden="false" customHeight="false" outlineLevel="0" collapsed="false">
      <c r="M399" s="340"/>
      <c r="N399" s="340"/>
      <c r="O399" s="340"/>
      <c r="P399" s="340"/>
    </row>
    <row r="400" customFormat="false" ht="14.25" hidden="false" customHeight="false" outlineLevel="0" collapsed="false">
      <c r="M400" s="340"/>
      <c r="N400" s="340"/>
      <c r="O400" s="340"/>
      <c r="P400" s="340"/>
    </row>
    <row r="401" customFormat="false" ht="14.25" hidden="false" customHeight="false" outlineLevel="0" collapsed="false">
      <c r="M401" s="340"/>
      <c r="N401" s="340"/>
      <c r="O401" s="340"/>
      <c r="P401" s="340"/>
    </row>
  </sheetData>
  <mergeCells count="901">
    <mergeCell ref="A1:F1"/>
    <mergeCell ref="G1:I1"/>
    <mergeCell ref="J1:N1"/>
    <mergeCell ref="O1:AA1"/>
    <mergeCell ref="A3:AA3"/>
    <mergeCell ref="A4:N4"/>
    <mergeCell ref="O4:Z4"/>
    <mergeCell ref="A5:N5"/>
    <mergeCell ref="O5:Z5"/>
    <mergeCell ref="A6:H6"/>
    <mergeCell ref="I6:Z6"/>
    <mergeCell ref="A7:Z7"/>
    <mergeCell ref="A8:E8"/>
    <mergeCell ref="F8:Z8"/>
    <mergeCell ref="A9:D9"/>
    <mergeCell ref="E9:Z9"/>
    <mergeCell ref="A10:D10"/>
    <mergeCell ref="E10:Z10"/>
    <mergeCell ref="A11:G11"/>
    <mergeCell ref="H11:Z11"/>
    <mergeCell ref="J12:Z12"/>
    <mergeCell ref="AG12:AK12"/>
    <mergeCell ref="A13:D13"/>
    <mergeCell ref="E13:Z13"/>
    <mergeCell ref="A14:E14"/>
    <mergeCell ref="F14:Z14"/>
    <mergeCell ref="A15:L15"/>
    <mergeCell ref="M15:Z15"/>
    <mergeCell ref="A16:I16"/>
    <mergeCell ref="K16:Z16"/>
    <mergeCell ref="A17:E17"/>
    <mergeCell ref="F17:Z17"/>
    <mergeCell ref="A18:Z18"/>
    <mergeCell ref="A19:J19"/>
    <mergeCell ref="K19:Z19"/>
    <mergeCell ref="A20:J20"/>
    <mergeCell ref="K20:Z20"/>
    <mergeCell ref="AD20:AT20"/>
    <mergeCell ref="A21:Z21"/>
    <mergeCell ref="A22:D22"/>
    <mergeCell ref="F22:Z22"/>
    <mergeCell ref="F23:Z23"/>
    <mergeCell ref="A25:Z25"/>
    <mergeCell ref="A26:C28"/>
    <mergeCell ref="D26:G28"/>
    <mergeCell ref="H26:K28"/>
    <mergeCell ref="L26:O28"/>
    <mergeCell ref="P26:AA26"/>
    <mergeCell ref="P27:U27"/>
    <mergeCell ref="V27:AA27"/>
    <mergeCell ref="P28:S28"/>
    <mergeCell ref="T28:U28"/>
    <mergeCell ref="V28:Y28"/>
    <mergeCell ref="Z28:AA28"/>
    <mergeCell ref="A29:C29"/>
    <mergeCell ref="D29:G29"/>
    <mergeCell ref="H29:K29"/>
    <mergeCell ref="L29:O29"/>
    <mergeCell ref="P29:S29"/>
    <mergeCell ref="T29:U29"/>
    <mergeCell ref="V29:Y29"/>
    <mergeCell ref="Z29:AA29"/>
    <mergeCell ref="A30:C30"/>
    <mergeCell ref="D30:G30"/>
    <mergeCell ref="H30:K30"/>
    <mergeCell ref="L30:O30"/>
    <mergeCell ref="P30:S30"/>
    <mergeCell ref="T30:U30"/>
    <mergeCell ref="V30:Y30"/>
    <mergeCell ref="Z30:AA30"/>
    <mergeCell ref="A31:C31"/>
    <mergeCell ref="D31:G31"/>
    <mergeCell ref="H31:K31"/>
    <mergeCell ref="L31:O31"/>
    <mergeCell ref="P31:S31"/>
    <mergeCell ref="T31:U31"/>
    <mergeCell ref="V31:Y31"/>
    <mergeCell ref="Z31:AA31"/>
    <mergeCell ref="A32:C32"/>
    <mergeCell ref="D32:G32"/>
    <mergeCell ref="H32:K32"/>
    <mergeCell ref="L32:O32"/>
    <mergeCell ref="P32:S32"/>
    <mergeCell ref="T32:U32"/>
    <mergeCell ref="V32:Y32"/>
    <mergeCell ref="Z32:AA32"/>
    <mergeCell ref="A33:C33"/>
    <mergeCell ref="D33:G33"/>
    <mergeCell ref="H33:K33"/>
    <mergeCell ref="L33:O33"/>
    <mergeCell ref="P33:S33"/>
    <mergeCell ref="T33:U33"/>
    <mergeCell ref="V33:Y33"/>
    <mergeCell ref="Z33:AA33"/>
    <mergeCell ref="A34:C34"/>
    <mergeCell ref="D34:G34"/>
    <mergeCell ref="H34:K34"/>
    <mergeCell ref="L34:O34"/>
    <mergeCell ref="P34:S34"/>
    <mergeCell ref="T34:U34"/>
    <mergeCell ref="V34:Y34"/>
    <mergeCell ref="Z34:AA34"/>
    <mergeCell ref="A35:C35"/>
    <mergeCell ref="D35:G35"/>
    <mergeCell ref="H35:K35"/>
    <mergeCell ref="L35:O35"/>
    <mergeCell ref="P35:S35"/>
    <mergeCell ref="T35:U35"/>
    <mergeCell ref="V35:Y35"/>
    <mergeCell ref="Z35:AA35"/>
    <mergeCell ref="A36:C36"/>
    <mergeCell ref="D36:G36"/>
    <mergeCell ref="H36:K36"/>
    <mergeCell ref="L36:O36"/>
    <mergeCell ref="P36:S36"/>
    <mergeCell ref="T36:U36"/>
    <mergeCell ref="V36:Y36"/>
    <mergeCell ref="Z36:AA36"/>
    <mergeCell ref="A37:C37"/>
    <mergeCell ref="D37:G37"/>
    <mergeCell ref="H37:K37"/>
    <mergeCell ref="L37:O37"/>
    <mergeCell ref="P37:S37"/>
    <mergeCell ref="T37:U37"/>
    <mergeCell ref="V37:Y37"/>
    <mergeCell ref="Z37:AA37"/>
    <mergeCell ref="A38:C38"/>
    <mergeCell ref="D38:G38"/>
    <mergeCell ref="H38:K38"/>
    <mergeCell ref="L38:O38"/>
    <mergeCell ref="P38:S38"/>
    <mergeCell ref="T38:U38"/>
    <mergeCell ref="V38:Y38"/>
    <mergeCell ref="Z38:AA38"/>
    <mergeCell ref="A39:C39"/>
    <mergeCell ref="D39:G39"/>
    <mergeCell ref="H39:K39"/>
    <mergeCell ref="L39:O39"/>
    <mergeCell ref="P39:S39"/>
    <mergeCell ref="T39:U39"/>
    <mergeCell ref="V39:Y39"/>
    <mergeCell ref="Z39:AA39"/>
    <mergeCell ref="A40:C40"/>
    <mergeCell ref="D40:G40"/>
    <mergeCell ref="H40:K40"/>
    <mergeCell ref="L40:O40"/>
    <mergeCell ref="P40:S40"/>
    <mergeCell ref="T40:U40"/>
    <mergeCell ref="V40:Y40"/>
    <mergeCell ref="Z40:AA40"/>
    <mergeCell ref="A41:C41"/>
    <mergeCell ref="D41:G41"/>
    <mergeCell ref="H41:K41"/>
    <mergeCell ref="L41:O41"/>
    <mergeCell ref="P41:S41"/>
    <mergeCell ref="T41:U41"/>
    <mergeCell ref="V41:Y41"/>
    <mergeCell ref="Z41:AA41"/>
    <mergeCell ref="A42:C42"/>
    <mergeCell ref="D42:G42"/>
    <mergeCell ref="H42:K42"/>
    <mergeCell ref="L42:O42"/>
    <mergeCell ref="P42:S42"/>
    <mergeCell ref="T42:U42"/>
    <mergeCell ref="V42:Y42"/>
    <mergeCell ref="Z42:AA42"/>
    <mergeCell ref="A43:C43"/>
    <mergeCell ref="D43:G43"/>
    <mergeCell ref="H43:K43"/>
    <mergeCell ref="L43:O43"/>
    <mergeCell ref="P43:S43"/>
    <mergeCell ref="T43:U43"/>
    <mergeCell ref="V43:Y43"/>
    <mergeCell ref="Z43:AA43"/>
    <mergeCell ref="A44:C44"/>
    <mergeCell ref="D44:G44"/>
    <mergeCell ref="H44:K44"/>
    <mergeCell ref="L44:O44"/>
    <mergeCell ref="P44:S44"/>
    <mergeCell ref="T44:U44"/>
    <mergeCell ref="V44:Y44"/>
    <mergeCell ref="Z44:AA44"/>
    <mergeCell ref="A45:C45"/>
    <mergeCell ref="D45:G45"/>
    <mergeCell ref="H45:K45"/>
    <mergeCell ref="L45:O45"/>
    <mergeCell ref="P45:S45"/>
    <mergeCell ref="T45:U45"/>
    <mergeCell ref="V45:Y45"/>
    <mergeCell ref="Z45:AA45"/>
    <mergeCell ref="A46:AA46"/>
    <mergeCell ref="A48:A102"/>
    <mergeCell ref="B48:B67"/>
    <mergeCell ref="C48:C57"/>
    <mergeCell ref="D48:D50"/>
    <mergeCell ref="E48:E50"/>
    <mergeCell ref="F48:F50"/>
    <mergeCell ref="G48:G50"/>
    <mergeCell ref="H48:H50"/>
    <mergeCell ref="I48:I50"/>
    <mergeCell ref="J48:J50"/>
    <mergeCell ref="K48:K50"/>
    <mergeCell ref="L48:L50"/>
    <mergeCell ref="M48:M50"/>
    <mergeCell ref="N48:N50"/>
    <mergeCell ref="O48:O50"/>
    <mergeCell ref="P48:P50"/>
    <mergeCell ref="Q48:Q50"/>
    <mergeCell ref="R48:R50"/>
    <mergeCell ref="S48:S50"/>
    <mergeCell ref="T48:T50"/>
    <mergeCell ref="U48:U50"/>
    <mergeCell ref="V48:V50"/>
    <mergeCell ref="W48:W50"/>
    <mergeCell ref="X48:X50"/>
    <mergeCell ref="Y48:Y50"/>
    <mergeCell ref="Z48:Z50"/>
    <mergeCell ref="AA48:AA102"/>
    <mergeCell ref="D51:D57"/>
    <mergeCell ref="E51:E57"/>
    <mergeCell ref="F51:F57"/>
    <mergeCell ref="G51:G57"/>
    <mergeCell ref="H51:H57"/>
    <mergeCell ref="I51:I57"/>
    <mergeCell ref="J51:J57"/>
    <mergeCell ref="K51:K57"/>
    <mergeCell ref="L51:L57"/>
    <mergeCell ref="M51:M57"/>
    <mergeCell ref="N51:N57"/>
    <mergeCell ref="O51:O57"/>
    <mergeCell ref="P51:P57"/>
    <mergeCell ref="Q51:Q57"/>
    <mergeCell ref="R51:R57"/>
    <mergeCell ref="S51:S57"/>
    <mergeCell ref="T51:T57"/>
    <mergeCell ref="U51:U57"/>
    <mergeCell ref="V51:V57"/>
    <mergeCell ref="W51:W57"/>
    <mergeCell ref="X51:X57"/>
    <mergeCell ref="Y51:Y57"/>
    <mergeCell ref="Z51:Z57"/>
    <mergeCell ref="C58:C67"/>
    <mergeCell ref="D58:D60"/>
    <mergeCell ref="E58:E60"/>
    <mergeCell ref="F58:F60"/>
    <mergeCell ref="G58:G60"/>
    <mergeCell ref="H58:H60"/>
    <mergeCell ref="I58:I60"/>
    <mergeCell ref="J58:J60"/>
    <mergeCell ref="K58:K60"/>
    <mergeCell ref="L58:L60"/>
    <mergeCell ref="M58:M60"/>
    <mergeCell ref="N58:N60"/>
    <mergeCell ref="O58:O60"/>
    <mergeCell ref="P58:P60"/>
    <mergeCell ref="Q58:Q60"/>
    <mergeCell ref="R58:R60"/>
    <mergeCell ref="S58:S60"/>
    <mergeCell ref="T58:T60"/>
    <mergeCell ref="U58:U60"/>
    <mergeCell ref="V58:V60"/>
    <mergeCell ref="W58:W60"/>
    <mergeCell ref="X58:X60"/>
    <mergeCell ref="Y58:Y60"/>
    <mergeCell ref="Z58:Z60"/>
    <mergeCell ref="D61:D67"/>
    <mergeCell ref="E61:E67"/>
    <mergeCell ref="F61:F67"/>
    <mergeCell ref="G61:G67"/>
    <mergeCell ref="H61:H67"/>
    <mergeCell ref="I61:I67"/>
    <mergeCell ref="J61:J67"/>
    <mergeCell ref="K61:K67"/>
    <mergeCell ref="L61:L67"/>
    <mergeCell ref="M61:M67"/>
    <mergeCell ref="N61:N67"/>
    <mergeCell ref="O61:O67"/>
    <mergeCell ref="P61:P67"/>
    <mergeCell ref="Q61:Q67"/>
    <mergeCell ref="R61:R67"/>
    <mergeCell ref="S61:S67"/>
    <mergeCell ref="T61:T67"/>
    <mergeCell ref="U61:U67"/>
    <mergeCell ref="V61:V67"/>
    <mergeCell ref="W61:W67"/>
    <mergeCell ref="X61:X67"/>
    <mergeCell ref="Y61:Y67"/>
    <mergeCell ref="Z61:Z67"/>
    <mergeCell ref="B68:D71"/>
    <mergeCell ref="E68:E71"/>
    <mergeCell ref="F68:F71"/>
    <mergeCell ref="G68:G71"/>
    <mergeCell ref="H68:H71"/>
    <mergeCell ref="I68:I71"/>
    <mergeCell ref="J68:J71"/>
    <mergeCell ref="K68:K71"/>
    <mergeCell ref="L68:L71"/>
    <mergeCell ref="M68:M71"/>
    <mergeCell ref="N68:N71"/>
    <mergeCell ref="O68:O71"/>
    <mergeCell ref="P68:P71"/>
    <mergeCell ref="Q68:Q71"/>
    <mergeCell ref="R68:R71"/>
    <mergeCell ref="S68:S71"/>
    <mergeCell ref="T68:T71"/>
    <mergeCell ref="U68:U71"/>
    <mergeCell ref="V68:V71"/>
    <mergeCell ref="W68:W71"/>
    <mergeCell ref="X68:X71"/>
    <mergeCell ref="Y68:Y71"/>
    <mergeCell ref="Z68:Z71"/>
    <mergeCell ref="B72:D75"/>
    <mergeCell ref="E72:E75"/>
    <mergeCell ref="F72:F75"/>
    <mergeCell ref="G72:G75"/>
    <mergeCell ref="H72:H75"/>
    <mergeCell ref="I72:I75"/>
    <mergeCell ref="J72:J75"/>
    <mergeCell ref="K72:K75"/>
    <mergeCell ref="L72:L75"/>
    <mergeCell ref="M72:M75"/>
    <mergeCell ref="N72:N75"/>
    <mergeCell ref="O72:O75"/>
    <mergeCell ref="P72:P75"/>
    <mergeCell ref="Q72:Q75"/>
    <mergeCell ref="R72:R75"/>
    <mergeCell ref="S72:S75"/>
    <mergeCell ref="T72:T75"/>
    <mergeCell ref="U72:U75"/>
    <mergeCell ref="V72:V75"/>
    <mergeCell ref="W72:W75"/>
    <mergeCell ref="X72:X75"/>
    <mergeCell ref="Y72:Y75"/>
    <mergeCell ref="Z72:Z75"/>
    <mergeCell ref="B76:D85"/>
    <mergeCell ref="E76:E85"/>
    <mergeCell ref="F76:F85"/>
    <mergeCell ref="G76:G85"/>
    <mergeCell ref="H76:H85"/>
    <mergeCell ref="I76:I85"/>
    <mergeCell ref="J76:J85"/>
    <mergeCell ref="K76:K85"/>
    <mergeCell ref="L76:L85"/>
    <mergeCell ref="M76:M85"/>
    <mergeCell ref="N76:N85"/>
    <mergeCell ref="O76:O85"/>
    <mergeCell ref="P76:P85"/>
    <mergeCell ref="Q76:Q85"/>
    <mergeCell ref="R76:R85"/>
    <mergeCell ref="S76:S85"/>
    <mergeCell ref="T76:T85"/>
    <mergeCell ref="U76:U85"/>
    <mergeCell ref="V76:V85"/>
    <mergeCell ref="W76:W85"/>
    <mergeCell ref="X76:X85"/>
    <mergeCell ref="Y76:Y85"/>
    <mergeCell ref="Z76:Z85"/>
    <mergeCell ref="B86:D93"/>
    <mergeCell ref="E86:E93"/>
    <mergeCell ref="F86:F93"/>
    <mergeCell ref="G86:G93"/>
    <mergeCell ref="H86:H93"/>
    <mergeCell ref="I86:I93"/>
    <mergeCell ref="J86:J93"/>
    <mergeCell ref="K86:K93"/>
    <mergeCell ref="L86:L93"/>
    <mergeCell ref="M86:M93"/>
    <mergeCell ref="N86:N93"/>
    <mergeCell ref="O86:O93"/>
    <mergeCell ref="P86:P93"/>
    <mergeCell ref="Q86:Q93"/>
    <mergeCell ref="R86:R93"/>
    <mergeCell ref="S86:S93"/>
    <mergeCell ref="T86:T93"/>
    <mergeCell ref="U86:U93"/>
    <mergeCell ref="V86:V93"/>
    <mergeCell ref="W86:W93"/>
    <mergeCell ref="X86:X93"/>
    <mergeCell ref="Y86:Y93"/>
    <mergeCell ref="Z86:Z93"/>
    <mergeCell ref="B94:D98"/>
    <mergeCell ref="E94:E98"/>
    <mergeCell ref="F94:F98"/>
    <mergeCell ref="G94:G98"/>
    <mergeCell ref="H94:H98"/>
    <mergeCell ref="I94:I98"/>
    <mergeCell ref="J94:J98"/>
    <mergeCell ref="K94:K98"/>
    <mergeCell ref="L94:L98"/>
    <mergeCell ref="M94:M98"/>
    <mergeCell ref="N94:N98"/>
    <mergeCell ref="O94:O98"/>
    <mergeCell ref="P94:P98"/>
    <mergeCell ref="Q94:Q98"/>
    <mergeCell ref="R94:R98"/>
    <mergeCell ref="S94:S98"/>
    <mergeCell ref="T94:T98"/>
    <mergeCell ref="U94:U98"/>
    <mergeCell ref="V94:V98"/>
    <mergeCell ref="W94:W98"/>
    <mergeCell ref="X94:X98"/>
    <mergeCell ref="Y94:Y98"/>
    <mergeCell ref="Z94:Z98"/>
    <mergeCell ref="B99:D102"/>
    <mergeCell ref="E99:E102"/>
    <mergeCell ref="F99:F102"/>
    <mergeCell ref="G99:G102"/>
    <mergeCell ref="H99:H102"/>
    <mergeCell ref="I99:I102"/>
    <mergeCell ref="J99:J102"/>
    <mergeCell ref="K99:K102"/>
    <mergeCell ref="L99:L102"/>
    <mergeCell ref="M99:M102"/>
    <mergeCell ref="N99:N102"/>
    <mergeCell ref="O99:O102"/>
    <mergeCell ref="P99:P102"/>
    <mergeCell ref="Q99:Q102"/>
    <mergeCell ref="R99:R102"/>
    <mergeCell ref="S99:S102"/>
    <mergeCell ref="T99:T102"/>
    <mergeCell ref="U99:U102"/>
    <mergeCell ref="V99:V102"/>
    <mergeCell ref="W99:W102"/>
    <mergeCell ref="X99:X102"/>
    <mergeCell ref="Y99:Y102"/>
    <mergeCell ref="Z99:Z102"/>
    <mergeCell ref="A104:A160"/>
    <mergeCell ref="B105:B121"/>
    <mergeCell ref="C105:C108"/>
    <mergeCell ref="D105:D108"/>
    <mergeCell ref="E105:E108"/>
    <mergeCell ref="F105:F108"/>
    <mergeCell ref="G105:G108"/>
    <mergeCell ref="H105:H108"/>
    <mergeCell ref="I105:I108"/>
    <mergeCell ref="J105:J108"/>
    <mergeCell ref="K105:K108"/>
    <mergeCell ref="L105:L108"/>
    <mergeCell ref="M105:M108"/>
    <mergeCell ref="N105:N108"/>
    <mergeCell ref="O105:O108"/>
    <mergeCell ref="P105:P108"/>
    <mergeCell ref="Q105:Q108"/>
    <mergeCell ref="R105:R108"/>
    <mergeCell ref="S105:S108"/>
    <mergeCell ref="T105:T108"/>
    <mergeCell ref="U105:U108"/>
    <mergeCell ref="V105:V108"/>
    <mergeCell ref="W105:W108"/>
    <mergeCell ref="X105:X108"/>
    <mergeCell ref="Y105:Y108"/>
    <mergeCell ref="Z105:Z108"/>
    <mergeCell ref="AA105:AA159"/>
    <mergeCell ref="C109:C121"/>
    <mergeCell ref="D109:D121"/>
    <mergeCell ref="E109:E121"/>
    <mergeCell ref="F109:F121"/>
    <mergeCell ref="G109:G121"/>
    <mergeCell ref="H109:H121"/>
    <mergeCell ref="I109:I121"/>
    <mergeCell ref="J109:J121"/>
    <mergeCell ref="K109:K121"/>
    <mergeCell ref="L109:L121"/>
    <mergeCell ref="M109:M121"/>
    <mergeCell ref="N109:N121"/>
    <mergeCell ref="O109:O121"/>
    <mergeCell ref="P109:P121"/>
    <mergeCell ref="Q109:Q121"/>
    <mergeCell ref="R109:R121"/>
    <mergeCell ref="S109:S121"/>
    <mergeCell ref="T109:T121"/>
    <mergeCell ref="U109:U121"/>
    <mergeCell ref="V109:V121"/>
    <mergeCell ref="W109:W121"/>
    <mergeCell ref="X109:X121"/>
    <mergeCell ref="Y109:Y121"/>
    <mergeCell ref="Z109:Z121"/>
    <mergeCell ref="B122:C143"/>
    <mergeCell ref="D122:D143"/>
    <mergeCell ref="E122:E143"/>
    <mergeCell ref="F122:F143"/>
    <mergeCell ref="G122:G143"/>
    <mergeCell ref="H122:H143"/>
    <mergeCell ref="I122:I143"/>
    <mergeCell ref="J122:J143"/>
    <mergeCell ref="K122:K143"/>
    <mergeCell ref="L122:L143"/>
    <mergeCell ref="M122:M143"/>
    <mergeCell ref="N122:N143"/>
    <mergeCell ref="O122:O143"/>
    <mergeCell ref="P122:P143"/>
    <mergeCell ref="Q122:Q143"/>
    <mergeCell ref="R122:R143"/>
    <mergeCell ref="S122:S143"/>
    <mergeCell ref="T122:T143"/>
    <mergeCell ref="U122:U143"/>
    <mergeCell ref="V122:V143"/>
    <mergeCell ref="W122:W143"/>
    <mergeCell ref="X122:X143"/>
    <mergeCell ref="Y122:Y143"/>
    <mergeCell ref="Z122:Z143"/>
    <mergeCell ref="AE126:AG126"/>
    <mergeCell ref="AE127:AG129"/>
    <mergeCell ref="AE130:AG132"/>
    <mergeCell ref="AE133:AG135"/>
    <mergeCell ref="AE136:AG138"/>
    <mergeCell ref="AE139:AG141"/>
    <mergeCell ref="AE142:AG144"/>
    <mergeCell ref="B144:C154"/>
    <mergeCell ref="D144:D154"/>
    <mergeCell ref="E144:E154"/>
    <mergeCell ref="F144:F154"/>
    <mergeCell ref="G144:G154"/>
    <mergeCell ref="H144:H154"/>
    <mergeCell ref="I144:I154"/>
    <mergeCell ref="J144:J154"/>
    <mergeCell ref="K144:K154"/>
    <mergeCell ref="L144:L154"/>
    <mergeCell ref="M144:M154"/>
    <mergeCell ref="N144:N154"/>
    <mergeCell ref="O144:O154"/>
    <mergeCell ref="P144:P154"/>
    <mergeCell ref="Q144:Q154"/>
    <mergeCell ref="R144:R154"/>
    <mergeCell ref="S144:S154"/>
    <mergeCell ref="T144:T154"/>
    <mergeCell ref="U144:U154"/>
    <mergeCell ref="V144:V154"/>
    <mergeCell ref="W144:W154"/>
    <mergeCell ref="X144:X154"/>
    <mergeCell ref="Y144:Y154"/>
    <mergeCell ref="Z144:Z154"/>
    <mergeCell ref="AE145:AG147"/>
    <mergeCell ref="B155:C159"/>
    <mergeCell ref="D155:D159"/>
    <mergeCell ref="E155:E159"/>
    <mergeCell ref="F155:F159"/>
    <mergeCell ref="G155:G159"/>
    <mergeCell ref="H155:H159"/>
    <mergeCell ref="I155:I159"/>
    <mergeCell ref="J155:J159"/>
    <mergeCell ref="K155:K159"/>
    <mergeCell ref="L155:L159"/>
    <mergeCell ref="M155:M159"/>
    <mergeCell ref="N155:N159"/>
    <mergeCell ref="O155:O159"/>
    <mergeCell ref="P155:P159"/>
    <mergeCell ref="Q155:Q159"/>
    <mergeCell ref="R155:R159"/>
    <mergeCell ref="S155:S159"/>
    <mergeCell ref="T155:T159"/>
    <mergeCell ref="U155:U159"/>
    <mergeCell ref="V155:V159"/>
    <mergeCell ref="W155:W159"/>
    <mergeCell ref="X155:X159"/>
    <mergeCell ref="Y155:Y159"/>
    <mergeCell ref="Z155:Z159"/>
    <mergeCell ref="AE161:AG162"/>
    <mergeCell ref="A162:A216"/>
    <mergeCell ref="B162:B199"/>
    <mergeCell ref="C162:C175"/>
    <mergeCell ref="D162:D165"/>
    <mergeCell ref="E162:E165"/>
    <mergeCell ref="F162:F165"/>
    <mergeCell ref="G162:G165"/>
    <mergeCell ref="H162:H165"/>
    <mergeCell ref="I162:I165"/>
    <mergeCell ref="J162:J165"/>
    <mergeCell ref="K162:K165"/>
    <mergeCell ref="L162:L165"/>
    <mergeCell ref="M162:M165"/>
    <mergeCell ref="N162:N165"/>
    <mergeCell ref="O162:O165"/>
    <mergeCell ref="P162:P165"/>
    <mergeCell ref="Q162:Q165"/>
    <mergeCell ref="R162:R165"/>
    <mergeCell ref="S162:S165"/>
    <mergeCell ref="T162:T165"/>
    <mergeCell ref="U162:U165"/>
    <mergeCell ref="V162:V165"/>
    <mergeCell ref="W162:W165"/>
    <mergeCell ref="X162:X165"/>
    <mergeCell ref="Y162:Y165"/>
    <mergeCell ref="Z162:Z165"/>
    <mergeCell ref="AA162:AA216"/>
    <mergeCell ref="AE163:AG165"/>
    <mergeCell ref="D166:D175"/>
    <mergeCell ref="E166:E175"/>
    <mergeCell ref="F166:F175"/>
    <mergeCell ref="G166:G175"/>
    <mergeCell ref="H166:H175"/>
    <mergeCell ref="I166:I175"/>
    <mergeCell ref="J166:J175"/>
    <mergeCell ref="K166:K175"/>
    <mergeCell ref="L166:L175"/>
    <mergeCell ref="M166:M175"/>
    <mergeCell ref="N166:N175"/>
    <mergeCell ref="O166:O175"/>
    <mergeCell ref="P166:P175"/>
    <mergeCell ref="Q166:Q175"/>
    <mergeCell ref="R166:R175"/>
    <mergeCell ref="S166:S175"/>
    <mergeCell ref="T166:T175"/>
    <mergeCell ref="U166:U175"/>
    <mergeCell ref="V166:V175"/>
    <mergeCell ref="W166:W175"/>
    <mergeCell ref="X166:X175"/>
    <mergeCell ref="Y166:Y175"/>
    <mergeCell ref="Z166:Z175"/>
    <mergeCell ref="AE166:AG168"/>
    <mergeCell ref="AE169:AG171"/>
    <mergeCell ref="AE172:AG174"/>
    <mergeCell ref="AE175:AG177"/>
    <mergeCell ref="C176:D182"/>
    <mergeCell ref="E176:E182"/>
    <mergeCell ref="F176:F182"/>
    <mergeCell ref="G176:G182"/>
    <mergeCell ref="H176:H182"/>
    <mergeCell ref="I176:I182"/>
    <mergeCell ref="J176:J182"/>
    <mergeCell ref="K176:K182"/>
    <mergeCell ref="L176:L182"/>
    <mergeCell ref="M176:M182"/>
    <mergeCell ref="N176:N182"/>
    <mergeCell ref="O176:O182"/>
    <mergeCell ref="P176:P182"/>
    <mergeCell ref="Q176:Q182"/>
    <mergeCell ref="R176:R182"/>
    <mergeCell ref="S176:S182"/>
    <mergeCell ref="T176:T182"/>
    <mergeCell ref="U176:U182"/>
    <mergeCell ref="V176:V182"/>
    <mergeCell ref="W176:W182"/>
    <mergeCell ref="X176:X182"/>
    <mergeCell ref="Y176:Y182"/>
    <mergeCell ref="Z176:Z182"/>
    <mergeCell ref="AE178:AG180"/>
    <mergeCell ref="C183:D195"/>
    <mergeCell ref="E183:E195"/>
    <mergeCell ref="F183:F195"/>
    <mergeCell ref="G183:G195"/>
    <mergeCell ref="H183:H195"/>
    <mergeCell ref="I183:I195"/>
    <mergeCell ref="J183:J195"/>
    <mergeCell ref="K183:K195"/>
    <mergeCell ref="L183:L195"/>
    <mergeCell ref="M183:M195"/>
    <mergeCell ref="N183:N195"/>
    <mergeCell ref="O183:O195"/>
    <mergeCell ref="P183:P195"/>
    <mergeCell ref="Q183:Q195"/>
    <mergeCell ref="R183:R195"/>
    <mergeCell ref="S183:S195"/>
    <mergeCell ref="T183:T195"/>
    <mergeCell ref="U183:U195"/>
    <mergeCell ref="V183:V195"/>
    <mergeCell ref="W183:W195"/>
    <mergeCell ref="X183:X195"/>
    <mergeCell ref="Y183:Y195"/>
    <mergeCell ref="Z183:Z195"/>
    <mergeCell ref="C196:D201"/>
    <mergeCell ref="E196:E201"/>
    <mergeCell ref="F196:F201"/>
    <mergeCell ref="G196:G201"/>
    <mergeCell ref="H196:H201"/>
    <mergeCell ref="I196:I201"/>
    <mergeCell ref="J196:J201"/>
    <mergeCell ref="K196:K201"/>
    <mergeCell ref="L196:L201"/>
    <mergeCell ref="M196:M201"/>
    <mergeCell ref="N196:N201"/>
    <mergeCell ref="O196:O201"/>
    <mergeCell ref="P196:P201"/>
    <mergeCell ref="Q196:Q201"/>
    <mergeCell ref="R196:R201"/>
    <mergeCell ref="S196:S201"/>
    <mergeCell ref="T196:T201"/>
    <mergeCell ref="U196:U201"/>
    <mergeCell ref="V196:V201"/>
    <mergeCell ref="W196:W201"/>
    <mergeCell ref="X196:X201"/>
    <mergeCell ref="Y196:Y201"/>
    <mergeCell ref="Z196:Z201"/>
    <mergeCell ref="B200:B216"/>
    <mergeCell ref="C202:D212"/>
    <mergeCell ref="E202:E212"/>
    <mergeCell ref="F202:F212"/>
    <mergeCell ref="G202:G212"/>
    <mergeCell ref="H202:H212"/>
    <mergeCell ref="I202:I212"/>
    <mergeCell ref="J202:J212"/>
    <mergeCell ref="K202:K212"/>
    <mergeCell ref="L202:L212"/>
    <mergeCell ref="M202:M212"/>
    <mergeCell ref="N202:N212"/>
    <mergeCell ref="O202:O212"/>
    <mergeCell ref="P202:P212"/>
    <mergeCell ref="Q202:Q212"/>
    <mergeCell ref="R202:R212"/>
    <mergeCell ref="S202:S212"/>
    <mergeCell ref="T202:T212"/>
    <mergeCell ref="U202:U212"/>
    <mergeCell ref="V202:V212"/>
    <mergeCell ref="W202:W212"/>
    <mergeCell ref="X202:X212"/>
    <mergeCell ref="Y202:Y212"/>
    <mergeCell ref="Z202:Z212"/>
    <mergeCell ref="C213:D216"/>
    <mergeCell ref="E213:E216"/>
    <mergeCell ref="F213:F216"/>
    <mergeCell ref="G213:G216"/>
    <mergeCell ref="H213:H216"/>
    <mergeCell ref="I213:I216"/>
    <mergeCell ref="J213:J216"/>
    <mergeCell ref="K213:K216"/>
    <mergeCell ref="L213:L216"/>
    <mergeCell ref="M213:M216"/>
    <mergeCell ref="N213:N216"/>
    <mergeCell ref="O213:O216"/>
    <mergeCell ref="P213:P216"/>
    <mergeCell ref="Q213:Q216"/>
    <mergeCell ref="R213:R216"/>
    <mergeCell ref="S213:S216"/>
    <mergeCell ref="T213:T216"/>
    <mergeCell ref="U213:U216"/>
    <mergeCell ref="V213:V216"/>
    <mergeCell ref="W213:W216"/>
    <mergeCell ref="X213:X216"/>
    <mergeCell ref="Y213:Y216"/>
    <mergeCell ref="Z213:Z216"/>
    <mergeCell ref="A218:A275"/>
    <mergeCell ref="B220:B230"/>
    <mergeCell ref="C220:C223"/>
    <mergeCell ref="D220:D223"/>
    <mergeCell ref="E220:E223"/>
    <mergeCell ref="F220:F223"/>
    <mergeCell ref="G220:G223"/>
    <mergeCell ref="H220:H223"/>
    <mergeCell ref="I220:I223"/>
    <mergeCell ref="J220:J223"/>
    <mergeCell ref="K220:K223"/>
    <mergeCell ref="L220:L223"/>
    <mergeCell ref="M220:M223"/>
    <mergeCell ref="N220:N223"/>
    <mergeCell ref="O220:O223"/>
    <mergeCell ref="P220:P223"/>
    <mergeCell ref="Q220:Q223"/>
    <mergeCell ref="R220:R223"/>
    <mergeCell ref="S220:S223"/>
    <mergeCell ref="T220:T223"/>
    <mergeCell ref="U220:U223"/>
    <mergeCell ref="V220:V223"/>
    <mergeCell ref="W220:W223"/>
    <mergeCell ref="X220:X223"/>
    <mergeCell ref="Y220:Y223"/>
    <mergeCell ref="Z220:Z223"/>
    <mergeCell ref="AA220:AA274"/>
    <mergeCell ref="C224:C230"/>
    <mergeCell ref="D224:D230"/>
    <mergeCell ref="E224:E230"/>
    <mergeCell ref="F224:F230"/>
    <mergeCell ref="G224:G230"/>
    <mergeCell ref="H224:H230"/>
    <mergeCell ref="I224:I230"/>
    <mergeCell ref="J224:J230"/>
    <mergeCell ref="K224:K230"/>
    <mergeCell ref="L224:L230"/>
    <mergeCell ref="M224:M230"/>
    <mergeCell ref="N224:N230"/>
    <mergeCell ref="O224:O230"/>
    <mergeCell ref="P224:P230"/>
    <mergeCell ref="Q224:Q230"/>
    <mergeCell ref="R224:R230"/>
    <mergeCell ref="S224:S230"/>
    <mergeCell ref="T224:T230"/>
    <mergeCell ref="U224:U230"/>
    <mergeCell ref="V224:V230"/>
    <mergeCell ref="W224:W230"/>
    <mergeCell ref="X224:X230"/>
    <mergeCell ref="Y224:Y230"/>
    <mergeCell ref="Z224:Z230"/>
    <mergeCell ref="B231:C239"/>
    <mergeCell ref="D231:D239"/>
    <mergeCell ref="E231:E239"/>
    <mergeCell ref="F231:F239"/>
    <mergeCell ref="G231:G239"/>
    <mergeCell ref="H231:H239"/>
    <mergeCell ref="I231:I239"/>
    <mergeCell ref="J231:J239"/>
    <mergeCell ref="K231:K239"/>
    <mergeCell ref="L231:L239"/>
    <mergeCell ref="M231:M239"/>
    <mergeCell ref="N231:N239"/>
    <mergeCell ref="O231:O239"/>
    <mergeCell ref="P231:P239"/>
    <mergeCell ref="Q231:Q239"/>
    <mergeCell ref="R231:R239"/>
    <mergeCell ref="S231:S239"/>
    <mergeCell ref="T231:T239"/>
    <mergeCell ref="U231:U239"/>
    <mergeCell ref="V231:V239"/>
    <mergeCell ref="W231:W239"/>
    <mergeCell ref="X231:X239"/>
    <mergeCell ref="Y231:Y239"/>
    <mergeCell ref="Z231:Z239"/>
    <mergeCell ref="B240:C256"/>
    <mergeCell ref="D240:D256"/>
    <mergeCell ref="E240:E256"/>
    <mergeCell ref="F240:F256"/>
    <mergeCell ref="G240:G256"/>
    <mergeCell ref="H240:H256"/>
    <mergeCell ref="I240:I256"/>
    <mergeCell ref="J240:J256"/>
    <mergeCell ref="K240:K256"/>
    <mergeCell ref="L240:L256"/>
    <mergeCell ref="M240:M256"/>
    <mergeCell ref="N240:N256"/>
    <mergeCell ref="O240:O256"/>
    <mergeCell ref="P240:P256"/>
    <mergeCell ref="Q240:Q256"/>
    <mergeCell ref="R240:R256"/>
    <mergeCell ref="S240:S256"/>
    <mergeCell ref="T240:T256"/>
    <mergeCell ref="U240:U256"/>
    <mergeCell ref="V240:V256"/>
    <mergeCell ref="W240:W256"/>
    <mergeCell ref="X240:X256"/>
    <mergeCell ref="Y240:Y256"/>
    <mergeCell ref="Z240:Z256"/>
    <mergeCell ref="B257:C260"/>
    <mergeCell ref="D257:D260"/>
    <mergeCell ref="E257:E260"/>
    <mergeCell ref="F257:F260"/>
    <mergeCell ref="G257:G260"/>
    <mergeCell ref="H257:H260"/>
    <mergeCell ref="I257:I260"/>
    <mergeCell ref="J257:J260"/>
    <mergeCell ref="K257:K260"/>
    <mergeCell ref="L257:L260"/>
    <mergeCell ref="M257:M260"/>
    <mergeCell ref="N257:N260"/>
    <mergeCell ref="O257:O260"/>
    <mergeCell ref="P257:P260"/>
    <mergeCell ref="Q257:Q260"/>
    <mergeCell ref="R257:R260"/>
    <mergeCell ref="S257:S260"/>
    <mergeCell ref="T257:T260"/>
    <mergeCell ref="U257:U260"/>
    <mergeCell ref="V257:V260"/>
    <mergeCell ref="W257:W260"/>
    <mergeCell ref="X257:X260"/>
    <mergeCell ref="Y257:Y260"/>
    <mergeCell ref="Z257:Z260"/>
    <mergeCell ref="B261:C270"/>
    <mergeCell ref="D261:D270"/>
    <mergeCell ref="E261:E270"/>
    <mergeCell ref="F261:F270"/>
    <mergeCell ref="G261:G270"/>
    <mergeCell ref="H261:H270"/>
    <mergeCell ref="I261:I270"/>
    <mergeCell ref="J261:J270"/>
    <mergeCell ref="K261:K270"/>
    <mergeCell ref="L261:L270"/>
    <mergeCell ref="M261:M270"/>
    <mergeCell ref="N261:N270"/>
    <mergeCell ref="O261:O270"/>
    <mergeCell ref="P261:P270"/>
    <mergeCell ref="Q261:Q270"/>
    <mergeCell ref="R261:R270"/>
    <mergeCell ref="S261:S270"/>
    <mergeCell ref="T261:T270"/>
    <mergeCell ref="U261:U270"/>
    <mergeCell ref="V261:V270"/>
    <mergeCell ref="W261:W270"/>
    <mergeCell ref="X261:X270"/>
    <mergeCell ref="Y261:Y270"/>
    <mergeCell ref="Z261:Z270"/>
    <mergeCell ref="B271:C274"/>
    <mergeCell ref="D271:D274"/>
    <mergeCell ref="E271:E274"/>
    <mergeCell ref="F271:F274"/>
    <mergeCell ref="G271:G274"/>
    <mergeCell ref="H271:H274"/>
    <mergeCell ref="I271:I274"/>
    <mergeCell ref="J271:J274"/>
    <mergeCell ref="K271:K274"/>
    <mergeCell ref="L271:L274"/>
    <mergeCell ref="M271:M274"/>
    <mergeCell ref="N271:N274"/>
    <mergeCell ref="O271:O274"/>
    <mergeCell ref="P271:P274"/>
    <mergeCell ref="Q271:Q274"/>
    <mergeCell ref="R271:R274"/>
    <mergeCell ref="S271:S274"/>
    <mergeCell ref="T271:T274"/>
    <mergeCell ref="U271:U274"/>
    <mergeCell ref="V271:V274"/>
    <mergeCell ref="W271:W274"/>
    <mergeCell ref="X271:X274"/>
    <mergeCell ref="Y271:Y274"/>
    <mergeCell ref="Z271:Z274"/>
  </mergeCells>
  <dataValidations count="2">
    <dataValidation allowBlank="true" errorStyle="stop" operator="between" showDropDown="false" showErrorMessage="true" showInputMessage="true" sqref="AG12:AK12" type="list">
      <formula1>$AW$4:$AW$12</formula1>
      <formula2>0</formula2>
    </dataValidation>
    <dataValidation allowBlank="true" errorStyle="stop" operator="between" showDropDown="false" showErrorMessage="true" showInputMessage="true" sqref="AD20:AT20" type="list">
      <formula1>$AD$15:$AD$17</formula1>
      <formula2>0</formula2>
    </dataValidation>
  </dataValidations>
  <printOptions headings="false" gridLines="false" gridLinesSet="true" horizontalCentered="false" verticalCentered="false"/>
  <pageMargins left="1.18125" right="0" top="0.39375" bottom="0.39375" header="0.511811023622047" footer="0"/>
  <pageSetup paperSize="1" scale="100" fitToWidth="5" fitToHeight="5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&amp;L&amp;P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1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0625" defaultRowHeight="14.25" customHeight="true" zeroHeight="false" outlineLevelRow="0" outlineLevelCol="0"/>
  <cols>
    <col collapsed="false" customWidth="true" hidden="false" outlineLevel="0" max="1" min="1" style="424" width="8.57"/>
    <col collapsed="false" customWidth="true" hidden="false" outlineLevel="0" max="2" min="2" style="424" width="9.71"/>
    <col collapsed="false" customWidth="true" hidden="false" outlineLevel="0" max="3" min="3" style="424" width="10.14"/>
    <col collapsed="false" customWidth="false" hidden="false" outlineLevel="0" max="4" min="4" style="424" width="9.14"/>
    <col collapsed="false" customWidth="true" hidden="false" outlineLevel="0" max="5" min="5" style="424" width="9.28"/>
    <col collapsed="false" customWidth="true" hidden="false" outlineLevel="0" max="6" min="6" style="424" width="21"/>
    <col collapsed="false" customWidth="true" hidden="false" outlineLevel="0" max="7" min="7" style="424" width="19.85"/>
    <col collapsed="false" customWidth="true" hidden="false" outlineLevel="0" max="8" min="8" style="424" width="16.14"/>
    <col collapsed="false" customWidth="true" hidden="false" outlineLevel="0" max="9" min="9" style="424" width="11.85"/>
    <col collapsed="false" customWidth="true" hidden="false" outlineLevel="0" max="10" min="10" style="424" width="19.71"/>
    <col collapsed="false" customWidth="true" hidden="false" outlineLevel="0" max="12" min="11" style="424" width="19"/>
    <col collapsed="false" customWidth="true" hidden="false" outlineLevel="0" max="13" min="13" style="424" width="21"/>
    <col collapsed="false" customWidth="true" hidden="false" outlineLevel="0" max="14" min="14" style="424" width="15.43"/>
    <col collapsed="false" customWidth="true" hidden="false" outlineLevel="0" max="15" min="15" style="424" width="18"/>
    <col collapsed="false" customWidth="false" hidden="false" outlineLevel="0" max="17" min="16" style="424" width="9.14"/>
    <col collapsed="false" customWidth="true" hidden="false" outlineLevel="0" max="18" min="18" style="424" width="13.71"/>
    <col collapsed="false" customWidth="false" hidden="false" outlineLevel="0" max="19" min="19" style="424" width="9.14"/>
    <col collapsed="false" customWidth="true" hidden="false" outlineLevel="0" max="21" min="20" style="424" width="9.28"/>
    <col collapsed="false" customWidth="false" hidden="false" outlineLevel="0" max="23" min="22" style="424" width="9.14"/>
    <col collapsed="false" customWidth="true" hidden="false" outlineLevel="0" max="24" min="24" style="424" width="9.28"/>
    <col collapsed="false" customWidth="false" hidden="false" outlineLevel="0" max="29" min="25" style="424" width="9.14"/>
    <col collapsed="false" customWidth="true" hidden="false" outlineLevel="0" max="30" min="30" style="424" width="9.28"/>
    <col collapsed="false" customWidth="true" hidden="false" outlineLevel="0" max="32" min="31" style="424" width="11.58"/>
    <col collapsed="false" customWidth="false" hidden="false" outlineLevel="0" max="34" min="33" style="424" width="9.14"/>
    <col collapsed="false" customWidth="true" hidden="false" outlineLevel="0" max="35" min="35" style="424" width="25.85"/>
    <col collapsed="false" customWidth="true" hidden="false" outlineLevel="0" max="36" min="36" style="424" width="12.71"/>
    <col collapsed="false" customWidth="true" hidden="false" outlineLevel="0" max="37" min="37" style="424" width="11"/>
    <col collapsed="false" customWidth="false" hidden="false" outlineLevel="0" max="39" min="38" style="424" width="9.14"/>
    <col collapsed="false" customWidth="true" hidden="false" outlineLevel="0" max="40" min="40" style="424" width="12.28"/>
    <col collapsed="false" customWidth="false" hidden="false" outlineLevel="0" max="41" min="41" style="424" width="9.14"/>
    <col collapsed="false" customWidth="true" hidden="false" outlineLevel="0" max="42" min="42" style="424" width="17.42"/>
    <col collapsed="false" customWidth="true" hidden="false" outlineLevel="0" max="43" min="43" style="424" width="11.58"/>
    <col collapsed="false" customWidth="false" hidden="false" outlineLevel="0" max="45" min="44" style="424" width="9.14"/>
    <col collapsed="false" customWidth="true" hidden="false" outlineLevel="0" max="47" min="46" style="424" width="9.28"/>
    <col collapsed="false" customWidth="true" hidden="false" outlineLevel="0" max="48" min="48" style="424" width="11.58"/>
    <col collapsed="false" customWidth="false" hidden="false" outlineLevel="0" max="54" min="49" style="424" width="9.14"/>
    <col collapsed="false" customWidth="true" hidden="false" outlineLevel="0" max="55" min="55" style="424" width="18.71"/>
    <col collapsed="false" customWidth="false" hidden="false" outlineLevel="0" max="56" min="56" style="424" width="9.14"/>
    <col collapsed="false" customWidth="true" hidden="false" outlineLevel="0" max="57" min="57" style="424" width="14"/>
    <col collapsed="false" customWidth="true" hidden="false" outlineLevel="0" max="58" min="58" style="424" width="9.28"/>
    <col collapsed="false" customWidth="true" hidden="false" outlineLevel="0" max="59" min="59" style="424" width="48.71"/>
    <col collapsed="false" customWidth="true" hidden="false" outlineLevel="0" max="60" min="60" style="424" width="12.43"/>
    <col collapsed="false" customWidth="true" hidden="false" outlineLevel="0" max="61" min="61" style="424" width="18.43"/>
    <col collapsed="false" customWidth="true" hidden="false" outlineLevel="0" max="62" min="62" style="424" width="17.29"/>
    <col collapsed="false" customWidth="true" hidden="false" outlineLevel="0" max="63" min="63" style="424" width="20.29"/>
    <col collapsed="false" customWidth="false" hidden="false" outlineLevel="0" max="16384" min="64" style="424" width="9.14"/>
  </cols>
  <sheetData>
    <row r="1" customFormat="false" ht="171" hidden="false" customHeight="true" outlineLevel="0" collapsed="false">
      <c r="A1" s="425" t="s">
        <v>0</v>
      </c>
      <c r="B1" s="425" t="s">
        <v>1</v>
      </c>
      <c r="C1" s="425" t="s">
        <v>2</v>
      </c>
      <c r="D1" s="426" t="s">
        <v>3</v>
      </c>
      <c r="E1" s="426" t="s">
        <v>4</v>
      </c>
      <c r="F1" s="427" t="s">
        <v>5</v>
      </c>
      <c r="G1" s="428" t="s">
        <v>6</v>
      </c>
      <c r="H1" s="429" t="s">
        <v>7</v>
      </c>
      <c r="I1" s="430" t="s">
        <v>8</v>
      </c>
      <c r="J1" s="431" t="s">
        <v>9</v>
      </c>
      <c r="K1" s="426" t="s">
        <v>10</v>
      </c>
      <c r="L1" s="426" t="s">
        <v>11</v>
      </c>
      <c r="M1" s="432" t="s">
        <v>12</v>
      </c>
      <c r="N1" s="433" t="s">
        <v>13</v>
      </c>
      <c r="O1" s="429" t="s">
        <v>14</v>
      </c>
      <c r="P1" s="427" t="s">
        <v>15</v>
      </c>
      <c r="Q1" s="434" t="s">
        <v>16</v>
      </c>
      <c r="R1" s="435" t="s">
        <v>17</v>
      </c>
      <c r="S1" s="436" t="s">
        <v>18</v>
      </c>
      <c r="T1" s="437" t="s">
        <v>19</v>
      </c>
      <c r="U1" s="426" t="s">
        <v>20</v>
      </c>
      <c r="V1" s="434" t="s">
        <v>21</v>
      </c>
      <c r="W1" s="438" t="s">
        <v>22</v>
      </c>
      <c r="X1" s="439" t="s">
        <v>23</v>
      </c>
      <c r="Y1" s="434" t="s">
        <v>24</v>
      </c>
      <c r="Z1" s="431" t="s">
        <v>25</v>
      </c>
      <c r="AA1" s="426" t="s">
        <v>26</v>
      </c>
      <c r="AB1" s="434" t="s">
        <v>27</v>
      </c>
      <c r="AC1" s="431" t="s">
        <v>28</v>
      </c>
      <c r="AD1" s="426" t="s">
        <v>29</v>
      </c>
      <c r="AE1" s="440" t="s">
        <v>30</v>
      </c>
      <c r="AF1" s="441" t="s">
        <v>31</v>
      </c>
      <c r="AG1" s="441" t="s">
        <v>32</v>
      </c>
      <c r="AH1" s="441" t="s">
        <v>33</v>
      </c>
      <c r="AI1" s="427" t="s">
        <v>34</v>
      </c>
      <c r="AJ1" s="441" t="s">
        <v>35</v>
      </c>
      <c r="AK1" s="441" t="s">
        <v>36</v>
      </c>
      <c r="AL1" s="431" t="s">
        <v>37</v>
      </c>
      <c r="AM1" s="431" t="s">
        <v>38</v>
      </c>
      <c r="AN1" s="431" t="s">
        <v>39</v>
      </c>
      <c r="AO1" s="431" t="s">
        <v>40</v>
      </c>
      <c r="AP1" s="429" t="s">
        <v>41</v>
      </c>
      <c r="AQ1" s="429" t="s">
        <v>42</v>
      </c>
      <c r="AR1" s="427" t="s">
        <v>43</v>
      </c>
      <c r="AS1" s="431" t="s">
        <v>44</v>
      </c>
      <c r="AT1" s="427" t="s">
        <v>45</v>
      </c>
      <c r="AU1" s="429" t="s">
        <v>46</v>
      </c>
      <c r="AV1" s="442" t="s">
        <v>47</v>
      </c>
      <c r="AW1" s="442" t="s">
        <v>48</v>
      </c>
      <c r="AX1" s="443" t="s">
        <v>49</v>
      </c>
      <c r="AY1" s="443" t="s">
        <v>50</v>
      </c>
      <c r="AZ1" s="443" t="s">
        <v>51</v>
      </c>
      <c r="BA1" s="442" t="s">
        <v>52</v>
      </c>
      <c r="BB1" s="442" t="s">
        <v>53</v>
      </c>
      <c r="BC1" s="442" t="s">
        <v>54</v>
      </c>
      <c r="BD1" s="442" t="s">
        <v>55</v>
      </c>
      <c r="BE1" s="442" t="s">
        <v>56</v>
      </c>
      <c r="BF1" s="444" t="s">
        <v>57</v>
      </c>
      <c r="BG1" s="442" t="s">
        <v>58</v>
      </c>
      <c r="BH1" s="445"/>
      <c r="BI1" s="446" t="s">
        <v>59</v>
      </c>
      <c r="BJ1" s="446" t="s">
        <v>60</v>
      </c>
      <c r="BK1" s="446" t="s">
        <v>61</v>
      </c>
    </row>
    <row r="2" customFormat="false" ht="54.95" hidden="false" customHeight="true" outlineLevel="0" collapsed="false">
      <c r="A2" s="447"/>
      <c r="B2" s="447"/>
      <c r="C2" s="447"/>
      <c r="D2" s="55" t="s">
        <v>64</v>
      </c>
      <c r="E2" s="55" t="s">
        <v>2831</v>
      </c>
      <c r="F2" s="56" t="s">
        <v>2832</v>
      </c>
      <c r="G2" s="56" t="s">
        <v>2833</v>
      </c>
      <c r="H2" s="55" t="s">
        <v>2834</v>
      </c>
      <c r="I2" s="57" t="s">
        <v>374</v>
      </c>
      <c r="J2" s="56" t="s">
        <v>375</v>
      </c>
      <c r="K2" s="58" t="s">
        <v>376</v>
      </c>
      <c r="L2" s="58" t="s">
        <v>377</v>
      </c>
      <c r="M2" s="58" t="s">
        <v>2835</v>
      </c>
      <c r="N2" s="58" t="s">
        <v>2836</v>
      </c>
      <c r="O2" s="54" t="s">
        <v>379</v>
      </c>
      <c r="P2" s="54" t="s">
        <v>76</v>
      </c>
      <c r="Q2" s="59"/>
      <c r="R2" s="60" t="n">
        <v>42412</v>
      </c>
      <c r="S2" s="57" t="n">
        <v>14</v>
      </c>
      <c r="T2" s="55" t="s">
        <v>2480</v>
      </c>
      <c r="U2" s="55" t="s">
        <v>2480</v>
      </c>
      <c r="V2" s="448"/>
      <c r="W2" s="448" t="s">
        <v>242</v>
      </c>
      <c r="X2" s="57" t="s">
        <v>2837</v>
      </c>
      <c r="Y2" s="57"/>
      <c r="Z2" s="59" t="s">
        <v>242</v>
      </c>
      <c r="AA2" s="55" t="s">
        <v>383</v>
      </c>
      <c r="AB2" s="57" t="s">
        <v>242</v>
      </c>
      <c r="AC2" s="59" t="s">
        <v>242</v>
      </c>
      <c r="AD2" s="58" t="n">
        <v>24</v>
      </c>
      <c r="AE2" s="449" t="n">
        <v>43601</v>
      </c>
      <c r="AF2" s="64" t="n">
        <f aca="false">IF(AD2=0,0,IF(AE2="","",EDATE(AE2,AD2)-DAY(1)))</f>
        <v>44301</v>
      </c>
      <c r="AG2" s="64" t="s">
        <v>314</v>
      </c>
      <c r="AH2" s="64" t="s">
        <v>82</v>
      </c>
      <c r="AI2" s="59" t="s">
        <v>2838</v>
      </c>
      <c r="AJ2" s="56" t="s">
        <v>561</v>
      </c>
      <c r="AK2" s="64" t="s">
        <v>2193</v>
      </c>
      <c r="AL2" s="59" t="s">
        <v>85</v>
      </c>
      <c r="AM2" s="59" t="s">
        <v>86</v>
      </c>
      <c r="AN2" s="59" t="s">
        <v>87</v>
      </c>
      <c r="AO2" s="57"/>
      <c r="AP2" s="65"/>
      <c r="AQ2" s="64"/>
      <c r="AR2" s="59" t="s">
        <v>90</v>
      </c>
      <c r="AS2" s="54" t="s">
        <v>91</v>
      </c>
      <c r="AT2" s="54" t="n">
        <v>3412</v>
      </c>
      <c r="AU2" s="56"/>
      <c r="AV2" s="56"/>
      <c r="AW2" s="54"/>
      <c r="AX2" s="54"/>
      <c r="AY2" s="54"/>
      <c r="AZ2" s="56" t="s">
        <v>92</v>
      </c>
      <c r="BA2" s="56"/>
      <c r="BB2" s="56"/>
      <c r="BC2" s="56"/>
      <c r="BD2" s="56"/>
      <c r="BE2" s="56"/>
      <c r="BF2" s="232"/>
      <c r="BG2" s="232" t="s">
        <v>2839</v>
      </c>
      <c r="BH2" s="448"/>
      <c r="BI2" s="448"/>
      <c r="BJ2" s="62"/>
      <c r="BK2" s="232"/>
    </row>
    <row r="3" customFormat="false" ht="54.95" hidden="false" customHeight="true" outlineLevel="0" collapsed="false">
      <c r="A3" s="447"/>
      <c r="B3" s="447"/>
      <c r="C3" s="447"/>
      <c r="D3" s="55" t="s">
        <v>64</v>
      </c>
      <c r="E3" s="55" t="s">
        <v>2475</v>
      </c>
      <c r="F3" s="56" t="s">
        <v>2476</v>
      </c>
      <c r="G3" s="56" t="s">
        <v>2840</v>
      </c>
      <c r="H3" s="55" t="s">
        <v>2478</v>
      </c>
      <c r="I3" s="57" t="s">
        <v>374</v>
      </c>
      <c r="J3" s="56" t="s">
        <v>375</v>
      </c>
      <c r="K3" s="58" t="s">
        <v>376</v>
      </c>
      <c r="L3" s="58" t="s">
        <v>377</v>
      </c>
      <c r="M3" s="56" t="s">
        <v>2841</v>
      </c>
      <c r="N3" s="58" t="n">
        <v>487</v>
      </c>
      <c r="O3" s="54" t="s">
        <v>379</v>
      </c>
      <c r="P3" s="54" t="s">
        <v>76</v>
      </c>
      <c r="Q3" s="59"/>
      <c r="R3" s="60" t="n">
        <v>42413</v>
      </c>
      <c r="S3" s="57" t="n">
        <v>14</v>
      </c>
      <c r="T3" s="55" t="s">
        <v>2480</v>
      </c>
      <c r="U3" s="55" t="s">
        <v>2480</v>
      </c>
      <c r="V3" s="448"/>
      <c r="W3" s="448" t="s">
        <v>242</v>
      </c>
      <c r="X3" s="57" t="s">
        <v>2842</v>
      </c>
      <c r="Y3" s="57"/>
      <c r="Z3" s="59" t="s">
        <v>242</v>
      </c>
      <c r="AA3" s="55" t="s">
        <v>383</v>
      </c>
      <c r="AB3" s="57" t="s">
        <v>242</v>
      </c>
      <c r="AC3" s="59" t="s">
        <v>242</v>
      </c>
      <c r="AD3" s="58" t="n">
        <v>24</v>
      </c>
      <c r="AE3" s="449" t="n">
        <v>43601</v>
      </c>
      <c r="AF3" s="64" t="n">
        <f aca="false">IF(AD3=0,0,IF(AE3="","",EDATE(AE3,AD3)-DAY(1)))</f>
        <v>44301</v>
      </c>
      <c r="AG3" s="64" t="s">
        <v>314</v>
      </c>
      <c r="AH3" s="64" t="s">
        <v>82</v>
      </c>
      <c r="AI3" s="59" t="s">
        <v>2843</v>
      </c>
      <c r="AJ3" s="56" t="s">
        <v>561</v>
      </c>
      <c r="AK3" s="64" t="s">
        <v>2193</v>
      </c>
      <c r="AL3" s="59" t="s">
        <v>85</v>
      </c>
      <c r="AM3" s="59" t="s">
        <v>86</v>
      </c>
      <c r="AN3" s="59" t="s">
        <v>87</v>
      </c>
      <c r="AO3" s="57"/>
      <c r="AP3" s="65"/>
      <c r="AQ3" s="64"/>
      <c r="AR3" s="59" t="s">
        <v>90</v>
      </c>
      <c r="AS3" s="54" t="s">
        <v>91</v>
      </c>
      <c r="AT3" s="54" t="n">
        <v>3016</v>
      </c>
      <c r="AU3" s="56"/>
      <c r="AV3" s="56"/>
      <c r="AW3" s="54"/>
      <c r="AX3" s="54"/>
      <c r="AY3" s="54"/>
      <c r="AZ3" s="56" t="s">
        <v>92</v>
      </c>
      <c r="BA3" s="56"/>
      <c r="BB3" s="56"/>
      <c r="BC3" s="56"/>
      <c r="BD3" s="56"/>
      <c r="BE3" s="56"/>
      <c r="BF3" s="447"/>
      <c r="BG3" s="447"/>
      <c r="BH3" s="448"/>
      <c r="BI3" s="448"/>
      <c r="BJ3" s="62"/>
      <c r="BK3" s="232"/>
    </row>
    <row r="4" customFormat="false" ht="54.95" hidden="false" customHeight="true" outlineLevel="0" collapsed="false">
      <c r="A4" s="447"/>
      <c r="B4" s="447"/>
      <c r="C4" s="447"/>
      <c r="D4" s="55" t="s">
        <v>64</v>
      </c>
      <c r="E4" s="55" t="n">
        <v>235.3</v>
      </c>
      <c r="F4" s="56" t="s">
        <v>2596</v>
      </c>
      <c r="G4" s="56" t="s">
        <v>2597</v>
      </c>
      <c r="H4" s="55" t="s">
        <v>2598</v>
      </c>
      <c r="I4" s="57" t="s">
        <v>2844</v>
      </c>
      <c r="J4" s="56" t="s">
        <v>2845</v>
      </c>
      <c r="K4" s="58" t="s">
        <v>2118</v>
      </c>
      <c r="L4" s="54" t="s">
        <v>324</v>
      </c>
      <c r="M4" s="56" t="s">
        <v>2846</v>
      </c>
      <c r="N4" s="58" t="s">
        <v>2847</v>
      </c>
      <c r="O4" s="54" t="s">
        <v>107</v>
      </c>
      <c r="P4" s="54" t="s">
        <v>76</v>
      </c>
      <c r="Q4" s="59"/>
      <c r="R4" s="60" t="n">
        <v>42020</v>
      </c>
      <c r="S4" s="73" t="n">
        <v>15</v>
      </c>
      <c r="T4" s="55" t="n">
        <v>-40</v>
      </c>
      <c r="U4" s="55" t="n">
        <v>-40</v>
      </c>
      <c r="V4" s="448"/>
      <c r="W4" s="448" t="s">
        <v>109</v>
      </c>
      <c r="X4" s="57" t="n">
        <v>450</v>
      </c>
      <c r="Y4" s="57"/>
      <c r="Z4" s="59" t="s">
        <v>109</v>
      </c>
      <c r="AA4" s="54" t="s">
        <v>327</v>
      </c>
      <c r="AB4" s="57"/>
      <c r="AC4" s="59" t="s">
        <v>578</v>
      </c>
      <c r="AD4" s="58" t="n">
        <v>24</v>
      </c>
      <c r="AE4" s="449" t="n">
        <v>43606</v>
      </c>
      <c r="AF4" s="64" t="n">
        <f aca="false">IF(AD4=0,0,IF(AE4="","",EDATE(AE4,AD4)-DAY(1)))</f>
        <v>44306</v>
      </c>
      <c r="AG4" s="56" t="s">
        <v>81</v>
      </c>
      <c r="AH4" s="56" t="s">
        <v>82</v>
      </c>
      <c r="AI4" s="59" t="s">
        <v>2848</v>
      </c>
      <c r="AJ4" s="56" t="s">
        <v>561</v>
      </c>
      <c r="AK4" s="64" t="s">
        <v>2193</v>
      </c>
      <c r="AL4" s="59" t="s">
        <v>85</v>
      </c>
      <c r="AM4" s="59" t="s">
        <v>86</v>
      </c>
      <c r="AN4" s="59" t="s">
        <v>87</v>
      </c>
      <c r="AO4" s="57"/>
      <c r="AP4" s="65"/>
      <c r="AQ4" s="64"/>
      <c r="AR4" s="59" t="s">
        <v>90</v>
      </c>
      <c r="AS4" s="54" t="s">
        <v>91</v>
      </c>
      <c r="AT4" s="54" t="n">
        <v>4430</v>
      </c>
      <c r="AU4" s="56"/>
      <c r="AV4" s="56"/>
      <c r="AW4" s="54"/>
      <c r="AX4" s="54"/>
      <c r="AY4" s="54"/>
      <c r="AZ4" s="56"/>
      <c r="BA4" s="56"/>
      <c r="BB4" s="56"/>
      <c r="BC4" s="56"/>
      <c r="BD4" s="56"/>
      <c r="BE4" s="56"/>
      <c r="BF4" s="232"/>
      <c r="BG4" s="232" t="s">
        <v>2849</v>
      </c>
      <c r="BH4" s="448"/>
      <c r="BI4" s="448"/>
      <c r="BJ4" s="62"/>
      <c r="BK4" s="232"/>
    </row>
    <row r="5" customFormat="false" ht="54.95" hidden="false" customHeight="true" outlineLevel="0" collapsed="false">
      <c r="A5" s="447"/>
      <c r="B5" s="447"/>
      <c r="C5" s="447"/>
      <c r="D5" s="55" t="s">
        <v>64</v>
      </c>
      <c r="E5" s="55" t="n">
        <v>247</v>
      </c>
      <c r="F5" s="56" t="s">
        <v>2850</v>
      </c>
      <c r="G5" s="56" t="s">
        <v>2851</v>
      </c>
      <c r="H5" s="55" t="s">
        <v>2852</v>
      </c>
      <c r="I5" s="57" t="s">
        <v>374</v>
      </c>
      <c r="J5" s="56" t="s">
        <v>375</v>
      </c>
      <c r="K5" s="58" t="s">
        <v>376</v>
      </c>
      <c r="L5" s="58" t="s">
        <v>377</v>
      </c>
      <c r="M5" s="56" t="s">
        <v>2853</v>
      </c>
      <c r="N5" s="58" t="s">
        <v>2854</v>
      </c>
      <c r="O5" s="54" t="s">
        <v>379</v>
      </c>
      <c r="P5" s="54" t="s">
        <v>76</v>
      </c>
      <c r="Q5" s="59"/>
      <c r="R5" s="60" t="n">
        <v>42401</v>
      </c>
      <c r="S5" s="57" t="n">
        <v>14</v>
      </c>
      <c r="T5" s="55" t="s">
        <v>2480</v>
      </c>
      <c r="U5" s="55" t="s">
        <v>2480</v>
      </c>
      <c r="V5" s="448"/>
      <c r="W5" s="448" t="s">
        <v>242</v>
      </c>
      <c r="X5" s="57" t="s">
        <v>1278</v>
      </c>
      <c r="Y5" s="57"/>
      <c r="Z5" s="59" t="s">
        <v>242</v>
      </c>
      <c r="AA5" s="55" t="s">
        <v>383</v>
      </c>
      <c r="AB5" s="57" t="s">
        <v>242</v>
      </c>
      <c r="AC5" s="59" t="s">
        <v>242</v>
      </c>
      <c r="AD5" s="58" t="n">
        <v>24</v>
      </c>
      <c r="AE5" s="449" t="n">
        <v>43602</v>
      </c>
      <c r="AF5" s="64" t="n">
        <f aca="false">IF(AD5=0,0,IF(AE5="","",EDATE(AE5,AD5)-DAY(1)))</f>
        <v>44302</v>
      </c>
      <c r="AG5" s="64" t="s">
        <v>314</v>
      </c>
      <c r="AH5" s="64" t="s">
        <v>82</v>
      </c>
      <c r="AI5" s="59" t="s">
        <v>2855</v>
      </c>
      <c r="AJ5" s="56" t="s">
        <v>561</v>
      </c>
      <c r="AK5" s="64" t="s">
        <v>2193</v>
      </c>
      <c r="AL5" s="59" t="s">
        <v>85</v>
      </c>
      <c r="AM5" s="59" t="s">
        <v>86</v>
      </c>
      <c r="AN5" s="59" t="s">
        <v>87</v>
      </c>
      <c r="AO5" s="57"/>
      <c r="AP5" s="65"/>
      <c r="AQ5" s="64"/>
      <c r="AR5" s="59" t="s">
        <v>90</v>
      </c>
      <c r="AS5" s="54" t="s">
        <v>91</v>
      </c>
      <c r="AT5" s="54"/>
      <c r="AU5" s="56"/>
      <c r="AV5" s="56"/>
      <c r="AW5" s="54"/>
      <c r="AX5" s="54"/>
      <c r="AY5" s="54"/>
      <c r="AZ5" s="56" t="s">
        <v>92</v>
      </c>
      <c r="BA5" s="56"/>
      <c r="BB5" s="56"/>
      <c r="BC5" s="56"/>
      <c r="BD5" s="56"/>
      <c r="BE5" s="56"/>
      <c r="BF5" s="447"/>
      <c r="BG5" s="447"/>
      <c r="BH5" s="448"/>
      <c r="BI5" s="448"/>
      <c r="BJ5" s="62"/>
      <c r="BK5" s="232"/>
    </row>
    <row r="6" customFormat="false" ht="54.95" hidden="false" customHeight="true" outlineLevel="0" collapsed="false">
      <c r="A6" s="447"/>
      <c r="B6" s="447"/>
      <c r="C6" s="447"/>
      <c r="D6" s="55" t="s">
        <v>64</v>
      </c>
      <c r="E6" s="450" t="n">
        <v>200</v>
      </c>
      <c r="F6" s="54" t="s">
        <v>2328</v>
      </c>
      <c r="G6" s="56" t="s">
        <v>2856</v>
      </c>
      <c r="H6" s="55" t="s">
        <v>2857</v>
      </c>
      <c r="I6" s="57" t="s">
        <v>2858</v>
      </c>
      <c r="J6" s="56" t="s">
        <v>2859</v>
      </c>
      <c r="K6" s="58" t="s">
        <v>2860</v>
      </c>
      <c r="L6" s="58" t="s">
        <v>2861</v>
      </c>
      <c r="M6" s="58" t="s">
        <v>2862</v>
      </c>
      <c r="N6" s="58" t="s">
        <v>2863</v>
      </c>
      <c r="O6" s="54" t="s">
        <v>2864</v>
      </c>
      <c r="P6" s="54" t="s">
        <v>134</v>
      </c>
      <c r="Q6" s="59" t="s">
        <v>135</v>
      </c>
      <c r="R6" s="451" t="n">
        <v>40940</v>
      </c>
      <c r="S6" s="73" t="n">
        <v>10</v>
      </c>
      <c r="T6" s="55" t="s">
        <v>78</v>
      </c>
      <c r="U6" s="55" t="s">
        <v>78</v>
      </c>
      <c r="V6" s="448" t="str">
        <f aca="false">IF(Y6="","",Y6)</f>
        <v>М</v>
      </c>
      <c r="W6" s="448" t="str">
        <f aca="false">IF(Z6="","",Z6)</f>
        <v>Па</v>
      </c>
      <c r="X6" s="57" t="n">
        <v>10</v>
      </c>
      <c r="Y6" s="57" t="s">
        <v>137</v>
      </c>
      <c r="Z6" s="59" t="s">
        <v>138</v>
      </c>
      <c r="AA6" s="54" t="s">
        <v>2865</v>
      </c>
      <c r="AB6" s="57"/>
      <c r="AC6" s="59" t="s">
        <v>111</v>
      </c>
      <c r="AD6" s="58" t="n">
        <v>48</v>
      </c>
      <c r="AE6" s="449" t="n">
        <v>43658</v>
      </c>
      <c r="AF6" s="64" t="n">
        <f aca="false">IF(AD6=0,0,IF(AE6="","",EDATE(AE6,AD6)-DAY(1)))</f>
        <v>45088</v>
      </c>
      <c r="AG6" s="56" t="s">
        <v>81</v>
      </c>
      <c r="AH6" s="56" t="s">
        <v>82</v>
      </c>
      <c r="AI6" s="59" t="s">
        <v>2866</v>
      </c>
      <c r="AJ6" s="56" t="s">
        <v>561</v>
      </c>
      <c r="AK6" s="64" t="str">
        <f aca="true">IF(AE6=0,"нет данных",IF(TODAY()&lt;AF6-30,"поверен",IF(TODAY()&gt;AF6,"ПРОСРОЧЕН","ЗАМЕНИТЬ")))</f>
        <v>ПРОСРОЧЕН</v>
      </c>
      <c r="AL6" s="59"/>
      <c r="AM6" s="59" t="s">
        <v>85</v>
      </c>
      <c r="AN6" s="59" t="s">
        <v>86</v>
      </c>
      <c r="AO6" s="59" t="s">
        <v>87</v>
      </c>
      <c r="AP6" s="57" t="s">
        <v>2194</v>
      </c>
      <c r="AQ6" s="65" t="n">
        <v>2015</v>
      </c>
      <c r="AR6" s="64"/>
      <c r="AS6" s="59" t="s">
        <v>90</v>
      </c>
      <c r="AT6" s="54" t="s">
        <v>746</v>
      </c>
      <c r="AU6" s="54" t="n">
        <v>2501</v>
      </c>
      <c r="AV6" s="56"/>
      <c r="AW6" s="56" t="s">
        <v>2867</v>
      </c>
      <c r="AX6" s="54"/>
      <c r="AY6" s="54"/>
      <c r="AZ6" s="54"/>
      <c r="BA6" s="56" t="s">
        <v>419</v>
      </c>
      <c r="BB6" s="56" t="s">
        <v>141</v>
      </c>
      <c r="BC6" s="56" t="s">
        <v>2868</v>
      </c>
      <c r="BD6" s="56"/>
      <c r="BE6" s="56"/>
      <c r="BF6" s="56"/>
      <c r="BG6" s="56" t="s">
        <v>2869</v>
      </c>
      <c r="BH6" s="448"/>
      <c r="BI6" s="448"/>
      <c r="BJ6" s="62"/>
      <c r="BK6" s="232"/>
    </row>
    <row r="7" customFormat="false" ht="54.95" hidden="false" customHeight="true" outlineLevel="0" collapsed="false">
      <c r="A7" s="447"/>
      <c r="B7" s="447"/>
      <c r="C7" s="447"/>
      <c r="D7" s="55" t="s">
        <v>64</v>
      </c>
      <c r="E7" s="55" t="n">
        <v>250</v>
      </c>
      <c r="F7" s="56" t="s">
        <v>2870</v>
      </c>
      <c r="G7" s="56" t="s">
        <v>342</v>
      </c>
      <c r="H7" s="55" t="s">
        <v>2871</v>
      </c>
      <c r="I7" s="57" t="s">
        <v>69</v>
      </c>
      <c r="J7" s="56" t="s">
        <v>361</v>
      </c>
      <c r="K7" s="58" t="s">
        <v>71</v>
      </c>
      <c r="L7" s="58" t="s">
        <v>362</v>
      </c>
      <c r="M7" s="58" t="s">
        <v>73</v>
      </c>
      <c r="N7" s="58" t="s">
        <v>2872</v>
      </c>
      <c r="O7" s="54" t="s">
        <v>75</v>
      </c>
      <c r="P7" s="54" t="s">
        <v>76</v>
      </c>
      <c r="Q7" s="59" t="s">
        <v>77</v>
      </c>
      <c r="R7" s="60" t="n">
        <v>42590</v>
      </c>
      <c r="S7" s="57" t="n">
        <v>15</v>
      </c>
      <c r="T7" s="56" t="n">
        <f aca="false">R7+S7*365.2</f>
        <v>48068</v>
      </c>
      <c r="U7" s="55" t="s">
        <v>78</v>
      </c>
      <c r="V7" s="448" t="str">
        <f aca="false">IF(Y7="","",Y7)</f>
        <v/>
      </c>
      <c r="W7" s="448" t="str">
        <f aca="false">IF(Z7="","",Z7)</f>
        <v>%НКПР</v>
      </c>
      <c r="X7" s="57" t="n">
        <v>100</v>
      </c>
      <c r="Y7" s="57"/>
      <c r="Z7" s="59" t="s">
        <v>79</v>
      </c>
      <c r="AA7" s="55" t="s">
        <v>80</v>
      </c>
      <c r="AB7" s="57"/>
      <c r="AC7" s="59" t="s">
        <v>79</v>
      </c>
      <c r="AD7" s="58" t="n">
        <v>24</v>
      </c>
      <c r="AE7" s="63" t="n">
        <v>44271</v>
      </c>
      <c r="AF7" s="64" t="n">
        <f aca="false">IF(AD7=0,0,IF(AE7="","",EDATE(AE7,AD7)-DAY(1)))</f>
        <v>44970</v>
      </c>
      <c r="AG7" s="56" t="s">
        <v>81</v>
      </c>
      <c r="AH7" s="56" t="s">
        <v>82</v>
      </c>
      <c r="AI7" s="59" t="s">
        <v>2873</v>
      </c>
      <c r="AJ7" s="56" t="s">
        <v>316</v>
      </c>
      <c r="AK7" s="64" t="str">
        <f aca="true">IF(AE7=0,"нет данных",IF(TODAY()&lt;AF7-30,"поверен",IF(TODAY()&gt;AF7,"ПРОСРОЧЕН","ЗАМЕНИТЬ")))</f>
        <v>ПРОСРОЧЕН</v>
      </c>
      <c r="AL7" s="59"/>
      <c r="AM7" s="59" t="s">
        <v>85</v>
      </c>
      <c r="AN7" s="59" t="s">
        <v>2874</v>
      </c>
      <c r="AO7" s="59" t="s">
        <v>2875</v>
      </c>
      <c r="AP7" s="57" t="s">
        <v>365</v>
      </c>
      <c r="AQ7" s="65"/>
      <c r="AR7" s="64"/>
      <c r="AS7" s="59" t="s">
        <v>90</v>
      </c>
      <c r="AT7" s="54" t="s">
        <v>91</v>
      </c>
      <c r="AU7" s="54" t="n">
        <v>3322</v>
      </c>
      <c r="AV7" s="56"/>
      <c r="AW7" s="56"/>
      <c r="AX7" s="54"/>
      <c r="AY7" s="54"/>
      <c r="AZ7" s="54"/>
      <c r="BA7" s="56" t="s">
        <v>92</v>
      </c>
      <c r="BB7" s="56" t="s">
        <v>93</v>
      </c>
      <c r="BC7" s="56" t="s">
        <v>94</v>
      </c>
      <c r="BD7" s="59" t="n">
        <v>3160</v>
      </c>
      <c r="BE7" s="56"/>
      <c r="BF7" s="56"/>
      <c r="BG7" s="448"/>
      <c r="BH7" s="448"/>
      <c r="BI7" s="448"/>
      <c r="BJ7" s="232"/>
      <c r="BK7" s="232"/>
    </row>
    <row r="8" customFormat="false" ht="54.95" hidden="false" customHeight="true" outlineLevel="0" collapsed="false">
      <c r="A8" s="447"/>
      <c r="B8" s="447"/>
      <c r="C8" s="447"/>
      <c r="D8" s="55" t="s">
        <v>64</v>
      </c>
      <c r="E8" s="55" t="s">
        <v>2566</v>
      </c>
      <c r="F8" s="56" t="s">
        <v>2567</v>
      </c>
      <c r="G8" s="56" t="s">
        <v>218</v>
      </c>
      <c r="H8" s="55" t="s">
        <v>2876</v>
      </c>
      <c r="I8" s="57" t="s">
        <v>127</v>
      </c>
      <c r="J8" s="56" t="s">
        <v>128</v>
      </c>
      <c r="K8" s="58" t="s">
        <v>129</v>
      </c>
      <c r="L8" s="58" t="s">
        <v>2877</v>
      </c>
      <c r="M8" s="56" t="s">
        <v>2878</v>
      </c>
      <c r="N8" s="58" t="s">
        <v>2879</v>
      </c>
      <c r="O8" s="54" t="s">
        <v>188</v>
      </c>
      <c r="P8" s="54" t="s">
        <v>189</v>
      </c>
      <c r="Q8" s="59" t="s">
        <v>135</v>
      </c>
      <c r="R8" s="60" t="s">
        <v>156</v>
      </c>
      <c r="S8" s="73" t="n">
        <v>12</v>
      </c>
      <c r="T8" s="56" t="n">
        <f aca="false">R8+S8*365.2</f>
        <v>4392.6014</v>
      </c>
      <c r="U8" s="55" t="s">
        <v>78</v>
      </c>
      <c r="V8" s="448" t="str">
        <f aca="false">IF(Y8="","",Y8)</f>
        <v>М</v>
      </c>
      <c r="W8" s="448" t="str">
        <f aca="false">IF(Z8="","",Z8)</f>
        <v>Па</v>
      </c>
      <c r="X8" s="57" t="n">
        <v>1</v>
      </c>
      <c r="Y8" s="57" t="s">
        <v>137</v>
      </c>
      <c r="Z8" s="59" t="s">
        <v>138</v>
      </c>
      <c r="AA8" s="55" t="s">
        <v>2880</v>
      </c>
      <c r="AB8" s="57"/>
      <c r="AC8" s="59" t="s">
        <v>111</v>
      </c>
      <c r="AD8" s="58" t="n">
        <v>36</v>
      </c>
      <c r="AE8" s="63" t="n">
        <v>44149</v>
      </c>
      <c r="AF8" s="64" t="n">
        <f aca="false">IF(AD8=0,0,IF(AE8="","",EDATE(AE8,AD8)-DAY(1)))</f>
        <v>45213</v>
      </c>
      <c r="AG8" s="56" t="s">
        <v>81</v>
      </c>
      <c r="AH8" s="56" t="s">
        <v>82</v>
      </c>
      <c r="AI8" s="59" t="s">
        <v>2881</v>
      </c>
      <c r="AJ8" s="56" t="s">
        <v>712</v>
      </c>
      <c r="AK8" s="64" t="str">
        <f aca="true">IF(AE8=0,"нет данных",IF(TODAY()&lt;AF8-30,"поверен",IF(TODAY()&gt;AF8,"ПРОСРОЧЕН","ЗАМЕНИТЬ")))</f>
        <v>ПРОСРОЧЕН</v>
      </c>
      <c r="AL8" s="59"/>
      <c r="AM8" s="59" t="s">
        <v>85</v>
      </c>
      <c r="AN8" s="59" t="s">
        <v>86</v>
      </c>
      <c r="AO8" s="59" t="s">
        <v>87</v>
      </c>
      <c r="AP8" s="57"/>
      <c r="AQ8" s="65"/>
      <c r="AR8" s="64"/>
      <c r="AS8" s="59" t="s">
        <v>90</v>
      </c>
      <c r="AT8" s="54" t="s">
        <v>91</v>
      </c>
      <c r="AU8" s="54"/>
      <c r="AV8" s="56"/>
      <c r="AW8" s="56"/>
      <c r="AX8" s="54"/>
      <c r="AY8" s="54"/>
      <c r="AZ8" s="54"/>
      <c r="BA8" s="56"/>
      <c r="BB8" s="56" t="s">
        <v>141</v>
      </c>
      <c r="BC8" s="56" t="s">
        <v>142</v>
      </c>
      <c r="BD8" s="59" t="s">
        <v>143</v>
      </c>
      <c r="BE8" s="229"/>
      <c r="BF8" s="229"/>
      <c r="BG8" s="229" t="s">
        <v>2882</v>
      </c>
      <c r="BH8" s="448"/>
      <c r="BI8" s="448"/>
      <c r="BJ8" s="232"/>
      <c r="BK8" s="232"/>
    </row>
    <row r="9" customFormat="false" ht="54.95" hidden="false" customHeight="true" outlineLevel="0" collapsed="false">
      <c r="A9" s="447"/>
      <c r="B9" s="447"/>
      <c r="C9" s="447"/>
      <c r="D9" s="55" t="s">
        <v>64</v>
      </c>
      <c r="E9" s="55" t="s">
        <v>2689</v>
      </c>
      <c r="F9" s="56" t="s">
        <v>1975</v>
      </c>
      <c r="G9" s="56" t="s">
        <v>2690</v>
      </c>
      <c r="H9" s="55" t="s">
        <v>2883</v>
      </c>
      <c r="I9" s="57" t="s">
        <v>69</v>
      </c>
      <c r="J9" s="56" t="s">
        <v>361</v>
      </c>
      <c r="K9" s="58" t="s">
        <v>71</v>
      </c>
      <c r="L9" s="58" t="s">
        <v>2884</v>
      </c>
      <c r="M9" s="58" t="s">
        <v>73</v>
      </c>
      <c r="N9" s="58" t="s">
        <v>2885</v>
      </c>
      <c r="O9" s="54" t="s">
        <v>75</v>
      </c>
      <c r="P9" s="54" t="s">
        <v>76</v>
      </c>
      <c r="Q9" s="59" t="s">
        <v>77</v>
      </c>
      <c r="R9" s="60" t="n">
        <v>42590</v>
      </c>
      <c r="S9" s="57" t="n">
        <v>15</v>
      </c>
      <c r="T9" s="56" t="n">
        <f aca="false">R9+S9*365.2</f>
        <v>48068</v>
      </c>
      <c r="U9" s="55" t="s">
        <v>78</v>
      </c>
      <c r="V9" s="448" t="str">
        <f aca="false">IF(Y9="","",Y9)</f>
        <v/>
      </c>
      <c r="W9" s="448" t="str">
        <f aca="false">IF(Z9="","",Z9)</f>
        <v>%НКПР</v>
      </c>
      <c r="X9" s="57" t="n">
        <v>100</v>
      </c>
      <c r="Y9" s="57"/>
      <c r="Z9" s="59" t="s">
        <v>79</v>
      </c>
      <c r="AA9" s="55" t="s">
        <v>80</v>
      </c>
      <c r="AB9" s="57"/>
      <c r="AC9" s="59" t="s">
        <v>79</v>
      </c>
      <c r="AD9" s="58" t="n">
        <v>24</v>
      </c>
      <c r="AE9" s="63" t="n">
        <v>44650</v>
      </c>
      <c r="AF9" s="64" t="n">
        <f aca="false">IF(AD9=0,0,IF(AE9="","",EDATE(AE9,AD9)-DAY(1)))</f>
        <v>45350</v>
      </c>
      <c r="AG9" s="56" t="s">
        <v>81</v>
      </c>
      <c r="AH9" s="56" t="s">
        <v>82</v>
      </c>
      <c r="AI9" s="59" t="s">
        <v>2886</v>
      </c>
      <c r="AJ9" s="56" t="s">
        <v>113</v>
      </c>
      <c r="AK9" s="64" t="str">
        <f aca="true">IF(AE9=0,"нет данных",IF(TODAY()&lt;AF9-30,"поверен",IF(TODAY()&gt;AF9,"ПРОСРОЧЕН","ЗАМЕНИТЬ")))</f>
        <v>ПРОСРОЧЕН</v>
      </c>
      <c r="AL9" s="59"/>
      <c r="AM9" s="59" t="s">
        <v>85</v>
      </c>
      <c r="AN9" s="59" t="s">
        <v>86</v>
      </c>
      <c r="AO9" s="59" t="s">
        <v>87</v>
      </c>
      <c r="AP9" s="57" t="s">
        <v>365</v>
      </c>
      <c r="AQ9" s="65"/>
      <c r="AR9" s="64"/>
      <c r="AS9" s="59" t="s">
        <v>90</v>
      </c>
      <c r="AT9" s="54" t="s">
        <v>91</v>
      </c>
      <c r="AU9" s="54" t="n">
        <v>3397</v>
      </c>
      <c r="AV9" s="56"/>
      <c r="AW9" s="56"/>
      <c r="AX9" s="54"/>
      <c r="AY9" s="54"/>
      <c r="AZ9" s="54"/>
      <c r="BA9" s="56" t="s">
        <v>92</v>
      </c>
      <c r="BB9" s="56" t="s">
        <v>93</v>
      </c>
      <c r="BC9" s="56" t="s">
        <v>94</v>
      </c>
      <c r="BD9" s="59" t="n">
        <v>3160</v>
      </c>
      <c r="BE9" s="56"/>
      <c r="BF9" s="56"/>
      <c r="BG9" s="448"/>
      <c r="BH9" s="448"/>
      <c r="BI9" s="448"/>
      <c r="BJ9" s="232"/>
      <c r="BK9" s="232"/>
    </row>
    <row r="10" customFormat="false" ht="54.95" hidden="false" customHeight="true" outlineLevel="0" collapsed="false">
      <c r="A10" s="447"/>
      <c r="B10" s="447"/>
      <c r="C10" s="447"/>
      <c r="D10" s="55" t="s">
        <v>64</v>
      </c>
      <c r="E10" s="55" t="n">
        <v>227</v>
      </c>
      <c r="F10" s="56" t="s">
        <v>2509</v>
      </c>
      <c r="G10" s="56" t="s">
        <v>2510</v>
      </c>
      <c r="H10" s="55" t="s">
        <v>2887</v>
      </c>
      <c r="I10" s="57" t="s">
        <v>69</v>
      </c>
      <c r="J10" s="56" t="s">
        <v>361</v>
      </c>
      <c r="K10" s="58" t="s">
        <v>71</v>
      </c>
      <c r="L10" s="58" t="s">
        <v>362</v>
      </c>
      <c r="M10" s="58" t="s">
        <v>73</v>
      </c>
      <c r="N10" s="303" t="s">
        <v>2888</v>
      </c>
      <c r="O10" s="54" t="s">
        <v>2520</v>
      </c>
      <c r="P10" s="54" t="s">
        <v>76</v>
      </c>
      <c r="Q10" s="59" t="s">
        <v>77</v>
      </c>
      <c r="R10" s="60" t="n">
        <v>43025</v>
      </c>
      <c r="S10" s="57" t="n">
        <v>15</v>
      </c>
      <c r="T10" s="56" t="n">
        <f aca="false">R10+S10*365.2</f>
        <v>48503</v>
      </c>
      <c r="U10" s="55" t="s">
        <v>78</v>
      </c>
      <c r="V10" s="448" t="str">
        <f aca="false">IF(Y10="","",Y10)</f>
        <v/>
      </c>
      <c r="W10" s="448" t="str">
        <f aca="false">IF(Z10="","",Z10)</f>
        <v>%НКПР</v>
      </c>
      <c r="X10" s="57" t="n">
        <v>100</v>
      </c>
      <c r="Y10" s="57"/>
      <c r="Z10" s="59" t="s">
        <v>79</v>
      </c>
      <c r="AA10" s="55" t="s">
        <v>80</v>
      </c>
      <c r="AB10" s="57"/>
      <c r="AC10" s="59" t="s">
        <v>79</v>
      </c>
      <c r="AD10" s="58" t="n">
        <v>24</v>
      </c>
      <c r="AE10" s="63" t="n">
        <v>44650</v>
      </c>
      <c r="AF10" s="64" t="n">
        <f aca="false">IF(AD10=0,0,IF(AE10="","",EDATE(AE10,AD10)-DAY(1)))</f>
        <v>45350</v>
      </c>
      <c r="AG10" s="56" t="s">
        <v>81</v>
      </c>
      <c r="AH10" s="56" t="s">
        <v>82</v>
      </c>
      <c r="AI10" s="59" t="s">
        <v>2889</v>
      </c>
      <c r="AJ10" s="56" t="s">
        <v>316</v>
      </c>
      <c r="AK10" s="64" t="str">
        <f aca="true">IF(AE10=0,"нет данных",IF(TODAY()&lt;AF10-30,"поверен",IF(TODAY()&gt;AF10,"ПРОСРОЧЕН","ЗАМЕНИТЬ")))</f>
        <v>ПРОСРОЧЕН</v>
      </c>
      <c r="AL10" s="59"/>
      <c r="AM10" s="59" t="s">
        <v>85</v>
      </c>
      <c r="AN10" s="59" t="s">
        <v>86</v>
      </c>
      <c r="AO10" s="59" t="s">
        <v>87</v>
      </c>
      <c r="AP10" s="57" t="s">
        <v>365</v>
      </c>
      <c r="AQ10" s="65"/>
      <c r="AR10" s="64"/>
      <c r="AS10" s="59" t="s">
        <v>90</v>
      </c>
      <c r="AT10" s="54" t="s">
        <v>91</v>
      </c>
      <c r="AU10" s="54" t="n">
        <v>3036</v>
      </c>
      <c r="AV10" s="56"/>
      <c r="AW10" s="56"/>
      <c r="AX10" s="54"/>
      <c r="AY10" s="54"/>
      <c r="AZ10" s="54"/>
      <c r="BA10" s="56" t="s">
        <v>92</v>
      </c>
      <c r="BB10" s="56" t="s">
        <v>93</v>
      </c>
      <c r="BC10" s="56" t="s">
        <v>94</v>
      </c>
      <c r="BD10" s="59" t="n">
        <v>3160</v>
      </c>
      <c r="BE10" s="448"/>
      <c r="BF10" s="448"/>
      <c r="BG10" s="62" t="s">
        <v>2890</v>
      </c>
      <c r="BH10" s="448"/>
      <c r="BI10" s="448"/>
      <c r="BJ10" s="232"/>
      <c r="BK10" s="232"/>
    </row>
    <row r="11" customFormat="false" ht="54.95" hidden="false" customHeight="true" outlineLevel="0" collapsed="false">
      <c r="A11" s="447"/>
      <c r="B11" s="447"/>
      <c r="C11" s="447"/>
      <c r="D11" s="55" t="s">
        <v>64</v>
      </c>
      <c r="E11" s="55" t="s">
        <v>2689</v>
      </c>
      <c r="F11" s="56" t="s">
        <v>1975</v>
      </c>
      <c r="G11" s="56" t="s">
        <v>2690</v>
      </c>
      <c r="H11" s="55" t="s">
        <v>2883</v>
      </c>
      <c r="I11" s="57" t="s">
        <v>69</v>
      </c>
      <c r="J11" s="56" t="s">
        <v>361</v>
      </c>
      <c r="K11" s="58" t="s">
        <v>71</v>
      </c>
      <c r="L11" s="58" t="s">
        <v>2884</v>
      </c>
      <c r="M11" s="58" t="s">
        <v>73</v>
      </c>
      <c r="N11" s="58" t="s">
        <v>2885</v>
      </c>
      <c r="O11" s="54" t="s">
        <v>75</v>
      </c>
      <c r="P11" s="54" t="s">
        <v>76</v>
      </c>
      <c r="Q11" s="59" t="s">
        <v>77</v>
      </c>
      <c r="R11" s="60" t="n">
        <v>42590</v>
      </c>
      <c r="S11" s="57" t="n">
        <v>15</v>
      </c>
      <c r="T11" s="56" t="n">
        <f aca="false">R11+S11*365.2</f>
        <v>48068</v>
      </c>
      <c r="U11" s="55" t="s">
        <v>78</v>
      </c>
      <c r="V11" s="448" t="str">
        <f aca="false">IF(Y11="","",Y11)</f>
        <v/>
      </c>
      <c r="W11" s="448" t="str">
        <f aca="false">IF(Z11="","",Z11)</f>
        <v>%НКПР</v>
      </c>
      <c r="X11" s="57" t="n">
        <v>100</v>
      </c>
      <c r="Y11" s="57"/>
      <c r="Z11" s="59" t="s">
        <v>79</v>
      </c>
      <c r="AA11" s="55" t="s">
        <v>80</v>
      </c>
      <c r="AB11" s="57"/>
      <c r="AC11" s="59" t="s">
        <v>79</v>
      </c>
      <c r="AD11" s="58" t="n">
        <v>24</v>
      </c>
      <c r="AE11" s="63" t="n">
        <v>44650</v>
      </c>
      <c r="AF11" s="64" t="n">
        <f aca="false">IF(AD11=0,0,IF(AE11="","",EDATE(AE11,AD11)-DAY(1)))</f>
        <v>45350</v>
      </c>
      <c r="AG11" s="56" t="s">
        <v>81</v>
      </c>
      <c r="AH11" s="56" t="s">
        <v>82</v>
      </c>
      <c r="AI11" s="59" t="s">
        <v>2886</v>
      </c>
      <c r="AJ11" s="56" t="s">
        <v>113</v>
      </c>
      <c r="AK11" s="64" t="str">
        <f aca="true">IF(AE11=0,"нет данных",IF(TODAY()&lt;AF11-30,"поверен",IF(TODAY()&gt;AF11,"ПРОСРОЧЕН","ЗАМЕНИТЬ")))</f>
        <v>ПРОСРОЧЕН</v>
      </c>
      <c r="AL11" s="59"/>
      <c r="AM11" s="59" t="s">
        <v>85</v>
      </c>
      <c r="AN11" s="59" t="s">
        <v>86</v>
      </c>
      <c r="AO11" s="59" t="s">
        <v>87</v>
      </c>
      <c r="AP11" s="57" t="s">
        <v>365</v>
      </c>
      <c r="AQ11" s="65"/>
      <c r="AR11" s="64"/>
      <c r="AS11" s="59" t="s">
        <v>90</v>
      </c>
      <c r="AT11" s="54" t="s">
        <v>91</v>
      </c>
      <c r="AU11" s="54" t="n">
        <v>3397</v>
      </c>
      <c r="AV11" s="56"/>
      <c r="AW11" s="56"/>
      <c r="AX11" s="54"/>
      <c r="AY11" s="54"/>
      <c r="AZ11" s="54"/>
      <c r="BA11" s="56" t="s">
        <v>92</v>
      </c>
      <c r="BB11" s="56" t="s">
        <v>93</v>
      </c>
      <c r="BC11" s="56" t="s">
        <v>94</v>
      </c>
      <c r="BD11" s="59" t="n">
        <v>3160</v>
      </c>
      <c r="BE11" s="56"/>
      <c r="BF11" s="56"/>
      <c r="BG11" s="448"/>
      <c r="BH11" s="448"/>
      <c r="BI11" s="448"/>
      <c r="BJ11" s="232"/>
      <c r="BK11" s="232"/>
    </row>
    <row r="12" customFormat="false" ht="54.95" hidden="false" customHeight="true" outlineLevel="0" collapsed="false">
      <c r="A12" s="447"/>
      <c r="B12" s="447"/>
      <c r="C12" s="447"/>
      <c r="D12" s="55" t="s">
        <v>64</v>
      </c>
      <c r="E12" s="55" t="n">
        <v>500</v>
      </c>
      <c r="F12" s="56" t="s">
        <v>536</v>
      </c>
      <c r="G12" s="56" t="s">
        <v>2891</v>
      </c>
      <c r="H12" s="55" t="s">
        <v>623</v>
      </c>
      <c r="I12" s="57" t="s">
        <v>624</v>
      </c>
      <c r="J12" s="56" t="s">
        <v>910</v>
      </c>
      <c r="K12" s="58" t="s">
        <v>626</v>
      </c>
      <c r="L12" s="58" t="s">
        <v>627</v>
      </c>
      <c r="M12" s="56" t="s">
        <v>628</v>
      </c>
      <c r="N12" s="58" t="n">
        <v>62519</v>
      </c>
      <c r="O12" s="57" t="s">
        <v>629</v>
      </c>
      <c r="P12" s="54" t="s">
        <v>76</v>
      </c>
      <c r="Q12" s="59" t="s">
        <v>630</v>
      </c>
      <c r="R12" s="69" t="n">
        <v>42005</v>
      </c>
      <c r="S12" s="57" t="n">
        <v>10</v>
      </c>
      <c r="T12" s="56" t="n">
        <f aca="false">R12+S12*365.2</f>
        <v>45657</v>
      </c>
      <c r="U12" s="55" t="n">
        <v>0.1</v>
      </c>
      <c r="V12" s="448" t="str">
        <f aca="false">IF(Y12="","",Y12)</f>
        <v>м</v>
      </c>
      <c r="W12" s="448" t="str">
        <f aca="false">IF(Z12="","",Z12)</f>
        <v>м/c</v>
      </c>
      <c r="X12" s="57" t="n">
        <v>30</v>
      </c>
      <c r="Y12" s="57" t="s">
        <v>242</v>
      </c>
      <c r="Z12" s="59" t="s">
        <v>631</v>
      </c>
      <c r="AA12" s="55" t="s">
        <v>632</v>
      </c>
      <c r="AB12" s="57" t="s">
        <v>242</v>
      </c>
      <c r="AC12" s="59" t="s">
        <v>633</v>
      </c>
      <c r="AD12" s="58" t="n">
        <v>12</v>
      </c>
      <c r="AE12" s="63" t="n">
        <v>44697</v>
      </c>
      <c r="AF12" s="64" t="n">
        <f aca="false">IF(AD12=0,0,IF(AE12="","",EDATE(AE12,AD12)-DAY(1)))</f>
        <v>45031</v>
      </c>
      <c r="AG12" s="56" t="s">
        <v>81</v>
      </c>
      <c r="AH12" s="56" t="s">
        <v>82</v>
      </c>
      <c r="AI12" s="59" t="s">
        <v>2892</v>
      </c>
      <c r="AJ12" s="56" t="s">
        <v>712</v>
      </c>
      <c r="AK12" s="59" t="str">
        <f aca="true">IF(AE12=0,"нет данных",IF(TODAY()&lt;AF12-30,"поверен",IF(TODAY()&gt;AF12,"ПРОСРОЧЕН","ЗАМЕНИТЬ")))</f>
        <v>ПРОСРОЧЕН</v>
      </c>
      <c r="AL12" s="59"/>
      <c r="AM12" s="59" t="s">
        <v>85</v>
      </c>
      <c r="AN12" s="59" t="s">
        <v>86</v>
      </c>
      <c r="AO12" s="59" t="s">
        <v>87</v>
      </c>
      <c r="AP12" s="57" t="s">
        <v>635</v>
      </c>
      <c r="AQ12" s="65"/>
      <c r="AR12" s="64"/>
      <c r="AS12" s="59" t="s">
        <v>90</v>
      </c>
      <c r="AT12" s="54" t="s">
        <v>91</v>
      </c>
      <c r="AU12" s="54" t="n">
        <v>3571</v>
      </c>
      <c r="AV12" s="56"/>
      <c r="AW12" s="56"/>
      <c r="AX12" s="54"/>
      <c r="AY12" s="54"/>
      <c r="AZ12" s="54"/>
      <c r="BA12" s="56"/>
      <c r="BB12" s="56" t="s">
        <v>636</v>
      </c>
      <c r="BC12" s="56" t="s">
        <v>637</v>
      </c>
      <c r="BD12" s="59" t="n">
        <v>3661</v>
      </c>
      <c r="BE12" s="447" t="s">
        <v>2893</v>
      </c>
      <c r="BF12" s="56"/>
      <c r="BG12" s="448"/>
      <c r="BH12" s="448"/>
      <c r="BI12" s="448"/>
      <c r="BJ12" s="232"/>
      <c r="BK12" s="232"/>
    </row>
    <row r="13" customFormat="false" ht="54.95" hidden="false" customHeight="true" outlineLevel="0" collapsed="false">
      <c r="A13" s="447"/>
      <c r="B13" s="447"/>
      <c r="C13" s="447"/>
      <c r="D13" s="55" t="s">
        <v>64</v>
      </c>
      <c r="E13" s="55" t="n">
        <v>500</v>
      </c>
      <c r="F13" s="56" t="s">
        <v>536</v>
      </c>
      <c r="G13" s="56" t="s">
        <v>2894</v>
      </c>
      <c r="H13" s="55" t="s">
        <v>642</v>
      </c>
      <c r="I13" s="57" t="s">
        <v>624</v>
      </c>
      <c r="J13" s="56" t="s">
        <v>910</v>
      </c>
      <c r="K13" s="58" t="s">
        <v>626</v>
      </c>
      <c r="L13" s="58" t="s">
        <v>627</v>
      </c>
      <c r="M13" s="56" t="s">
        <v>628</v>
      </c>
      <c r="N13" s="58" t="n">
        <v>52668</v>
      </c>
      <c r="O13" s="57" t="s">
        <v>629</v>
      </c>
      <c r="P13" s="54" t="s">
        <v>76</v>
      </c>
      <c r="Q13" s="59" t="s">
        <v>630</v>
      </c>
      <c r="R13" s="69" t="n">
        <v>42005</v>
      </c>
      <c r="S13" s="57" t="n">
        <v>10</v>
      </c>
      <c r="T13" s="56" t="n">
        <f aca="false">R13+S13*365.2</f>
        <v>45657</v>
      </c>
      <c r="U13" s="55" t="n">
        <v>0.1</v>
      </c>
      <c r="V13" s="448" t="str">
        <f aca="false">IF(Y13="","",Y13)</f>
        <v>м</v>
      </c>
      <c r="W13" s="448" t="str">
        <f aca="false">IF(Z13="","",Z13)</f>
        <v>м/c</v>
      </c>
      <c r="X13" s="57" t="n">
        <v>30</v>
      </c>
      <c r="Y13" s="57" t="s">
        <v>242</v>
      </c>
      <c r="Z13" s="59" t="s">
        <v>631</v>
      </c>
      <c r="AA13" s="55" t="s">
        <v>632</v>
      </c>
      <c r="AB13" s="57" t="s">
        <v>242</v>
      </c>
      <c r="AC13" s="59" t="s">
        <v>633</v>
      </c>
      <c r="AD13" s="58" t="n">
        <v>12</v>
      </c>
      <c r="AE13" s="63" t="n">
        <v>44697</v>
      </c>
      <c r="AF13" s="64" t="n">
        <f aca="false">IF(AD13=0,0,IF(AE13="","",EDATE(AE13,AD13)-DAY(1)))</f>
        <v>45031</v>
      </c>
      <c r="AG13" s="56" t="s">
        <v>81</v>
      </c>
      <c r="AH13" s="56" t="s">
        <v>82</v>
      </c>
      <c r="AI13" s="59" t="s">
        <v>2895</v>
      </c>
      <c r="AJ13" s="56" t="s">
        <v>712</v>
      </c>
      <c r="AK13" s="59" t="str">
        <f aca="true">IF(AE13=0,"нет данных",IF(TODAY()&lt;AF13-30,"поверен",IF(TODAY()&gt;AF13,"ПРОСРОЧЕН","ЗАМЕНИТЬ")))</f>
        <v>ПРОСРОЧЕН</v>
      </c>
      <c r="AL13" s="59"/>
      <c r="AM13" s="59" t="s">
        <v>85</v>
      </c>
      <c r="AN13" s="59" t="s">
        <v>86</v>
      </c>
      <c r="AO13" s="59" t="s">
        <v>87</v>
      </c>
      <c r="AP13" s="57" t="s">
        <v>635</v>
      </c>
      <c r="AQ13" s="65"/>
      <c r="AR13" s="64"/>
      <c r="AS13" s="59" t="s">
        <v>90</v>
      </c>
      <c r="AT13" s="54" t="s">
        <v>91</v>
      </c>
      <c r="AU13" s="54" t="n">
        <v>3572</v>
      </c>
      <c r="AV13" s="56"/>
      <c r="AW13" s="56"/>
      <c r="AX13" s="54"/>
      <c r="AY13" s="54"/>
      <c r="AZ13" s="54"/>
      <c r="BA13" s="56"/>
      <c r="BB13" s="56" t="s">
        <v>636</v>
      </c>
      <c r="BC13" s="56" t="s">
        <v>637</v>
      </c>
      <c r="BD13" s="59" t="n">
        <v>3661</v>
      </c>
      <c r="BE13" s="447" t="s">
        <v>2893</v>
      </c>
      <c r="BF13" s="56"/>
      <c r="BG13" s="448"/>
      <c r="BH13" s="448"/>
      <c r="BI13" s="448"/>
      <c r="BJ13" s="232"/>
      <c r="BK13" s="232"/>
    </row>
    <row r="14" customFormat="false" ht="54.95" hidden="false" customHeight="true" outlineLevel="0" collapsed="false">
      <c r="A14" s="447"/>
      <c r="B14" s="447"/>
      <c r="C14" s="447"/>
      <c r="D14" s="55" t="s">
        <v>64</v>
      </c>
      <c r="E14" s="55" t="s">
        <v>65</v>
      </c>
      <c r="F14" s="56" t="s">
        <v>1975</v>
      </c>
      <c r="G14" s="56" t="s">
        <v>2896</v>
      </c>
      <c r="H14" s="55" t="s">
        <v>2897</v>
      </c>
      <c r="I14" s="57" t="s">
        <v>69</v>
      </c>
      <c r="J14" s="56" t="s">
        <v>361</v>
      </c>
      <c r="K14" s="58" t="s">
        <v>71</v>
      </c>
      <c r="L14" s="58" t="s">
        <v>362</v>
      </c>
      <c r="M14" s="58" t="s">
        <v>73</v>
      </c>
      <c r="N14" s="58" t="s">
        <v>2898</v>
      </c>
      <c r="O14" s="54" t="s">
        <v>444</v>
      </c>
      <c r="P14" s="54" t="s">
        <v>76</v>
      </c>
      <c r="Q14" s="59" t="s">
        <v>77</v>
      </c>
      <c r="R14" s="60" t="n">
        <v>42884</v>
      </c>
      <c r="S14" s="57" t="n">
        <v>15</v>
      </c>
      <c r="T14" s="56" t="n">
        <f aca="false">R14+S14*365.2</f>
        <v>48362</v>
      </c>
      <c r="U14" s="55" t="s">
        <v>78</v>
      </c>
      <c r="V14" s="448" t="str">
        <f aca="false">IF(Y14="","",Y14)</f>
        <v/>
      </c>
      <c r="W14" s="59" t="s">
        <v>79</v>
      </c>
      <c r="X14" s="57" t="n">
        <v>100</v>
      </c>
      <c r="Y14" s="57"/>
      <c r="Z14" s="59" t="s">
        <v>79</v>
      </c>
      <c r="AA14" s="55" t="s">
        <v>80</v>
      </c>
      <c r="AB14" s="57"/>
      <c r="AC14" s="59" t="s">
        <v>79</v>
      </c>
      <c r="AD14" s="58" t="n">
        <v>24</v>
      </c>
      <c r="AE14" s="63" t="n">
        <v>44650</v>
      </c>
      <c r="AF14" s="64" t="n">
        <f aca="false">IF(AD14=0,0,IF(AE14="","",EDATE(AE14,AD14)-DAY(1)))</f>
        <v>45350</v>
      </c>
      <c r="AG14" s="56" t="s">
        <v>81</v>
      </c>
      <c r="AH14" s="56" t="s">
        <v>82</v>
      </c>
      <c r="AI14" s="59" t="s">
        <v>2899</v>
      </c>
      <c r="AJ14" s="56" t="s">
        <v>316</v>
      </c>
      <c r="AK14" s="64" t="str">
        <f aca="true">IF(AE14=0,"нет данных",IF(TODAY()&lt;AF14-30,"поверен",IF(TODAY()&gt;AF14,"ПРОСРОЧЕН","ЗАМЕНИТЬ")))</f>
        <v>ПРОСРОЧЕН</v>
      </c>
      <c r="AL14" s="59"/>
      <c r="AM14" s="59" t="s">
        <v>85</v>
      </c>
      <c r="AN14" s="59" t="s">
        <v>86</v>
      </c>
      <c r="AO14" s="59" t="s">
        <v>87</v>
      </c>
      <c r="AP14" s="57" t="s">
        <v>365</v>
      </c>
      <c r="AQ14" s="65"/>
      <c r="AR14" s="64"/>
      <c r="AS14" s="59" t="s">
        <v>90</v>
      </c>
      <c r="AT14" s="54" t="s">
        <v>91</v>
      </c>
      <c r="AU14" s="54" t="n">
        <v>3454</v>
      </c>
      <c r="AV14" s="56" t="n">
        <v>44326</v>
      </c>
      <c r="AW14" s="56"/>
      <c r="AX14" s="54"/>
      <c r="AY14" s="54"/>
      <c r="AZ14" s="54"/>
      <c r="BA14" s="56" t="s">
        <v>92</v>
      </c>
      <c r="BB14" s="56" t="s">
        <v>93</v>
      </c>
      <c r="BC14" s="56" t="s">
        <v>94</v>
      </c>
      <c r="BD14" s="59" t="n">
        <v>3160</v>
      </c>
      <c r="BE14" s="56"/>
      <c r="BF14" s="56"/>
      <c r="BG14" s="56" t="s">
        <v>2900</v>
      </c>
      <c r="BH14" s="448"/>
      <c r="BI14" s="448"/>
      <c r="BJ14" s="232"/>
      <c r="BK14" s="232"/>
    </row>
    <row r="15" customFormat="false" ht="54.95" hidden="false" customHeight="true" outlineLevel="0" collapsed="false">
      <c r="A15" s="447"/>
      <c r="B15" s="447"/>
      <c r="C15" s="447"/>
      <c r="D15" s="55" t="s">
        <v>64</v>
      </c>
      <c r="E15" s="55" t="s">
        <v>2689</v>
      </c>
      <c r="F15" s="56" t="s">
        <v>1975</v>
      </c>
      <c r="G15" s="56" t="s">
        <v>2690</v>
      </c>
      <c r="H15" s="55" t="s">
        <v>2901</v>
      </c>
      <c r="I15" s="57" t="s">
        <v>69</v>
      </c>
      <c r="J15" s="56" t="s">
        <v>361</v>
      </c>
      <c r="K15" s="58" t="s">
        <v>71</v>
      </c>
      <c r="L15" s="58" t="s">
        <v>2884</v>
      </c>
      <c r="M15" s="58" t="s">
        <v>73</v>
      </c>
      <c r="N15" s="58" t="s">
        <v>2902</v>
      </c>
      <c r="O15" s="54" t="s">
        <v>75</v>
      </c>
      <c r="P15" s="54" t="s">
        <v>76</v>
      </c>
      <c r="Q15" s="59" t="s">
        <v>77</v>
      </c>
      <c r="R15" s="60" t="n">
        <v>42590</v>
      </c>
      <c r="S15" s="57" t="n">
        <v>15</v>
      </c>
      <c r="T15" s="56" t="n">
        <f aca="false">R15+S15*365.2</f>
        <v>48068</v>
      </c>
      <c r="U15" s="55" t="s">
        <v>78</v>
      </c>
      <c r="V15" s="448" t="str">
        <f aca="false">IF(Y15="","",Y15)</f>
        <v/>
      </c>
      <c r="W15" s="448" t="str">
        <f aca="false">IF(Z15="","",Z15)</f>
        <v>%НКПР</v>
      </c>
      <c r="X15" s="57" t="n">
        <v>100</v>
      </c>
      <c r="Y15" s="57"/>
      <c r="Z15" s="59" t="s">
        <v>79</v>
      </c>
      <c r="AA15" s="55" t="s">
        <v>80</v>
      </c>
      <c r="AB15" s="57"/>
      <c r="AC15" s="59" t="s">
        <v>79</v>
      </c>
      <c r="AD15" s="58" t="n">
        <v>24</v>
      </c>
      <c r="AE15" s="63" t="n">
        <v>44650</v>
      </c>
      <c r="AF15" s="64" t="n">
        <f aca="false">IF(AD15=0,0,IF(AE15="","",EDATE(AE15,AD15)-DAY(1)))</f>
        <v>45350</v>
      </c>
      <c r="AG15" s="56" t="s">
        <v>81</v>
      </c>
      <c r="AH15" s="56" t="s">
        <v>82</v>
      </c>
      <c r="AI15" s="59" t="s">
        <v>2903</v>
      </c>
      <c r="AJ15" s="56" t="s">
        <v>113</v>
      </c>
      <c r="AK15" s="64" t="str">
        <f aca="true">IF(AE15=0,"нет данных",IF(TODAY()&lt;AF15-30,"поверен",IF(TODAY()&gt;AF15,"ПРОСРОЧЕН","ЗАМЕНИТЬ")))</f>
        <v>ПРОСРОЧЕН</v>
      </c>
      <c r="AL15" s="59"/>
      <c r="AM15" s="59" t="s">
        <v>85</v>
      </c>
      <c r="AN15" s="59" t="s">
        <v>86</v>
      </c>
      <c r="AO15" s="59" t="s">
        <v>87</v>
      </c>
      <c r="AP15" s="57" t="s">
        <v>365</v>
      </c>
      <c r="AQ15" s="65"/>
      <c r="AR15" s="64"/>
      <c r="AS15" s="59" t="s">
        <v>90</v>
      </c>
      <c r="AT15" s="54" t="s">
        <v>91</v>
      </c>
      <c r="AU15" s="54" t="n">
        <v>3398</v>
      </c>
      <c r="AV15" s="56"/>
      <c r="AW15" s="56"/>
      <c r="AX15" s="54"/>
      <c r="AY15" s="54"/>
      <c r="AZ15" s="54"/>
      <c r="BA15" s="56" t="s">
        <v>92</v>
      </c>
      <c r="BB15" s="56" t="s">
        <v>93</v>
      </c>
      <c r="BC15" s="56" t="s">
        <v>94</v>
      </c>
      <c r="BD15" s="59" t="n">
        <v>3160</v>
      </c>
      <c r="BE15" s="56"/>
      <c r="BF15" s="56"/>
      <c r="BG15" s="56" t="s">
        <v>2900</v>
      </c>
      <c r="BH15" s="448"/>
      <c r="BI15" s="448"/>
      <c r="BJ15" s="232"/>
      <c r="BK15" s="232"/>
    </row>
    <row r="16" customFormat="false" ht="54.95" hidden="false" customHeight="true" outlineLevel="0" collapsed="false">
      <c r="A16" s="447"/>
      <c r="B16" s="447"/>
      <c r="C16" s="447"/>
      <c r="D16" s="55" t="s">
        <v>64</v>
      </c>
      <c r="E16" s="55" t="n">
        <v>232</v>
      </c>
      <c r="F16" s="56" t="s">
        <v>2904</v>
      </c>
      <c r="G16" s="56" t="s">
        <v>342</v>
      </c>
      <c r="H16" s="55" t="s">
        <v>2905</v>
      </c>
      <c r="I16" s="57" t="s">
        <v>69</v>
      </c>
      <c r="J16" s="56" t="s">
        <v>361</v>
      </c>
      <c r="K16" s="58" t="s">
        <v>71</v>
      </c>
      <c r="L16" s="58" t="s">
        <v>362</v>
      </c>
      <c r="M16" s="58" t="s">
        <v>73</v>
      </c>
      <c r="N16" s="58" t="s">
        <v>2906</v>
      </c>
      <c r="O16" s="54" t="s">
        <v>2520</v>
      </c>
      <c r="P16" s="54" t="s">
        <v>76</v>
      </c>
      <c r="Q16" s="59" t="s">
        <v>77</v>
      </c>
      <c r="R16" s="60" t="n">
        <v>42593</v>
      </c>
      <c r="S16" s="57" t="n">
        <v>15</v>
      </c>
      <c r="T16" s="56" t="n">
        <f aca="false">R16+S16*365.2</f>
        <v>48071</v>
      </c>
      <c r="U16" s="55" t="s">
        <v>78</v>
      </c>
      <c r="V16" s="62" t="str">
        <f aca="false">IF(Y16="","",Y16)</f>
        <v/>
      </c>
      <c r="W16" s="62" t="str">
        <f aca="false">IF(Z16="","",Z16)</f>
        <v>%НКПР</v>
      </c>
      <c r="X16" s="57" t="n">
        <v>100</v>
      </c>
      <c r="Y16" s="57"/>
      <c r="Z16" s="59" t="s">
        <v>79</v>
      </c>
      <c r="AA16" s="55" t="s">
        <v>80</v>
      </c>
      <c r="AB16" s="57"/>
      <c r="AC16" s="59" t="s">
        <v>79</v>
      </c>
      <c r="AD16" s="58" t="n">
        <v>24</v>
      </c>
      <c r="AE16" s="452" t="n">
        <v>45002</v>
      </c>
      <c r="AF16" s="64" t="n">
        <f aca="false">IF(AD16=0,0,IF(AE16="","",EDATE(AE16,AD16)-DAY(1)))</f>
        <v>45702</v>
      </c>
      <c r="AG16" s="56" t="s">
        <v>81</v>
      </c>
      <c r="AH16" s="56" t="s">
        <v>82</v>
      </c>
      <c r="AI16" s="214" t="s">
        <v>2907</v>
      </c>
      <c r="AJ16" s="56" t="s">
        <v>1121</v>
      </c>
      <c r="AK16" s="64" t="str">
        <f aca="true">IF(AE16=0,"нет данных",IF(TODAY()&lt;AF16-30,"поверен",IF(TODAY()&gt;AF16,"ПРОСРОЧЕН","ЗАМЕНИТЬ")))</f>
        <v>ПРОСРОЧЕН</v>
      </c>
      <c r="AL16" s="59"/>
      <c r="AM16" s="59" t="s">
        <v>85</v>
      </c>
      <c r="AN16" s="59" t="s">
        <v>86</v>
      </c>
      <c r="AO16" s="59" t="s">
        <v>87</v>
      </c>
      <c r="AP16" s="57" t="s">
        <v>365</v>
      </c>
      <c r="AQ16" s="65" t="s">
        <v>263</v>
      </c>
      <c r="AR16" s="64"/>
      <c r="AS16" s="59" t="s">
        <v>90</v>
      </c>
      <c r="AT16" s="54" t="s">
        <v>91</v>
      </c>
      <c r="AU16" s="54"/>
      <c r="AV16" s="65" t="s">
        <v>263</v>
      </c>
      <c r="AW16" s="56"/>
      <c r="AX16" s="54"/>
      <c r="AY16" s="54"/>
      <c r="AZ16" s="54"/>
      <c r="BA16" s="56" t="s">
        <v>92</v>
      </c>
      <c r="BB16" s="56" t="s">
        <v>93</v>
      </c>
      <c r="BC16" s="56" t="s">
        <v>94</v>
      </c>
      <c r="BD16" s="59" t="n">
        <v>3160</v>
      </c>
      <c r="BE16" s="56"/>
      <c r="BF16" s="56"/>
      <c r="BG16" s="56" t="s">
        <v>2900</v>
      </c>
      <c r="BH16" s="62"/>
      <c r="BI16" s="62"/>
      <c r="BJ16" s="62"/>
      <c r="BK16" s="62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</row>
    <row r="17" customFormat="false" ht="54.95" hidden="false" customHeight="true" outlineLevel="0" collapsed="false">
      <c r="A17" s="447"/>
      <c r="B17" s="447"/>
      <c r="C17" s="447"/>
      <c r="D17" s="55" t="s">
        <v>64</v>
      </c>
      <c r="E17" s="55" t="n">
        <v>222</v>
      </c>
      <c r="F17" s="56" t="s">
        <v>2908</v>
      </c>
      <c r="G17" s="56" t="s">
        <v>342</v>
      </c>
      <c r="H17" s="55" t="s">
        <v>2909</v>
      </c>
      <c r="I17" s="57" t="s">
        <v>69</v>
      </c>
      <c r="J17" s="56" t="s">
        <v>361</v>
      </c>
      <c r="K17" s="58" t="s">
        <v>71</v>
      </c>
      <c r="L17" s="58" t="s">
        <v>362</v>
      </c>
      <c r="M17" s="58" t="s">
        <v>73</v>
      </c>
      <c r="N17" s="58" t="s">
        <v>2910</v>
      </c>
      <c r="O17" s="54" t="s">
        <v>75</v>
      </c>
      <c r="P17" s="54" t="s">
        <v>76</v>
      </c>
      <c r="Q17" s="59" t="s">
        <v>77</v>
      </c>
      <c r="R17" s="60" t="n">
        <v>42591</v>
      </c>
      <c r="S17" s="57" t="n">
        <v>15</v>
      </c>
      <c r="T17" s="56" t="n">
        <f aca="false">R17+S17*365.2</f>
        <v>48069</v>
      </c>
      <c r="U17" s="55" t="s">
        <v>78</v>
      </c>
      <c r="V17" s="57" t="s">
        <v>462</v>
      </c>
      <c r="W17" s="62" t="str">
        <f aca="false">IF(Z17="","",Z17)</f>
        <v>%НКПР</v>
      </c>
      <c r="X17" s="57" t="n">
        <v>100</v>
      </c>
      <c r="Y17" s="57"/>
      <c r="Z17" s="59" t="s">
        <v>79</v>
      </c>
      <c r="AA17" s="55" t="s">
        <v>80</v>
      </c>
      <c r="AB17" s="57"/>
      <c r="AC17" s="59" t="s">
        <v>79</v>
      </c>
      <c r="AD17" s="58" t="n">
        <v>24</v>
      </c>
      <c r="AE17" s="452" t="n">
        <v>45002</v>
      </c>
      <c r="AF17" s="64" t="n">
        <f aca="false">IF(AD17=0,0,IF(AE17="","",EDATE(AE17,AD17)-DAY(1)))</f>
        <v>45702</v>
      </c>
      <c r="AG17" s="56" t="s">
        <v>81</v>
      </c>
      <c r="AH17" s="56" t="s">
        <v>82</v>
      </c>
      <c r="AI17" s="214" t="s">
        <v>2911</v>
      </c>
      <c r="AJ17" s="56" t="s">
        <v>1121</v>
      </c>
      <c r="AK17" s="64" t="str">
        <f aca="true">IF(AE17=0,"нет данных",IF(TODAY()&lt;AF17-30,"поверен",IF(TODAY()&gt;AF17,"ПРОСРОЧЕН","ЗАМЕНИТЬ")))</f>
        <v>ПРОСРОЧЕН</v>
      </c>
      <c r="AL17" s="59"/>
      <c r="AM17" s="59" t="s">
        <v>85</v>
      </c>
      <c r="AN17" s="59" t="s">
        <v>86</v>
      </c>
      <c r="AO17" s="59" t="s">
        <v>87</v>
      </c>
      <c r="AP17" s="57" t="s">
        <v>365</v>
      </c>
      <c r="AQ17" s="65"/>
      <c r="AR17" s="64"/>
      <c r="AS17" s="59" t="s">
        <v>90</v>
      </c>
      <c r="AT17" s="54" t="s">
        <v>91</v>
      </c>
      <c r="AU17" s="54" t="n">
        <v>3976</v>
      </c>
      <c r="AV17" s="56"/>
      <c r="AW17" s="56"/>
      <c r="AX17" s="54"/>
      <c r="AY17" s="54"/>
      <c r="AZ17" s="54"/>
      <c r="BA17" s="56" t="s">
        <v>402</v>
      </c>
      <c r="BB17" s="56" t="s">
        <v>93</v>
      </c>
      <c r="BC17" s="56" t="s">
        <v>94</v>
      </c>
      <c r="BD17" s="59" t="n">
        <v>3160</v>
      </c>
      <c r="BE17" s="56"/>
      <c r="BF17" s="56"/>
      <c r="BG17" s="56" t="s">
        <v>2900</v>
      </c>
      <c r="BH17" s="62"/>
      <c r="BI17" s="62"/>
      <c r="BJ17" s="62"/>
      <c r="BK17" s="62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</row>
    <row r="18" customFormat="false" ht="54.95" hidden="false" customHeight="true" outlineLevel="0" collapsed="false">
      <c r="A18" s="447"/>
      <c r="B18" s="447"/>
      <c r="C18" s="447"/>
      <c r="D18" s="55" t="s">
        <v>64</v>
      </c>
      <c r="E18" s="55" t="n">
        <v>223</v>
      </c>
      <c r="F18" s="56" t="s">
        <v>405</v>
      </c>
      <c r="G18" s="56" t="s">
        <v>2431</v>
      </c>
      <c r="H18" s="55" t="s">
        <v>2912</v>
      </c>
      <c r="I18" s="57" t="s">
        <v>69</v>
      </c>
      <c r="J18" s="56" t="s">
        <v>361</v>
      </c>
      <c r="K18" s="58" t="s">
        <v>71</v>
      </c>
      <c r="L18" s="58" t="s">
        <v>362</v>
      </c>
      <c r="M18" s="58" t="s">
        <v>73</v>
      </c>
      <c r="N18" s="58" t="s">
        <v>2913</v>
      </c>
      <c r="O18" s="54" t="s">
        <v>75</v>
      </c>
      <c r="P18" s="54" t="s">
        <v>76</v>
      </c>
      <c r="Q18" s="59" t="s">
        <v>77</v>
      </c>
      <c r="R18" s="60" t="n">
        <v>42591</v>
      </c>
      <c r="S18" s="57" t="n">
        <v>15</v>
      </c>
      <c r="T18" s="56" t="n">
        <f aca="false">R18+S18*365.2</f>
        <v>48069</v>
      </c>
      <c r="U18" s="55" t="s">
        <v>78</v>
      </c>
      <c r="V18" s="62" t="str">
        <f aca="false">IF(Y18="","",Y18)</f>
        <v/>
      </c>
      <c r="W18" s="62" t="str">
        <f aca="false">IF(Z18="","",Z18)</f>
        <v>%НКПР</v>
      </c>
      <c r="X18" s="57" t="n">
        <v>100</v>
      </c>
      <c r="Y18" s="57"/>
      <c r="Z18" s="59" t="s">
        <v>79</v>
      </c>
      <c r="AA18" s="55" t="s">
        <v>80</v>
      </c>
      <c r="AB18" s="57"/>
      <c r="AC18" s="59" t="s">
        <v>79</v>
      </c>
      <c r="AD18" s="58" t="n">
        <v>24</v>
      </c>
      <c r="AE18" s="452" t="n">
        <v>45002</v>
      </c>
      <c r="AF18" s="64" t="n">
        <f aca="false">IF(AD18=0,0,IF(AE18="","",EDATE(AE18,AD18)-DAY(1)))</f>
        <v>45702</v>
      </c>
      <c r="AG18" s="56" t="s">
        <v>81</v>
      </c>
      <c r="AH18" s="56" t="s">
        <v>82</v>
      </c>
      <c r="AI18" s="214" t="s">
        <v>2914</v>
      </c>
      <c r="AJ18" s="56" t="s">
        <v>1121</v>
      </c>
      <c r="AK18" s="64" t="str">
        <f aca="true">IF(AE18=0,"нет данных",IF(TODAY()&lt;AF18-30,"поверен",IF(TODAY()&gt;AF18,"ПРОСРОЧЕН","ЗАМЕНИТЬ")))</f>
        <v>ПРОСРОЧЕН</v>
      </c>
      <c r="AL18" s="59"/>
      <c r="AM18" s="59" t="s">
        <v>85</v>
      </c>
      <c r="AN18" s="59" t="s">
        <v>86</v>
      </c>
      <c r="AO18" s="59" t="s">
        <v>87</v>
      </c>
      <c r="AP18" s="57" t="s">
        <v>365</v>
      </c>
      <c r="AQ18" s="65"/>
      <c r="AR18" s="64"/>
      <c r="AS18" s="59" t="s">
        <v>90</v>
      </c>
      <c r="AT18" s="54" t="s">
        <v>91</v>
      </c>
      <c r="AU18" s="54" t="n">
        <v>3984</v>
      </c>
      <c r="AV18" s="56"/>
      <c r="AW18" s="56"/>
      <c r="AX18" s="54"/>
      <c r="AY18" s="54"/>
      <c r="AZ18" s="54"/>
      <c r="BA18" s="56" t="s">
        <v>402</v>
      </c>
      <c r="BB18" s="56" t="s">
        <v>93</v>
      </c>
      <c r="BC18" s="56" t="s">
        <v>94</v>
      </c>
      <c r="BD18" s="59" t="n">
        <v>3160</v>
      </c>
      <c r="BE18" s="56"/>
      <c r="BF18" s="56"/>
      <c r="BG18" s="56" t="s">
        <v>2900</v>
      </c>
      <c r="BH18" s="62"/>
      <c r="BI18" s="62"/>
      <c r="BJ18" s="62"/>
      <c r="BK18" s="62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</row>
    <row r="19" customFormat="false" ht="54.95" hidden="false" customHeight="true" outlineLevel="0" collapsed="false">
      <c r="A19" s="447"/>
      <c r="B19" s="447"/>
      <c r="C19" s="447"/>
      <c r="D19" s="55" t="s">
        <v>64</v>
      </c>
      <c r="E19" s="55" t="s">
        <v>2566</v>
      </c>
      <c r="F19" s="56" t="s">
        <v>2567</v>
      </c>
      <c r="G19" s="56" t="s">
        <v>218</v>
      </c>
      <c r="H19" s="55"/>
      <c r="I19" s="57" t="s">
        <v>127</v>
      </c>
      <c r="J19" s="56" t="s">
        <v>128</v>
      </c>
      <c r="K19" s="58" t="s">
        <v>129</v>
      </c>
      <c r="L19" s="58" t="s">
        <v>130</v>
      </c>
      <c r="M19" s="56" t="s">
        <v>2878</v>
      </c>
      <c r="N19" s="58" t="s">
        <v>2879</v>
      </c>
      <c r="O19" s="54" t="s">
        <v>188</v>
      </c>
      <c r="P19" s="54" t="s">
        <v>189</v>
      </c>
      <c r="Q19" s="59" t="s">
        <v>135</v>
      </c>
      <c r="R19" s="60" t="n">
        <v>41913</v>
      </c>
      <c r="S19" s="73" t="n">
        <v>12</v>
      </c>
      <c r="T19" s="56" t="n">
        <f aca="false">R19+S19*365.2</f>
        <v>46295.4</v>
      </c>
      <c r="U19" s="55" t="s">
        <v>78</v>
      </c>
      <c r="V19" s="448" t="str">
        <f aca="false">IF(Y19="","",Y19)</f>
        <v>М</v>
      </c>
      <c r="W19" s="448" t="str">
        <f aca="false">IF(Z19="","",Z19)</f>
        <v>Па</v>
      </c>
      <c r="X19" s="57" t="n">
        <v>1</v>
      </c>
      <c r="Y19" s="57" t="s">
        <v>137</v>
      </c>
      <c r="Z19" s="59" t="s">
        <v>138</v>
      </c>
      <c r="AA19" s="55" t="s">
        <v>2880</v>
      </c>
      <c r="AB19" s="57"/>
      <c r="AC19" s="59" t="s">
        <v>111</v>
      </c>
      <c r="AD19" s="58" t="n">
        <v>36</v>
      </c>
      <c r="AE19" s="63" t="n">
        <v>44149</v>
      </c>
      <c r="AF19" s="64" t="n">
        <f aca="false">IF(AD19=0,0,IF(AE19="","",EDATE(AE19,AD19)-DAY(1)))</f>
        <v>45213</v>
      </c>
      <c r="AG19" s="56" t="s">
        <v>81</v>
      </c>
      <c r="AH19" s="56" t="s">
        <v>82</v>
      </c>
      <c r="AI19" s="59" t="s">
        <v>2881</v>
      </c>
      <c r="AJ19" s="56" t="s">
        <v>712</v>
      </c>
      <c r="AK19" s="64" t="str">
        <f aca="true">IF(AE19=0,"нет данных",IF(TODAY()&lt;AF19-30,"поверен",IF(TODAY()&gt;AF19,"ПРОСРОЧЕН","ЗАМЕНИТЬ")))</f>
        <v>ПРОСРОЧЕН</v>
      </c>
      <c r="AL19" s="59"/>
      <c r="AM19" s="59" t="s">
        <v>85</v>
      </c>
      <c r="AN19" s="59" t="s">
        <v>86</v>
      </c>
      <c r="AO19" s="59" t="s">
        <v>87</v>
      </c>
      <c r="AP19" s="57" t="s">
        <v>2915</v>
      </c>
      <c r="AQ19" s="65" t="s">
        <v>1577</v>
      </c>
      <c r="AR19" s="64"/>
      <c r="AS19" s="59" t="s">
        <v>90</v>
      </c>
      <c r="AT19" s="54" t="s">
        <v>91</v>
      </c>
      <c r="AU19" s="54"/>
      <c r="AV19" s="56"/>
      <c r="AW19" s="56"/>
      <c r="AX19" s="54"/>
      <c r="AY19" s="54"/>
      <c r="AZ19" s="54"/>
      <c r="BA19" s="56"/>
      <c r="BB19" s="56" t="s">
        <v>141</v>
      </c>
      <c r="BC19" s="56" t="s">
        <v>142</v>
      </c>
      <c r="BD19" s="59" t="s">
        <v>143</v>
      </c>
      <c r="BE19" s="62"/>
      <c r="BF19" s="62"/>
      <c r="BG19" s="62" t="s">
        <v>2882</v>
      </c>
      <c r="BH19" s="448"/>
      <c r="BI19" s="448"/>
      <c r="BJ19" s="448" t="s">
        <v>599</v>
      </c>
      <c r="BK19" s="448" t="s">
        <v>97</v>
      </c>
    </row>
    <row r="20" customFormat="false" ht="54.95" hidden="false" customHeight="true" outlineLevel="0" collapsed="false">
      <c r="A20" s="447"/>
      <c r="B20" s="447"/>
      <c r="C20" s="447"/>
      <c r="D20" s="55" t="s">
        <v>64</v>
      </c>
      <c r="E20" s="55" t="n">
        <v>601</v>
      </c>
      <c r="F20" s="56" t="s">
        <v>1261</v>
      </c>
      <c r="G20" s="56" t="s">
        <v>1274</v>
      </c>
      <c r="H20" s="55" t="s">
        <v>1275</v>
      </c>
      <c r="I20" s="57" t="s">
        <v>374</v>
      </c>
      <c r="J20" s="56" t="s">
        <v>375</v>
      </c>
      <c r="K20" s="58" t="s">
        <v>376</v>
      </c>
      <c r="L20" s="58" t="s">
        <v>377</v>
      </c>
      <c r="M20" s="58" t="s">
        <v>1276</v>
      </c>
      <c r="N20" s="58" t="n">
        <v>794</v>
      </c>
      <c r="O20" s="54" t="s">
        <v>379</v>
      </c>
      <c r="P20" s="54" t="s">
        <v>76</v>
      </c>
      <c r="Q20" s="59" t="s">
        <v>239</v>
      </c>
      <c r="R20" s="60" t="n">
        <v>43101</v>
      </c>
      <c r="S20" s="57" t="n">
        <v>14</v>
      </c>
      <c r="T20" s="56" t="n">
        <f aca="false">R20+S20*365.2</f>
        <v>48213.8</v>
      </c>
      <c r="U20" s="55" t="n">
        <v>0</v>
      </c>
      <c r="V20" s="448" t="str">
        <f aca="false">IF(Y20="","",Y20)</f>
        <v/>
      </c>
      <c r="W20" s="448" t="str">
        <f aca="false">IF(Z20="","",Z20)</f>
        <v>м</v>
      </c>
      <c r="X20" s="57" t="n">
        <v>3.37</v>
      </c>
      <c r="Y20" s="57"/>
      <c r="Z20" s="59" t="s">
        <v>242</v>
      </c>
      <c r="AA20" s="55" t="s">
        <v>383</v>
      </c>
      <c r="AB20" s="57" t="s">
        <v>242</v>
      </c>
      <c r="AC20" s="59" t="s">
        <v>242</v>
      </c>
      <c r="AD20" s="58" t="n">
        <v>24</v>
      </c>
      <c r="AE20" s="63" t="n">
        <v>44778</v>
      </c>
      <c r="AF20" s="64" t="n">
        <f aca="false">IF(AD20=0,0,IF(AE20="","",EDATE(AE20,AD20)-DAY(1)))</f>
        <v>45478</v>
      </c>
      <c r="AG20" s="64" t="s">
        <v>314</v>
      </c>
      <c r="AH20" s="64" t="s">
        <v>82</v>
      </c>
      <c r="AI20" s="59" t="s">
        <v>2916</v>
      </c>
      <c r="AJ20" s="56" t="s">
        <v>113</v>
      </c>
      <c r="AK20" s="64" t="str">
        <f aca="true">IF(AE20=0,"нет данных",IF(TODAY()&lt;AF20-30,"поверен",IF(TODAY()&gt;AF20,"ПРОСРОЧЕН","ЗАМЕНИТЬ")))</f>
        <v>ПРОСРОЧЕН</v>
      </c>
      <c r="AL20" s="59"/>
      <c r="AM20" s="59" t="s">
        <v>85</v>
      </c>
      <c r="AN20" s="59" t="s">
        <v>86</v>
      </c>
      <c r="AO20" s="59" t="s">
        <v>87</v>
      </c>
      <c r="AP20" s="57" t="s">
        <v>1280</v>
      </c>
      <c r="AQ20" s="65" t="s">
        <v>2917</v>
      </c>
      <c r="AR20" s="64"/>
      <c r="AS20" s="59" t="s">
        <v>90</v>
      </c>
      <c r="AT20" s="54" t="s">
        <v>91</v>
      </c>
      <c r="AU20" s="54"/>
      <c r="AV20" s="56" t="n">
        <v>44753</v>
      </c>
      <c r="AW20" s="56" t="s">
        <v>2918</v>
      </c>
      <c r="AX20" s="54"/>
      <c r="AY20" s="54"/>
      <c r="AZ20" s="54"/>
      <c r="BA20" s="56"/>
      <c r="BB20" s="56" t="s">
        <v>386</v>
      </c>
      <c r="BC20" s="56" t="s">
        <v>387</v>
      </c>
      <c r="BD20" s="59" t="n">
        <v>2971</v>
      </c>
      <c r="BE20" s="56"/>
      <c r="BF20" s="56"/>
      <c r="BG20" s="56" t="s">
        <v>2919</v>
      </c>
      <c r="BH20" s="448"/>
      <c r="BI20" s="448"/>
      <c r="BJ20" s="232"/>
      <c r="BK20" s="232"/>
    </row>
    <row r="21" customFormat="false" ht="54.95" hidden="false" customHeight="true" outlineLevel="0" collapsed="false">
      <c r="A21" s="447"/>
      <c r="B21" s="447"/>
      <c r="C21" s="447"/>
      <c r="D21" s="55" t="s">
        <v>64</v>
      </c>
      <c r="E21" s="55" t="n">
        <v>234</v>
      </c>
      <c r="F21" s="56" t="s">
        <v>2539</v>
      </c>
      <c r="G21" s="56" t="s">
        <v>2920</v>
      </c>
      <c r="H21" s="55" t="s">
        <v>2921</v>
      </c>
      <c r="I21" s="57" t="s">
        <v>69</v>
      </c>
      <c r="J21" s="56" t="s">
        <v>361</v>
      </c>
      <c r="K21" s="58" t="s">
        <v>71</v>
      </c>
      <c r="L21" s="58" t="s">
        <v>362</v>
      </c>
      <c r="M21" s="58" t="s">
        <v>73</v>
      </c>
      <c r="N21" s="58" t="s">
        <v>74</v>
      </c>
      <c r="O21" s="54" t="s">
        <v>2520</v>
      </c>
      <c r="P21" s="54" t="s">
        <v>76</v>
      </c>
      <c r="Q21" s="59" t="s">
        <v>77</v>
      </c>
      <c r="R21" s="69" t="n">
        <v>42370</v>
      </c>
      <c r="S21" s="57" t="n">
        <v>15</v>
      </c>
      <c r="T21" s="56" t="n">
        <f aca="false">R21+S21*365.2</f>
        <v>47848</v>
      </c>
      <c r="U21" s="55" t="s">
        <v>78</v>
      </c>
      <c r="V21" s="62" t="str">
        <f aca="false">IF(Y21="","",Y21)</f>
        <v/>
      </c>
      <c r="W21" s="62" t="str">
        <f aca="false">IF(Z21="","",Z21)</f>
        <v>%НКПР</v>
      </c>
      <c r="X21" s="57" t="n">
        <v>100</v>
      </c>
      <c r="Y21" s="57"/>
      <c r="Z21" s="59" t="s">
        <v>79</v>
      </c>
      <c r="AA21" s="55" t="s">
        <v>80</v>
      </c>
      <c r="AB21" s="57"/>
      <c r="AC21" s="59" t="s">
        <v>79</v>
      </c>
      <c r="AD21" s="58" t="n">
        <v>24</v>
      </c>
      <c r="AE21" s="452" t="n">
        <v>45001</v>
      </c>
      <c r="AF21" s="64" t="n">
        <f aca="false">IF(AD21=0,0,IF(AE21="","",EDATE(AE21,AD21)-DAY(1)))</f>
        <v>45701</v>
      </c>
      <c r="AG21" s="56" t="s">
        <v>81</v>
      </c>
      <c r="AH21" s="56" t="s">
        <v>82</v>
      </c>
      <c r="AI21" s="214" t="s">
        <v>83</v>
      </c>
      <c r="AJ21" s="56" t="s">
        <v>1121</v>
      </c>
      <c r="AK21" s="64" t="str">
        <f aca="true">IF(AE21=0,"нет данных",IF(TODAY()&lt;AF21-30,"поверен",IF(TODAY()&gt;AF21,"ПРОСРОЧЕН","ЗАМЕНИТЬ")))</f>
        <v>ПРОСРОЧЕН</v>
      </c>
      <c r="AL21" s="59"/>
      <c r="AM21" s="59" t="s">
        <v>85</v>
      </c>
      <c r="AN21" s="59" t="s">
        <v>86</v>
      </c>
      <c r="AO21" s="59" t="s">
        <v>87</v>
      </c>
      <c r="AP21" s="57" t="s">
        <v>2544</v>
      </c>
      <c r="AQ21" s="65" t="s">
        <v>263</v>
      </c>
      <c r="AR21" s="64"/>
      <c r="AS21" s="59" t="s">
        <v>90</v>
      </c>
      <c r="AT21" s="54" t="s">
        <v>91</v>
      </c>
      <c r="AU21" s="54" t="n">
        <v>3103</v>
      </c>
      <c r="AV21" s="56" t="n">
        <v>44949</v>
      </c>
      <c r="AW21" s="56"/>
      <c r="AX21" s="54"/>
      <c r="AY21" s="54"/>
      <c r="AZ21" s="54"/>
      <c r="BA21" s="56" t="s">
        <v>92</v>
      </c>
      <c r="BB21" s="56" t="s">
        <v>93</v>
      </c>
      <c r="BC21" s="56" t="s">
        <v>94</v>
      </c>
      <c r="BD21" s="59" t="n">
        <v>3160</v>
      </c>
      <c r="BE21" s="56"/>
      <c r="BF21" s="56"/>
      <c r="BG21" s="56" t="s">
        <v>2922</v>
      </c>
      <c r="BH21" s="448"/>
      <c r="BI21" s="448"/>
      <c r="BJ21" s="232"/>
      <c r="BK21" s="232"/>
    </row>
    <row r="22" customFormat="false" ht="54.95" hidden="false" customHeight="true" outlineLevel="0" collapsed="false">
      <c r="A22" s="447"/>
      <c r="B22" s="447"/>
      <c r="C22" s="447"/>
      <c r="D22" s="55" t="s">
        <v>64</v>
      </c>
      <c r="E22" s="55" t="s">
        <v>228</v>
      </c>
      <c r="F22" s="56" t="s">
        <v>229</v>
      </c>
      <c r="G22" s="56" t="s">
        <v>230</v>
      </c>
      <c r="H22" s="55" t="s">
        <v>231</v>
      </c>
      <c r="I22" s="57" t="s">
        <v>374</v>
      </c>
      <c r="J22" s="56" t="s">
        <v>375</v>
      </c>
      <c r="K22" s="58" t="s">
        <v>376</v>
      </c>
      <c r="L22" s="58" t="s">
        <v>377</v>
      </c>
      <c r="M22" s="56" t="s">
        <v>2923</v>
      </c>
      <c r="N22" s="58" t="n">
        <v>592</v>
      </c>
      <c r="O22" s="54" t="s">
        <v>379</v>
      </c>
      <c r="P22" s="54" t="s">
        <v>76</v>
      </c>
      <c r="Q22" s="59" t="s">
        <v>239</v>
      </c>
      <c r="R22" s="107" t="s">
        <v>2924</v>
      </c>
      <c r="S22" s="453" t="n">
        <v>14</v>
      </c>
      <c r="T22" s="56" t="e">
        <f aca="false">R22+S22*365.2</f>
        <v>#VALUE!</v>
      </c>
      <c r="U22" s="55" t="s">
        <v>251</v>
      </c>
      <c r="V22" s="448" t="s">
        <v>242</v>
      </c>
      <c r="W22" s="448" t="s">
        <v>242</v>
      </c>
      <c r="X22" s="57" t="s">
        <v>2925</v>
      </c>
      <c r="Y22" s="57" t="s">
        <v>242</v>
      </c>
      <c r="Z22" s="59" t="s">
        <v>242</v>
      </c>
      <c r="AA22" s="55" t="s">
        <v>383</v>
      </c>
      <c r="AB22" s="57" t="s">
        <v>242</v>
      </c>
      <c r="AC22" s="59" t="s">
        <v>242</v>
      </c>
      <c r="AD22" s="58" t="n">
        <v>24</v>
      </c>
      <c r="AE22" s="63" t="n">
        <v>44722</v>
      </c>
      <c r="AF22" s="64" t="n">
        <f aca="false">IF(AD22=0,0,IF(AE22="","",EDATE(AE22,AD22)-DAY(1)))</f>
        <v>45422</v>
      </c>
      <c r="AG22" s="56" t="s">
        <v>81</v>
      </c>
      <c r="AH22" s="56" t="s">
        <v>82</v>
      </c>
      <c r="AI22" s="59" t="s">
        <v>2926</v>
      </c>
      <c r="AJ22" s="56" t="s">
        <v>113</v>
      </c>
      <c r="AK22" s="64" t="str">
        <f aca="true">IF(AE22=0,"нет данных",IF(TODAY()&lt;AF22-30,"поверен",IF(TODAY()&gt;AF22,"ПРОСРОЧЕН","ЗАМЕНИТЬ")))</f>
        <v>ПРОСРОЧЕН</v>
      </c>
      <c r="AL22" s="59"/>
      <c r="AM22" s="59" t="s">
        <v>85</v>
      </c>
      <c r="AN22" s="59" t="s">
        <v>86</v>
      </c>
      <c r="AO22" s="59" t="s">
        <v>87</v>
      </c>
      <c r="AP22" s="57" t="s">
        <v>2927</v>
      </c>
      <c r="AQ22" s="65"/>
      <c r="AR22" s="64"/>
      <c r="AS22" s="59" t="s">
        <v>90</v>
      </c>
      <c r="AT22" s="54" t="s">
        <v>91</v>
      </c>
      <c r="AU22" s="54" t="n">
        <v>4610</v>
      </c>
      <c r="AV22" s="56"/>
      <c r="AW22" s="56"/>
      <c r="AX22" s="54"/>
      <c r="AY22" s="54"/>
      <c r="AZ22" s="54"/>
      <c r="BA22" s="56"/>
      <c r="BB22" s="56"/>
      <c r="BC22" s="56"/>
      <c r="BD22" s="59"/>
      <c r="BE22" s="56"/>
      <c r="BF22" s="56"/>
      <c r="BG22" s="56" t="s">
        <v>2928</v>
      </c>
      <c r="BH22" s="448"/>
      <c r="BI22" s="62"/>
      <c r="BJ22" s="232"/>
      <c r="BK22" s="232"/>
    </row>
    <row r="23" customFormat="false" ht="54.95" hidden="false" customHeight="true" outlineLevel="0" collapsed="false">
      <c r="A23" s="447"/>
      <c r="B23" s="447"/>
      <c r="C23" s="447"/>
      <c r="D23" s="55" t="s">
        <v>64</v>
      </c>
      <c r="E23" s="55" t="s">
        <v>2666</v>
      </c>
      <c r="F23" s="56" t="s">
        <v>2850</v>
      </c>
      <c r="G23" s="56" t="s">
        <v>2929</v>
      </c>
      <c r="H23" s="55" t="s">
        <v>2930</v>
      </c>
      <c r="I23" s="57" t="s">
        <v>344</v>
      </c>
      <c r="J23" s="56" t="s">
        <v>2291</v>
      </c>
      <c r="K23" s="58" t="s">
        <v>346</v>
      </c>
      <c r="L23" s="58" t="s">
        <v>347</v>
      </c>
      <c r="M23" s="58" t="s">
        <v>2685</v>
      </c>
      <c r="N23" s="58" t="s">
        <v>2931</v>
      </c>
      <c r="O23" s="54" t="s">
        <v>75</v>
      </c>
      <c r="P23" s="54" t="s">
        <v>76</v>
      </c>
      <c r="Q23" s="59"/>
      <c r="R23" s="69" t="n">
        <v>43439</v>
      </c>
      <c r="S23" s="57" t="n">
        <v>12</v>
      </c>
      <c r="T23" s="56" t="n">
        <v>47822</v>
      </c>
      <c r="U23" s="55" t="s">
        <v>78</v>
      </c>
      <c r="V23" s="448" t="str">
        <f aca="false">IF(Y23="","",Y23)</f>
        <v/>
      </c>
      <c r="W23" s="448" t="str">
        <f aca="false">IF(Z23="","",Z23)</f>
        <v>%НКПР</v>
      </c>
      <c r="X23" s="57" t="n">
        <v>100</v>
      </c>
      <c r="Y23" s="57"/>
      <c r="Z23" s="59" t="s">
        <v>79</v>
      </c>
      <c r="AA23" s="55" t="s">
        <v>80</v>
      </c>
      <c r="AB23" s="57"/>
      <c r="AC23" s="59" t="s">
        <v>79</v>
      </c>
      <c r="AD23" s="58" t="n">
        <v>36</v>
      </c>
      <c r="AE23" s="63" t="n">
        <v>44616</v>
      </c>
      <c r="AF23" s="64" t="n">
        <f aca="false">IF(AD23=0,0,IF(AE23="","",EDATE(AE23,AD23)-DAY(1)))</f>
        <v>45681</v>
      </c>
      <c r="AG23" s="64" t="s">
        <v>81</v>
      </c>
      <c r="AH23" s="64" t="s">
        <v>82</v>
      </c>
      <c r="AI23" s="59" t="s">
        <v>2932</v>
      </c>
      <c r="AJ23" s="56" t="s">
        <v>113</v>
      </c>
      <c r="AK23" s="64" t="str">
        <f aca="true">IF(AE23=0,"нет данных",IF(TODAY()&lt;AF23-30,"поверен",IF(TODAY()&gt;AF23,"ПРОСРОЧЕН","ЗАМЕНИТЬ")))</f>
        <v>ПРОСРОЧЕН</v>
      </c>
      <c r="AL23" s="59"/>
      <c r="AM23" s="59" t="s">
        <v>85</v>
      </c>
      <c r="AN23" s="59" t="s">
        <v>86</v>
      </c>
      <c r="AO23" s="59" t="s">
        <v>87</v>
      </c>
      <c r="AP23" s="57" t="s">
        <v>2673</v>
      </c>
      <c r="AQ23" s="65" t="s">
        <v>2674</v>
      </c>
      <c r="AR23" s="64"/>
      <c r="AS23" s="59" t="s">
        <v>90</v>
      </c>
      <c r="AT23" s="54"/>
      <c r="AU23" s="54" t="n">
        <v>4560</v>
      </c>
      <c r="AV23" s="56"/>
      <c r="AW23" s="56"/>
      <c r="AX23" s="54"/>
      <c r="AY23" s="54"/>
      <c r="AZ23" s="54"/>
      <c r="BA23" s="56" t="s">
        <v>419</v>
      </c>
      <c r="BB23" s="56" t="s">
        <v>93</v>
      </c>
      <c r="BC23" s="56" t="s">
        <v>94</v>
      </c>
      <c r="BD23" s="59"/>
      <c r="BE23" s="56"/>
      <c r="BF23" s="56"/>
      <c r="BG23" s="56" t="s">
        <v>2933</v>
      </c>
      <c r="BH23" s="448"/>
      <c r="BI23" s="448"/>
      <c r="BJ23" s="232"/>
      <c r="BK23" s="232"/>
    </row>
    <row r="24" customFormat="false" ht="54.95" hidden="false" customHeight="true" outlineLevel="0" collapsed="false">
      <c r="A24" s="447"/>
      <c r="B24" s="447"/>
      <c r="C24" s="447"/>
      <c r="D24" s="55" t="s">
        <v>64</v>
      </c>
      <c r="E24" s="55" t="s">
        <v>65</v>
      </c>
      <c r="F24" s="56" t="s">
        <v>66</v>
      </c>
      <c r="G24" s="56" t="s">
        <v>67</v>
      </c>
      <c r="H24" s="55" t="s">
        <v>68</v>
      </c>
      <c r="I24" s="57" t="s">
        <v>448</v>
      </c>
      <c r="J24" s="56" t="s">
        <v>449</v>
      </c>
      <c r="K24" s="58" t="s">
        <v>2934</v>
      </c>
      <c r="L24" s="58" t="s">
        <v>450</v>
      </c>
      <c r="M24" s="58" t="s">
        <v>451</v>
      </c>
      <c r="N24" s="55" t="s">
        <v>2935</v>
      </c>
      <c r="O24" s="54" t="s">
        <v>452</v>
      </c>
      <c r="P24" s="54" t="s">
        <v>76</v>
      </c>
      <c r="Q24" s="59" t="s">
        <v>77</v>
      </c>
      <c r="R24" s="60" t="n">
        <v>44805</v>
      </c>
      <c r="S24" s="57" t="n">
        <v>15</v>
      </c>
      <c r="T24" s="56" t="n">
        <f aca="false">R24+S24*365.2</f>
        <v>50283</v>
      </c>
      <c r="U24" s="55" t="s">
        <v>78</v>
      </c>
      <c r="V24" s="448" t="str">
        <f aca="false">IF(Y24="","",Y24)</f>
        <v/>
      </c>
      <c r="W24" s="59" t="s">
        <v>79</v>
      </c>
      <c r="X24" s="57" t="n">
        <v>100</v>
      </c>
      <c r="Y24" s="57"/>
      <c r="Z24" s="59" t="s">
        <v>79</v>
      </c>
      <c r="AA24" s="55" t="s">
        <v>80</v>
      </c>
      <c r="AB24" s="57"/>
      <c r="AC24" s="59" t="s">
        <v>79</v>
      </c>
      <c r="AD24" s="58" t="n">
        <v>36</v>
      </c>
      <c r="AE24" s="63" t="n">
        <v>44827</v>
      </c>
      <c r="AF24" s="64" t="n">
        <f aca="false">IF(AD24=0,0,IF(AE24="","",EDATE(AE24,AD24)-DAY(1)))</f>
        <v>45892</v>
      </c>
      <c r="AG24" s="56" t="s">
        <v>81</v>
      </c>
      <c r="AH24" s="56" t="s">
        <v>82</v>
      </c>
      <c r="AI24" s="59" t="s">
        <v>2936</v>
      </c>
      <c r="AJ24" s="56" t="s">
        <v>2937</v>
      </c>
      <c r="AK24" s="64" t="str">
        <f aca="true">IF(AE24=0,"нет данных",IF(TODAY()&lt;AF24-30,"поверен",IF(TODAY()&gt;AF24,"ПРОСРОЧЕН","ЗАМЕНИТЬ")))</f>
        <v>ПРОСРОЧЕН</v>
      </c>
      <c r="AL24" s="59"/>
      <c r="AM24" s="59" t="s">
        <v>85</v>
      </c>
      <c r="AN24" s="59" t="s">
        <v>86</v>
      </c>
      <c r="AO24" s="59" t="s">
        <v>87</v>
      </c>
      <c r="AP24" s="57" t="s">
        <v>516</v>
      </c>
      <c r="AQ24" s="65" t="s">
        <v>2938</v>
      </c>
      <c r="AR24" s="64"/>
      <c r="AS24" s="59" t="s">
        <v>90</v>
      </c>
      <c r="AT24" s="54" t="s">
        <v>91</v>
      </c>
      <c r="AU24" s="54"/>
      <c r="AV24" s="65" t="s">
        <v>2938</v>
      </c>
      <c r="AW24" s="56"/>
      <c r="AX24" s="54"/>
      <c r="AY24" s="54"/>
      <c r="AZ24" s="54"/>
      <c r="BA24" s="56" t="s">
        <v>92</v>
      </c>
      <c r="BB24" s="56" t="s">
        <v>93</v>
      </c>
      <c r="BC24" s="56" t="s">
        <v>94</v>
      </c>
      <c r="BD24" s="59" t="n">
        <v>3160</v>
      </c>
      <c r="BE24" s="56"/>
      <c r="BF24" s="56"/>
      <c r="BG24" s="56" t="s">
        <v>2939</v>
      </c>
      <c r="BH24" s="450"/>
      <c r="BI24" s="450"/>
      <c r="BJ24" s="450" t="s">
        <v>2940</v>
      </c>
      <c r="BK24" s="450" t="s">
        <v>2941</v>
      </c>
    </row>
    <row r="25" customFormat="false" ht="54.95" hidden="false" customHeight="true" outlineLevel="0" collapsed="false">
      <c r="A25" s="447"/>
      <c r="B25" s="447"/>
      <c r="C25" s="447"/>
      <c r="D25" s="55" t="s">
        <v>64</v>
      </c>
      <c r="E25" s="55" t="s">
        <v>2555</v>
      </c>
      <c r="F25" s="56" t="s">
        <v>2556</v>
      </c>
      <c r="G25" s="56" t="s">
        <v>342</v>
      </c>
      <c r="H25" s="55" t="s">
        <v>2942</v>
      </c>
      <c r="I25" s="57" t="s">
        <v>69</v>
      </c>
      <c r="J25" s="56" t="s">
        <v>361</v>
      </c>
      <c r="K25" s="58" t="s">
        <v>71</v>
      </c>
      <c r="L25" s="58" t="s">
        <v>2943</v>
      </c>
      <c r="M25" s="58" t="s">
        <v>2944</v>
      </c>
      <c r="N25" s="58" t="s">
        <v>2945</v>
      </c>
      <c r="O25" s="54" t="s">
        <v>2520</v>
      </c>
      <c r="P25" s="54" t="s">
        <v>76</v>
      </c>
      <c r="Q25" s="59" t="s">
        <v>77</v>
      </c>
      <c r="R25" s="69" t="n">
        <v>42653</v>
      </c>
      <c r="S25" s="57" t="n">
        <v>15</v>
      </c>
      <c r="T25" s="56" t="n">
        <f aca="false">R25+S25*365.2</f>
        <v>48131</v>
      </c>
      <c r="U25" s="55" t="s">
        <v>78</v>
      </c>
      <c r="V25" s="214" t="str">
        <f aca="false">IF(Y25="","",Y25)</f>
        <v/>
      </c>
      <c r="W25" s="214" t="str">
        <f aca="false">IF(Z25="","",Z25)</f>
        <v>%НКПР</v>
      </c>
      <c r="X25" s="57" t="n">
        <v>100</v>
      </c>
      <c r="Y25" s="57"/>
      <c r="Z25" s="59" t="s">
        <v>79</v>
      </c>
      <c r="AA25" s="55" t="s">
        <v>80</v>
      </c>
      <c r="AB25" s="57"/>
      <c r="AC25" s="59" t="s">
        <v>79</v>
      </c>
      <c r="AD25" s="58" t="n">
        <v>24</v>
      </c>
      <c r="AE25" s="63" t="n">
        <v>45034</v>
      </c>
      <c r="AF25" s="64" t="n">
        <f aca="false">IF(AD25=0,0,IF(AE25="","",EDATE(AE25,AD25)-DAY(1)))</f>
        <v>45734</v>
      </c>
      <c r="AG25" s="56" t="s">
        <v>81</v>
      </c>
      <c r="AH25" s="56" t="s">
        <v>82</v>
      </c>
      <c r="AI25" s="59" t="s">
        <v>2946</v>
      </c>
      <c r="AJ25" s="56" t="s">
        <v>113</v>
      </c>
      <c r="AK25" s="64" t="str">
        <f aca="true">IF(AE25=0,"нет данных",IF(TODAY()&lt;AF25-30,"поверен",IF(TODAY()&gt;AF25,"ПРОСРОЧЕН","ЗАМЕНИТЬ")))</f>
        <v>ПРОСРОЧЕН</v>
      </c>
      <c r="AL25" s="59"/>
      <c r="AM25" s="59" t="s">
        <v>85</v>
      </c>
      <c r="AN25" s="59" t="s">
        <v>86</v>
      </c>
      <c r="AO25" s="59" t="s">
        <v>87</v>
      </c>
      <c r="AP25" s="57" t="s">
        <v>365</v>
      </c>
      <c r="AQ25" s="65"/>
      <c r="AR25" s="64"/>
      <c r="AS25" s="59" t="s">
        <v>90</v>
      </c>
      <c r="AT25" s="54" t="s">
        <v>91</v>
      </c>
      <c r="AU25" s="54" t="n">
        <v>4423</v>
      </c>
      <c r="AV25" s="56"/>
      <c r="AW25" s="56"/>
      <c r="AX25" s="54"/>
      <c r="AY25" s="54"/>
      <c r="AZ25" s="54"/>
      <c r="BA25" s="56" t="s">
        <v>92</v>
      </c>
      <c r="BB25" s="56" t="s">
        <v>93</v>
      </c>
      <c r="BC25" s="56" t="s">
        <v>94</v>
      </c>
      <c r="BD25" s="59" t="n">
        <v>3160</v>
      </c>
      <c r="BE25" s="56"/>
      <c r="BF25" s="56"/>
      <c r="BG25" s="56" t="s">
        <v>2947</v>
      </c>
      <c r="BH25" s="454"/>
      <c r="BI25" s="454"/>
      <c r="BJ25" s="246"/>
      <c r="BK25" s="246"/>
    </row>
    <row r="26" customFormat="false" ht="54.95" hidden="false" customHeight="true" outlineLevel="0" collapsed="false">
      <c r="A26" s="54"/>
      <c r="B26" s="54"/>
      <c r="C26" s="54"/>
      <c r="D26" s="55" t="s">
        <v>64</v>
      </c>
      <c r="E26" s="55" t="s">
        <v>492</v>
      </c>
      <c r="F26" s="56" t="s">
        <v>405</v>
      </c>
      <c r="G26" s="56" t="s">
        <v>342</v>
      </c>
      <c r="H26" s="55" t="s">
        <v>2948</v>
      </c>
      <c r="I26" s="57" t="s">
        <v>69</v>
      </c>
      <c r="J26" s="56" t="s">
        <v>361</v>
      </c>
      <c r="K26" s="58" t="s">
        <v>71</v>
      </c>
      <c r="L26" s="58" t="s">
        <v>362</v>
      </c>
      <c r="M26" s="58" t="s">
        <v>73</v>
      </c>
      <c r="N26" s="58" t="s">
        <v>2949</v>
      </c>
      <c r="O26" s="54" t="s">
        <v>75</v>
      </c>
      <c r="P26" s="54" t="s">
        <v>76</v>
      </c>
      <c r="Q26" s="59" t="s">
        <v>77</v>
      </c>
      <c r="R26" s="60" t="n">
        <v>42957</v>
      </c>
      <c r="S26" s="57" t="n">
        <v>15</v>
      </c>
      <c r="T26" s="56" t="n">
        <f aca="false">R26+S26*365.2</f>
        <v>48435</v>
      </c>
      <c r="U26" s="55" t="s">
        <v>78</v>
      </c>
      <c r="V26" s="448" t="str">
        <f aca="false">IF(Y26="","",Y26)</f>
        <v/>
      </c>
      <c r="W26" s="59" t="s">
        <v>79</v>
      </c>
      <c r="X26" s="57" t="n">
        <v>100</v>
      </c>
      <c r="Y26" s="57"/>
      <c r="Z26" s="59" t="s">
        <v>79</v>
      </c>
      <c r="AA26" s="55" t="s">
        <v>80</v>
      </c>
      <c r="AB26" s="57"/>
      <c r="AC26" s="59" t="s">
        <v>79</v>
      </c>
      <c r="AD26" s="58" t="n">
        <v>24</v>
      </c>
      <c r="AE26" s="63" t="n">
        <v>44650</v>
      </c>
      <c r="AF26" s="64" t="n">
        <f aca="false">IF(AD26=0,0,IF(AE26="","",EDATE(AE26,AD26)-DAY(1)))</f>
        <v>45350</v>
      </c>
      <c r="AG26" s="56" t="s">
        <v>81</v>
      </c>
      <c r="AH26" s="56" t="s">
        <v>82</v>
      </c>
      <c r="AI26" s="59" t="s">
        <v>2950</v>
      </c>
      <c r="AJ26" s="56" t="s">
        <v>113</v>
      </c>
      <c r="AK26" s="64" t="str">
        <f aca="true">IF(AE26=0,"нет данных",IF(TODAY()&lt;AF26-30,"поверен",IF(TODAY()&gt;AF26,"ПРОСРОЧЕН","ЗАМЕНИТЬ")))</f>
        <v>ПРОСРОЧЕН</v>
      </c>
      <c r="AL26" s="59"/>
      <c r="AM26" s="59" t="s">
        <v>85</v>
      </c>
      <c r="AN26" s="59" t="s">
        <v>86</v>
      </c>
      <c r="AO26" s="59" t="s">
        <v>87</v>
      </c>
      <c r="AP26" s="57" t="s">
        <v>365</v>
      </c>
      <c r="AQ26" s="65"/>
      <c r="AR26" s="64"/>
      <c r="AS26" s="59" t="s">
        <v>90</v>
      </c>
      <c r="AT26" s="54" t="s">
        <v>91</v>
      </c>
      <c r="AU26" s="54" t="n">
        <v>4013</v>
      </c>
      <c r="AV26" s="56"/>
      <c r="AW26" s="56"/>
      <c r="AX26" s="54"/>
      <c r="AY26" s="54"/>
      <c r="AZ26" s="54"/>
      <c r="BA26" s="56" t="s">
        <v>92</v>
      </c>
      <c r="BB26" s="56" t="s">
        <v>93</v>
      </c>
      <c r="BC26" s="56" t="s">
        <v>94</v>
      </c>
      <c r="BD26" s="59" t="n">
        <v>3160</v>
      </c>
      <c r="BE26" s="56"/>
      <c r="BF26" s="56"/>
      <c r="BG26" s="56" t="s">
        <v>2947</v>
      </c>
      <c r="BH26" s="447"/>
      <c r="BI26" s="447"/>
      <c r="BJ26" s="447"/>
      <c r="BK26" s="447"/>
    </row>
    <row r="27" customFormat="false" ht="60" hidden="false" customHeight="true" outlineLevel="0" collapsed="false">
      <c r="A27" s="54"/>
      <c r="B27" s="54"/>
      <c r="C27" s="54"/>
      <c r="D27" s="55" t="s">
        <v>64</v>
      </c>
      <c r="E27" s="55" t="n">
        <v>228</v>
      </c>
      <c r="F27" s="56" t="s">
        <v>2534</v>
      </c>
      <c r="G27" s="56" t="s">
        <v>2951</v>
      </c>
      <c r="H27" s="55" t="s">
        <v>2952</v>
      </c>
      <c r="I27" s="57" t="s">
        <v>69</v>
      </c>
      <c r="J27" s="56" t="s">
        <v>361</v>
      </c>
      <c r="K27" s="58" t="s">
        <v>71</v>
      </c>
      <c r="L27" s="58" t="s">
        <v>362</v>
      </c>
      <c r="M27" s="58" t="s">
        <v>73</v>
      </c>
      <c r="N27" s="58" t="s">
        <v>2953</v>
      </c>
      <c r="O27" s="54" t="s">
        <v>2520</v>
      </c>
      <c r="P27" s="54" t="s">
        <v>76</v>
      </c>
      <c r="Q27" s="59" t="s">
        <v>77</v>
      </c>
      <c r="R27" s="60" t="n">
        <v>42593</v>
      </c>
      <c r="S27" s="57" t="n">
        <v>15</v>
      </c>
      <c r="T27" s="56" t="n">
        <f aca="false">R27+S27*365.2</f>
        <v>48071</v>
      </c>
      <c r="U27" s="55" t="s">
        <v>78</v>
      </c>
      <c r="V27" s="62" t="str">
        <f aca="false">IF(Y27="","",Y27)</f>
        <v/>
      </c>
      <c r="W27" s="62" t="str">
        <f aca="false">IF(Z27="","",Z27)</f>
        <v>%НКПР</v>
      </c>
      <c r="X27" s="57" t="n">
        <v>100</v>
      </c>
      <c r="Y27" s="57"/>
      <c r="Z27" s="59" t="s">
        <v>79</v>
      </c>
      <c r="AA27" s="55" t="s">
        <v>80</v>
      </c>
      <c r="AB27" s="57"/>
      <c r="AC27" s="59" t="s">
        <v>79</v>
      </c>
      <c r="AD27" s="58" t="n">
        <v>24</v>
      </c>
      <c r="AE27" s="452" t="n">
        <v>45002</v>
      </c>
      <c r="AF27" s="64" t="n">
        <f aca="false">IF(AD27=0,0,IF(AE27="","",EDATE(AE27,AD27)-DAY(1)))</f>
        <v>45702</v>
      </c>
      <c r="AG27" s="56" t="s">
        <v>81</v>
      </c>
      <c r="AH27" s="56" t="s">
        <v>82</v>
      </c>
      <c r="AI27" s="214" t="s">
        <v>2954</v>
      </c>
      <c r="AJ27" s="56" t="s">
        <v>1121</v>
      </c>
      <c r="AK27" s="64" t="str">
        <f aca="true">IF(AE27=0,"нет данных",IF(TODAY()&lt;AF27-30,"поверен",IF(TODAY()&gt;AF27,"ЗАМЕНИТЬ","ПРОСРОЧЕН")))</f>
        <v>ЗАМЕНИТЬ</v>
      </c>
      <c r="AL27" s="59"/>
      <c r="AM27" s="59" t="s">
        <v>85</v>
      </c>
      <c r="AN27" s="59" t="s">
        <v>86</v>
      </c>
      <c r="AO27" s="59" t="s">
        <v>87</v>
      </c>
      <c r="AP27" s="57" t="s">
        <v>365</v>
      </c>
      <c r="AQ27" s="65"/>
      <c r="AR27" s="64"/>
      <c r="AS27" s="59" t="s">
        <v>90</v>
      </c>
      <c r="AT27" s="54" t="s">
        <v>91</v>
      </c>
      <c r="AU27" s="54" t="n">
        <v>3048</v>
      </c>
      <c r="AV27" s="56"/>
      <c r="AW27" s="56"/>
      <c r="AX27" s="54"/>
      <c r="AY27" s="54"/>
      <c r="AZ27" s="54"/>
      <c r="BA27" s="56" t="s">
        <v>402</v>
      </c>
      <c r="BB27" s="56" t="s">
        <v>93</v>
      </c>
      <c r="BC27" s="56" t="s">
        <v>94</v>
      </c>
      <c r="BD27" s="59" t="n">
        <v>3160</v>
      </c>
      <c r="BE27" s="56"/>
      <c r="BF27" s="56"/>
      <c r="BG27" s="56" t="s">
        <v>2955</v>
      </c>
      <c r="BH27" s="62"/>
      <c r="BI27" s="62"/>
      <c r="BJ27" s="62"/>
      <c r="BK27" s="62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</row>
    <row r="28" customFormat="false" ht="60" hidden="false" customHeight="true" outlineLevel="0" collapsed="false">
      <c r="A28" s="54"/>
      <c r="B28" s="54"/>
      <c r="C28" s="54"/>
      <c r="D28" s="55" t="s">
        <v>64</v>
      </c>
      <c r="E28" s="55" t="s">
        <v>2956</v>
      </c>
      <c r="F28" s="56" t="s">
        <v>2957</v>
      </c>
      <c r="G28" s="56" t="s">
        <v>2958</v>
      </c>
      <c r="H28" s="55" t="s">
        <v>2959</v>
      </c>
      <c r="I28" s="57" t="s">
        <v>2960</v>
      </c>
      <c r="J28" s="56" t="s">
        <v>2961</v>
      </c>
      <c r="K28" s="58" t="s">
        <v>71</v>
      </c>
      <c r="L28" s="54" t="s">
        <v>2962</v>
      </c>
      <c r="M28" s="58" t="s">
        <v>2963</v>
      </c>
      <c r="N28" s="58" t="n">
        <v>10749</v>
      </c>
      <c r="O28" s="54" t="s">
        <v>2964</v>
      </c>
      <c r="P28" s="54" t="s">
        <v>76</v>
      </c>
      <c r="Q28" s="59" t="s">
        <v>77</v>
      </c>
      <c r="R28" s="69" t="n">
        <v>42370</v>
      </c>
      <c r="S28" s="57" t="n">
        <v>10</v>
      </c>
      <c r="T28" s="56" t="n">
        <f aca="false">R28+S28*365.2</f>
        <v>46022</v>
      </c>
      <c r="U28" s="55" t="s">
        <v>78</v>
      </c>
      <c r="V28" s="54" t="str">
        <f aca="false">IF(Y28="","",Y28)</f>
        <v/>
      </c>
      <c r="W28" s="54" t="str">
        <f aca="false">IF(Z28="","",Z28)</f>
        <v>%</v>
      </c>
      <c r="X28" s="57" t="n">
        <v>2.2</v>
      </c>
      <c r="Y28" s="57"/>
      <c r="Z28" s="59" t="s">
        <v>111</v>
      </c>
      <c r="AA28" s="55" t="s">
        <v>2965</v>
      </c>
      <c r="AB28" s="57"/>
      <c r="AC28" s="59" t="s">
        <v>111</v>
      </c>
      <c r="AD28" s="58" t="n">
        <v>12</v>
      </c>
      <c r="AE28" s="63" t="n">
        <v>45128</v>
      </c>
      <c r="AF28" s="64" t="n">
        <f aca="false">IF(AD28=0,0,IF(AE28="","",EDATE(AE28,AD28)-DAY(1)))</f>
        <v>45463</v>
      </c>
      <c r="AG28" s="56" t="s">
        <v>81</v>
      </c>
      <c r="AH28" s="56" t="s">
        <v>82</v>
      </c>
      <c r="AI28" s="59" t="s">
        <v>2966</v>
      </c>
      <c r="AJ28" s="56" t="s">
        <v>113</v>
      </c>
      <c r="AK28" s="64" t="str">
        <f aca="true">IF(AE28=0,"нет данных",IF(TODAY()&lt;AF28-30,"поверен",IF(TODAY()&gt;AF28,"ЗАМЕНИТЬ","ПРОСРОЧЕН")))</f>
        <v>ЗАМЕНИТЬ</v>
      </c>
      <c r="AL28" s="59"/>
      <c r="AM28" s="59" t="s">
        <v>85</v>
      </c>
      <c r="AN28" s="59" t="s">
        <v>86</v>
      </c>
      <c r="AO28" s="59" t="s">
        <v>87</v>
      </c>
      <c r="AP28" s="57" t="s">
        <v>352</v>
      </c>
      <c r="AQ28" s="65"/>
      <c r="AR28" s="64"/>
      <c r="AS28" s="59" t="s">
        <v>90</v>
      </c>
      <c r="AT28" s="54" t="s">
        <v>91</v>
      </c>
      <c r="AU28" s="54" t="n">
        <v>3215</v>
      </c>
      <c r="AV28" s="56"/>
      <c r="AW28" s="56"/>
      <c r="AX28" s="54"/>
      <c r="AY28" s="54"/>
      <c r="AZ28" s="54"/>
      <c r="BA28" s="56"/>
      <c r="BB28" s="56" t="s">
        <v>93</v>
      </c>
      <c r="BC28" s="56" t="s">
        <v>94</v>
      </c>
      <c r="BD28" s="59" t="n">
        <v>3160</v>
      </c>
      <c r="BE28" s="56"/>
      <c r="BF28" s="56"/>
      <c r="BG28" s="56" t="s">
        <v>2967</v>
      </c>
      <c r="BH28" s="246"/>
      <c r="BI28" s="65" t="s">
        <v>95</v>
      </c>
      <c r="BJ28" s="65"/>
      <c r="BK28" s="65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 customFormat="false" ht="60" hidden="false" customHeight="true" outlineLevel="0" collapsed="false">
      <c r="A29" s="54"/>
      <c r="B29" s="54" t="s">
        <v>62</v>
      </c>
      <c r="C29" s="54" t="s">
        <v>63</v>
      </c>
      <c r="D29" s="55" t="s">
        <v>64</v>
      </c>
      <c r="E29" s="55" t="s">
        <v>2504</v>
      </c>
      <c r="F29" s="56" t="s">
        <v>2476</v>
      </c>
      <c r="G29" s="56" t="s">
        <v>2505</v>
      </c>
      <c r="H29" s="55" t="s">
        <v>2968</v>
      </c>
      <c r="I29" s="57" t="s">
        <v>69</v>
      </c>
      <c r="J29" s="56" t="s">
        <v>361</v>
      </c>
      <c r="K29" s="58" t="s">
        <v>71</v>
      </c>
      <c r="L29" s="58" t="s">
        <v>362</v>
      </c>
      <c r="M29" s="58" t="s">
        <v>73</v>
      </c>
      <c r="N29" s="58" t="s">
        <v>2969</v>
      </c>
      <c r="O29" s="54" t="s">
        <v>75</v>
      </c>
      <c r="P29" s="54" t="s">
        <v>76</v>
      </c>
      <c r="Q29" s="59" t="s">
        <v>77</v>
      </c>
      <c r="R29" s="69" t="n">
        <v>42593</v>
      </c>
      <c r="S29" s="57" t="n">
        <v>15</v>
      </c>
      <c r="T29" s="56" t="n">
        <f aca="false">R29+S29*365.2</f>
        <v>48071</v>
      </c>
      <c r="U29" s="55" t="s">
        <v>78</v>
      </c>
      <c r="V29" s="62" t="str">
        <f aca="false">IF(Y29="","",Y29)</f>
        <v/>
      </c>
      <c r="W29" s="62" t="str">
        <f aca="false">IF(Z29="","",Z29)</f>
        <v>%НКПР</v>
      </c>
      <c r="X29" s="57" t="n">
        <v>100</v>
      </c>
      <c r="Y29" s="57"/>
      <c r="Z29" s="59" t="s">
        <v>79</v>
      </c>
      <c r="AA29" s="55" t="s">
        <v>80</v>
      </c>
      <c r="AB29" s="57"/>
      <c r="AC29" s="59" t="s">
        <v>79</v>
      </c>
      <c r="AD29" s="58" t="n">
        <v>24</v>
      </c>
      <c r="AE29" s="69" t="n">
        <v>45002</v>
      </c>
      <c r="AF29" s="64" t="n">
        <f aca="false">IF(AD29=0,0,IF(AE29="","",EDATE(AE29,AD29)-DAY(1)))</f>
        <v>45702</v>
      </c>
      <c r="AG29" s="56" t="s">
        <v>81</v>
      </c>
      <c r="AH29" s="56" t="s">
        <v>82</v>
      </c>
      <c r="AI29" s="54" t="s">
        <v>2970</v>
      </c>
      <c r="AJ29" s="56" t="s">
        <v>1121</v>
      </c>
      <c r="AK29" s="64" t="str">
        <f aca="true">IF(AE29=0,"нет данных",IF(TODAY()&lt;AF29-30,"поверен",IF(TODAY()&gt;AF29,"ЗАМЕНИТЬ","ПРОСРОЧЕН")))</f>
        <v>ЗАМЕНИТЬ</v>
      </c>
      <c r="AL29" s="59"/>
      <c r="AM29" s="59" t="s">
        <v>85</v>
      </c>
      <c r="AN29" s="59" t="s">
        <v>2874</v>
      </c>
      <c r="AO29" s="59" t="s">
        <v>2875</v>
      </c>
      <c r="AP29" s="57" t="s">
        <v>365</v>
      </c>
      <c r="AQ29" s="65"/>
      <c r="AR29" s="64"/>
      <c r="AS29" s="59" t="s">
        <v>90</v>
      </c>
      <c r="AT29" s="54" t="s">
        <v>91</v>
      </c>
      <c r="AU29" s="54" t="n">
        <v>3030</v>
      </c>
      <c r="AV29" s="56"/>
      <c r="AW29" s="56"/>
      <c r="AX29" s="54"/>
      <c r="AY29" s="54"/>
      <c r="AZ29" s="54"/>
      <c r="BA29" s="56" t="s">
        <v>402</v>
      </c>
      <c r="BB29" s="56" t="s">
        <v>93</v>
      </c>
      <c r="BC29" s="56" t="s">
        <v>94</v>
      </c>
      <c r="BD29" s="59" t="n">
        <v>3160</v>
      </c>
      <c r="BE29" s="56"/>
      <c r="BF29" s="56"/>
      <c r="BG29" s="56" t="s">
        <v>2971</v>
      </c>
      <c r="BH29" s="62"/>
      <c r="BI29" s="62"/>
      <c r="BJ29" s="62"/>
      <c r="BK29" s="62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</row>
    <row r="30" customFormat="false" ht="60" hidden="false" customHeight="true" outlineLevel="0" collapsed="false">
      <c r="A30" s="54"/>
      <c r="B30" s="54" t="s">
        <v>62</v>
      </c>
      <c r="C30" s="54" t="s">
        <v>63</v>
      </c>
      <c r="D30" s="55" t="s">
        <v>64</v>
      </c>
      <c r="E30" s="55" t="s">
        <v>2701</v>
      </c>
      <c r="F30" s="56" t="s">
        <v>1975</v>
      </c>
      <c r="G30" s="56" t="s">
        <v>2702</v>
      </c>
      <c r="H30" s="55" t="s">
        <v>2972</v>
      </c>
      <c r="I30" s="57" t="s">
        <v>69</v>
      </c>
      <c r="J30" s="56" t="s">
        <v>361</v>
      </c>
      <c r="K30" s="58" t="s">
        <v>71</v>
      </c>
      <c r="L30" s="58" t="s">
        <v>362</v>
      </c>
      <c r="M30" s="58" t="s">
        <v>73</v>
      </c>
      <c r="N30" s="58" t="s">
        <v>2973</v>
      </c>
      <c r="O30" s="54" t="s">
        <v>444</v>
      </c>
      <c r="P30" s="54" t="s">
        <v>76</v>
      </c>
      <c r="Q30" s="59" t="s">
        <v>77</v>
      </c>
      <c r="R30" s="60" t="n">
        <v>42559</v>
      </c>
      <c r="S30" s="57" t="n">
        <v>15</v>
      </c>
      <c r="T30" s="56" t="n">
        <f aca="false">R30+S30*365.2</f>
        <v>48037</v>
      </c>
      <c r="U30" s="55" t="s">
        <v>78</v>
      </c>
      <c r="V30" s="62" t="str">
        <f aca="false">IF(Y30="","",Y30)</f>
        <v/>
      </c>
      <c r="W30" s="59" t="s">
        <v>79</v>
      </c>
      <c r="X30" s="57" t="n">
        <v>100</v>
      </c>
      <c r="Y30" s="57"/>
      <c r="Z30" s="59" t="s">
        <v>79</v>
      </c>
      <c r="AA30" s="55" t="s">
        <v>80</v>
      </c>
      <c r="AB30" s="57"/>
      <c r="AC30" s="59" t="s">
        <v>79</v>
      </c>
      <c r="AD30" s="58" t="n">
        <v>24</v>
      </c>
      <c r="AE30" s="69" t="n">
        <v>45002</v>
      </c>
      <c r="AF30" s="64" t="n">
        <f aca="false">IF(AD30=0,0,IF(AE30="","",EDATE(AE30,AD30)-DAY(1)))</f>
        <v>45702</v>
      </c>
      <c r="AG30" s="56" t="s">
        <v>81</v>
      </c>
      <c r="AH30" s="56" t="s">
        <v>82</v>
      </c>
      <c r="AI30" s="54" t="s">
        <v>2974</v>
      </c>
      <c r="AJ30" s="56" t="s">
        <v>1121</v>
      </c>
      <c r="AK30" s="64" t="str">
        <f aca="true">IF(AE30=0,"нет данных",IF(TODAY()&lt;AF30-30,"поверен",IF(TODAY()&gt;AF30,"ЗАМЕНИТЬ","ПРОСРОЧЕН")))</f>
        <v>ЗАМЕНИТЬ</v>
      </c>
      <c r="AL30" s="59"/>
      <c r="AM30" s="59" t="s">
        <v>85</v>
      </c>
      <c r="AN30" s="59" t="s">
        <v>2874</v>
      </c>
      <c r="AO30" s="59" t="s">
        <v>2875</v>
      </c>
      <c r="AP30" s="57" t="s">
        <v>365</v>
      </c>
      <c r="AQ30" s="65"/>
      <c r="AR30" s="64"/>
      <c r="AS30" s="59" t="s">
        <v>90</v>
      </c>
      <c r="AT30" s="54" t="s">
        <v>91</v>
      </c>
      <c r="AU30" s="54" t="n">
        <v>3449</v>
      </c>
      <c r="AV30" s="56" t="n">
        <v>44326</v>
      </c>
      <c r="AW30" s="56"/>
      <c r="AX30" s="54"/>
      <c r="AY30" s="54"/>
      <c r="AZ30" s="54"/>
      <c r="BA30" s="56" t="s">
        <v>92</v>
      </c>
      <c r="BB30" s="56" t="s">
        <v>93</v>
      </c>
      <c r="BC30" s="56" t="s">
        <v>94</v>
      </c>
      <c r="BD30" s="59" t="n">
        <v>3160</v>
      </c>
      <c r="BE30" s="56"/>
      <c r="BF30" s="56"/>
      <c r="BG30" s="56" t="s">
        <v>2975</v>
      </c>
      <c r="BH30" s="62"/>
      <c r="BI30" s="62"/>
      <c r="BJ30" s="62"/>
      <c r="BK30" s="62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customFormat="false" ht="60" hidden="false" customHeight="true" outlineLevel="0" collapsed="false">
      <c r="A31" s="54"/>
      <c r="B31" s="54" t="s">
        <v>62</v>
      </c>
      <c r="C31" s="54" t="s">
        <v>63</v>
      </c>
      <c r="D31" s="55" t="s">
        <v>64</v>
      </c>
      <c r="E31" s="55" t="s">
        <v>404</v>
      </c>
      <c r="F31" s="56" t="s">
        <v>405</v>
      </c>
      <c r="G31" s="56" t="s">
        <v>342</v>
      </c>
      <c r="H31" s="55" t="s">
        <v>489</v>
      </c>
      <c r="I31" s="57" t="s">
        <v>69</v>
      </c>
      <c r="J31" s="56" t="s">
        <v>361</v>
      </c>
      <c r="K31" s="58" t="s">
        <v>71</v>
      </c>
      <c r="L31" s="58" t="s">
        <v>362</v>
      </c>
      <c r="M31" s="58" t="s">
        <v>73</v>
      </c>
      <c r="N31" s="58" t="s">
        <v>2976</v>
      </c>
      <c r="O31" s="54" t="s">
        <v>75</v>
      </c>
      <c r="P31" s="54" t="s">
        <v>76</v>
      </c>
      <c r="Q31" s="59" t="s">
        <v>77</v>
      </c>
      <c r="R31" s="60" t="n">
        <v>42861</v>
      </c>
      <c r="S31" s="57" t="n">
        <v>15</v>
      </c>
      <c r="T31" s="56" t="n">
        <f aca="false">R31+S31*365.2</f>
        <v>48339</v>
      </c>
      <c r="U31" s="55" t="s">
        <v>78</v>
      </c>
      <c r="V31" s="62" t="str">
        <f aca="false">IF(Y31="","",Y31)</f>
        <v/>
      </c>
      <c r="W31" s="59" t="s">
        <v>79</v>
      </c>
      <c r="X31" s="57" t="n">
        <v>100</v>
      </c>
      <c r="Y31" s="57"/>
      <c r="Z31" s="59" t="s">
        <v>79</v>
      </c>
      <c r="AA31" s="55" t="s">
        <v>80</v>
      </c>
      <c r="AB31" s="57"/>
      <c r="AC31" s="59" t="s">
        <v>79</v>
      </c>
      <c r="AD31" s="58" t="n">
        <v>24</v>
      </c>
      <c r="AE31" s="63" t="n">
        <v>44650</v>
      </c>
      <c r="AF31" s="64" t="n">
        <f aca="false">IF(AD31=0,0,IF(AE31="","",EDATE(AE31,AD31)-DAY(1)))</f>
        <v>45350</v>
      </c>
      <c r="AG31" s="56" t="s">
        <v>81</v>
      </c>
      <c r="AH31" s="56" t="s">
        <v>82</v>
      </c>
      <c r="AI31" s="59" t="s">
        <v>2977</v>
      </c>
      <c r="AJ31" s="56" t="s">
        <v>113</v>
      </c>
      <c r="AK31" s="64" t="str">
        <f aca="true">IF(AE31=0,"нет данных",IF(TODAY()&lt;AF31-30,"поверен",IF(TODAY()&gt;AF31,"ЗАМЕНИТЬ","ПРОСРОЧЕН")))</f>
        <v>ЗАМЕНИТЬ</v>
      </c>
      <c r="AL31" s="59"/>
      <c r="AM31" s="59" t="s">
        <v>85</v>
      </c>
      <c r="AN31" s="59" t="s">
        <v>2874</v>
      </c>
      <c r="AO31" s="59" t="s">
        <v>2875</v>
      </c>
      <c r="AP31" s="57" t="s">
        <v>365</v>
      </c>
      <c r="AQ31" s="65"/>
      <c r="AR31" s="64"/>
      <c r="AS31" s="59" t="s">
        <v>90</v>
      </c>
      <c r="AT31" s="54" t="s">
        <v>91</v>
      </c>
      <c r="AU31" s="54" t="n">
        <v>4010</v>
      </c>
      <c r="AV31" s="56"/>
      <c r="AW31" s="56"/>
      <c r="AX31" s="54"/>
      <c r="AY31" s="54"/>
      <c r="AZ31" s="54"/>
      <c r="BA31" s="56" t="s">
        <v>92</v>
      </c>
      <c r="BB31" s="56" t="s">
        <v>93</v>
      </c>
      <c r="BC31" s="56" t="s">
        <v>94</v>
      </c>
      <c r="BD31" s="59" t="n">
        <v>3160</v>
      </c>
      <c r="BE31" s="56"/>
      <c r="BF31" s="56"/>
      <c r="BG31" s="62" t="s">
        <v>2975</v>
      </c>
      <c r="BH31" s="232"/>
      <c r="BI31" s="62"/>
      <c r="BJ31" s="232"/>
      <c r="BK31" s="232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customFormat="false" ht="60" hidden="false" customHeight="true" outlineLevel="0" collapsed="false">
      <c r="A32" s="54"/>
      <c r="B32" s="54" t="s">
        <v>62</v>
      </c>
      <c r="C32" s="54" t="s">
        <v>63</v>
      </c>
      <c r="D32" s="55" t="s">
        <v>64</v>
      </c>
      <c r="E32" s="55" t="n">
        <v>221</v>
      </c>
      <c r="F32" s="56" t="s">
        <v>405</v>
      </c>
      <c r="G32" s="56" t="s">
        <v>342</v>
      </c>
      <c r="H32" s="55" t="s">
        <v>2978</v>
      </c>
      <c r="I32" s="57" t="s">
        <v>69</v>
      </c>
      <c r="J32" s="56" t="s">
        <v>361</v>
      </c>
      <c r="K32" s="58" t="s">
        <v>71</v>
      </c>
      <c r="L32" s="58" t="s">
        <v>362</v>
      </c>
      <c r="M32" s="58" t="s">
        <v>73</v>
      </c>
      <c r="N32" s="58" t="s">
        <v>2979</v>
      </c>
      <c r="O32" s="54" t="s">
        <v>75</v>
      </c>
      <c r="P32" s="54" t="s">
        <v>76</v>
      </c>
      <c r="Q32" s="59" t="s">
        <v>77</v>
      </c>
      <c r="R32" s="60" t="n">
        <v>42591</v>
      </c>
      <c r="S32" s="57" t="n">
        <v>15</v>
      </c>
      <c r="T32" s="56" t="n">
        <f aca="false">R32+S32*365.2</f>
        <v>48069</v>
      </c>
      <c r="U32" s="55" t="s">
        <v>78</v>
      </c>
      <c r="V32" s="62" t="str">
        <f aca="false">IF(Y32="","",Y32)</f>
        <v/>
      </c>
      <c r="W32" s="62" t="str">
        <f aca="false">IF(Z32="","",Z32)</f>
        <v>%НКПР</v>
      </c>
      <c r="X32" s="57" t="n">
        <v>100</v>
      </c>
      <c r="Y32" s="57"/>
      <c r="Z32" s="59" t="s">
        <v>79</v>
      </c>
      <c r="AA32" s="55" t="s">
        <v>80</v>
      </c>
      <c r="AB32" s="57"/>
      <c r="AC32" s="59" t="s">
        <v>79</v>
      </c>
      <c r="AD32" s="58" t="n">
        <v>24</v>
      </c>
      <c r="AE32" s="69" t="n">
        <v>45002</v>
      </c>
      <c r="AF32" s="64" t="n">
        <f aca="false">IF(AD32=0,0,IF(AE32="","",EDATE(AE32,AD32)-DAY(1)))</f>
        <v>45702</v>
      </c>
      <c r="AG32" s="56" t="s">
        <v>81</v>
      </c>
      <c r="AH32" s="56" t="s">
        <v>82</v>
      </c>
      <c r="AI32" s="54" t="s">
        <v>2980</v>
      </c>
      <c r="AJ32" s="56" t="s">
        <v>1121</v>
      </c>
      <c r="AK32" s="64" t="str">
        <f aca="true">IF(AE32=0,"нет данных",IF(TODAY()&lt;AF32-30,"поверен",IF(TODAY()&gt;AF32,"ЗАМЕНИТЬ","ПРОСРОЧЕН")))</f>
        <v>ЗАМЕНИТЬ</v>
      </c>
      <c r="AL32" s="59"/>
      <c r="AM32" s="59" t="s">
        <v>85</v>
      </c>
      <c r="AN32" s="59" t="s">
        <v>2874</v>
      </c>
      <c r="AO32" s="59" t="s">
        <v>2875</v>
      </c>
      <c r="AP32" s="57" t="s">
        <v>365</v>
      </c>
      <c r="AQ32" s="65"/>
      <c r="AR32" s="64"/>
      <c r="AS32" s="59" t="s">
        <v>90</v>
      </c>
      <c r="AT32" s="54" t="s">
        <v>91</v>
      </c>
      <c r="AU32" s="54" t="n">
        <v>3956</v>
      </c>
      <c r="AV32" s="56"/>
      <c r="AW32" s="56"/>
      <c r="AX32" s="54"/>
      <c r="AY32" s="54"/>
      <c r="AZ32" s="54"/>
      <c r="BA32" s="56" t="s">
        <v>402</v>
      </c>
      <c r="BB32" s="56" t="s">
        <v>93</v>
      </c>
      <c r="BC32" s="56" t="s">
        <v>94</v>
      </c>
      <c r="BD32" s="59" t="n">
        <v>3160</v>
      </c>
      <c r="BE32" s="56"/>
      <c r="BF32" s="56"/>
      <c r="BG32" s="56" t="s">
        <v>2981</v>
      </c>
      <c r="BH32" s="62"/>
      <c r="BI32" s="62"/>
      <c r="BJ32" s="62"/>
      <c r="BK32" s="62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</row>
    <row r="33" customFormat="false" ht="60" hidden="false" customHeight="true" outlineLevel="0" collapsed="false">
      <c r="A33" s="54"/>
      <c r="B33" s="54" t="s">
        <v>62</v>
      </c>
      <c r="C33" s="54" t="s">
        <v>63</v>
      </c>
      <c r="D33" s="55" t="s">
        <v>64</v>
      </c>
      <c r="E33" s="55" t="s">
        <v>2982</v>
      </c>
      <c r="F33" s="56" t="s">
        <v>1975</v>
      </c>
      <c r="G33" s="56" t="s">
        <v>342</v>
      </c>
      <c r="H33" s="55" t="s">
        <v>2983</v>
      </c>
      <c r="I33" s="57" t="s">
        <v>69</v>
      </c>
      <c r="J33" s="56" t="s">
        <v>361</v>
      </c>
      <c r="K33" s="58" t="s">
        <v>71</v>
      </c>
      <c r="L33" s="58" t="s">
        <v>362</v>
      </c>
      <c r="M33" s="58" t="s">
        <v>73</v>
      </c>
      <c r="N33" s="58" t="s">
        <v>2984</v>
      </c>
      <c r="O33" s="54" t="s">
        <v>444</v>
      </c>
      <c r="P33" s="54" t="s">
        <v>76</v>
      </c>
      <c r="Q33" s="59" t="s">
        <v>77</v>
      </c>
      <c r="R33" s="60" t="n">
        <v>42736</v>
      </c>
      <c r="S33" s="57" t="n">
        <v>15</v>
      </c>
      <c r="T33" s="56" t="n">
        <f aca="false">R33+S33*365.2</f>
        <v>48214</v>
      </c>
      <c r="U33" s="55" t="s">
        <v>78</v>
      </c>
      <c r="V33" s="62" t="str">
        <f aca="false">IF(Y33="","",Y33)</f>
        <v/>
      </c>
      <c r="W33" s="59" t="s">
        <v>79</v>
      </c>
      <c r="X33" s="57" t="n">
        <v>100</v>
      </c>
      <c r="Y33" s="57"/>
      <c r="Z33" s="59" t="s">
        <v>79</v>
      </c>
      <c r="AA33" s="55" t="s">
        <v>80</v>
      </c>
      <c r="AB33" s="57"/>
      <c r="AC33" s="59" t="s">
        <v>79</v>
      </c>
      <c r="AD33" s="58" t="n">
        <v>24</v>
      </c>
      <c r="AE33" s="63" t="n">
        <v>44650</v>
      </c>
      <c r="AF33" s="64" t="n">
        <f aca="false">IF(AD33=0,0,IF(AE33="","",EDATE(AE33,AD33)-DAY(1)))</f>
        <v>45350</v>
      </c>
      <c r="AG33" s="56" t="s">
        <v>81</v>
      </c>
      <c r="AH33" s="56" t="s">
        <v>82</v>
      </c>
      <c r="AI33" s="59" t="s">
        <v>2985</v>
      </c>
      <c r="AJ33" s="56" t="s">
        <v>113</v>
      </c>
      <c r="AK33" s="64" t="str">
        <f aca="true">IF(AE33=0,"нет данных",IF(TODAY()&lt;AF33-30,"поверен",IF(TODAY()&gt;AF33,"ЗАМЕНИТЬ","ПРОСРОЧЕН")))</f>
        <v>ЗАМЕНИТЬ</v>
      </c>
      <c r="AL33" s="59"/>
      <c r="AM33" s="59" t="s">
        <v>85</v>
      </c>
      <c r="AN33" s="59" t="s">
        <v>2874</v>
      </c>
      <c r="AO33" s="59" t="s">
        <v>2875</v>
      </c>
      <c r="AP33" s="57" t="s">
        <v>365</v>
      </c>
      <c r="AQ33" s="65"/>
      <c r="AR33" s="64"/>
      <c r="AS33" s="59" t="s">
        <v>90</v>
      </c>
      <c r="AT33" s="54" t="s">
        <v>91</v>
      </c>
      <c r="AU33" s="54" t="n">
        <v>3437</v>
      </c>
      <c r="AV33" s="56"/>
      <c r="AW33" s="56"/>
      <c r="AX33" s="54"/>
      <c r="AY33" s="54"/>
      <c r="AZ33" s="54"/>
      <c r="BA33" s="56" t="s">
        <v>92</v>
      </c>
      <c r="BB33" s="56" t="s">
        <v>93</v>
      </c>
      <c r="BC33" s="56" t="s">
        <v>94</v>
      </c>
      <c r="BD33" s="59" t="n">
        <v>3160</v>
      </c>
      <c r="BE33" s="56"/>
      <c r="BF33" s="56"/>
      <c r="BG33" s="56" t="s">
        <v>2981</v>
      </c>
      <c r="BH33" s="232"/>
      <c r="BI33" s="62"/>
      <c r="BJ33" s="232"/>
      <c r="BK33" s="232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customFormat="false" ht="60" hidden="false" customHeight="true" outlineLevel="0" collapsed="false">
      <c r="A34" s="54"/>
      <c r="B34" s="54" t="s">
        <v>62</v>
      </c>
      <c r="C34" s="54" t="s">
        <v>63</v>
      </c>
      <c r="D34" s="55" t="s">
        <v>64</v>
      </c>
      <c r="E34" s="55" t="n">
        <v>212</v>
      </c>
      <c r="F34" s="56" t="s">
        <v>2182</v>
      </c>
      <c r="G34" s="56" t="s">
        <v>342</v>
      </c>
      <c r="H34" s="55" t="s">
        <v>2986</v>
      </c>
      <c r="I34" s="57" t="s">
        <v>69</v>
      </c>
      <c r="J34" s="56" t="s">
        <v>361</v>
      </c>
      <c r="K34" s="58" t="s">
        <v>71</v>
      </c>
      <c r="L34" s="58" t="s">
        <v>362</v>
      </c>
      <c r="M34" s="56" t="s">
        <v>73</v>
      </c>
      <c r="N34" s="58" t="s">
        <v>2987</v>
      </c>
      <c r="O34" s="54" t="s">
        <v>75</v>
      </c>
      <c r="P34" s="54" t="s">
        <v>76</v>
      </c>
      <c r="Q34" s="59" t="s">
        <v>77</v>
      </c>
      <c r="R34" s="69" t="n">
        <v>42592</v>
      </c>
      <c r="S34" s="57" t="n">
        <v>15</v>
      </c>
      <c r="T34" s="56" t="n">
        <f aca="false">R34+S34*365.2</f>
        <v>48070</v>
      </c>
      <c r="U34" s="55" t="s">
        <v>78</v>
      </c>
      <c r="V34" s="62" t="str">
        <f aca="false">IF(Y34="","",Y34)</f>
        <v/>
      </c>
      <c r="W34" s="62" t="str">
        <f aca="false">IF(Z34="","",Z34)</f>
        <v>%НКПР</v>
      </c>
      <c r="X34" s="57" t="n">
        <v>100</v>
      </c>
      <c r="Y34" s="57"/>
      <c r="Z34" s="59" t="s">
        <v>79</v>
      </c>
      <c r="AA34" s="55" t="s">
        <v>80</v>
      </c>
      <c r="AB34" s="57"/>
      <c r="AC34" s="59" t="s">
        <v>79</v>
      </c>
      <c r="AD34" s="58" t="n">
        <v>24</v>
      </c>
      <c r="AE34" s="63" t="n">
        <v>44845</v>
      </c>
      <c r="AF34" s="64" t="n">
        <f aca="false">IF(AD34=0,0,IF(AE34="","",EDATE(AE34,AD34)-DAY(1)))</f>
        <v>45545</v>
      </c>
      <c r="AG34" s="56" t="s">
        <v>81</v>
      </c>
      <c r="AH34" s="56" t="s">
        <v>82</v>
      </c>
      <c r="AI34" s="59" t="s">
        <v>2988</v>
      </c>
      <c r="AJ34" s="56" t="s">
        <v>113</v>
      </c>
      <c r="AK34" s="64" t="str">
        <f aca="true">IF(AE34=0,"нет данных",IF(TODAY()&lt;AF34-30,"поверен",IF(TODAY()&gt;AF34,"ЗАМЕНИТЬ","ПРОСРОЧЕН")))</f>
        <v>ЗАМЕНИТЬ</v>
      </c>
      <c r="AL34" s="59"/>
      <c r="AM34" s="59" t="s">
        <v>85</v>
      </c>
      <c r="AN34" s="59" t="s">
        <v>2874</v>
      </c>
      <c r="AO34" s="59" t="s">
        <v>2875</v>
      </c>
      <c r="AP34" s="57" t="s">
        <v>365</v>
      </c>
      <c r="AQ34" s="65" t="n">
        <v>2015</v>
      </c>
      <c r="AR34" s="64"/>
      <c r="AS34" s="59" t="s">
        <v>90</v>
      </c>
      <c r="AT34" s="54" t="s">
        <v>91</v>
      </c>
      <c r="AU34" s="54" t="n">
        <v>2838</v>
      </c>
      <c r="AV34" s="56"/>
      <c r="AW34" s="56"/>
      <c r="AX34" s="54"/>
      <c r="AY34" s="54"/>
      <c r="AZ34" s="54"/>
      <c r="BA34" s="56"/>
      <c r="BB34" s="56" t="s">
        <v>93</v>
      </c>
      <c r="BC34" s="56" t="s">
        <v>94</v>
      </c>
      <c r="BD34" s="59" t="n">
        <v>3160</v>
      </c>
      <c r="BE34" s="56"/>
      <c r="BF34" s="56"/>
      <c r="BG34" s="56" t="s">
        <v>2989</v>
      </c>
      <c r="BH34" s="232"/>
      <c r="BI34" s="62"/>
      <c r="BJ34" s="232"/>
      <c r="BK34" s="232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customFormat="false" ht="60" hidden="false" customHeight="true" outlineLevel="0" collapsed="false">
      <c r="A35" s="54"/>
      <c r="B35" s="54" t="s">
        <v>62</v>
      </c>
      <c r="C35" s="54" t="s">
        <v>63</v>
      </c>
      <c r="D35" s="55" t="s">
        <v>64</v>
      </c>
      <c r="E35" s="55" t="n">
        <v>212</v>
      </c>
      <c r="F35" s="56" t="s">
        <v>2182</v>
      </c>
      <c r="G35" s="56" t="s">
        <v>342</v>
      </c>
      <c r="H35" s="55" t="s">
        <v>2990</v>
      </c>
      <c r="I35" s="57" t="s">
        <v>69</v>
      </c>
      <c r="J35" s="56" t="s">
        <v>361</v>
      </c>
      <c r="K35" s="58" t="s">
        <v>71</v>
      </c>
      <c r="L35" s="58" t="s">
        <v>362</v>
      </c>
      <c r="M35" s="56" t="s">
        <v>73</v>
      </c>
      <c r="N35" s="58" t="s">
        <v>2991</v>
      </c>
      <c r="O35" s="54" t="s">
        <v>75</v>
      </c>
      <c r="P35" s="54" t="s">
        <v>76</v>
      </c>
      <c r="Q35" s="59" t="s">
        <v>77</v>
      </c>
      <c r="R35" s="69" t="n">
        <v>42592</v>
      </c>
      <c r="S35" s="57" t="n">
        <v>15</v>
      </c>
      <c r="T35" s="56" t="n">
        <f aca="false">R35+S35*365.2</f>
        <v>48070</v>
      </c>
      <c r="U35" s="55" t="s">
        <v>78</v>
      </c>
      <c r="V35" s="62" t="str">
        <f aca="false">IF(Y35="","",Y35)</f>
        <v/>
      </c>
      <c r="W35" s="62" t="str">
        <f aca="false">IF(Z35="","",Z35)</f>
        <v>%НКПР</v>
      </c>
      <c r="X35" s="57" t="n">
        <v>100</v>
      </c>
      <c r="Y35" s="57"/>
      <c r="Z35" s="59" t="s">
        <v>79</v>
      </c>
      <c r="AA35" s="55" t="s">
        <v>80</v>
      </c>
      <c r="AB35" s="57"/>
      <c r="AC35" s="59" t="s">
        <v>79</v>
      </c>
      <c r="AD35" s="58" t="n">
        <v>24</v>
      </c>
      <c r="AE35" s="63" t="n">
        <v>44845</v>
      </c>
      <c r="AF35" s="64" t="n">
        <f aca="false">IF(AD35=0,0,IF(AE35="","",EDATE(AE35,AD35)-DAY(1)))</f>
        <v>45545</v>
      </c>
      <c r="AG35" s="56" t="s">
        <v>81</v>
      </c>
      <c r="AH35" s="56" t="s">
        <v>82</v>
      </c>
      <c r="AI35" s="59" t="s">
        <v>2992</v>
      </c>
      <c r="AJ35" s="56" t="s">
        <v>316</v>
      </c>
      <c r="AK35" s="64" t="str">
        <f aca="true">IF(AE35=0,"нет данных",IF(TODAY()&lt;AF35-30,"поверен",IF(TODAY()&gt;AF35,"ЗАМЕНИТЬ","ПРОСРОЧЕН")))</f>
        <v>ЗАМЕНИТЬ</v>
      </c>
      <c r="AL35" s="59"/>
      <c r="AM35" s="59" t="s">
        <v>85</v>
      </c>
      <c r="AN35" s="59" t="s">
        <v>2874</v>
      </c>
      <c r="AO35" s="59" t="s">
        <v>2875</v>
      </c>
      <c r="AP35" s="57" t="s">
        <v>365</v>
      </c>
      <c r="AQ35" s="65" t="n">
        <v>2016</v>
      </c>
      <c r="AR35" s="64"/>
      <c r="AS35" s="59" t="s">
        <v>90</v>
      </c>
      <c r="AT35" s="54" t="s">
        <v>91</v>
      </c>
      <c r="AU35" s="54" t="n">
        <v>2833</v>
      </c>
      <c r="AV35" s="56"/>
      <c r="AW35" s="56"/>
      <c r="AX35" s="54"/>
      <c r="AY35" s="54"/>
      <c r="AZ35" s="54"/>
      <c r="BA35" s="56"/>
      <c r="BB35" s="56" t="s">
        <v>93</v>
      </c>
      <c r="BC35" s="56" t="s">
        <v>94</v>
      </c>
      <c r="BD35" s="59" t="n">
        <v>3160</v>
      </c>
      <c r="BE35" s="56"/>
      <c r="BF35" s="56"/>
      <c r="BG35" s="56" t="s">
        <v>2989</v>
      </c>
      <c r="BH35" s="232"/>
      <c r="BI35" s="62"/>
      <c r="BJ35" s="232"/>
      <c r="BK35" s="232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customFormat="false" ht="60" hidden="false" customHeight="true" outlineLevel="0" collapsed="false">
      <c r="A36" s="54"/>
      <c r="B36" s="54" t="s">
        <v>62</v>
      </c>
      <c r="C36" s="54" t="s">
        <v>63</v>
      </c>
      <c r="D36" s="55" t="s">
        <v>64</v>
      </c>
      <c r="E36" s="232" t="s">
        <v>2993</v>
      </c>
      <c r="F36" s="232"/>
      <c r="G36" s="232"/>
      <c r="H36" s="232"/>
      <c r="I36" s="57" t="s">
        <v>2994</v>
      </c>
      <c r="J36" s="54" t="s">
        <v>2995</v>
      </c>
      <c r="K36" s="54" t="s">
        <v>376</v>
      </c>
      <c r="L36" s="54" t="s">
        <v>2996</v>
      </c>
      <c r="M36" s="54" t="s">
        <v>2997</v>
      </c>
      <c r="N36" s="54" t="s">
        <v>2998</v>
      </c>
      <c r="O36" s="54" t="s">
        <v>379</v>
      </c>
      <c r="P36" s="54" t="s">
        <v>76</v>
      </c>
      <c r="Q36" s="59" t="s">
        <v>239</v>
      </c>
      <c r="R36" s="107" t="s">
        <v>115</v>
      </c>
      <c r="S36" s="62"/>
      <c r="T36" s="60"/>
      <c r="U36" s="62" t="n">
        <v>0</v>
      </c>
      <c r="V36" s="62" t="s">
        <v>242</v>
      </c>
      <c r="W36" s="62" t="s">
        <v>242</v>
      </c>
      <c r="X36" s="62" t="n">
        <v>3300</v>
      </c>
      <c r="Y36" s="62" t="s">
        <v>242</v>
      </c>
      <c r="Z36" s="62" t="s">
        <v>242</v>
      </c>
      <c r="AA36" s="55" t="s">
        <v>80</v>
      </c>
      <c r="AB36" s="62" t="s">
        <v>242</v>
      </c>
      <c r="AC36" s="62" t="s">
        <v>242</v>
      </c>
      <c r="AD36" s="62" t="n">
        <v>24</v>
      </c>
      <c r="AE36" s="60" t="n">
        <v>44580</v>
      </c>
      <c r="AF36" s="64" t="n">
        <f aca="false">IF(AD36=0,0,IF(AE36="","",EDATE(AE36,AD36)-DAY(1)))</f>
        <v>45279</v>
      </c>
      <c r="AG36" s="64" t="s">
        <v>81</v>
      </c>
      <c r="AH36" s="64" t="s">
        <v>82</v>
      </c>
      <c r="AI36" s="62" t="s">
        <v>2999</v>
      </c>
      <c r="AJ36" s="62" t="s">
        <v>113</v>
      </c>
      <c r="AK36" s="64" t="str">
        <f aca="true">IF(AE36=0,"нет данных",IF(TODAY()&lt;AF36-30,"поверен",IF(TODAY()&gt;AF36,"ЗАМЕНИТЬ","ПРОСРОЧЕН")))</f>
        <v>ЗАМЕНИТЬ</v>
      </c>
      <c r="AL36" s="232"/>
      <c r="AM36" s="59" t="s">
        <v>85</v>
      </c>
      <c r="AN36" s="59" t="s">
        <v>86</v>
      </c>
      <c r="AO36" s="54" t="s">
        <v>87</v>
      </c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56" t="s">
        <v>386</v>
      </c>
      <c r="BC36" s="56" t="s">
        <v>387</v>
      </c>
      <c r="BD36" s="59" t="n">
        <v>2971</v>
      </c>
      <c r="BE36" s="232"/>
      <c r="BF36" s="232"/>
      <c r="BG36" s="62" t="s">
        <v>3000</v>
      </c>
      <c r="BH36" s="232"/>
      <c r="BI36" s="65" t="s">
        <v>389</v>
      </c>
      <c r="BJ36" s="65" t="s">
        <v>390</v>
      </c>
      <c r="BK36" s="65" t="s">
        <v>391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customFormat="false" ht="54.95" hidden="false" customHeight="true" outlineLevel="0" collapsed="false">
      <c r="A37" s="54"/>
      <c r="B37" s="54" t="s">
        <v>62</v>
      </c>
      <c r="C37" s="54" t="s">
        <v>63</v>
      </c>
      <c r="D37" s="55" t="s">
        <v>64</v>
      </c>
      <c r="E37" s="55" t="n">
        <v>220</v>
      </c>
      <c r="F37" s="56" t="s">
        <v>2384</v>
      </c>
      <c r="G37" s="56" t="s">
        <v>342</v>
      </c>
      <c r="H37" s="55" t="s">
        <v>3001</v>
      </c>
      <c r="I37" s="57" t="s">
        <v>69</v>
      </c>
      <c r="J37" s="56" t="s">
        <v>361</v>
      </c>
      <c r="K37" s="58" t="s">
        <v>71</v>
      </c>
      <c r="L37" s="58" t="s">
        <v>362</v>
      </c>
      <c r="M37" s="58" t="s">
        <v>73</v>
      </c>
      <c r="N37" s="58" t="s">
        <v>3002</v>
      </c>
      <c r="O37" s="54" t="s">
        <v>75</v>
      </c>
      <c r="P37" s="54" t="s">
        <v>76</v>
      </c>
      <c r="Q37" s="59" t="s">
        <v>77</v>
      </c>
      <c r="R37" s="60" t="n">
        <v>42591</v>
      </c>
      <c r="S37" s="57" t="n">
        <v>15</v>
      </c>
      <c r="T37" s="56" t="n">
        <v>48069</v>
      </c>
      <c r="U37" s="55" t="s">
        <v>78</v>
      </c>
      <c r="V37" s="62"/>
      <c r="W37" s="62" t="s">
        <v>79</v>
      </c>
      <c r="X37" s="57" t="n">
        <v>100</v>
      </c>
      <c r="Y37" s="57"/>
      <c r="Z37" s="59" t="s">
        <v>79</v>
      </c>
      <c r="AA37" s="55" t="s">
        <v>80</v>
      </c>
      <c r="AB37" s="57"/>
      <c r="AC37" s="59" t="s">
        <v>79</v>
      </c>
      <c r="AD37" s="58" t="n">
        <v>24</v>
      </c>
      <c r="AE37" s="69" t="n">
        <v>45002</v>
      </c>
      <c r="AF37" s="64" t="n">
        <v>45732</v>
      </c>
      <c r="AG37" s="56" t="s">
        <v>81</v>
      </c>
      <c r="AH37" s="56" t="s">
        <v>82</v>
      </c>
      <c r="AI37" s="54" t="s">
        <v>3003</v>
      </c>
      <c r="AJ37" s="56" t="s">
        <v>1121</v>
      </c>
      <c r="AK37" s="64" t="s">
        <v>2203</v>
      </c>
      <c r="AL37" s="59"/>
      <c r="AM37" s="59" t="s">
        <v>85</v>
      </c>
      <c r="AN37" s="59" t="s">
        <v>2874</v>
      </c>
      <c r="AO37" s="59" t="s">
        <v>2875</v>
      </c>
      <c r="AP37" s="57" t="s">
        <v>365</v>
      </c>
      <c r="AQ37" s="65" t="s">
        <v>263</v>
      </c>
      <c r="AR37" s="64"/>
      <c r="AS37" s="59" t="s">
        <v>90</v>
      </c>
      <c r="AT37" s="54" t="s">
        <v>91</v>
      </c>
      <c r="AU37" s="54" t="n">
        <v>3969</v>
      </c>
      <c r="AV37" s="65" t="s">
        <v>263</v>
      </c>
      <c r="AW37" s="56"/>
      <c r="AX37" s="54"/>
      <c r="AY37" s="54"/>
      <c r="AZ37" s="54"/>
      <c r="BA37" s="56" t="s">
        <v>402</v>
      </c>
      <c r="BB37" s="56" t="s">
        <v>93</v>
      </c>
      <c r="BC37" s="56" t="s">
        <v>94</v>
      </c>
      <c r="BD37" s="59" t="n">
        <v>3160</v>
      </c>
      <c r="BE37" s="56"/>
      <c r="BF37" s="56"/>
      <c r="BG37" s="56" t="s">
        <v>3004</v>
      </c>
      <c r="BH37" s="62"/>
      <c r="BI37" s="62"/>
      <c r="BJ37" s="62"/>
      <c r="BK37" s="62"/>
    </row>
    <row r="38" customFormat="false" ht="54.95" hidden="false" customHeight="true" outlineLevel="0" collapsed="false">
      <c r="A38" s="54"/>
      <c r="B38" s="54" t="s">
        <v>62</v>
      </c>
      <c r="C38" s="54" t="s">
        <v>63</v>
      </c>
      <c r="D38" s="55" t="s">
        <v>64</v>
      </c>
      <c r="E38" s="55" t="n">
        <v>221</v>
      </c>
      <c r="F38" s="56" t="s">
        <v>405</v>
      </c>
      <c r="G38" s="56" t="s">
        <v>342</v>
      </c>
      <c r="H38" s="55" t="s">
        <v>3005</v>
      </c>
      <c r="I38" s="57" t="s">
        <v>69</v>
      </c>
      <c r="J38" s="56" t="s">
        <v>361</v>
      </c>
      <c r="K38" s="58" t="s">
        <v>71</v>
      </c>
      <c r="L38" s="58" t="s">
        <v>362</v>
      </c>
      <c r="M38" s="58" t="s">
        <v>73</v>
      </c>
      <c r="N38" s="58" t="s">
        <v>3006</v>
      </c>
      <c r="O38" s="54" t="s">
        <v>75</v>
      </c>
      <c r="P38" s="54" t="s">
        <v>76</v>
      </c>
      <c r="Q38" s="59" t="s">
        <v>77</v>
      </c>
      <c r="R38" s="60" t="n">
        <v>42591</v>
      </c>
      <c r="S38" s="57" t="n">
        <v>15</v>
      </c>
      <c r="T38" s="56" t="n">
        <v>48069</v>
      </c>
      <c r="U38" s="55" t="s">
        <v>78</v>
      </c>
      <c r="V38" s="62"/>
      <c r="W38" s="62" t="s">
        <v>79</v>
      </c>
      <c r="X38" s="57" t="n">
        <v>100</v>
      </c>
      <c r="Y38" s="57"/>
      <c r="Z38" s="59" t="s">
        <v>79</v>
      </c>
      <c r="AA38" s="55" t="s">
        <v>80</v>
      </c>
      <c r="AB38" s="57"/>
      <c r="AC38" s="59" t="s">
        <v>79</v>
      </c>
      <c r="AD38" s="58" t="n">
        <v>24</v>
      </c>
      <c r="AE38" s="69" t="n">
        <v>45002</v>
      </c>
      <c r="AF38" s="64" t="n">
        <v>45732</v>
      </c>
      <c r="AG38" s="56" t="s">
        <v>81</v>
      </c>
      <c r="AH38" s="56" t="s">
        <v>82</v>
      </c>
      <c r="AI38" s="54" t="s">
        <v>3007</v>
      </c>
      <c r="AJ38" s="56" t="s">
        <v>1121</v>
      </c>
      <c r="AK38" s="64" t="s">
        <v>2203</v>
      </c>
      <c r="AL38" s="59"/>
      <c r="AM38" s="59" t="s">
        <v>85</v>
      </c>
      <c r="AN38" s="59" t="s">
        <v>86</v>
      </c>
      <c r="AO38" s="59" t="s">
        <v>87</v>
      </c>
      <c r="AP38" s="57" t="s">
        <v>365</v>
      </c>
      <c r="AQ38" s="65"/>
      <c r="AR38" s="64"/>
      <c r="AS38" s="59" t="s">
        <v>90</v>
      </c>
      <c r="AT38" s="54" t="s">
        <v>91</v>
      </c>
      <c r="AU38" s="54" t="n">
        <v>3954</v>
      </c>
      <c r="AV38" s="56"/>
      <c r="AW38" s="56"/>
      <c r="AX38" s="54"/>
      <c r="AY38" s="54"/>
      <c r="AZ38" s="54"/>
      <c r="BA38" s="56" t="s">
        <v>402</v>
      </c>
      <c r="BB38" s="56" t="s">
        <v>93</v>
      </c>
      <c r="BC38" s="56" t="s">
        <v>94</v>
      </c>
      <c r="BD38" s="59" t="n">
        <v>3160</v>
      </c>
      <c r="BE38" s="56"/>
      <c r="BF38" s="56"/>
      <c r="BG38" s="56" t="s">
        <v>367</v>
      </c>
      <c r="BH38" s="62"/>
      <c r="BI38" s="62"/>
      <c r="BJ38" s="62"/>
      <c r="BK38" s="62"/>
    </row>
    <row r="39" customFormat="false" ht="54.95" hidden="false" customHeight="true" outlineLevel="0" collapsed="false">
      <c r="A39" s="54"/>
      <c r="B39" s="54" t="s">
        <v>62</v>
      </c>
      <c r="C39" s="54" t="s">
        <v>63</v>
      </c>
      <c r="D39" s="55" t="s">
        <v>64</v>
      </c>
      <c r="E39" s="55" t="n">
        <v>221</v>
      </c>
      <c r="F39" s="56" t="s">
        <v>405</v>
      </c>
      <c r="G39" s="56" t="s">
        <v>342</v>
      </c>
      <c r="H39" s="55" t="s">
        <v>3008</v>
      </c>
      <c r="I39" s="57" t="s">
        <v>69</v>
      </c>
      <c r="J39" s="56" t="s">
        <v>361</v>
      </c>
      <c r="K39" s="58" t="s">
        <v>71</v>
      </c>
      <c r="L39" s="58" t="s">
        <v>362</v>
      </c>
      <c r="M39" s="58" t="s">
        <v>73</v>
      </c>
      <c r="N39" s="58" t="s">
        <v>3009</v>
      </c>
      <c r="O39" s="54" t="s">
        <v>75</v>
      </c>
      <c r="P39" s="54" t="s">
        <v>76</v>
      </c>
      <c r="Q39" s="59" t="s">
        <v>77</v>
      </c>
      <c r="R39" s="60" t="n">
        <v>42591</v>
      </c>
      <c r="S39" s="57" t="n">
        <v>15</v>
      </c>
      <c r="T39" s="56" t="n">
        <v>48069</v>
      </c>
      <c r="U39" s="55" t="s">
        <v>78</v>
      </c>
      <c r="V39" s="62"/>
      <c r="W39" s="62" t="s">
        <v>79</v>
      </c>
      <c r="X39" s="57" t="n">
        <v>100</v>
      </c>
      <c r="Y39" s="57"/>
      <c r="Z39" s="59" t="s">
        <v>79</v>
      </c>
      <c r="AA39" s="55" t="s">
        <v>80</v>
      </c>
      <c r="AB39" s="57"/>
      <c r="AC39" s="59" t="s">
        <v>79</v>
      </c>
      <c r="AD39" s="58" t="n">
        <v>24</v>
      </c>
      <c r="AE39" s="69" t="n">
        <v>45002</v>
      </c>
      <c r="AF39" s="64" t="n">
        <v>45732</v>
      </c>
      <c r="AG39" s="56" t="s">
        <v>81</v>
      </c>
      <c r="AH39" s="56" t="s">
        <v>82</v>
      </c>
      <c r="AI39" s="54" t="s">
        <v>3010</v>
      </c>
      <c r="AJ39" s="56" t="s">
        <v>1121</v>
      </c>
      <c r="AK39" s="64" t="s">
        <v>2203</v>
      </c>
      <c r="AL39" s="59"/>
      <c r="AM39" s="59" t="s">
        <v>85</v>
      </c>
      <c r="AN39" s="59" t="s">
        <v>86</v>
      </c>
      <c r="AO39" s="59" t="s">
        <v>87</v>
      </c>
      <c r="AP39" s="57" t="s">
        <v>365</v>
      </c>
      <c r="AQ39" s="65"/>
      <c r="AR39" s="64"/>
      <c r="AS39" s="59" t="s">
        <v>90</v>
      </c>
      <c r="AT39" s="54" t="s">
        <v>91</v>
      </c>
      <c r="AU39" s="54" t="n">
        <v>3951</v>
      </c>
      <c r="AV39" s="56"/>
      <c r="AW39" s="56"/>
      <c r="AX39" s="54"/>
      <c r="AY39" s="54"/>
      <c r="AZ39" s="54"/>
      <c r="BA39" s="56" t="s">
        <v>402</v>
      </c>
      <c r="BB39" s="56" t="s">
        <v>93</v>
      </c>
      <c r="BC39" s="56" t="s">
        <v>94</v>
      </c>
      <c r="BD39" s="59" t="n">
        <v>3160</v>
      </c>
      <c r="BE39" s="56"/>
      <c r="BF39" s="56"/>
      <c r="BG39" s="56" t="s">
        <v>367</v>
      </c>
      <c r="BH39" s="62"/>
      <c r="BI39" s="62"/>
      <c r="BJ39" s="62"/>
      <c r="BK39" s="62"/>
    </row>
    <row r="40" customFormat="false" ht="54.95" hidden="false" customHeight="true" outlineLevel="0" collapsed="false">
      <c r="A40" s="54"/>
      <c r="B40" s="54" t="s">
        <v>62</v>
      </c>
      <c r="C40" s="54" t="s">
        <v>63</v>
      </c>
      <c r="D40" s="55" t="s">
        <v>64</v>
      </c>
      <c r="E40" s="55" t="n">
        <v>227</v>
      </c>
      <c r="F40" s="56" t="s">
        <v>2509</v>
      </c>
      <c r="G40" s="56" t="s">
        <v>2510</v>
      </c>
      <c r="H40" s="55" t="s">
        <v>3011</v>
      </c>
      <c r="I40" s="57" t="s">
        <v>69</v>
      </c>
      <c r="J40" s="56" t="s">
        <v>361</v>
      </c>
      <c r="K40" s="58" t="s">
        <v>71</v>
      </c>
      <c r="L40" s="58" t="s">
        <v>72</v>
      </c>
      <c r="M40" s="58" t="s">
        <v>3012</v>
      </c>
      <c r="N40" s="58" t="s">
        <v>3013</v>
      </c>
      <c r="O40" s="54" t="s">
        <v>2520</v>
      </c>
      <c r="P40" s="54" t="s">
        <v>76</v>
      </c>
      <c r="Q40" s="59" t="s">
        <v>77</v>
      </c>
      <c r="R40" s="69" t="n">
        <v>42591</v>
      </c>
      <c r="S40" s="57" t="n">
        <v>15</v>
      </c>
      <c r="T40" s="56" t="n">
        <v>48069</v>
      </c>
      <c r="U40" s="55" t="s">
        <v>78</v>
      </c>
      <c r="V40" s="54"/>
      <c r="W40" s="54" t="s">
        <v>79</v>
      </c>
      <c r="X40" s="57" t="n">
        <v>100</v>
      </c>
      <c r="Y40" s="57"/>
      <c r="Z40" s="59" t="s">
        <v>79</v>
      </c>
      <c r="AA40" s="55" t="s">
        <v>80</v>
      </c>
      <c r="AB40" s="57"/>
      <c r="AC40" s="59" t="s">
        <v>79</v>
      </c>
      <c r="AD40" s="58" t="n">
        <v>24</v>
      </c>
      <c r="AE40" s="63" t="n">
        <v>45034</v>
      </c>
      <c r="AF40" s="64" t="n">
        <v>45764</v>
      </c>
      <c r="AG40" s="56" t="s">
        <v>81</v>
      </c>
      <c r="AH40" s="56" t="s">
        <v>82</v>
      </c>
      <c r="AI40" s="59" t="s">
        <v>3014</v>
      </c>
      <c r="AJ40" s="56" t="s">
        <v>316</v>
      </c>
      <c r="AK40" s="64" t="s">
        <v>2203</v>
      </c>
      <c r="AL40" s="59"/>
      <c r="AM40" s="59" t="s">
        <v>85</v>
      </c>
      <c r="AN40" s="59" t="s">
        <v>3015</v>
      </c>
      <c r="AO40" s="59" t="s">
        <v>2875</v>
      </c>
      <c r="AP40" s="57" t="s">
        <v>365</v>
      </c>
      <c r="AQ40" s="65"/>
      <c r="AR40" s="64"/>
      <c r="AS40" s="59" t="s">
        <v>90</v>
      </c>
      <c r="AT40" s="54" t="s">
        <v>91</v>
      </c>
      <c r="AU40" s="54" t="n">
        <v>3034</v>
      </c>
      <c r="AV40" s="56"/>
      <c r="AW40" s="56"/>
      <c r="AX40" s="54"/>
      <c r="AY40" s="54"/>
      <c r="AZ40" s="54"/>
      <c r="BA40" s="56" t="s">
        <v>92</v>
      </c>
      <c r="BB40" s="56" t="s">
        <v>93</v>
      </c>
      <c r="BC40" s="56" t="s">
        <v>94</v>
      </c>
      <c r="BD40" s="59" t="n">
        <v>3160</v>
      </c>
      <c r="BE40" s="56"/>
      <c r="BF40" s="56"/>
      <c r="BG40" s="54" t="s">
        <v>124</v>
      </c>
      <c r="BH40" s="246"/>
      <c r="BI40" s="54"/>
      <c r="BJ40" s="246"/>
      <c r="BK40" s="246"/>
    </row>
    <row r="41" customFormat="false" ht="54.95" hidden="false" customHeight="true" outlineLevel="0" collapsed="false">
      <c r="A41" s="54"/>
      <c r="B41" s="54" t="s">
        <v>62</v>
      </c>
      <c r="C41" s="54" t="s">
        <v>63</v>
      </c>
      <c r="D41" s="55" t="s">
        <v>64</v>
      </c>
      <c r="E41" s="55" t="s">
        <v>2555</v>
      </c>
      <c r="F41" s="56" t="s">
        <v>2556</v>
      </c>
      <c r="G41" s="56" t="s">
        <v>342</v>
      </c>
      <c r="H41" s="55" t="s">
        <v>3016</v>
      </c>
      <c r="I41" s="57" t="s">
        <v>69</v>
      </c>
      <c r="J41" s="56" t="s">
        <v>361</v>
      </c>
      <c r="K41" s="58" t="s">
        <v>71</v>
      </c>
      <c r="L41" s="58" t="s">
        <v>362</v>
      </c>
      <c r="M41" s="58" t="s">
        <v>3012</v>
      </c>
      <c r="N41" s="58" t="s">
        <v>3017</v>
      </c>
      <c r="O41" s="54" t="s">
        <v>2520</v>
      </c>
      <c r="P41" s="54" t="s">
        <v>76</v>
      </c>
      <c r="Q41" s="59" t="s">
        <v>77</v>
      </c>
      <c r="R41" s="69" t="n">
        <v>42653</v>
      </c>
      <c r="S41" s="57" t="n">
        <v>15</v>
      </c>
      <c r="T41" s="56" t="n">
        <v>48131</v>
      </c>
      <c r="U41" s="55" t="s">
        <v>78</v>
      </c>
      <c r="V41" s="54"/>
      <c r="W41" s="54" t="s">
        <v>79</v>
      </c>
      <c r="X41" s="57" t="n">
        <v>100</v>
      </c>
      <c r="Y41" s="57"/>
      <c r="Z41" s="59" t="s">
        <v>79</v>
      </c>
      <c r="AA41" s="55" t="s">
        <v>80</v>
      </c>
      <c r="AB41" s="57"/>
      <c r="AC41" s="59" t="s">
        <v>79</v>
      </c>
      <c r="AD41" s="58" t="n">
        <v>24</v>
      </c>
      <c r="AE41" s="63" t="n">
        <v>45034</v>
      </c>
      <c r="AF41" s="64" t="n">
        <v>45764</v>
      </c>
      <c r="AG41" s="56" t="s">
        <v>81</v>
      </c>
      <c r="AH41" s="56" t="s">
        <v>82</v>
      </c>
      <c r="AI41" s="59" t="s">
        <v>3018</v>
      </c>
      <c r="AJ41" s="56" t="s">
        <v>113</v>
      </c>
      <c r="AK41" s="64" t="s">
        <v>2203</v>
      </c>
      <c r="AL41" s="59"/>
      <c r="AM41" s="59" t="s">
        <v>85</v>
      </c>
      <c r="AN41" s="59" t="s">
        <v>2874</v>
      </c>
      <c r="AO41" s="59" t="s">
        <v>87</v>
      </c>
      <c r="AP41" s="57" t="s">
        <v>365</v>
      </c>
      <c r="AQ41" s="65"/>
      <c r="AR41" s="64"/>
      <c r="AS41" s="59" t="s">
        <v>90</v>
      </c>
      <c r="AT41" s="54" t="s">
        <v>91</v>
      </c>
      <c r="AU41" s="54" t="n">
        <v>4422</v>
      </c>
      <c r="AV41" s="56"/>
      <c r="AW41" s="56"/>
      <c r="AX41" s="54"/>
      <c r="AY41" s="54"/>
      <c r="AZ41" s="54"/>
      <c r="BA41" s="56" t="s">
        <v>92</v>
      </c>
      <c r="BB41" s="56" t="s">
        <v>93</v>
      </c>
      <c r="BC41" s="56" t="s">
        <v>94</v>
      </c>
      <c r="BD41" s="59" t="n">
        <v>3160</v>
      </c>
      <c r="BE41" s="56"/>
      <c r="BF41" s="56"/>
      <c r="BG41" s="54" t="s">
        <v>124</v>
      </c>
      <c r="BH41" s="246"/>
      <c r="BI41" s="54"/>
      <c r="BJ41" s="246"/>
      <c r="BK41" s="246"/>
    </row>
    <row r="42" customFormat="false" ht="54.95" hidden="false" customHeight="true" outlineLevel="0" collapsed="false">
      <c r="A42" s="54"/>
      <c r="B42" s="54" t="s">
        <v>62</v>
      </c>
      <c r="C42" s="54" t="s">
        <v>63</v>
      </c>
      <c r="D42" s="55" t="s">
        <v>64</v>
      </c>
      <c r="E42" s="55" t="s">
        <v>2555</v>
      </c>
      <c r="F42" s="56" t="s">
        <v>2556</v>
      </c>
      <c r="G42" s="56" t="s">
        <v>342</v>
      </c>
      <c r="H42" s="55" t="s">
        <v>3019</v>
      </c>
      <c r="I42" s="57" t="s">
        <v>69</v>
      </c>
      <c r="J42" s="56" t="s">
        <v>361</v>
      </c>
      <c r="K42" s="58" t="s">
        <v>71</v>
      </c>
      <c r="L42" s="58" t="s">
        <v>362</v>
      </c>
      <c r="M42" s="58" t="s">
        <v>3012</v>
      </c>
      <c r="N42" s="58" t="s">
        <v>3020</v>
      </c>
      <c r="O42" s="54" t="s">
        <v>2520</v>
      </c>
      <c r="P42" s="54" t="s">
        <v>76</v>
      </c>
      <c r="Q42" s="59" t="s">
        <v>77</v>
      </c>
      <c r="R42" s="69" t="n">
        <v>42653</v>
      </c>
      <c r="S42" s="57" t="n">
        <v>15</v>
      </c>
      <c r="T42" s="56" t="n">
        <v>48131</v>
      </c>
      <c r="U42" s="55" t="s">
        <v>78</v>
      </c>
      <c r="V42" s="54"/>
      <c r="W42" s="54" t="s">
        <v>79</v>
      </c>
      <c r="X42" s="57" t="n">
        <v>100</v>
      </c>
      <c r="Y42" s="57"/>
      <c r="Z42" s="59" t="s">
        <v>79</v>
      </c>
      <c r="AA42" s="55" t="s">
        <v>80</v>
      </c>
      <c r="AB42" s="57"/>
      <c r="AC42" s="59" t="s">
        <v>79</v>
      </c>
      <c r="AD42" s="58" t="n">
        <v>24</v>
      </c>
      <c r="AE42" s="63" t="n">
        <v>45034</v>
      </c>
      <c r="AF42" s="64" t="n">
        <v>45764</v>
      </c>
      <c r="AG42" s="56" t="s">
        <v>81</v>
      </c>
      <c r="AH42" s="56" t="s">
        <v>82</v>
      </c>
      <c r="AI42" s="59" t="s">
        <v>3021</v>
      </c>
      <c r="AJ42" s="56" t="s">
        <v>113</v>
      </c>
      <c r="AK42" s="64" t="s">
        <v>2203</v>
      </c>
      <c r="AL42" s="59"/>
      <c r="AM42" s="59" t="s">
        <v>85</v>
      </c>
      <c r="AN42" s="59" t="s">
        <v>2874</v>
      </c>
      <c r="AO42" s="59" t="s">
        <v>87</v>
      </c>
      <c r="AP42" s="57" t="s">
        <v>365</v>
      </c>
      <c r="AQ42" s="65"/>
      <c r="AR42" s="64"/>
      <c r="AS42" s="59" t="s">
        <v>90</v>
      </c>
      <c r="AT42" s="54" t="s">
        <v>91</v>
      </c>
      <c r="AU42" s="54" t="n">
        <v>4424</v>
      </c>
      <c r="AV42" s="56"/>
      <c r="AW42" s="56"/>
      <c r="AX42" s="54"/>
      <c r="AY42" s="54"/>
      <c r="AZ42" s="54"/>
      <c r="BA42" s="56" t="s">
        <v>92</v>
      </c>
      <c r="BB42" s="56" t="s">
        <v>93</v>
      </c>
      <c r="BC42" s="56" t="s">
        <v>94</v>
      </c>
      <c r="BD42" s="59" t="n">
        <v>3160</v>
      </c>
      <c r="BE42" s="56"/>
      <c r="BF42" s="56"/>
      <c r="BG42" s="54" t="s">
        <v>124</v>
      </c>
      <c r="BH42" s="246"/>
      <c r="BI42" s="54"/>
      <c r="BJ42" s="246"/>
      <c r="BK42" s="246"/>
    </row>
    <row r="43" customFormat="false" ht="54.95" hidden="false" customHeight="true" outlineLevel="0" collapsed="false">
      <c r="A43" s="54"/>
      <c r="B43" s="54" t="s">
        <v>62</v>
      </c>
      <c r="C43" s="54" t="s">
        <v>63</v>
      </c>
      <c r="D43" s="55" t="s">
        <v>64</v>
      </c>
      <c r="E43" s="55" t="s">
        <v>2555</v>
      </c>
      <c r="F43" s="56" t="s">
        <v>2556</v>
      </c>
      <c r="G43" s="56" t="s">
        <v>342</v>
      </c>
      <c r="H43" s="55" t="s">
        <v>3022</v>
      </c>
      <c r="I43" s="57" t="s">
        <v>69</v>
      </c>
      <c r="J43" s="56" t="s">
        <v>361</v>
      </c>
      <c r="K43" s="58" t="s">
        <v>71</v>
      </c>
      <c r="L43" s="58" t="s">
        <v>362</v>
      </c>
      <c r="M43" s="58" t="s">
        <v>3012</v>
      </c>
      <c r="N43" s="58" t="s">
        <v>3023</v>
      </c>
      <c r="O43" s="54" t="s">
        <v>2520</v>
      </c>
      <c r="P43" s="54" t="s">
        <v>76</v>
      </c>
      <c r="Q43" s="59" t="s">
        <v>77</v>
      </c>
      <c r="R43" s="69" t="n">
        <v>42653</v>
      </c>
      <c r="S43" s="57" t="n">
        <v>15</v>
      </c>
      <c r="T43" s="56" t="n">
        <v>48131</v>
      </c>
      <c r="U43" s="55" t="s">
        <v>78</v>
      </c>
      <c r="V43" s="54"/>
      <c r="W43" s="54" t="s">
        <v>79</v>
      </c>
      <c r="X43" s="57" t="n">
        <v>100</v>
      </c>
      <c r="Y43" s="57"/>
      <c r="Z43" s="59" t="s">
        <v>79</v>
      </c>
      <c r="AA43" s="55" t="s">
        <v>80</v>
      </c>
      <c r="AB43" s="57"/>
      <c r="AC43" s="59" t="s">
        <v>79</v>
      </c>
      <c r="AD43" s="58" t="n">
        <v>24</v>
      </c>
      <c r="AE43" s="63" t="n">
        <v>45034</v>
      </c>
      <c r="AF43" s="64" t="n">
        <v>45764</v>
      </c>
      <c r="AG43" s="56" t="s">
        <v>81</v>
      </c>
      <c r="AH43" s="56" t="s">
        <v>82</v>
      </c>
      <c r="AI43" s="59" t="s">
        <v>3024</v>
      </c>
      <c r="AJ43" s="56" t="s">
        <v>113</v>
      </c>
      <c r="AK43" s="64" t="s">
        <v>2203</v>
      </c>
      <c r="AL43" s="59"/>
      <c r="AM43" s="59" t="s">
        <v>85</v>
      </c>
      <c r="AN43" s="59" t="s">
        <v>2874</v>
      </c>
      <c r="AO43" s="59" t="s">
        <v>87</v>
      </c>
      <c r="AP43" s="57" t="s">
        <v>365</v>
      </c>
      <c r="AQ43" s="65"/>
      <c r="AR43" s="64"/>
      <c r="AS43" s="59" t="s">
        <v>90</v>
      </c>
      <c r="AT43" s="54" t="s">
        <v>91</v>
      </c>
      <c r="AU43" s="54" t="n">
        <v>4425</v>
      </c>
      <c r="AV43" s="56"/>
      <c r="AW43" s="56"/>
      <c r="AX43" s="54"/>
      <c r="AY43" s="54"/>
      <c r="AZ43" s="54"/>
      <c r="BA43" s="56" t="s">
        <v>92</v>
      </c>
      <c r="BB43" s="56" t="s">
        <v>93</v>
      </c>
      <c r="BC43" s="56" t="s">
        <v>94</v>
      </c>
      <c r="BD43" s="59" t="n">
        <v>3160</v>
      </c>
      <c r="BE43" s="56"/>
      <c r="BF43" s="56"/>
      <c r="BG43" s="54" t="s">
        <v>124</v>
      </c>
      <c r="BH43" s="246"/>
      <c r="BI43" s="54"/>
      <c r="BJ43" s="246"/>
      <c r="BK43" s="246"/>
    </row>
    <row r="44" customFormat="false" ht="54.95" hidden="false" customHeight="true" outlineLevel="0" collapsed="false">
      <c r="A44" s="54"/>
      <c r="B44" s="54" t="s">
        <v>62</v>
      </c>
      <c r="C44" s="54" t="s">
        <v>63</v>
      </c>
      <c r="D44" s="55" t="s">
        <v>64</v>
      </c>
      <c r="E44" s="55" t="s">
        <v>2555</v>
      </c>
      <c r="F44" s="56" t="s">
        <v>2556</v>
      </c>
      <c r="G44" s="56" t="s">
        <v>342</v>
      </c>
      <c r="H44" s="55" t="s">
        <v>3025</v>
      </c>
      <c r="I44" s="57" t="s">
        <v>344</v>
      </c>
      <c r="J44" s="56" t="s">
        <v>2291</v>
      </c>
      <c r="K44" s="58" t="s">
        <v>346</v>
      </c>
      <c r="L44" s="58" t="s">
        <v>347</v>
      </c>
      <c r="M44" s="58" t="s">
        <v>3026</v>
      </c>
      <c r="N44" s="58" t="s">
        <v>3027</v>
      </c>
      <c r="O44" s="54" t="s">
        <v>444</v>
      </c>
      <c r="P44" s="54" t="s">
        <v>76</v>
      </c>
      <c r="Q44" s="59" t="s">
        <v>77</v>
      </c>
      <c r="R44" s="69" t="n">
        <v>43748</v>
      </c>
      <c r="S44" s="57" t="n">
        <v>12</v>
      </c>
      <c r="T44" s="56" t="n">
        <v>48130.4</v>
      </c>
      <c r="U44" s="55" t="s">
        <v>78</v>
      </c>
      <c r="V44" s="62"/>
      <c r="W44" s="62" t="s">
        <v>79</v>
      </c>
      <c r="X44" s="57" t="n">
        <v>100</v>
      </c>
      <c r="Y44" s="57"/>
      <c r="Z44" s="59" t="s">
        <v>79</v>
      </c>
      <c r="AA44" s="55" t="s">
        <v>80</v>
      </c>
      <c r="AB44" s="57"/>
      <c r="AC44" s="59" t="s">
        <v>79</v>
      </c>
      <c r="AD44" s="58" t="n">
        <v>36</v>
      </c>
      <c r="AE44" s="63" t="n">
        <v>44722</v>
      </c>
      <c r="AF44" s="64" t="n">
        <v>45817</v>
      </c>
      <c r="AG44" s="56" t="s">
        <v>81</v>
      </c>
      <c r="AH44" s="56" t="s">
        <v>82</v>
      </c>
      <c r="AI44" s="62" t="s">
        <v>3028</v>
      </c>
      <c r="AJ44" s="56" t="s">
        <v>113</v>
      </c>
      <c r="AK44" s="64" t="s">
        <v>2203</v>
      </c>
      <c r="AL44" s="59"/>
      <c r="AM44" s="59" t="s">
        <v>85</v>
      </c>
      <c r="AN44" s="59" t="s">
        <v>2874</v>
      </c>
      <c r="AO44" s="59" t="s">
        <v>87</v>
      </c>
      <c r="AP44" s="57" t="s">
        <v>352</v>
      </c>
      <c r="AQ44" s="65"/>
      <c r="AR44" s="64"/>
      <c r="AS44" s="59" t="s">
        <v>90</v>
      </c>
      <c r="AT44" s="54" t="s">
        <v>91</v>
      </c>
      <c r="AU44" s="54" t="n">
        <v>4426</v>
      </c>
      <c r="AV44" s="56"/>
      <c r="AW44" s="56" t="s">
        <v>3029</v>
      </c>
      <c r="AX44" s="54"/>
      <c r="AY44" s="54"/>
      <c r="AZ44" s="54"/>
      <c r="BA44" s="56" t="s">
        <v>92</v>
      </c>
      <c r="BB44" s="56" t="s">
        <v>93</v>
      </c>
      <c r="BC44" s="56" t="s">
        <v>94</v>
      </c>
      <c r="BD44" s="59" t="n">
        <v>3160</v>
      </c>
      <c r="BE44" s="56"/>
      <c r="BF44" s="56"/>
      <c r="BG44" s="62" t="s">
        <v>144</v>
      </c>
      <c r="BH44" s="232"/>
      <c r="BI44" s="62" t="s">
        <v>95</v>
      </c>
      <c r="BJ44" s="107" t="s">
        <v>96</v>
      </c>
      <c r="BK44" s="62" t="s">
        <v>354</v>
      </c>
    </row>
    <row r="45" customFormat="false" ht="54.95" hidden="false" customHeight="true" outlineLevel="0" collapsed="false">
      <c r="A45" s="54"/>
      <c r="B45" s="54" t="s">
        <v>62</v>
      </c>
      <c r="C45" s="54" t="s">
        <v>63</v>
      </c>
      <c r="D45" s="55" t="s">
        <v>64</v>
      </c>
      <c r="E45" s="55" t="s">
        <v>2555</v>
      </c>
      <c r="F45" s="56" t="s">
        <v>2556</v>
      </c>
      <c r="G45" s="56" t="s">
        <v>342</v>
      </c>
      <c r="H45" s="55" t="s">
        <v>3030</v>
      </c>
      <c r="I45" s="57" t="s">
        <v>69</v>
      </c>
      <c r="J45" s="56" t="s">
        <v>361</v>
      </c>
      <c r="K45" s="58" t="s">
        <v>71</v>
      </c>
      <c r="L45" s="58" t="s">
        <v>362</v>
      </c>
      <c r="M45" s="58" t="s">
        <v>3012</v>
      </c>
      <c r="N45" s="58" t="s">
        <v>3031</v>
      </c>
      <c r="O45" s="54" t="s">
        <v>2520</v>
      </c>
      <c r="P45" s="54" t="s">
        <v>76</v>
      </c>
      <c r="Q45" s="59" t="s">
        <v>77</v>
      </c>
      <c r="R45" s="69" t="n">
        <v>42653</v>
      </c>
      <c r="S45" s="57" t="n">
        <v>15</v>
      </c>
      <c r="T45" s="56" t="n">
        <v>48131</v>
      </c>
      <c r="U45" s="55" t="s">
        <v>78</v>
      </c>
      <c r="V45" s="54"/>
      <c r="W45" s="54" t="s">
        <v>79</v>
      </c>
      <c r="X45" s="57" t="n">
        <v>100</v>
      </c>
      <c r="Y45" s="57"/>
      <c r="Z45" s="59" t="s">
        <v>79</v>
      </c>
      <c r="AA45" s="55" t="s">
        <v>80</v>
      </c>
      <c r="AB45" s="57"/>
      <c r="AC45" s="59" t="s">
        <v>79</v>
      </c>
      <c r="AD45" s="58" t="n">
        <v>24</v>
      </c>
      <c r="AE45" s="63" t="n">
        <v>45034</v>
      </c>
      <c r="AF45" s="64" t="n">
        <v>45764</v>
      </c>
      <c r="AG45" s="56" t="s">
        <v>81</v>
      </c>
      <c r="AH45" s="56" t="s">
        <v>82</v>
      </c>
      <c r="AI45" s="59" t="s">
        <v>3032</v>
      </c>
      <c r="AJ45" s="56" t="s">
        <v>113</v>
      </c>
      <c r="AK45" s="64" t="s">
        <v>2203</v>
      </c>
      <c r="AL45" s="59"/>
      <c r="AM45" s="59" t="s">
        <v>85</v>
      </c>
      <c r="AN45" s="59" t="s">
        <v>2874</v>
      </c>
      <c r="AO45" s="59" t="s">
        <v>87</v>
      </c>
      <c r="AP45" s="57" t="s">
        <v>365</v>
      </c>
      <c r="AQ45" s="65"/>
      <c r="AR45" s="64"/>
      <c r="AS45" s="59" t="s">
        <v>90</v>
      </c>
      <c r="AT45" s="54" t="s">
        <v>91</v>
      </c>
      <c r="AU45" s="54" t="n">
        <v>4427</v>
      </c>
      <c r="AV45" s="56"/>
      <c r="AW45" s="56"/>
      <c r="AX45" s="54"/>
      <c r="AY45" s="54"/>
      <c r="AZ45" s="54"/>
      <c r="BA45" s="56" t="s">
        <v>92</v>
      </c>
      <c r="BB45" s="56" t="s">
        <v>93</v>
      </c>
      <c r="BC45" s="56" t="s">
        <v>94</v>
      </c>
      <c r="BD45" s="59" t="n">
        <v>3160</v>
      </c>
      <c r="BE45" s="56"/>
      <c r="BF45" s="56"/>
      <c r="BG45" s="54" t="s">
        <v>124</v>
      </c>
      <c r="BH45" s="246"/>
      <c r="BI45" s="54"/>
      <c r="BJ45" s="246"/>
      <c r="BK45" s="246"/>
    </row>
    <row r="46" customFormat="false" ht="54.95" hidden="false" customHeight="true" outlineLevel="0" collapsed="false">
      <c r="A46" s="54"/>
      <c r="B46" s="54" t="s">
        <v>62</v>
      </c>
      <c r="C46" s="54" t="s">
        <v>63</v>
      </c>
      <c r="D46" s="55" t="s">
        <v>64</v>
      </c>
      <c r="E46" s="55" t="s">
        <v>2595</v>
      </c>
      <c r="F46" s="56" t="s">
        <v>2596</v>
      </c>
      <c r="G46" s="56" t="s">
        <v>3033</v>
      </c>
      <c r="H46" s="55" t="s">
        <v>3034</v>
      </c>
      <c r="I46" s="57" t="s">
        <v>2578</v>
      </c>
      <c r="J46" s="56" t="s">
        <v>2579</v>
      </c>
      <c r="K46" s="58" t="s">
        <v>2580</v>
      </c>
      <c r="L46" s="58" t="s">
        <v>2581</v>
      </c>
      <c r="M46" s="56" t="s">
        <v>3035</v>
      </c>
      <c r="N46" s="58" t="s">
        <v>3036</v>
      </c>
      <c r="O46" s="54" t="s">
        <v>2583</v>
      </c>
      <c r="P46" s="54" t="s">
        <v>2584</v>
      </c>
      <c r="Q46" s="59" t="s">
        <v>239</v>
      </c>
      <c r="R46" s="60" t="n">
        <v>43221</v>
      </c>
      <c r="S46" s="57" t="n">
        <v>10</v>
      </c>
      <c r="T46" s="56" t="n">
        <v>46873</v>
      </c>
      <c r="U46" s="55"/>
      <c r="V46" s="62"/>
      <c r="W46" s="62"/>
      <c r="X46" s="57"/>
      <c r="Y46" s="57"/>
      <c r="Z46" s="59"/>
      <c r="AA46" s="55" t="s">
        <v>572</v>
      </c>
      <c r="AB46" s="57"/>
      <c r="AC46" s="57" t="s">
        <v>111</v>
      </c>
      <c r="AD46" s="58" t="n">
        <v>12</v>
      </c>
      <c r="AE46" s="63" t="n">
        <v>44539</v>
      </c>
      <c r="AF46" s="64" t="n">
        <v>44903</v>
      </c>
      <c r="AG46" s="56" t="s">
        <v>81</v>
      </c>
      <c r="AH46" s="56" t="s">
        <v>1574</v>
      </c>
      <c r="AI46" s="59" t="s">
        <v>3037</v>
      </c>
      <c r="AJ46" s="56" t="s">
        <v>3038</v>
      </c>
      <c r="AK46" s="64" t="s">
        <v>2156</v>
      </c>
      <c r="AL46" s="59"/>
      <c r="AM46" s="59" t="s">
        <v>85</v>
      </c>
      <c r="AN46" s="59" t="s">
        <v>86</v>
      </c>
      <c r="AO46" s="64" t="s">
        <v>3039</v>
      </c>
      <c r="AP46" s="57" t="s">
        <v>2586</v>
      </c>
      <c r="AQ46" s="65" t="s">
        <v>1496</v>
      </c>
      <c r="AR46" s="64"/>
      <c r="AS46" s="59"/>
      <c r="AT46" s="54" t="s">
        <v>91</v>
      </c>
      <c r="AU46" s="54"/>
      <c r="AV46" s="56" t="n">
        <v>45167</v>
      </c>
      <c r="AW46" s="56"/>
      <c r="AX46" s="54"/>
      <c r="AY46" s="54"/>
      <c r="AZ46" s="54"/>
      <c r="BA46" s="56"/>
      <c r="BB46" s="56" t="s">
        <v>793</v>
      </c>
      <c r="BC46" s="56" t="s">
        <v>387</v>
      </c>
      <c r="BD46" s="56"/>
      <c r="BE46" s="56"/>
      <c r="BF46" s="56"/>
      <c r="BG46" s="455" t="s">
        <v>3040</v>
      </c>
      <c r="BH46" s="232"/>
      <c r="BI46" s="62" t="s">
        <v>95</v>
      </c>
      <c r="BJ46" s="107" t="s">
        <v>2587</v>
      </c>
      <c r="BK46" s="62" t="s">
        <v>354</v>
      </c>
    </row>
    <row r="47" customFormat="false" ht="54.95" hidden="false" customHeight="true" outlineLevel="0" collapsed="false">
      <c r="A47" s="54"/>
      <c r="B47" s="54" t="s">
        <v>62</v>
      </c>
      <c r="C47" s="54" t="s">
        <v>63</v>
      </c>
      <c r="D47" s="55" t="s">
        <v>64</v>
      </c>
      <c r="E47" s="55" t="s">
        <v>2595</v>
      </c>
      <c r="F47" s="56" t="s">
        <v>2596</v>
      </c>
      <c r="G47" s="56" t="s">
        <v>2576</v>
      </c>
      <c r="H47" s="55" t="s">
        <v>3041</v>
      </c>
      <c r="I47" s="57" t="s">
        <v>2578</v>
      </c>
      <c r="J47" s="56" t="s">
        <v>2579</v>
      </c>
      <c r="K47" s="58" t="s">
        <v>2580</v>
      </c>
      <c r="L47" s="58" t="s">
        <v>2581</v>
      </c>
      <c r="M47" s="56" t="s">
        <v>3035</v>
      </c>
      <c r="N47" s="58" t="s">
        <v>3042</v>
      </c>
      <c r="O47" s="54" t="s">
        <v>2583</v>
      </c>
      <c r="P47" s="54" t="s">
        <v>2584</v>
      </c>
      <c r="Q47" s="59" t="s">
        <v>239</v>
      </c>
      <c r="R47" s="60" t="n">
        <v>43221</v>
      </c>
      <c r="S47" s="57" t="n">
        <v>10</v>
      </c>
      <c r="T47" s="56" t="n">
        <v>46873</v>
      </c>
      <c r="U47" s="55"/>
      <c r="V47" s="54"/>
      <c r="W47" s="54"/>
      <c r="X47" s="57"/>
      <c r="Y47" s="57"/>
      <c r="Z47" s="59"/>
      <c r="AA47" s="55" t="s">
        <v>572</v>
      </c>
      <c r="AB47" s="57"/>
      <c r="AC47" s="57" t="s">
        <v>111</v>
      </c>
      <c r="AD47" s="58" t="n">
        <v>12</v>
      </c>
      <c r="AE47" s="63" t="n">
        <v>44539</v>
      </c>
      <c r="AF47" s="64" t="n">
        <v>44903</v>
      </c>
      <c r="AG47" s="56" t="s">
        <v>81</v>
      </c>
      <c r="AH47" s="56" t="s">
        <v>1574</v>
      </c>
      <c r="AI47" s="59" t="s">
        <v>3043</v>
      </c>
      <c r="AJ47" s="56" t="s">
        <v>3038</v>
      </c>
      <c r="AK47" s="64" t="s">
        <v>2156</v>
      </c>
      <c r="AL47" s="59"/>
      <c r="AM47" s="59" t="s">
        <v>85</v>
      </c>
      <c r="AN47" s="59" t="s">
        <v>86</v>
      </c>
      <c r="AO47" s="64" t="s">
        <v>3039</v>
      </c>
      <c r="AP47" s="57" t="s">
        <v>2586</v>
      </c>
      <c r="AQ47" s="65" t="s">
        <v>1496</v>
      </c>
      <c r="AR47" s="64"/>
      <c r="AS47" s="59"/>
      <c r="AT47" s="54" t="s">
        <v>91</v>
      </c>
      <c r="AU47" s="54"/>
      <c r="AV47" s="56" t="n">
        <v>45167</v>
      </c>
      <c r="AW47" s="56"/>
      <c r="AX47" s="54"/>
      <c r="AY47" s="54"/>
      <c r="AZ47" s="54"/>
      <c r="BA47" s="56"/>
      <c r="BB47" s="56" t="s">
        <v>793</v>
      </c>
      <c r="BC47" s="56" t="s">
        <v>387</v>
      </c>
      <c r="BD47" s="56"/>
      <c r="BE47" s="56"/>
      <c r="BF47" s="56"/>
      <c r="BG47" s="455" t="s">
        <v>3040</v>
      </c>
      <c r="BH47" s="246"/>
      <c r="BI47" s="62" t="s">
        <v>95</v>
      </c>
      <c r="BJ47" s="107" t="s">
        <v>2587</v>
      </c>
      <c r="BK47" s="62" t="s">
        <v>354</v>
      </c>
    </row>
    <row r="48" customFormat="false" ht="54.95" hidden="false" customHeight="true" outlineLevel="0" collapsed="false">
      <c r="A48" s="54"/>
      <c r="B48" s="54" t="s">
        <v>62</v>
      </c>
      <c r="C48" s="54" t="s">
        <v>63</v>
      </c>
      <c r="D48" s="55" t="s">
        <v>64</v>
      </c>
      <c r="E48" s="55" t="s">
        <v>2595</v>
      </c>
      <c r="F48" s="56" t="s">
        <v>2596</v>
      </c>
      <c r="G48" s="56" t="s">
        <v>2589</v>
      </c>
      <c r="H48" s="55" t="s">
        <v>3044</v>
      </c>
      <c r="I48" s="57" t="s">
        <v>2578</v>
      </c>
      <c r="J48" s="56" t="s">
        <v>2579</v>
      </c>
      <c r="K48" s="58" t="s">
        <v>2580</v>
      </c>
      <c r="L48" s="58" t="s">
        <v>2581</v>
      </c>
      <c r="M48" s="56" t="s">
        <v>3035</v>
      </c>
      <c r="N48" s="58" t="s">
        <v>3045</v>
      </c>
      <c r="O48" s="54" t="s">
        <v>2583</v>
      </c>
      <c r="P48" s="54" t="s">
        <v>2584</v>
      </c>
      <c r="Q48" s="59" t="s">
        <v>239</v>
      </c>
      <c r="R48" s="60" t="n">
        <v>43221</v>
      </c>
      <c r="S48" s="57" t="n">
        <v>10</v>
      </c>
      <c r="T48" s="56" t="n">
        <v>46873</v>
      </c>
      <c r="U48" s="55"/>
      <c r="V48" s="62"/>
      <c r="W48" s="62"/>
      <c r="X48" s="57"/>
      <c r="Y48" s="57"/>
      <c r="Z48" s="59"/>
      <c r="AA48" s="55" t="s">
        <v>572</v>
      </c>
      <c r="AB48" s="57"/>
      <c r="AC48" s="57" t="s">
        <v>111</v>
      </c>
      <c r="AD48" s="58" t="n">
        <v>12</v>
      </c>
      <c r="AE48" s="63" t="n">
        <v>44540</v>
      </c>
      <c r="AF48" s="64" t="n">
        <v>44904</v>
      </c>
      <c r="AG48" s="56" t="s">
        <v>81</v>
      </c>
      <c r="AH48" s="56" t="s">
        <v>1574</v>
      </c>
      <c r="AI48" s="59" t="s">
        <v>3046</v>
      </c>
      <c r="AJ48" s="56" t="s">
        <v>3047</v>
      </c>
      <c r="AK48" s="64" t="s">
        <v>2156</v>
      </c>
      <c r="AL48" s="59"/>
      <c r="AM48" s="59" t="s">
        <v>85</v>
      </c>
      <c r="AN48" s="59" t="s">
        <v>86</v>
      </c>
      <c r="AO48" s="64" t="s">
        <v>3039</v>
      </c>
      <c r="AP48" s="57" t="s">
        <v>2586</v>
      </c>
      <c r="AQ48" s="65" t="s">
        <v>1496</v>
      </c>
      <c r="AR48" s="64"/>
      <c r="AS48" s="59"/>
      <c r="AT48" s="54" t="s">
        <v>91</v>
      </c>
      <c r="AU48" s="54"/>
      <c r="AV48" s="56" t="n">
        <v>45167</v>
      </c>
      <c r="AW48" s="56"/>
      <c r="AX48" s="54"/>
      <c r="AY48" s="54"/>
      <c r="AZ48" s="54"/>
      <c r="BA48" s="56"/>
      <c r="BB48" s="56" t="s">
        <v>793</v>
      </c>
      <c r="BC48" s="56" t="s">
        <v>387</v>
      </c>
      <c r="BD48" s="56"/>
      <c r="BE48" s="56"/>
      <c r="BF48" s="56"/>
      <c r="BG48" s="455" t="s">
        <v>3040</v>
      </c>
      <c r="BH48" s="232"/>
      <c r="BI48" s="62" t="s">
        <v>95</v>
      </c>
      <c r="BJ48" s="107" t="s">
        <v>2587</v>
      </c>
      <c r="BK48" s="62" t="s">
        <v>354</v>
      </c>
    </row>
    <row r="49" customFormat="false" ht="54.95" hidden="false" customHeight="true" outlineLevel="0" collapsed="false">
      <c r="A49" s="54"/>
      <c r="B49" s="54" t="s">
        <v>62</v>
      </c>
      <c r="C49" s="54" t="s">
        <v>63</v>
      </c>
      <c r="D49" s="55" t="s">
        <v>64</v>
      </c>
      <c r="E49" s="55" t="n">
        <v>238</v>
      </c>
      <c r="F49" s="56" t="s">
        <v>3048</v>
      </c>
      <c r="G49" s="56" t="s">
        <v>214</v>
      </c>
      <c r="H49" s="55" t="s">
        <v>3049</v>
      </c>
      <c r="I49" s="57" t="s">
        <v>321</v>
      </c>
      <c r="J49" s="56" t="s">
        <v>3050</v>
      </c>
      <c r="K49" s="54" t="s">
        <v>323</v>
      </c>
      <c r="L49" s="54" t="s">
        <v>324</v>
      </c>
      <c r="M49" s="56" t="s">
        <v>3051</v>
      </c>
      <c r="N49" s="58" t="n">
        <v>2670293</v>
      </c>
      <c r="O49" s="54" t="s">
        <v>305</v>
      </c>
      <c r="P49" s="54" t="s">
        <v>76</v>
      </c>
      <c r="Q49" s="59" t="s">
        <v>108</v>
      </c>
      <c r="R49" s="60" t="n">
        <v>42461</v>
      </c>
      <c r="S49" s="73" t="n">
        <v>15</v>
      </c>
      <c r="T49" s="56" t="n">
        <v>47939</v>
      </c>
      <c r="U49" s="55" t="s">
        <v>3052</v>
      </c>
      <c r="V49" s="62"/>
      <c r="W49" s="62" t="s">
        <v>109</v>
      </c>
      <c r="X49" s="57" t="n">
        <v>30</v>
      </c>
      <c r="Y49" s="57"/>
      <c r="Z49" s="59" t="s">
        <v>109</v>
      </c>
      <c r="AA49" s="54" t="s">
        <v>327</v>
      </c>
      <c r="AB49" s="57"/>
      <c r="AC49" s="59" t="s">
        <v>578</v>
      </c>
      <c r="AD49" s="58" t="n">
        <v>60</v>
      </c>
      <c r="AE49" s="63" t="n">
        <v>43998</v>
      </c>
      <c r="AF49" s="64" t="n">
        <v>45823</v>
      </c>
      <c r="AG49" s="56" t="s">
        <v>81</v>
      </c>
      <c r="AH49" s="56" t="s">
        <v>82</v>
      </c>
      <c r="AI49" s="59" t="s">
        <v>3053</v>
      </c>
      <c r="AJ49" s="56" t="s">
        <v>2338</v>
      </c>
      <c r="AK49" s="64" t="s">
        <v>2203</v>
      </c>
      <c r="AL49" s="59"/>
      <c r="AM49" s="59" t="s">
        <v>85</v>
      </c>
      <c r="AN49" s="59" t="s">
        <v>86</v>
      </c>
      <c r="AO49" s="59" t="s">
        <v>87</v>
      </c>
      <c r="AP49" s="57"/>
      <c r="AQ49" s="65"/>
      <c r="AR49" s="64"/>
      <c r="AS49" s="59" t="s">
        <v>90</v>
      </c>
      <c r="AT49" s="54" t="s">
        <v>91</v>
      </c>
      <c r="AU49" s="54" t="n">
        <v>3172</v>
      </c>
      <c r="AV49" s="56"/>
      <c r="AW49" s="56" t="s">
        <v>3054</v>
      </c>
      <c r="AX49" s="54"/>
      <c r="AY49" s="54"/>
      <c r="AZ49" s="54"/>
      <c r="BA49" s="56"/>
      <c r="BB49" s="56" t="s">
        <v>116</v>
      </c>
      <c r="BC49" s="56" t="s">
        <v>117</v>
      </c>
      <c r="BD49" s="59" t="n">
        <v>3201</v>
      </c>
      <c r="BE49" s="56"/>
      <c r="BF49" s="56"/>
      <c r="BG49" s="62"/>
      <c r="BH49" s="232"/>
      <c r="BI49" s="62"/>
      <c r="BJ49" s="232"/>
      <c r="BK49" s="232"/>
    </row>
    <row r="50" customFormat="false" ht="54.95" hidden="false" customHeight="true" outlineLevel="0" collapsed="false">
      <c r="A50" s="54"/>
      <c r="B50" s="54" t="s">
        <v>62</v>
      </c>
      <c r="C50" s="54" t="s">
        <v>63</v>
      </c>
      <c r="D50" s="55" t="s">
        <v>64</v>
      </c>
      <c r="E50" s="55" t="n">
        <v>238</v>
      </c>
      <c r="F50" s="56" t="s">
        <v>3048</v>
      </c>
      <c r="G50" s="56" t="s">
        <v>214</v>
      </c>
      <c r="H50" s="55" t="s">
        <v>3049</v>
      </c>
      <c r="I50" s="57" t="s">
        <v>329</v>
      </c>
      <c r="J50" s="56" t="s">
        <v>330</v>
      </c>
      <c r="K50" s="62" t="s">
        <v>331</v>
      </c>
      <c r="L50" s="58" t="s">
        <v>332</v>
      </c>
      <c r="M50" s="58" t="s">
        <v>332</v>
      </c>
      <c r="N50" s="58" t="n">
        <v>9953969</v>
      </c>
      <c r="O50" s="54" t="s">
        <v>107</v>
      </c>
      <c r="P50" s="54" t="s">
        <v>76</v>
      </c>
      <c r="Q50" s="59" t="s">
        <v>108</v>
      </c>
      <c r="R50" s="60"/>
      <c r="S50" s="73" t="n">
        <v>15</v>
      </c>
      <c r="T50" s="56" t="n">
        <v>5478</v>
      </c>
      <c r="U50" s="55"/>
      <c r="V50" s="62"/>
      <c r="W50" s="62" t="s">
        <v>109</v>
      </c>
      <c r="X50" s="57"/>
      <c r="Y50" s="57"/>
      <c r="Z50" s="59" t="s">
        <v>109</v>
      </c>
      <c r="AA50" s="54" t="s">
        <v>327</v>
      </c>
      <c r="AB50" s="57"/>
      <c r="AC50" s="59" t="s">
        <v>578</v>
      </c>
      <c r="AD50" s="58" t="n">
        <v>48</v>
      </c>
      <c r="AE50" s="63" t="n">
        <v>43975</v>
      </c>
      <c r="AF50" s="64" t="n">
        <v>45435</v>
      </c>
      <c r="AG50" s="56" t="s">
        <v>81</v>
      </c>
      <c r="AH50" s="56" t="s">
        <v>82</v>
      </c>
      <c r="AI50" s="59" t="s">
        <v>3055</v>
      </c>
      <c r="AJ50" s="56" t="s">
        <v>2338</v>
      </c>
      <c r="AK50" s="64" t="s">
        <v>2203</v>
      </c>
      <c r="AL50" s="59"/>
      <c r="AM50" s="59" t="s">
        <v>85</v>
      </c>
      <c r="AN50" s="59" t="s">
        <v>86</v>
      </c>
      <c r="AO50" s="59" t="s">
        <v>87</v>
      </c>
      <c r="AP50" s="57"/>
      <c r="AQ50" s="65"/>
      <c r="AR50" s="64"/>
      <c r="AS50" s="59"/>
      <c r="AT50" s="54"/>
      <c r="AU50" s="54"/>
      <c r="AV50" s="56"/>
      <c r="AW50" s="56"/>
      <c r="AX50" s="54"/>
      <c r="AY50" s="54"/>
      <c r="AZ50" s="54"/>
      <c r="BA50" s="56"/>
      <c r="BB50" s="56" t="s">
        <v>116</v>
      </c>
      <c r="BC50" s="56" t="s">
        <v>117</v>
      </c>
      <c r="BD50" s="59" t="n">
        <v>3201</v>
      </c>
      <c r="BE50" s="56"/>
      <c r="BF50" s="56"/>
      <c r="BG50" s="62"/>
      <c r="BH50" s="232"/>
      <c r="BI50" s="62"/>
      <c r="BJ50" s="232"/>
      <c r="BK50" s="232"/>
    </row>
    <row r="51" customFormat="false" ht="54.95" hidden="false" customHeight="true" outlineLevel="0" collapsed="false">
      <c r="A51" s="54"/>
      <c r="B51" s="54" t="s">
        <v>62</v>
      </c>
      <c r="C51" s="54" t="s">
        <v>63</v>
      </c>
      <c r="D51" s="55" t="s">
        <v>64</v>
      </c>
      <c r="E51" s="55" t="n">
        <v>238</v>
      </c>
      <c r="F51" s="56" t="s">
        <v>3048</v>
      </c>
      <c r="G51" s="56" t="s">
        <v>214</v>
      </c>
      <c r="H51" s="55" t="s">
        <v>3056</v>
      </c>
      <c r="I51" s="57" t="s">
        <v>321</v>
      </c>
      <c r="J51" s="56" t="s">
        <v>3050</v>
      </c>
      <c r="K51" s="54" t="s">
        <v>323</v>
      </c>
      <c r="L51" s="54" t="s">
        <v>324</v>
      </c>
      <c r="M51" s="56" t="s">
        <v>3051</v>
      </c>
      <c r="N51" s="58" t="s">
        <v>3057</v>
      </c>
      <c r="O51" s="54" t="s">
        <v>305</v>
      </c>
      <c r="P51" s="54" t="s">
        <v>76</v>
      </c>
      <c r="Q51" s="59" t="s">
        <v>108</v>
      </c>
      <c r="R51" s="60" t="n">
        <v>42461</v>
      </c>
      <c r="S51" s="73" t="n">
        <v>15</v>
      </c>
      <c r="T51" s="56" t="n">
        <v>47939</v>
      </c>
      <c r="U51" s="55" t="n">
        <v>60</v>
      </c>
      <c r="V51" s="62"/>
      <c r="W51" s="62" t="s">
        <v>109</v>
      </c>
      <c r="X51" s="57" t="n">
        <v>600</v>
      </c>
      <c r="Y51" s="57"/>
      <c r="Z51" s="59" t="s">
        <v>109</v>
      </c>
      <c r="AA51" s="54" t="s">
        <v>327</v>
      </c>
      <c r="AB51" s="57"/>
      <c r="AC51" s="59" t="s">
        <v>578</v>
      </c>
      <c r="AD51" s="58" t="n">
        <v>60</v>
      </c>
      <c r="AE51" s="63" t="n">
        <v>43998</v>
      </c>
      <c r="AF51" s="64" t="n">
        <v>45823</v>
      </c>
      <c r="AG51" s="56" t="s">
        <v>81</v>
      </c>
      <c r="AH51" s="56" t="s">
        <v>82</v>
      </c>
      <c r="AI51" s="59" t="s">
        <v>3058</v>
      </c>
      <c r="AJ51" s="56" t="s">
        <v>2338</v>
      </c>
      <c r="AK51" s="64" t="s">
        <v>2203</v>
      </c>
      <c r="AL51" s="59"/>
      <c r="AM51" s="59" t="s">
        <v>85</v>
      </c>
      <c r="AN51" s="59" t="s">
        <v>86</v>
      </c>
      <c r="AO51" s="59" t="s">
        <v>87</v>
      </c>
      <c r="AP51" s="57"/>
      <c r="AQ51" s="65"/>
      <c r="AR51" s="64"/>
      <c r="AS51" s="59" t="s">
        <v>90</v>
      </c>
      <c r="AT51" s="54" t="s">
        <v>91</v>
      </c>
      <c r="AU51" s="54" t="n">
        <v>3195</v>
      </c>
      <c r="AV51" s="56"/>
      <c r="AW51" s="56"/>
      <c r="AX51" s="54"/>
      <c r="AY51" s="54"/>
      <c r="AZ51" s="54"/>
      <c r="BA51" s="56"/>
      <c r="BB51" s="56" t="s">
        <v>116</v>
      </c>
      <c r="BC51" s="56" t="s">
        <v>117</v>
      </c>
      <c r="BD51" s="59" t="n">
        <v>3201</v>
      </c>
      <c r="BE51" s="56"/>
      <c r="BF51" s="56"/>
      <c r="BG51" s="62"/>
      <c r="BH51" s="232"/>
      <c r="BI51" s="62"/>
      <c r="BJ51" s="232"/>
      <c r="BK51" s="232"/>
    </row>
    <row r="52" customFormat="false" ht="54.95" hidden="false" customHeight="true" outlineLevel="0" collapsed="false">
      <c r="A52" s="54"/>
      <c r="B52" s="54" t="s">
        <v>62</v>
      </c>
      <c r="C52" s="54" t="s">
        <v>63</v>
      </c>
      <c r="D52" s="55" t="s">
        <v>64</v>
      </c>
      <c r="E52" s="55" t="n">
        <v>238</v>
      </c>
      <c r="F52" s="56" t="s">
        <v>3048</v>
      </c>
      <c r="G52" s="56" t="s">
        <v>218</v>
      </c>
      <c r="H52" s="55" t="s">
        <v>3059</v>
      </c>
      <c r="I52" s="57" t="s">
        <v>127</v>
      </c>
      <c r="J52" s="56" t="s">
        <v>128</v>
      </c>
      <c r="K52" s="58" t="s">
        <v>129</v>
      </c>
      <c r="L52" s="58" t="s">
        <v>130</v>
      </c>
      <c r="M52" s="56" t="s">
        <v>3060</v>
      </c>
      <c r="N52" s="58" t="s">
        <v>3061</v>
      </c>
      <c r="O52" s="54" t="s">
        <v>188</v>
      </c>
      <c r="P52" s="54" t="s">
        <v>189</v>
      </c>
      <c r="Q52" s="59" t="s">
        <v>135</v>
      </c>
      <c r="R52" s="60" t="s">
        <v>3062</v>
      </c>
      <c r="S52" s="73" t="n">
        <v>12</v>
      </c>
      <c r="T52" s="56" t="n">
        <v>46843.4</v>
      </c>
      <c r="U52" s="55" t="s">
        <v>78</v>
      </c>
      <c r="V52" s="62" t="s">
        <v>137</v>
      </c>
      <c r="W52" s="62" t="s">
        <v>138</v>
      </c>
      <c r="X52" s="57" t="n">
        <v>0.7</v>
      </c>
      <c r="Y52" s="57" t="s">
        <v>137</v>
      </c>
      <c r="Z52" s="59" t="s">
        <v>138</v>
      </c>
      <c r="AA52" s="55" t="s">
        <v>291</v>
      </c>
      <c r="AB52" s="57"/>
      <c r="AC52" s="59" t="s">
        <v>111</v>
      </c>
      <c r="AD52" s="58" t="n">
        <v>60</v>
      </c>
      <c r="AE52" s="63" t="n">
        <v>43604</v>
      </c>
      <c r="AF52" s="64" t="n">
        <v>45430</v>
      </c>
      <c r="AG52" s="56" t="s">
        <v>81</v>
      </c>
      <c r="AH52" s="56" t="s">
        <v>82</v>
      </c>
      <c r="AI52" s="59" t="s">
        <v>3063</v>
      </c>
      <c r="AJ52" s="56" t="s">
        <v>561</v>
      </c>
      <c r="AK52" s="64" t="s">
        <v>2203</v>
      </c>
      <c r="AL52" s="59"/>
      <c r="AM52" s="59" t="s">
        <v>85</v>
      </c>
      <c r="AN52" s="59" t="s">
        <v>86</v>
      </c>
      <c r="AO52" s="59" t="s">
        <v>87</v>
      </c>
      <c r="AP52" s="57"/>
      <c r="AQ52" s="65"/>
      <c r="AR52" s="64"/>
      <c r="AS52" s="59" t="s">
        <v>90</v>
      </c>
      <c r="AT52" s="54" t="s">
        <v>91</v>
      </c>
      <c r="AU52" s="54" t="n">
        <v>3168</v>
      </c>
      <c r="AV52" s="56"/>
      <c r="AW52" s="456" t="s">
        <v>3064</v>
      </c>
      <c r="AX52" s="54"/>
      <c r="AY52" s="54"/>
      <c r="AZ52" s="54"/>
      <c r="BA52" s="56"/>
      <c r="BB52" s="56" t="s">
        <v>141</v>
      </c>
      <c r="BC52" s="56" t="s">
        <v>142</v>
      </c>
      <c r="BD52" s="59"/>
      <c r="BE52" s="56"/>
      <c r="BF52" s="56"/>
      <c r="BG52" s="62"/>
      <c r="BH52" s="232"/>
      <c r="BI52" s="62"/>
      <c r="BJ52" s="232"/>
      <c r="BK52" s="232"/>
    </row>
    <row r="53" customFormat="false" ht="54.95" hidden="false" customHeight="true" outlineLevel="0" collapsed="false">
      <c r="A53" s="54"/>
      <c r="B53" s="54" t="s">
        <v>62</v>
      </c>
      <c r="C53" s="54" t="s">
        <v>63</v>
      </c>
      <c r="D53" s="55" t="s">
        <v>64</v>
      </c>
      <c r="E53" s="55" t="n">
        <v>238</v>
      </c>
      <c r="F53" s="56" t="s">
        <v>3048</v>
      </c>
      <c r="G53" s="56" t="s">
        <v>218</v>
      </c>
      <c r="H53" s="55" t="s">
        <v>3065</v>
      </c>
      <c r="I53" s="57" t="s">
        <v>127</v>
      </c>
      <c r="J53" s="56" t="s">
        <v>128</v>
      </c>
      <c r="K53" s="58" t="s">
        <v>129</v>
      </c>
      <c r="L53" s="58" t="s">
        <v>130</v>
      </c>
      <c r="M53" s="56" t="s">
        <v>3060</v>
      </c>
      <c r="N53" s="58" t="s">
        <v>3066</v>
      </c>
      <c r="O53" s="54" t="s">
        <v>188</v>
      </c>
      <c r="P53" s="54" t="s">
        <v>189</v>
      </c>
      <c r="Q53" s="59" t="s">
        <v>135</v>
      </c>
      <c r="R53" s="60" t="s">
        <v>3062</v>
      </c>
      <c r="S53" s="73" t="n">
        <v>12</v>
      </c>
      <c r="T53" s="56" t="n">
        <v>46843.4</v>
      </c>
      <c r="U53" s="55" t="s">
        <v>78</v>
      </c>
      <c r="V53" s="62" t="s">
        <v>137</v>
      </c>
      <c r="W53" s="62" t="s">
        <v>138</v>
      </c>
      <c r="X53" s="57" t="n">
        <v>0.7</v>
      </c>
      <c r="Y53" s="57" t="s">
        <v>137</v>
      </c>
      <c r="Z53" s="59" t="s">
        <v>138</v>
      </c>
      <c r="AA53" s="55" t="s">
        <v>291</v>
      </c>
      <c r="AB53" s="57"/>
      <c r="AC53" s="59" t="s">
        <v>111</v>
      </c>
      <c r="AD53" s="58" t="n">
        <v>60</v>
      </c>
      <c r="AE53" s="63" t="n">
        <v>43604</v>
      </c>
      <c r="AF53" s="64" t="n">
        <v>45430</v>
      </c>
      <c r="AG53" s="56" t="s">
        <v>81</v>
      </c>
      <c r="AH53" s="56" t="s">
        <v>82</v>
      </c>
      <c r="AI53" s="59" t="s">
        <v>3067</v>
      </c>
      <c r="AJ53" s="56" t="s">
        <v>561</v>
      </c>
      <c r="AK53" s="64" t="s">
        <v>2203</v>
      </c>
      <c r="AL53" s="59"/>
      <c r="AM53" s="59" t="s">
        <v>85</v>
      </c>
      <c r="AN53" s="59" t="s">
        <v>86</v>
      </c>
      <c r="AO53" s="59" t="s">
        <v>87</v>
      </c>
      <c r="AP53" s="57"/>
      <c r="AQ53" s="65"/>
      <c r="AR53" s="64"/>
      <c r="AS53" s="59" t="s">
        <v>90</v>
      </c>
      <c r="AT53" s="54" t="s">
        <v>91</v>
      </c>
      <c r="AU53" s="54" t="n">
        <v>3169</v>
      </c>
      <c r="AV53" s="56"/>
      <c r="AW53" s="456" t="s">
        <v>3064</v>
      </c>
      <c r="AX53" s="54"/>
      <c r="AY53" s="54"/>
      <c r="AZ53" s="54"/>
      <c r="BA53" s="56"/>
      <c r="BB53" s="56" t="s">
        <v>141</v>
      </c>
      <c r="BC53" s="56" t="s">
        <v>142</v>
      </c>
      <c r="BD53" s="59"/>
      <c r="BE53" s="56"/>
      <c r="BF53" s="56"/>
      <c r="BG53" s="62"/>
      <c r="BH53" s="232"/>
      <c r="BI53" s="62"/>
      <c r="BJ53" s="232"/>
      <c r="BK53" s="232"/>
    </row>
    <row r="54" customFormat="false" ht="54.95" hidden="false" customHeight="true" outlineLevel="0" collapsed="false">
      <c r="A54" s="54"/>
      <c r="B54" s="54" t="s">
        <v>62</v>
      </c>
      <c r="C54" s="54" t="s">
        <v>63</v>
      </c>
      <c r="D54" s="55" t="s">
        <v>64</v>
      </c>
      <c r="E54" s="55" t="n">
        <v>238</v>
      </c>
      <c r="F54" s="56" t="s">
        <v>3048</v>
      </c>
      <c r="G54" s="56" t="s">
        <v>218</v>
      </c>
      <c r="H54" s="55" t="s">
        <v>3068</v>
      </c>
      <c r="I54" s="57" t="s">
        <v>127</v>
      </c>
      <c r="J54" s="56" t="s">
        <v>128</v>
      </c>
      <c r="K54" s="58" t="s">
        <v>129</v>
      </c>
      <c r="L54" s="58" t="s">
        <v>130</v>
      </c>
      <c r="M54" s="56" t="s">
        <v>3060</v>
      </c>
      <c r="N54" s="58" t="s">
        <v>3069</v>
      </c>
      <c r="O54" s="54" t="s">
        <v>188</v>
      </c>
      <c r="P54" s="54" t="s">
        <v>189</v>
      </c>
      <c r="Q54" s="59" t="s">
        <v>135</v>
      </c>
      <c r="R54" s="60" t="s">
        <v>3062</v>
      </c>
      <c r="S54" s="73" t="n">
        <v>12</v>
      </c>
      <c r="T54" s="56" t="n">
        <v>46843.4</v>
      </c>
      <c r="U54" s="55" t="s">
        <v>78</v>
      </c>
      <c r="V54" s="62" t="s">
        <v>137</v>
      </c>
      <c r="W54" s="62" t="s">
        <v>138</v>
      </c>
      <c r="X54" s="57" t="n">
        <v>0.7</v>
      </c>
      <c r="Y54" s="57" t="s">
        <v>137</v>
      </c>
      <c r="Z54" s="59" t="s">
        <v>138</v>
      </c>
      <c r="AA54" s="55" t="s">
        <v>291</v>
      </c>
      <c r="AB54" s="57"/>
      <c r="AC54" s="59" t="s">
        <v>111</v>
      </c>
      <c r="AD54" s="58" t="n">
        <v>60</v>
      </c>
      <c r="AE54" s="63" t="n">
        <v>43604</v>
      </c>
      <c r="AF54" s="64" t="n">
        <v>45430</v>
      </c>
      <c r="AG54" s="56" t="s">
        <v>81</v>
      </c>
      <c r="AH54" s="56" t="s">
        <v>82</v>
      </c>
      <c r="AI54" s="59" t="s">
        <v>3070</v>
      </c>
      <c r="AJ54" s="56" t="s">
        <v>561</v>
      </c>
      <c r="AK54" s="64" t="s">
        <v>2203</v>
      </c>
      <c r="AL54" s="59"/>
      <c r="AM54" s="59" t="s">
        <v>85</v>
      </c>
      <c r="AN54" s="59" t="s">
        <v>86</v>
      </c>
      <c r="AO54" s="59" t="s">
        <v>87</v>
      </c>
      <c r="AP54" s="57"/>
      <c r="AQ54" s="65"/>
      <c r="AR54" s="64"/>
      <c r="AS54" s="59" t="s">
        <v>90</v>
      </c>
      <c r="AT54" s="54" t="s">
        <v>91</v>
      </c>
      <c r="AU54" s="54" t="n">
        <v>3171</v>
      </c>
      <c r="AV54" s="56"/>
      <c r="AW54" s="456" t="s">
        <v>3064</v>
      </c>
      <c r="AX54" s="54"/>
      <c r="AY54" s="54"/>
      <c r="AZ54" s="54"/>
      <c r="BA54" s="56"/>
      <c r="BB54" s="56" t="s">
        <v>141</v>
      </c>
      <c r="BC54" s="56" t="s">
        <v>142</v>
      </c>
      <c r="BD54" s="59"/>
      <c r="BE54" s="56"/>
      <c r="BF54" s="56"/>
      <c r="BG54" s="62"/>
      <c r="BH54" s="232"/>
      <c r="BI54" s="62"/>
      <c r="BJ54" s="232"/>
      <c r="BK54" s="232"/>
    </row>
    <row r="55" customFormat="false" ht="54.95" hidden="false" customHeight="true" outlineLevel="0" collapsed="false">
      <c r="A55" s="54"/>
      <c r="B55" s="54" t="s">
        <v>62</v>
      </c>
      <c r="C55" s="54" t="s">
        <v>63</v>
      </c>
      <c r="D55" s="55" t="s">
        <v>64</v>
      </c>
      <c r="E55" s="55" t="n">
        <v>238</v>
      </c>
      <c r="F55" s="56" t="s">
        <v>3048</v>
      </c>
      <c r="G55" s="56" t="s">
        <v>218</v>
      </c>
      <c r="H55" s="55" t="s">
        <v>3071</v>
      </c>
      <c r="I55" s="57" t="s">
        <v>127</v>
      </c>
      <c r="J55" s="56" t="s">
        <v>128</v>
      </c>
      <c r="K55" s="58" t="s">
        <v>129</v>
      </c>
      <c r="L55" s="58" t="s">
        <v>130</v>
      </c>
      <c r="M55" s="56" t="s">
        <v>3060</v>
      </c>
      <c r="N55" s="58" t="s">
        <v>3072</v>
      </c>
      <c r="O55" s="54" t="s">
        <v>188</v>
      </c>
      <c r="P55" s="54" t="s">
        <v>189</v>
      </c>
      <c r="Q55" s="59" t="s">
        <v>135</v>
      </c>
      <c r="R55" s="60" t="s">
        <v>3062</v>
      </c>
      <c r="S55" s="73" t="n">
        <v>12</v>
      </c>
      <c r="T55" s="56" t="n">
        <v>46843.4</v>
      </c>
      <c r="U55" s="55" t="s">
        <v>78</v>
      </c>
      <c r="V55" s="62" t="s">
        <v>137</v>
      </c>
      <c r="W55" s="62" t="s">
        <v>138</v>
      </c>
      <c r="X55" s="57" t="n">
        <v>0.7</v>
      </c>
      <c r="Y55" s="57" t="s">
        <v>137</v>
      </c>
      <c r="Z55" s="59" t="s">
        <v>138</v>
      </c>
      <c r="AA55" s="55" t="s">
        <v>291</v>
      </c>
      <c r="AB55" s="57"/>
      <c r="AC55" s="59" t="s">
        <v>111</v>
      </c>
      <c r="AD55" s="58" t="n">
        <v>60</v>
      </c>
      <c r="AE55" s="63" t="n">
        <v>43604</v>
      </c>
      <c r="AF55" s="64" t="n">
        <v>45430</v>
      </c>
      <c r="AG55" s="56" t="s">
        <v>81</v>
      </c>
      <c r="AH55" s="56" t="s">
        <v>82</v>
      </c>
      <c r="AI55" s="59" t="s">
        <v>3073</v>
      </c>
      <c r="AJ55" s="56" t="s">
        <v>561</v>
      </c>
      <c r="AK55" s="64" t="s">
        <v>2203</v>
      </c>
      <c r="AL55" s="59"/>
      <c r="AM55" s="59" t="s">
        <v>85</v>
      </c>
      <c r="AN55" s="59" t="s">
        <v>86</v>
      </c>
      <c r="AO55" s="59" t="s">
        <v>87</v>
      </c>
      <c r="AP55" s="57"/>
      <c r="AQ55" s="65"/>
      <c r="AR55" s="64"/>
      <c r="AS55" s="59" t="s">
        <v>90</v>
      </c>
      <c r="AT55" s="54" t="s">
        <v>91</v>
      </c>
      <c r="AU55" s="54" t="n">
        <v>3170</v>
      </c>
      <c r="AV55" s="56"/>
      <c r="AW55" s="456" t="s">
        <v>3064</v>
      </c>
      <c r="AX55" s="54"/>
      <c r="AY55" s="54"/>
      <c r="AZ55" s="54"/>
      <c r="BA55" s="56"/>
      <c r="BB55" s="56" t="s">
        <v>141</v>
      </c>
      <c r="BC55" s="56" t="s">
        <v>142</v>
      </c>
      <c r="BD55" s="59"/>
      <c r="BE55" s="56"/>
      <c r="BF55" s="56"/>
      <c r="BG55" s="62"/>
      <c r="BH55" s="232"/>
      <c r="BI55" s="62"/>
      <c r="BJ55" s="232"/>
      <c r="BK55" s="232"/>
    </row>
    <row r="56" customFormat="false" ht="54.95" hidden="false" customHeight="true" outlineLevel="0" collapsed="false">
      <c r="A56" s="54"/>
      <c r="B56" s="54" t="s">
        <v>62</v>
      </c>
      <c r="C56" s="54" t="s">
        <v>63</v>
      </c>
      <c r="D56" s="55" t="s">
        <v>64</v>
      </c>
      <c r="E56" s="55" t="s">
        <v>404</v>
      </c>
      <c r="F56" s="56" t="s">
        <v>405</v>
      </c>
      <c r="G56" s="56" t="s">
        <v>342</v>
      </c>
      <c r="H56" s="55" t="s">
        <v>489</v>
      </c>
      <c r="I56" s="57" t="s">
        <v>69</v>
      </c>
      <c r="J56" s="56" t="s">
        <v>361</v>
      </c>
      <c r="K56" s="58" t="s">
        <v>71</v>
      </c>
      <c r="L56" s="58" t="s">
        <v>362</v>
      </c>
      <c r="M56" s="58" t="s">
        <v>73</v>
      </c>
      <c r="N56" s="58" t="s">
        <v>2976</v>
      </c>
      <c r="O56" s="54" t="s">
        <v>75</v>
      </c>
      <c r="P56" s="54" t="s">
        <v>76</v>
      </c>
      <c r="Q56" s="59" t="s">
        <v>77</v>
      </c>
      <c r="R56" s="60" t="n">
        <v>42861</v>
      </c>
      <c r="S56" s="57" t="n">
        <v>15</v>
      </c>
      <c r="T56" s="56" t="n">
        <v>48339</v>
      </c>
      <c r="U56" s="55" t="s">
        <v>78</v>
      </c>
      <c r="V56" s="62"/>
      <c r="W56" s="59" t="s">
        <v>79</v>
      </c>
      <c r="X56" s="57" t="n">
        <v>100</v>
      </c>
      <c r="Y56" s="57"/>
      <c r="Z56" s="59" t="s">
        <v>79</v>
      </c>
      <c r="AA56" s="55" t="s">
        <v>80</v>
      </c>
      <c r="AB56" s="57"/>
      <c r="AC56" s="59" t="s">
        <v>79</v>
      </c>
      <c r="AD56" s="58" t="n">
        <v>24</v>
      </c>
      <c r="AE56" s="63" t="n">
        <v>44650</v>
      </c>
      <c r="AF56" s="64" t="n">
        <v>45380</v>
      </c>
      <c r="AG56" s="56" t="s">
        <v>81</v>
      </c>
      <c r="AH56" s="56" t="s">
        <v>82</v>
      </c>
      <c r="AI56" s="59" t="s">
        <v>2977</v>
      </c>
      <c r="AJ56" s="56" t="s">
        <v>113</v>
      </c>
      <c r="AK56" s="64" t="s">
        <v>2203</v>
      </c>
      <c r="AL56" s="59"/>
      <c r="AM56" s="59" t="s">
        <v>85</v>
      </c>
      <c r="AN56" s="59" t="s">
        <v>86</v>
      </c>
      <c r="AO56" s="59" t="s">
        <v>87</v>
      </c>
      <c r="AP56" s="57" t="s">
        <v>365</v>
      </c>
      <c r="AQ56" s="65"/>
      <c r="AR56" s="64"/>
      <c r="AS56" s="59" t="s">
        <v>90</v>
      </c>
      <c r="AT56" s="54" t="s">
        <v>91</v>
      </c>
      <c r="AU56" s="54" t="n">
        <v>4010</v>
      </c>
      <c r="AV56" s="56"/>
      <c r="AW56" s="56"/>
      <c r="AX56" s="54"/>
      <c r="AY56" s="54"/>
      <c r="AZ56" s="54"/>
      <c r="BA56" s="56" t="s">
        <v>92</v>
      </c>
      <c r="BB56" s="56" t="s">
        <v>93</v>
      </c>
      <c r="BC56" s="56" t="s">
        <v>94</v>
      </c>
      <c r="BD56" s="59" t="n">
        <v>3160</v>
      </c>
      <c r="BE56" s="56"/>
      <c r="BF56" s="56"/>
      <c r="BG56" s="62" t="s">
        <v>473</v>
      </c>
      <c r="BH56" s="232"/>
      <c r="BI56" s="62"/>
      <c r="BJ56" s="232"/>
      <c r="BK56" s="232"/>
    </row>
    <row r="57" customFormat="false" ht="54.95" hidden="false" customHeight="true" outlineLevel="0" collapsed="false">
      <c r="A57" s="54"/>
      <c r="B57" s="54" t="s">
        <v>62</v>
      </c>
      <c r="C57" s="54" t="s">
        <v>63</v>
      </c>
      <c r="D57" s="55" t="s">
        <v>64</v>
      </c>
      <c r="E57" s="55" t="n">
        <v>600</v>
      </c>
      <c r="F57" s="56" t="s">
        <v>680</v>
      </c>
      <c r="G57" s="62"/>
      <c r="H57" s="62"/>
      <c r="I57" s="57" t="s">
        <v>766</v>
      </c>
      <c r="J57" s="56" t="s">
        <v>866</v>
      </c>
      <c r="K57" s="58" t="s">
        <v>768</v>
      </c>
      <c r="L57" s="58" t="s">
        <v>769</v>
      </c>
      <c r="M57" s="58" t="s">
        <v>770</v>
      </c>
      <c r="N57" s="62" t="n">
        <v>670</v>
      </c>
      <c r="O57" s="54" t="s">
        <v>771</v>
      </c>
      <c r="P57" s="54" t="s">
        <v>76</v>
      </c>
      <c r="Q57" s="59"/>
      <c r="R57" s="107" t="n">
        <v>2013</v>
      </c>
      <c r="S57" s="57" t="n">
        <v>12</v>
      </c>
      <c r="T57" s="56"/>
      <c r="U57" s="62"/>
      <c r="V57" s="62"/>
      <c r="W57" s="62"/>
      <c r="X57" s="62"/>
      <c r="Y57" s="62"/>
      <c r="Z57" s="62"/>
      <c r="AA57" s="55" t="s">
        <v>774</v>
      </c>
      <c r="AB57" s="62"/>
      <c r="AC57" s="59" t="s">
        <v>111</v>
      </c>
      <c r="AD57" s="62" t="n">
        <v>24</v>
      </c>
      <c r="AE57" s="60" t="n">
        <v>44874</v>
      </c>
      <c r="AF57" s="64" t="n">
        <f aca="false">IF(AD57=0,0,IF(AE57="","",EDATE(AE57,AD57)-DAY(1)))</f>
        <v>45574</v>
      </c>
      <c r="AG57" s="56" t="s">
        <v>81</v>
      </c>
      <c r="AH57" s="56" t="s">
        <v>1574</v>
      </c>
      <c r="AI57" s="62" t="s">
        <v>3074</v>
      </c>
      <c r="AJ57" s="56" t="s">
        <v>520</v>
      </c>
      <c r="AK57" s="64" t="str">
        <f aca="true">IF(AE57=0,"нет данных",IF(TODAY()&lt;AF57-30,"поверен",IF(TODAY()&gt;AF57,"ПРОСРОЧЕН")))</f>
        <v>ПРОСРОЧЕН</v>
      </c>
      <c r="AL57" s="232"/>
      <c r="AM57" s="59" t="s">
        <v>85</v>
      </c>
      <c r="AN57" s="59" t="s">
        <v>2874</v>
      </c>
      <c r="AO57" s="59" t="s">
        <v>87</v>
      </c>
      <c r="AP57" s="62" t="s">
        <v>3075</v>
      </c>
      <c r="AQ57" s="232"/>
      <c r="AR57" s="232"/>
      <c r="AS57" s="59" t="s">
        <v>90</v>
      </c>
      <c r="AT57" s="62" t="s">
        <v>91</v>
      </c>
      <c r="AU57" s="232"/>
      <c r="AV57" s="60" t="n">
        <v>44760</v>
      </c>
      <c r="AW57" s="56"/>
      <c r="AX57" s="232"/>
      <c r="AY57" s="232"/>
      <c r="AZ57" s="232"/>
      <c r="BA57" s="232"/>
      <c r="BB57" s="56" t="s">
        <v>777</v>
      </c>
      <c r="BC57" s="56"/>
      <c r="BD57" s="59"/>
      <c r="BE57" s="232"/>
      <c r="BF57" s="232"/>
      <c r="BG57" s="62"/>
      <c r="BH57" s="232"/>
      <c r="BI57" s="65" t="s">
        <v>778</v>
      </c>
      <c r="BJ57" s="65" t="s">
        <v>779</v>
      </c>
      <c r="BK57" s="65" t="s">
        <v>780</v>
      </c>
    </row>
    <row r="58" customFormat="false" ht="54.95" hidden="false" customHeight="true" outlineLevel="0" collapsed="false">
      <c r="A58" s="54"/>
      <c r="B58" s="54" t="s">
        <v>62</v>
      </c>
      <c r="C58" s="54" t="s">
        <v>63</v>
      </c>
      <c r="D58" s="55" t="s">
        <v>64</v>
      </c>
      <c r="E58" s="55" t="n">
        <v>500</v>
      </c>
      <c r="F58" s="56" t="s">
        <v>536</v>
      </c>
      <c r="G58" s="56" t="s">
        <v>3076</v>
      </c>
      <c r="H58" s="55" t="s">
        <v>649</v>
      </c>
      <c r="I58" s="57" t="s">
        <v>624</v>
      </c>
      <c r="J58" s="56" t="s">
        <v>1369</v>
      </c>
      <c r="K58" s="58" t="s">
        <v>626</v>
      </c>
      <c r="L58" s="58" t="s">
        <v>627</v>
      </c>
      <c r="M58" s="56" t="s">
        <v>628</v>
      </c>
      <c r="N58" s="58" t="n">
        <v>52574</v>
      </c>
      <c r="O58" s="57" t="s">
        <v>629</v>
      </c>
      <c r="P58" s="54" t="s">
        <v>76</v>
      </c>
      <c r="Q58" s="59" t="s">
        <v>630</v>
      </c>
      <c r="R58" s="69" t="n">
        <v>42005</v>
      </c>
      <c r="S58" s="57" t="n">
        <v>10</v>
      </c>
      <c r="T58" s="56" t="n">
        <f aca="false">R58+S58*365.2</f>
        <v>45657</v>
      </c>
      <c r="U58" s="55" t="n">
        <v>0.1</v>
      </c>
      <c r="V58" s="54" t="str">
        <f aca="false">IF(Y58="","",Y58)</f>
        <v>м</v>
      </c>
      <c r="W58" s="54" t="str">
        <f aca="false">IF(Z58="","",Z58)</f>
        <v>м/c</v>
      </c>
      <c r="X58" s="57" t="n">
        <v>30</v>
      </c>
      <c r="Y58" s="57" t="s">
        <v>242</v>
      </c>
      <c r="Z58" s="59" t="s">
        <v>631</v>
      </c>
      <c r="AA58" s="55" t="s">
        <v>632</v>
      </c>
      <c r="AB58" s="57" t="s">
        <v>242</v>
      </c>
      <c r="AC58" s="59" t="s">
        <v>633</v>
      </c>
      <c r="AD58" s="58" t="n">
        <v>12</v>
      </c>
      <c r="AE58" s="63" t="n">
        <v>45247</v>
      </c>
      <c r="AF58" s="64" t="n">
        <f aca="false">IF(AD58=0,0,IF(AE58="","",EDATE(AE58,AD58)-DAY(1)))</f>
        <v>45582</v>
      </c>
      <c r="AG58" s="56" t="s">
        <v>81</v>
      </c>
      <c r="AH58" s="56" t="s">
        <v>82</v>
      </c>
      <c r="AI58" s="59" t="s">
        <v>3077</v>
      </c>
      <c r="AJ58" s="56" t="s">
        <v>712</v>
      </c>
      <c r="AK58" s="64" t="str">
        <f aca="true">IF(AE58=0,"нет данных",IF(TODAY()&lt;AF58-30,"поверен",IF(TODAY()&gt;AF58,"ЗАМЕНИТЬ","ПРОСРОЧЕН")))</f>
        <v>ЗАМЕНИТЬ</v>
      </c>
      <c r="AL58" s="59"/>
      <c r="AM58" s="59" t="s">
        <v>85</v>
      </c>
      <c r="AN58" s="59" t="s">
        <v>86</v>
      </c>
      <c r="AO58" s="59" t="s">
        <v>87</v>
      </c>
      <c r="AP58" s="57" t="s">
        <v>635</v>
      </c>
      <c r="AQ58" s="65"/>
      <c r="AR58" s="64"/>
      <c r="AS58" s="59" t="s">
        <v>90</v>
      </c>
      <c r="AT58" s="54" t="s">
        <v>91</v>
      </c>
      <c r="AU58" s="54"/>
      <c r="AV58" s="56"/>
      <c r="AW58" s="56"/>
      <c r="AX58" s="54"/>
      <c r="AY58" s="54"/>
      <c r="AZ58" s="54"/>
      <c r="BA58" s="56"/>
      <c r="BB58" s="56" t="s">
        <v>636</v>
      </c>
      <c r="BC58" s="56" t="s">
        <v>637</v>
      </c>
      <c r="BD58" s="59" t="n">
        <v>3661</v>
      </c>
      <c r="BE58" s="56"/>
      <c r="BF58" s="56"/>
      <c r="BG58" s="54" t="s">
        <v>3078</v>
      </c>
      <c r="BH58" s="246"/>
      <c r="BI58" s="65" t="s">
        <v>638</v>
      </c>
      <c r="BJ58" s="65" t="s">
        <v>639</v>
      </c>
      <c r="BK58" s="65" t="s">
        <v>640</v>
      </c>
    </row>
    <row r="59" customFormat="false" ht="60" hidden="false" customHeight="true" outlineLevel="0" collapsed="false">
      <c r="A59" s="54"/>
      <c r="B59" s="54" t="s">
        <v>62</v>
      </c>
      <c r="C59" s="54" t="s">
        <v>63</v>
      </c>
      <c r="D59" s="55" t="s">
        <v>64</v>
      </c>
      <c r="E59" s="55" t="n">
        <v>600</v>
      </c>
      <c r="F59" s="56" t="s">
        <v>680</v>
      </c>
      <c r="G59" s="62"/>
      <c r="H59" s="62"/>
      <c r="I59" s="57" t="s">
        <v>766</v>
      </c>
      <c r="J59" s="56" t="s">
        <v>866</v>
      </c>
      <c r="K59" s="58" t="s">
        <v>768</v>
      </c>
      <c r="L59" s="58" t="s">
        <v>769</v>
      </c>
      <c r="M59" s="58" t="s">
        <v>770</v>
      </c>
      <c r="N59" s="62" t="n">
        <v>985</v>
      </c>
      <c r="O59" s="54" t="s">
        <v>771</v>
      </c>
      <c r="P59" s="54" t="s">
        <v>76</v>
      </c>
      <c r="Q59" s="59" t="s">
        <v>630</v>
      </c>
      <c r="R59" s="60" t="n">
        <v>44131</v>
      </c>
      <c r="S59" s="57" t="n">
        <v>12</v>
      </c>
      <c r="T59" s="56" t="n">
        <v>45591</v>
      </c>
      <c r="U59" s="62" t="n">
        <v>-2</v>
      </c>
      <c r="V59" s="62" t="s">
        <v>773</v>
      </c>
      <c r="W59" s="62" t="s">
        <v>773</v>
      </c>
      <c r="X59" s="62" t="n">
        <v>2</v>
      </c>
      <c r="Y59" s="62" t="s">
        <v>773</v>
      </c>
      <c r="Z59" s="62" t="s">
        <v>773</v>
      </c>
      <c r="AA59" s="55" t="s">
        <v>774</v>
      </c>
      <c r="AB59" s="62"/>
      <c r="AC59" s="59" t="s">
        <v>111</v>
      </c>
      <c r="AD59" s="62" t="n">
        <v>24</v>
      </c>
      <c r="AE59" s="60" t="n">
        <v>45093</v>
      </c>
      <c r="AF59" s="64" t="n">
        <f aca="false">IF(AD59=0,0,IF(AE59="","",EDATE(AE59,AD59)-DAY(1)))</f>
        <v>45793</v>
      </c>
      <c r="AG59" s="56" t="s">
        <v>81</v>
      </c>
      <c r="AH59" s="56" t="s">
        <v>82</v>
      </c>
      <c r="AI59" s="62" t="s">
        <v>3079</v>
      </c>
      <c r="AJ59" s="56" t="s">
        <v>520</v>
      </c>
      <c r="AK59" s="64" t="str">
        <f aca="true">IF(AE59=0,"нет данных",IF(TODAY()&lt;AF59-30,"поверен",IF(TODAY()&gt;AF59,"ПРОСРОЧЕН")))</f>
        <v>ПРОСРОЧЕН</v>
      </c>
      <c r="AL59" s="232"/>
      <c r="AM59" s="59" t="s">
        <v>85</v>
      </c>
      <c r="AN59" s="59" t="s">
        <v>2874</v>
      </c>
      <c r="AO59" s="59" t="s">
        <v>87</v>
      </c>
      <c r="AP59" s="62" t="s">
        <v>3075</v>
      </c>
      <c r="AQ59" s="60" t="n">
        <v>44811</v>
      </c>
      <c r="AR59" s="232"/>
      <c r="AS59" s="59" t="s">
        <v>90</v>
      </c>
      <c r="AT59" s="62" t="s">
        <v>91</v>
      </c>
      <c r="AU59" s="62"/>
      <c r="AV59" s="60" t="n">
        <v>44811</v>
      </c>
      <c r="AW59" s="56"/>
      <c r="AX59" s="232"/>
      <c r="AY59" s="232"/>
      <c r="AZ59" s="232"/>
      <c r="BA59" s="232"/>
      <c r="BB59" s="56" t="s">
        <v>777</v>
      </c>
      <c r="BC59" s="56"/>
      <c r="BD59" s="59"/>
      <c r="BE59" s="232"/>
      <c r="BF59" s="232"/>
      <c r="BG59" s="62" t="s">
        <v>3080</v>
      </c>
      <c r="BH59" s="232"/>
      <c r="BI59" s="65" t="s">
        <v>778</v>
      </c>
      <c r="BJ59" s="65" t="s">
        <v>779</v>
      </c>
      <c r="BK59" s="65" t="s">
        <v>780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customFormat="false" ht="45" hidden="false" customHeight="true" outlineLevel="0" collapsed="false">
      <c r="A60" s="54"/>
      <c r="B60" s="54" t="s">
        <v>62</v>
      </c>
      <c r="C60" s="54" t="s">
        <v>63</v>
      </c>
      <c r="D60" s="55" t="s">
        <v>64</v>
      </c>
      <c r="E60" s="55" t="s">
        <v>2574</v>
      </c>
      <c r="F60" s="56" t="s">
        <v>2575</v>
      </c>
      <c r="G60" s="56" t="s">
        <v>2317</v>
      </c>
      <c r="H60" s="55" t="s">
        <v>3081</v>
      </c>
      <c r="I60" s="57" t="s">
        <v>2185</v>
      </c>
      <c r="J60" s="56" t="s">
        <v>2186</v>
      </c>
      <c r="K60" s="58" t="s">
        <v>2187</v>
      </c>
      <c r="L60" s="58" t="s">
        <v>3082</v>
      </c>
      <c r="M60" s="58" t="s">
        <v>2189</v>
      </c>
      <c r="N60" s="58" t="n">
        <v>8526</v>
      </c>
      <c r="O60" s="54" t="s">
        <v>2191</v>
      </c>
      <c r="P60" s="54" t="s">
        <v>76</v>
      </c>
      <c r="Q60" s="59" t="s">
        <v>77</v>
      </c>
      <c r="R60" s="69" t="n">
        <v>42005</v>
      </c>
      <c r="S60" s="57" t="n">
        <v>10</v>
      </c>
      <c r="T60" s="56" t="n">
        <f aca="false">R60+S60*365.2</f>
        <v>45657</v>
      </c>
      <c r="U60" s="55" t="s">
        <v>78</v>
      </c>
      <c r="V60" s="62" t="str">
        <f aca="false">IF(Y60="","",Y60)</f>
        <v/>
      </c>
      <c r="W60" s="62" t="str">
        <f aca="false">IF(Z60="","",Z60)</f>
        <v>%НКПР</v>
      </c>
      <c r="X60" s="57" t="n">
        <v>100</v>
      </c>
      <c r="Y60" s="57"/>
      <c r="Z60" s="59" t="s">
        <v>79</v>
      </c>
      <c r="AA60" s="55" t="s">
        <v>80</v>
      </c>
      <c r="AB60" s="57"/>
      <c r="AC60" s="59" t="s">
        <v>79</v>
      </c>
      <c r="AD60" s="58" t="n">
        <v>12</v>
      </c>
      <c r="AE60" s="63" t="n">
        <v>45279</v>
      </c>
      <c r="AF60" s="64" t="n">
        <f aca="false">IF(AD60=0,0,IF(AE60="","",EDATE(AE60,AD60)-DAY(1)))</f>
        <v>45614</v>
      </c>
      <c r="AG60" s="56" t="s">
        <v>81</v>
      </c>
      <c r="AH60" s="56" t="s">
        <v>82</v>
      </c>
      <c r="AI60" s="59" t="s">
        <v>3083</v>
      </c>
      <c r="AJ60" s="56" t="s">
        <v>113</v>
      </c>
      <c r="AK60" s="64" t="str">
        <f aca="true">IF(AE60=0,"нет данных",IF(TODAY()&lt;AF60-30,"поверен",IF(TODAY()&gt;AF60,"ЗАМЕНИТЬ","ПРОСРОЧЕН")))</f>
        <v>ЗАМЕНИТЬ</v>
      </c>
      <c r="AL60" s="59"/>
      <c r="AM60" s="59" t="s">
        <v>85</v>
      </c>
      <c r="AN60" s="59" t="s">
        <v>86</v>
      </c>
      <c r="AO60" s="59" t="s">
        <v>87</v>
      </c>
      <c r="AP60" s="57" t="s">
        <v>3084</v>
      </c>
      <c r="AQ60" s="65"/>
      <c r="AR60" s="64"/>
      <c r="AS60" s="59" t="s">
        <v>90</v>
      </c>
      <c r="AT60" s="54" t="s">
        <v>91</v>
      </c>
      <c r="AU60" s="54"/>
      <c r="AV60" s="56"/>
      <c r="AW60" s="56"/>
      <c r="AX60" s="54"/>
      <c r="AY60" s="54"/>
      <c r="AZ60" s="54"/>
      <c r="BA60" s="56"/>
      <c r="BB60" s="56" t="s">
        <v>93</v>
      </c>
      <c r="BC60" s="56" t="s">
        <v>94</v>
      </c>
      <c r="BD60" s="59" t="n">
        <v>3160</v>
      </c>
      <c r="BE60" s="56"/>
      <c r="BF60" s="56"/>
      <c r="BG60" s="62" t="s">
        <v>3085</v>
      </c>
      <c r="BH60" s="232"/>
      <c r="BI60" s="65"/>
      <c r="BJ60" s="65" t="s">
        <v>3086</v>
      </c>
      <c r="BK60" s="65" t="s">
        <v>97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customFormat="false" ht="41.25" hidden="false" customHeight="true" outlineLevel="0" collapsed="false">
      <c r="A61" s="54"/>
      <c r="B61" s="54" t="s">
        <v>62</v>
      </c>
      <c r="C61" s="54" t="s">
        <v>63</v>
      </c>
      <c r="D61" s="55" t="s">
        <v>64</v>
      </c>
      <c r="E61" s="55" t="s">
        <v>2574</v>
      </c>
      <c r="F61" s="56" t="s">
        <v>2575</v>
      </c>
      <c r="G61" s="56" t="s">
        <v>2317</v>
      </c>
      <c r="H61" s="55" t="s">
        <v>3087</v>
      </c>
      <c r="I61" s="57" t="s">
        <v>2185</v>
      </c>
      <c r="J61" s="56" t="s">
        <v>2186</v>
      </c>
      <c r="K61" s="58" t="s">
        <v>2187</v>
      </c>
      <c r="L61" s="58" t="s">
        <v>3082</v>
      </c>
      <c r="M61" s="58" t="s">
        <v>2189</v>
      </c>
      <c r="N61" s="58" t="n">
        <v>8584</v>
      </c>
      <c r="O61" s="54" t="s">
        <v>2191</v>
      </c>
      <c r="P61" s="54" t="s">
        <v>76</v>
      </c>
      <c r="Q61" s="59" t="s">
        <v>77</v>
      </c>
      <c r="R61" s="69" t="n">
        <v>42005</v>
      </c>
      <c r="S61" s="57" t="n">
        <v>10</v>
      </c>
      <c r="T61" s="56" t="n">
        <f aca="false">R61+S61*365.2</f>
        <v>45657</v>
      </c>
      <c r="U61" s="55" t="s">
        <v>78</v>
      </c>
      <c r="V61" s="62" t="str">
        <f aca="false">IF(Y61="","",Y61)</f>
        <v/>
      </c>
      <c r="W61" s="62" t="str">
        <f aca="false">IF(Z61="","",Z61)</f>
        <v>%НКПР</v>
      </c>
      <c r="X61" s="57" t="n">
        <v>100</v>
      </c>
      <c r="Y61" s="57"/>
      <c r="Z61" s="59" t="s">
        <v>79</v>
      </c>
      <c r="AA61" s="55" t="s">
        <v>80</v>
      </c>
      <c r="AB61" s="57"/>
      <c r="AC61" s="59" t="s">
        <v>79</v>
      </c>
      <c r="AD61" s="58" t="n">
        <v>12</v>
      </c>
      <c r="AE61" s="63" t="n">
        <v>45280</v>
      </c>
      <c r="AF61" s="64" t="n">
        <f aca="false">IF(AD61=0,0,IF(AE61="","",EDATE(AE61,AD61)-DAY(1)))</f>
        <v>45615</v>
      </c>
      <c r="AG61" s="56" t="s">
        <v>81</v>
      </c>
      <c r="AH61" s="56" t="s">
        <v>82</v>
      </c>
      <c r="AI61" s="59" t="s">
        <v>3088</v>
      </c>
      <c r="AJ61" s="56" t="s">
        <v>113</v>
      </c>
      <c r="AK61" s="64" t="str">
        <f aca="true">IF(AE61=0,"нет данных",IF(TODAY()&lt;AF61-30,"поверен",IF(TODAY()&gt;AF61,"ЗАМЕНИТЬ","ПРОСРОЧЕН")))</f>
        <v>ЗАМЕНИТЬ</v>
      </c>
      <c r="AL61" s="59"/>
      <c r="AM61" s="59" t="s">
        <v>85</v>
      </c>
      <c r="AN61" s="59" t="s">
        <v>86</v>
      </c>
      <c r="AO61" s="59" t="s">
        <v>87</v>
      </c>
      <c r="AP61" s="57" t="s">
        <v>3084</v>
      </c>
      <c r="AQ61" s="65"/>
      <c r="AR61" s="64"/>
      <c r="AS61" s="59" t="s">
        <v>90</v>
      </c>
      <c r="AT61" s="54" t="s">
        <v>91</v>
      </c>
      <c r="AU61" s="54"/>
      <c r="AV61" s="56"/>
      <c r="AW61" s="56"/>
      <c r="AX61" s="54"/>
      <c r="AY61" s="54"/>
      <c r="AZ61" s="54"/>
      <c r="BA61" s="56"/>
      <c r="BB61" s="56" t="s">
        <v>93</v>
      </c>
      <c r="BC61" s="56" t="s">
        <v>94</v>
      </c>
      <c r="BD61" s="59" t="n">
        <v>3160</v>
      </c>
      <c r="BE61" s="56"/>
      <c r="BF61" s="56"/>
      <c r="BG61" s="62" t="s">
        <v>3085</v>
      </c>
      <c r="BH61" s="232"/>
      <c r="BI61" s="65"/>
      <c r="BJ61" s="65" t="s">
        <v>3086</v>
      </c>
      <c r="BK61" s="65" t="s">
        <v>97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customFormat="false" ht="60" hidden="false" customHeight="true" outlineLevel="0" collapsed="false">
      <c r="A62" s="54"/>
      <c r="B62" s="54" t="s">
        <v>62</v>
      </c>
      <c r="C62" s="54" t="s">
        <v>63</v>
      </c>
      <c r="D62" s="55" t="s">
        <v>64</v>
      </c>
      <c r="E62" s="55" t="s">
        <v>65</v>
      </c>
      <c r="F62" s="56" t="s">
        <v>66</v>
      </c>
      <c r="G62" s="56" t="s">
        <v>3089</v>
      </c>
      <c r="H62" s="55" t="s">
        <v>3090</v>
      </c>
      <c r="I62" s="57" t="s">
        <v>374</v>
      </c>
      <c r="J62" s="56" t="s">
        <v>375</v>
      </c>
      <c r="K62" s="58" t="s">
        <v>376</v>
      </c>
      <c r="L62" s="58" t="s">
        <v>377</v>
      </c>
      <c r="M62" s="58" t="s">
        <v>3091</v>
      </c>
      <c r="N62" s="58" t="s">
        <v>3092</v>
      </c>
      <c r="O62" s="54" t="s">
        <v>379</v>
      </c>
      <c r="P62" s="54" t="s">
        <v>76</v>
      </c>
      <c r="Q62" s="59" t="s">
        <v>239</v>
      </c>
      <c r="R62" s="69" t="n">
        <v>42736</v>
      </c>
      <c r="S62" s="57" t="n">
        <v>14</v>
      </c>
      <c r="T62" s="56" t="n">
        <f aca="false">R62+S62*365.2</f>
        <v>47848.8</v>
      </c>
      <c r="U62" s="55" t="s">
        <v>2480</v>
      </c>
      <c r="V62" s="54" t="str">
        <f aca="false">IF(Y62="","",Y62)</f>
        <v/>
      </c>
      <c r="W62" s="54" t="str">
        <f aca="false">IF(Z62="","",Z62)</f>
        <v>м</v>
      </c>
      <c r="X62" s="57" t="s">
        <v>1278</v>
      </c>
      <c r="Y62" s="57"/>
      <c r="Z62" s="59" t="s">
        <v>242</v>
      </c>
      <c r="AA62" s="55" t="s">
        <v>383</v>
      </c>
      <c r="AB62" s="57" t="s">
        <v>242</v>
      </c>
      <c r="AC62" s="59" t="s">
        <v>242</v>
      </c>
      <c r="AD62" s="58" t="n">
        <v>24</v>
      </c>
      <c r="AE62" s="63" t="n">
        <v>45034</v>
      </c>
      <c r="AF62" s="64" t="n">
        <f aca="false">IF(AD62=0,0,IF(AE62="","",EDATE(AE62,AD62)-DAY(1)))</f>
        <v>45734</v>
      </c>
      <c r="AG62" s="64" t="s">
        <v>314</v>
      </c>
      <c r="AH62" s="64" t="s">
        <v>82</v>
      </c>
      <c r="AI62" s="59" t="s">
        <v>3093</v>
      </c>
      <c r="AJ62" s="56" t="s">
        <v>113</v>
      </c>
      <c r="AK62" s="64" t="str">
        <f aca="true">IF(AE62=0,"нет данных",IF(TODAY()&lt;AF62-30,"поверен",IF(TODAY()&gt;AF62,"ЗАМЕНИТЬ","ПРОСРОЧЕН")))</f>
        <v>ЗАМЕНИТЬ</v>
      </c>
      <c r="AL62" s="59"/>
      <c r="AM62" s="59" t="s">
        <v>85</v>
      </c>
      <c r="AN62" s="59" t="s">
        <v>86</v>
      </c>
      <c r="AO62" s="59" t="s">
        <v>87</v>
      </c>
      <c r="AP62" s="57"/>
      <c r="AQ62" s="65"/>
      <c r="AR62" s="64"/>
      <c r="AS62" s="59" t="s">
        <v>90</v>
      </c>
      <c r="AT62" s="54" t="s">
        <v>91</v>
      </c>
      <c r="AU62" s="54" t="n">
        <v>3453</v>
      </c>
      <c r="AV62" s="56" t="n">
        <v>44326</v>
      </c>
      <c r="AW62" s="56"/>
      <c r="AX62" s="54"/>
      <c r="AY62" s="54"/>
      <c r="AZ62" s="54"/>
      <c r="BA62" s="56" t="s">
        <v>92</v>
      </c>
      <c r="BB62" s="56" t="s">
        <v>386</v>
      </c>
      <c r="BC62" s="56" t="s">
        <v>387</v>
      </c>
      <c r="BD62" s="59" t="n">
        <v>2971</v>
      </c>
      <c r="BE62" s="56"/>
      <c r="BF62" s="56"/>
      <c r="BG62" s="54" t="s">
        <v>3094</v>
      </c>
      <c r="BH62" s="246"/>
      <c r="BI62" s="65" t="s">
        <v>389</v>
      </c>
      <c r="BJ62" s="65" t="s">
        <v>390</v>
      </c>
      <c r="BK62" s="65" t="s">
        <v>391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customFormat="false" ht="60" hidden="false" customHeight="true" outlineLevel="0" collapsed="false">
      <c r="A63" s="54"/>
      <c r="B63" s="54" t="s">
        <v>62</v>
      </c>
      <c r="C63" s="54" t="s">
        <v>63</v>
      </c>
      <c r="D63" s="55" t="s">
        <v>64</v>
      </c>
      <c r="E63" s="55" t="s">
        <v>2566</v>
      </c>
      <c r="F63" s="56" t="s">
        <v>2567</v>
      </c>
      <c r="G63" s="56" t="s">
        <v>218</v>
      </c>
      <c r="H63" s="55" t="s">
        <v>3095</v>
      </c>
      <c r="I63" s="57" t="s">
        <v>3096</v>
      </c>
      <c r="J63" s="56" t="s">
        <v>3097</v>
      </c>
      <c r="K63" s="58" t="s">
        <v>129</v>
      </c>
      <c r="L63" s="58" t="s">
        <v>130</v>
      </c>
      <c r="M63" s="56" t="s">
        <v>3098</v>
      </c>
      <c r="N63" s="58" t="s">
        <v>3099</v>
      </c>
      <c r="O63" s="54" t="s">
        <v>188</v>
      </c>
      <c r="P63" s="54" t="s">
        <v>189</v>
      </c>
      <c r="Q63" s="59" t="s">
        <v>135</v>
      </c>
      <c r="R63" s="60" t="s">
        <v>156</v>
      </c>
      <c r="S63" s="73" t="n">
        <v>12</v>
      </c>
      <c r="T63" s="56" t="n">
        <v>46295.4</v>
      </c>
      <c r="U63" s="55" t="s">
        <v>78</v>
      </c>
      <c r="V63" s="62" t="s">
        <v>137</v>
      </c>
      <c r="W63" s="62" t="s">
        <v>138</v>
      </c>
      <c r="X63" s="57" t="n">
        <v>1</v>
      </c>
      <c r="Y63" s="57" t="s">
        <v>137</v>
      </c>
      <c r="Z63" s="59" t="s">
        <v>138</v>
      </c>
      <c r="AA63" s="55" t="s">
        <v>3100</v>
      </c>
      <c r="AB63" s="57"/>
      <c r="AC63" s="59" t="s">
        <v>111</v>
      </c>
      <c r="AD63" s="58" t="n">
        <v>36</v>
      </c>
      <c r="AE63" s="63" t="n">
        <v>45297</v>
      </c>
      <c r="AF63" s="64" t="n">
        <v>46392</v>
      </c>
      <c r="AG63" s="56" t="s">
        <v>81</v>
      </c>
      <c r="AH63" s="56" t="s">
        <v>82</v>
      </c>
      <c r="AI63" s="59" t="s">
        <v>3101</v>
      </c>
      <c r="AJ63" s="56" t="s">
        <v>113</v>
      </c>
      <c r="AK63" s="64" t="s">
        <v>2203</v>
      </c>
      <c r="AL63" s="59"/>
      <c r="AM63" s="59" t="s">
        <v>85</v>
      </c>
      <c r="AN63" s="59" t="s">
        <v>86</v>
      </c>
      <c r="AO63" s="59" t="s">
        <v>87</v>
      </c>
      <c r="AP63" s="57"/>
      <c r="AQ63" s="65"/>
      <c r="AR63" s="64"/>
      <c r="AS63" s="59" t="s">
        <v>90</v>
      </c>
      <c r="AT63" s="54" t="s">
        <v>91</v>
      </c>
      <c r="AU63" s="54"/>
      <c r="AV63" s="56"/>
      <c r="AW63" s="56"/>
      <c r="AX63" s="54"/>
      <c r="AY63" s="54"/>
      <c r="AZ63" s="54"/>
      <c r="BA63" s="56"/>
      <c r="BB63" s="56" t="s">
        <v>141</v>
      </c>
      <c r="BC63" s="56" t="s">
        <v>142</v>
      </c>
      <c r="BD63" s="59" t="s">
        <v>143</v>
      </c>
      <c r="BE63" s="56"/>
      <c r="BF63" s="56"/>
      <c r="BG63" s="62" t="s">
        <v>3102</v>
      </c>
      <c r="BH63" s="232"/>
      <c r="BI63" s="62"/>
      <c r="BJ63" s="232"/>
      <c r="BK63" s="232"/>
      <c r="BL63" s="1" t="s">
        <v>3103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customFormat="false" ht="60" hidden="false" customHeight="true" outlineLevel="0" collapsed="false">
      <c r="A64" s="54"/>
      <c r="B64" s="54" t="s">
        <v>62</v>
      </c>
      <c r="C64" s="54" t="s">
        <v>63</v>
      </c>
      <c r="D64" s="55" t="s">
        <v>64</v>
      </c>
      <c r="E64" s="55" t="s">
        <v>2566</v>
      </c>
      <c r="F64" s="56" t="s">
        <v>2567</v>
      </c>
      <c r="G64" s="56" t="s">
        <v>218</v>
      </c>
      <c r="H64" s="55" t="s">
        <v>3104</v>
      </c>
      <c r="I64" s="57" t="s">
        <v>3096</v>
      </c>
      <c r="J64" s="56" t="s">
        <v>3097</v>
      </c>
      <c r="K64" s="58" t="s">
        <v>129</v>
      </c>
      <c r="L64" s="58" t="s">
        <v>130</v>
      </c>
      <c r="M64" s="56" t="s">
        <v>3105</v>
      </c>
      <c r="N64" s="58" t="n">
        <v>9659979</v>
      </c>
      <c r="O64" s="54" t="s">
        <v>188</v>
      </c>
      <c r="P64" s="54" t="s">
        <v>189</v>
      </c>
      <c r="Q64" s="59" t="s">
        <v>135</v>
      </c>
      <c r="R64" s="60" t="s">
        <v>156</v>
      </c>
      <c r="S64" s="73" t="n">
        <v>12</v>
      </c>
      <c r="T64" s="56" t="n">
        <v>46295.4</v>
      </c>
      <c r="U64" s="55" t="s">
        <v>78</v>
      </c>
      <c r="V64" s="62" t="s">
        <v>137</v>
      </c>
      <c r="W64" s="62" t="s">
        <v>138</v>
      </c>
      <c r="X64" s="57" t="n">
        <v>1</v>
      </c>
      <c r="Y64" s="57" t="s">
        <v>137</v>
      </c>
      <c r="Z64" s="59" t="s">
        <v>138</v>
      </c>
      <c r="AA64" s="55" t="s">
        <v>3100</v>
      </c>
      <c r="AB64" s="57"/>
      <c r="AC64" s="59" t="s">
        <v>111</v>
      </c>
      <c r="AD64" s="58" t="n">
        <v>36</v>
      </c>
      <c r="AE64" s="63" t="n">
        <v>45297</v>
      </c>
      <c r="AF64" s="64" t="n">
        <v>46392</v>
      </c>
      <c r="AG64" s="56" t="s">
        <v>81</v>
      </c>
      <c r="AH64" s="56" t="s">
        <v>82</v>
      </c>
      <c r="AI64" s="59" t="s">
        <v>3106</v>
      </c>
      <c r="AJ64" s="56" t="s">
        <v>113</v>
      </c>
      <c r="AK64" s="64" t="s">
        <v>2203</v>
      </c>
      <c r="AL64" s="59"/>
      <c r="AM64" s="59" t="s">
        <v>85</v>
      </c>
      <c r="AN64" s="59" t="s">
        <v>86</v>
      </c>
      <c r="AO64" s="59" t="s">
        <v>87</v>
      </c>
      <c r="AP64" s="57"/>
      <c r="AQ64" s="65"/>
      <c r="AR64" s="64"/>
      <c r="AS64" s="59" t="s">
        <v>90</v>
      </c>
      <c r="AT64" s="54" t="s">
        <v>91</v>
      </c>
      <c r="AU64" s="54"/>
      <c r="AV64" s="56" t="s">
        <v>3107</v>
      </c>
      <c r="AW64" s="56"/>
      <c r="AX64" s="54"/>
      <c r="AY64" s="54"/>
      <c r="AZ64" s="54"/>
      <c r="BA64" s="56"/>
      <c r="BB64" s="56" t="s">
        <v>141</v>
      </c>
      <c r="BC64" s="56" t="s">
        <v>142</v>
      </c>
      <c r="BD64" s="59" t="s">
        <v>143</v>
      </c>
      <c r="BE64" s="56"/>
      <c r="BF64" s="56"/>
      <c r="BG64" s="62" t="s">
        <v>3102</v>
      </c>
      <c r="BH64" s="232"/>
      <c r="BI64" s="62"/>
      <c r="BJ64" s="232"/>
      <c r="BK64" s="232"/>
      <c r="BL64" s="1" t="s">
        <v>3103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customFormat="false" ht="60" hidden="false" customHeight="true" outlineLevel="0" collapsed="false">
      <c r="A65" s="54"/>
      <c r="B65" s="54" t="s">
        <v>62</v>
      </c>
      <c r="C65" s="54" t="s">
        <v>63</v>
      </c>
      <c r="D65" s="55" t="s">
        <v>64</v>
      </c>
      <c r="E65" s="55" t="s">
        <v>65</v>
      </c>
      <c r="F65" s="56" t="s">
        <v>66</v>
      </c>
      <c r="G65" s="56" t="s">
        <v>3089</v>
      </c>
      <c r="H65" s="55" t="s">
        <v>3090</v>
      </c>
      <c r="I65" s="57" t="s">
        <v>374</v>
      </c>
      <c r="J65" s="56" t="s">
        <v>375</v>
      </c>
      <c r="K65" s="58" t="s">
        <v>376</v>
      </c>
      <c r="L65" s="58" t="s">
        <v>377</v>
      </c>
      <c r="M65" s="58" t="s">
        <v>3091</v>
      </c>
      <c r="N65" s="58" t="s">
        <v>3092</v>
      </c>
      <c r="O65" s="54" t="s">
        <v>379</v>
      </c>
      <c r="P65" s="54" t="s">
        <v>76</v>
      </c>
      <c r="Q65" s="59" t="s">
        <v>239</v>
      </c>
      <c r="R65" s="69" t="n">
        <v>42736</v>
      </c>
      <c r="S65" s="57" t="n">
        <v>14</v>
      </c>
      <c r="T65" s="56" t="n">
        <f aca="false">R65+S65*365.2</f>
        <v>47848.8</v>
      </c>
      <c r="U65" s="55" t="s">
        <v>2480</v>
      </c>
      <c r="V65" s="54" t="str">
        <f aca="false">IF(Y65="","",Y65)</f>
        <v/>
      </c>
      <c r="W65" s="54" t="str">
        <f aca="false">IF(Z65="","",Z65)</f>
        <v>м</v>
      </c>
      <c r="X65" s="57" t="s">
        <v>1278</v>
      </c>
      <c r="Y65" s="57"/>
      <c r="Z65" s="59" t="s">
        <v>242</v>
      </c>
      <c r="AA65" s="55" t="s">
        <v>383</v>
      </c>
      <c r="AB65" s="57" t="s">
        <v>242</v>
      </c>
      <c r="AC65" s="59" t="s">
        <v>242</v>
      </c>
      <c r="AD65" s="58" t="n">
        <v>24</v>
      </c>
      <c r="AE65" s="63" t="n">
        <v>45034</v>
      </c>
      <c r="AF65" s="64" t="n">
        <f aca="false">IF(AD65=0,0,IF(AE65="","",EDATE(AE65,AD65)-DAY(1)))</f>
        <v>45734</v>
      </c>
      <c r="AG65" s="64" t="s">
        <v>314</v>
      </c>
      <c r="AH65" s="64" t="s">
        <v>82</v>
      </c>
      <c r="AI65" s="59" t="s">
        <v>3093</v>
      </c>
      <c r="AJ65" s="56" t="s">
        <v>113</v>
      </c>
      <c r="AK65" s="64" t="str">
        <f aca="true">IF(AE65=0,"нет данных",IF(TODAY()&lt;AF65-30,"поверен",IF(TODAY()&gt;AF65,"ЗАМЕНИТЬ","ПРОСРОЧЕН")))</f>
        <v>ЗАМЕНИТЬ</v>
      </c>
      <c r="AL65" s="59"/>
      <c r="AM65" s="59" t="s">
        <v>85</v>
      </c>
      <c r="AN65" s="59" t="s">
        <v>3108</v>
      </c>
      <c r="AO65" s="59" t="s">
        <v>3109</v>
      </c>
      <c r="AP65" s="57"/>
      <c r="AQ65" s="65"/>
      <c r="AR65" s="64"/>
      <c r="AS65" s="59" t="s">
        <v>90</v>
      </c>
      <c r="AT65" s="54" t="s">
        <v>91</v>
      </c>
      <c r="AU65" s="54"/>
      <c r="AV65" s="56" t="n">
        <v>44326</v>
      </c>
      <c r="AW65" s="56"/>
      <c r="AX65" s="54"/>
      <c r="AY65" s="54"/>
      <c r="AZ65" s="54"/>
      <c r="BA65" s="56" t="s">
        <v>92</v>
      </c>
      <c r="BB65" s="56" t="s">
        <v>386</v>
      </c>
      <c r="BC65" s="56" t="s">
        <v>387</v>
      </c>
      <c r="BD65" s="59" t="n">
        <v>2971</v>
      </c>
      <c r="BE65" s="56"/>
      <c r="BF65" s="56"/>
      <c r="BG65" s="54" t="s">
        <v>3094</v>
      </c>
      <c r="BH65" s="246"/>
      <c r="BI65" s="65" t="s">
        <v>389</v>
      </c>
      <c r="BJ65" s="65" t="s">
        <v>390</v>
      </c>
      <c r="BK65" s="65" t="s">
        <v>391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customFormat="false" ht="60" hidden="false" customHeight="true" outlineLevel="0" collapsed="false">
      <c r="A66" s="54"/>
      <c r="B66" s="54" t="s">
        <v>62</v>
      </c>
      <c r="C66" s="54" t="s">
        <v>63</v>
      </c>
      <c r="D66" s="55" t="s">
        <v>64</v>
      </c>
      <c r="E66" s="54" t="n">
        <v>265</v>
      </c>
      <c r="F66" s="54" t="s">
        <v>1857</v>
      </c>
      <c r="G66" s="54" t="s">
        <v>1882</v>
      </c>
      <c r="H66" s="54" t="s">
        <v>3110</v>
      </c>
      <c r="I66" s="54" t="s">
        <v>1884</v>
      </c>
      <c r="J66" s="54" t="s">
        <v>1885</v>
      </c>
      <c r="K66" s="54" t="s">
        <v>1886</v>
      </c>
      <c r="L66" s="54" t="s">
        <v>1887</v>
      </c>
      <c r="M66" s="250" t="s">
        <v>1888</v>
      </c>
      <c r="N66" s="54" t="n">
        <v>112160300</v>
      </c>
      <c r="O66" s="54" t="s">
        <v>1889</v>
      </c>
      <c r="P66" s="54" t="s">
        <v>76</v>
      </c>
      <c r="Q66" s="59" t="s">
        <v>77</v>
      </c>
      <c r="R66" s="65" t="n">
        <v>2015</v>
      </c>
      <c r="S66" s="253"/>
      <c r="T66" s="59" t="n">
        <f aca="false">R66+S66*365.2</f>
        <v>2015</v>
      </c>
      <c r="U66" s="54" t="n">
        <v>4</v>
      </c>
      <c r="V66" s="54" t="s">
        <v>242</v>
      </c>
      <c r="W66" s="54" t="s">
        <v>1255</v>
      </c>
      <c r="X66" s="54" t="n">
        <v>20</v>
      </c>
      <c r="Y66" s="54" t="s">
        <v>242</v>
      </c>
      <c r="Z66" s="54" t="s">
        <v>1255</v>
      </c>
      <c r="AA66" s="54" t="s">
        <v>1737</v>
      </c>
      <c r="AB66" s="246"/>
      <c r="AC66" s="54" t="s">
        <v>111</v>
      </c>
      <c r="AD66" s="54" t="n">
        <v>12</v>
      </c>
      <c r="AE66" s="69" t="n">
        <v>45033</v>
      </c>
      <c r="AF66" s="64" t="n">
        <f aca="false">IF(AD66=0,0,IF(AE66="","",EDATE(AE66,AD66)-DAY(1)))</f>
        <v>45368</v>
      </c>
      <c r="AG66" s="56" t="s">
        <v>81</v>
      </c>
      <c r="AH66" s="56" t="s">
        <v>82</v>
      </c>
      <c r="AI66" s="54" t="s">
        <v>3111</v>
      </c>
      <c r="AJ66" s="54" t="s">
        <v>113</v>
      </c>
      <c r="AK66" s="64" t="str">
        <f aca="true">IF(AE66=0,"нет данных",IF(TODAY()&lt;AF66-30,"поверен",IF(TODAY()&gt;AF66,"ЗАМЕНИТЬ","ПРОСРОЧЕН")))</f>
        <v>ЗАМЕНИТЬ</v>
      </c>
      <c r="AL66" s="59" t="s">
        <v>85</v>
      </c>
      <c r="AM66" s="59" t="s">
        <v>85</v>
      </c>
      <c r="AN66" s="59" t="s">
        <v>86</v>
      </c>
      <c r="AO66" s="54" t="s">
        <v>87</v>
      </c>
      <c r="AP66" s="246"/>
      <c r="AQ66" s="246"/>
      <c r="AR66" s="246"/>
      <c r="AS66" s="246"/>
      <c r="AT66" s="246"/>
      <c r="AU66" s="246"/>
      <c r="AV66" s="246"/>
      <c r="AW66" s="246"/>
      <c r="AX66" s="246"/>
      <c r="AY66" s="246"/>
      <c r="AZ66" s="246"/>
      <c r="BA66" s="246"/>
      <c r="BB66" s="56" t="s">
        <v>93</v>
      </c>
      <c r="BC66" s="56" t="s">
        <v>94</v>
      </c>
      <c r="BD66" s="59" t="n">
        <v>3160</v>
      </c>
      <c r="BE66" s="246"/>
      <c r="BF66" s="246" t="s">
        <v>1891</v>
      </c>
      <c r="BG66" s="54" t="s">
        <v>3112</v>
      </c>
      <c r="BH66" s="246"/>
      <c r="BI66" s="54"/>
      <c r="BJ66" s="54"/>
      <c r="BK66" s="54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customFormat="false" ht="60" hidden="false" customHeight="true" outlineLevel="0" collapsed="false">
      <c r="A67" s="54"/>
      <c r="B67" s="54" t="s">
        <v>62</v>
      </c>
      <c r="C67" s="54" t="s">
        <v>63</v>
      </c>
      <c r="D67" s="55" t="s">
        <v>64</v>
      </c>
      <c r="E67" s="55" t="s">
        <v>65</v>
      </c>
      <c r="F67" s="56" t="s">
        <v>66</v>
      </c>
      <c r="G67" s="56" t="s">
        <v>3089</v>
      </c>
      <c r="H67" s="55" t="s">
        <v>3090</v>
      </c>
      <c r="I67" s="57" t="s">
        <v>374</v>
      </c>
      <c r="J67" s="56" t="s">
        <v>375</v>
      </c>
      <c r="K67" s="58" t="s">
        <v>376</v>
      </c>
      <c r="L67" s="58" t="s">
        <v>377</v>
      </c>
      <c r="M67" s="58" t="s">
        <v>3091</v>
      </c>
      <c r="N67" s="58" t="s">
        <v>3092</v>
      </c>
      <c r="O67" s="54" t="s">
        <v>379</v>
      </c>
      <c r="P67" s="54" t="s">
        <v>76</v>
      </c>
      <c r="Q67" s="59" t="s">
        <v>239</v>
      </c>
      <c r="R67" s="69" t="n">
        <v>42736</v>
      </c>
      <c r="S67" s="57" t="n">
        <v>14</v>
      </c>
      <c r="T67" s="56" t="n">
        <f aca="false">R67+S67*365.2</f>
        <v>47848.8</v>
      </c>
      <c r="U67" s="55" t="s">
        <v>2480</v>
      </c>
      <c r="V67" s="54" t="str">
        <f aca="false">IF(Y67="","",Y67)</f>
        <v/>
      </c>
      <c r="W67" s="54" t="str">
        <f aca="false">IF(Z67="","",Z67)</f>
        <v>м</v>
      </c>
      <c r="X67" s="57" t="s">
        <v>1278</v>
      </c>
      <c r="Y67" s="57"/>
      <c r="Z67" s="59" t="s">
        <v>242</v>
      </c>
      <c r="AA67" s="55" t="s">
        <v>383</v>
      </c>
      <c r="AB67" s="57" t="s">
        <v>242</v>
      </c>
      <c r="AC67" s="59" t="s">
        <v>242</v>
      </c>
      <c r="AD67" s="58" t="n">
        <v>24</v>
      </c>
      <c r="AE67" s="63" t="n">
        <v>45034</v>
      </c>
      <c r="AF67" s="64" t="n">
        <f aca="false">IF(AD67=0,0,IF(AE67="","",EDATE(AE67,AD67)-DAY(1)))</f>
        <v>45734</v>
      </c>
      <c r="AG67" s="64" t="s">
        <v>314</v>
      </c>
      <c r="AH67" s="64" t="s">
        <v>82</v>
      </c>
      <c r="AI67" s="59" t="s">
        <v>3093</v>
      </c>
      <c r="AJ67" s="56" t="s">
        <v>113</v>
      </c>
      <c r="AK67" s="64" t="str">
        <f aca="true">IF(AE67=0,"нет данных",IF(TODAY()&lt;AF67-30,"поверен",IF(TODAY()&gt;AF67,"ЗАМЕНИТЬ","ПРОСРОЧЕН")))</f>
        <v>ЗАМЕНИТЬ</v>
      </c>
      <c r="AL67" s="59"/>
      <c r="AM67" s="59" t="s">
        <v>85</v>
      </c>
      <c r="AN67" s="59" t="s">
        <v>3108</v>
      </c>
      <c r="AO67" s="59" t="s">
        <v>3109</v>
      </c>
      <c r="AP67" s="57"/>
      <c r="AQ67" s="65"/>
      <c r="AR67" s="64"/>
      <c r="AS67" s="59" t="s">
        <v>90</v>
      </c>
      <c r="AT67" s="54" t="s">
        <v>91</v>
      </c>
      <c r="AU67" s="54"/>
      <c r="AV67" s="56" t="n">
        <v>44326</v>
      </c>
      <c r="AW67" s="56"/>
      <c r="AX67" s="54"/>
      <c r="AY67" s="54"/>
      <c r="AZ67" s="54"/>
      <c r="BA67" s="56" t="s">
        <v>92</v>
      </c>
      <c r="BB67" s="56" t="s">
        <v>386</v>
      </c>
      <c r="BC67" s="56" t="s">
        <v>387</v>
      </c>
      <c r="BD67" s="59" t="n">
        <v>2971</v>
      </c>
      <c r="BE67" s="56"/>
      <c r="BF67" s="56"/>
      <c r="BG67" s="54" t="s">
        <v>3094</v>
      </c>
      <c r="BH67" s="71"/>
      <c r="BI67" s="65" t="s">
        <v>389</v>
      </c>
      <c r="BJ67" s="65" t="s">
        <v>390</v>
      </c>
      <c r="BK67" s="65" t="s">
        <v>391</v>
      </c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</row>
    <row r="68" customFormat="false" ht="60" hidden="false" customHeight="true" outlineLevel="0" collapsed="false">
      <c r="A68" s="54"/>
      <c r="B68" s="54" t="s">
        <v>62</v>
      </c>
      <c r="C68" s="54" t="s">
        <v>63</v>
      </c>
      <c r="D68" s="55" t="s">
        <v>64</v>
      </c>
      <c r="E68" s="55" t="n">
        <v>604</v>
      </c>
      <c r="F68" s="56" t="s">
        <v>1291</v>
      </c>
      <c r="G68" s="62" t="s">
        <v>3113</v>
      </c>
      <c r="H68" s="62" t="s">
        <v>3114</v>
      </c>
      <c r="I68" s="57" t="s">
        <v>1565</v>
      </c>
      <c r="J68" s="56" t="s">
        <v>1566</v>
      </c>
      <c r="K68" s="58" t="s">
        <v>1567</v>
      </c>
      <c r="L68" s="107" t="s">
        <v>1568</v>
      </c>
      <c r="M68" s="107" t="s">
        <v>1568</v>
      </c>
      <c r="N68" s="107" t="s">
        <v>3115</v>
      </c>
      <c r="O68" s="107" t="s">
        <v>1570</v>
      </c>
      <c r="P68" s="54" t="s">
        <v>1571</v>
      </c>
      <c r="Q68" s="59" t="s">
        <v>135</v>
      </c>
      <c r="R68" s="60" t="n">
        <v>42583</v>
      </c>
      <c r="S68" s="57" t="n">
        <v>10</v>
      </c>
      <c r="T68" s="56" t="n">
        <f aca="false">R68+S68*365.2</f>
        <v>46235</v>
      </c>
      <c r="U68" s="107" t="s">
        <v>78</v>
      </c>
      <c r="V68" s="57" t="s">
        <v>137</v>
      </c>
      <c r="W68" s="59" t="s">
        <v>138</v>
      </c>
      <c r="X68" s="107" t="s">
        <v>1572</v>
      </c>
      <c r="Y68" s="57" t="s">
        <v>137</v>
      </c>
      <c r="Z68" s="59" t="s">
        <v>138</v>
      </c>
      <c r="AA68" s="55" t="s">
        <v>1573</v>
      </c>
      <c r="AB68" s="57"/>
      <c r="AC68" s="59" t="s">
        <v>111</v>
      </c>
      <c r="AD68" s="58" t="n">
        <v>12</v>
      </c>
      <c r="AE68" s="63" t="n">
        <v>45034</v>
      </c>
      <c r="AF68" s="64" t="n">
        <f aca="false">IF(AD68=0,0,IF(AE68="","",EDATE(AE68,AD68)-DAY(1)))</f>
        <v>45369</v>
      </c>
      <c r="AG68" s="56" t="s">
        <v>81</v>
      </c>
      <c r="AH68" s="56" t="s">
        <v>82</v>
      </c>
      <c r="AI68" s="54" t="s">
        <v>3116</v>
      </c>
      <c r="AJ68" s="56" t="s">
        <v>316</v>
      </c>
      <c r="AK68" s="64" t="str">
        <f aca="true">IF(AE68=0,"нет данных",IF(TODAY()&lt;AF68-30,"поверен",IF(TODAY()&gt;AF68,"ЗАМЕНИТЬ","ПРОСРОЧЕН")))</f>
        <v>ЗАМЕНИТЬ</v>
      </c>
      <c r="AL68" s="59"/>
      <c r="AM68" s="59"/>
      <c r="AN68" s="59"/>
      <c r="AO68" s="59"/>
      <c r="AP68" s="57"/>
      <c r="AQ68" s="65"/>
      <c r="AR68" s="64"/>
      <c r="AS68" s="59"/>
      <c r="AT68" s="54"/>
      <c r="AU68" s="54"/>
      <c r="AV68" s="56"/>
      <c r="AW68" s="56"/>
      <c r="AX68" s="54"/>
      <c r="AY68" s="54"/>
      <c r="AZ68" s="54"/>
      <c r="BA68" s="56"/>
      <c r="BB68" s="56" t="s">
        <v>141</v>
      </c>
      <c r="BC68" s="56" t="s">
        <v>142</v>
      </c>
      <c r="BD68" s="59" t="n">
        <v>3001</v>
      </c>
      <c r="BE68" s="56"/>
      <c r="BF68" s="56"/>
      <c r="BG68" s="62" t="s">
        <v>3117</v>
      </c>
      <c r="BH68" s="68"/>
      <c r="BI68" s="62"/>
      <c r="BJ68" s="62"/>
      <c r="BK68" s="6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</row>
    <row r="69" customFormat="false" ht="60" hidden="false" customHeight="true" outlineLevel="0" collapsed="false">
      <c r="A69" s="54"/>
      <c r="B69" s="54" t="s">
        <v>62</v>
      </c>
      <c r="C69" s="54" t="s">
        <v>63</v>
      </c>
      <c r="D69" s="55" t="s">
        <v>64</v>
      </c>
      <c r="E69" s="55" t="n">
        <v>604</v>
      </c>
      <c r="F69" s="56" t="s">
        <v>1291</v>
      </c>
      <c r="G69" s="62" t="s">
        <v>3118</v>
      </c>
      <c r="H69" s="62" t="s">
        <v>3119</v>
      </c>
      <c r="I69" s="57" t="s">
        <v>1565</v>
      </c>
      <c r="J69" s="56" t="s">
        <v>1566</v>
      </c>
      <c r="K69" s="58" t="s">
        <v>1567</v>
      </c>
      <c r="L69" s="107" t="s">
        <v>1568</v>
      </c>
      <c r="M69" s="107" t="s">
        <v>1568</v>
      </c>
      <c r="N69" s="107" t="s">
        <v>3120</v>
      </c>
      <c r="O69" s="107" t="s">
        <v>1570</v>
      </c>
      <c r="P69" s="54" t="s">
        <v>1571</v>
      </c>
      <c r="Q69" s="59" t="s">
        <v>135</v>
      </c>
      <c r="R69" s="60" t="n">
        <v>42583</v>
      </c>
      <c r="S69" s="57" t="n">
        <v>10</v>
      </c>
      <c r="T69" s="56" t="n">
        <f aca="false">R69+S69*365.2</f>
        <v>46235</v>
      </c>
      <c r="U69" s="107" t="s">
        <v>78</v>
      </c>
      <c r="V69" s="57" t="s">
        <v>137</v>
      </c>
      <c r="W69" s="59" t="s">
        <v>138</v>
      </c>
      <c r="X69" s="107" t="s">
        <v>1572</v>
      </c>
      <c r="Y69" s="57" t="s">
        <v>137</v>
      </c>
      <c r="Z69" s="59" t="s">
        <v>138</v>
      </c>
      <c r="AA69" s="55" t="s">
        <v>1573</v>
      </c>
      <c r="AB69" s="57"/>
      <c r="AC69" s="59" t="s">
        <v>111</v>
      </c>
      <c r="AD69" s="58" t="n">
        <v>12</v>
      </c>
      <c r="AE69" s="63"/>
      <c r="AF69" s="64" t="str">
        <f aca="false">IF(AD69=0,0,IF(AE69="","",EDATE(AE69,AD69)-DAY(1)))</f>
        <v/>
      </c>
      <c r="AG69" s="56" t="s">
        <v>81</v>
      </c>
      <c r="AH69" s="56" t="s">
        <v>82</v>
      </c>
      <c r="AI69" s="54"/>
      <c r="AJ69" s="56" t="s">
        <v>316</v>
      </c>
      <c r="AK69" s="64" t="str">
        <f aca="true">IF(AE69=0,"нет данных",IF(TODAY()&lt;AF69-30,"поверен",IF(TODAY()&gt;AF69,"ЗАМЕНИТЬ","ПРОСРОЧЕН")))</f>
        <v>нет данных</v>
      </c>
      <c r="AL69" s="59"/>
      <c r="AM69" s="59"/>
      <c r="AN69" s="59"/>
      <c r="AO69" s="59"/>
      <c r="AP69" s="57"/>
      <c r="AQ69" s="65"/>
      <c r="AR69" s="64"/>
      <c r="AS69" s="59"/>
      <c r="AT69" s="54"/>
      <c r="AU69" s="54"/>
      <c r="AV69" s="56"/>
      <c r="AW69" s="56"/>
      <c r="AX69" s="54"/>
      <c r="AY69" s="54"/>
      <c r="AZ69" s="54"/>
      <c r="BA69" s="56"/>
      <c r="BB69" s="56" t="s">
        <v>141</v>
      </c>
      <c r="BC69" s="56" t="s">
        <v>142</v>
      </c>
      <c r="BD69" s="59" t="n">
        <v>3001</v>
      </c>
      <c r="BE69" s="56"/>
      <c r="BF69" s="56"/>
      <c r="BG69" s="62" t="s">
        <v>3117</v>
      </c>
      <c r="BH69" s="68"/>
      <c r="BI69" s="62"/>
      <c r="BJ69" s="62"/>
      <c r="BK69" s="6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</row>
    <row r="70" customFormat="false" ht="54.95" hidden="false" customHeight="true" outlineLevel="0" collapsed="false">
      <c r="A70" s="54"/>
      <c r="B70" s="54" t="s">
        <v>62</v>
      </c>
      <c r="C70" s="54" t="s">
        <v>63</v>
      </c>
      <c r="D70" s="55" t="s">
        <v>64</v>
      </c>
      <c r="E70" s="55" t="s">
        <v>404</v>
      </c>
      <c r="F70" s="56" t="s">
        <v>405</v>
      </c>
      <c r="G70" s="56" t="s">
        <v>342</v>
      </c>
      <c r="H70" s="55" t="s">
        <v>479</v>
      </c>
      <c r="I70" s="57" t="s">
        <v>69</v>
      </c>
      <c r="J70" s="56" t="s">
        <v>361</v>
      </c>
      <c r="K70" s="58" t="s">
        <v>71</v>
      </c>
      <c r="L70" s="58" t="s">
        <v>362</v>
      </c>
      <c r="M70" s="58" t="s">
        <v>73</v>
      </c>
      <c r="N70" s="58" t="s">
        <v>3121</v>
      </c>
      <c r="O70" s="54" t="s">
        <v>75</v>
      </c>
      <c r="P70" s="54" t="s">
        <v>76</v>
      </c>
      <c r="Q70" s="59" t="s">
        <v>77</v>
      </c>
      <c r="R70" s="69" t="n">
        <v>42861</v>
      </c>
      <c r="S70" s="57" t="n">
        <v>15</v>
      </c>
      <c r="T70" s="56" t="n">
        <f aca="false">R70+S70*365.2</f>
        <v>48339</v>
      </c>
      <c r="U70" s="55" t="s">
        <v>78</v>
      </c>
      <c r="V70" s="54" t="str">
        <f aca="false">IF(Y70="","",Y70)</f>
        <v/>
      </c>
      <c r="W70" s="59" t="s">
        <v>79</v>
      </c>
      <c r="X70" s="57" t="n">
        <v>100</v>
      </c>
      <c r="Y70" s="57"/>
      <c r="Z70" s="59" t="s">
        <v>79</v>
      </c>
      <c r="AA70" s="55" t="s">
        <v>80</v>
      </c>
      <c r="AB70" s="57"/>
      <c r="AC70" s="59" t="s">
        <v>79</v>
      </c>
      <c r="AD70" s="58" t="n">
        <v>24</v>
      </c>
      <c r="AE70" s="63" t="n">
        <v>45332</v>
      </c>
      <c r="AF70" s="64" t="n">
        <f aca="false">IF(AD70=0,0,IF(AE70="","",EDATE(AE70,AD70)-DAY(1)))</f>
        <v>46032</v>
      </c>
      <c r="AG70" s="56" t="s">
        <v>81</v>
      </c>
      <c r="AH70" s="56" t="s">
        <v>82</v>
      </c>
      <c r="AI70" s="59" t="s">
        <v>3122</v>
      </c>
      <c r="AJ70" s="56" t="s">
        <v>113</v>
      </c>
      <c r="AK70" s="64" t="str">
        <f aca="true">IF(AE70=0,"нет данных",IF(TODAY()&lt;AF70-30,"поверен",IF(TODAY()&gt;AF70,"ЗАМЕНИТЬ","ПРОСРОЧЕН")))</f>
        <v>поверен</v>
      </c>
      <c r="AL70" s="59"/>
      <c r="AM70" s="59" t="s">
        <v>85</v>
      </c>
      <c r="AN70" s="59" t="s">
        <v>86</v>
      </c>
      <c r="AO70" s="59" t="s">
        <v>87</v>
      </c>
      <c r="AP70" s="57" t="s">
        <v>365</v>
      </c>
      <c r="AQ70" s="65"/>
      <c r="AR70" s="64"/>
      <c r="AS70" s="59" t="s">
        <v>90</v>
      </c>
      <c r="AT70" s="54" t="s">
        <v>91</v>
      </c>
      <c r="AU70" s="54"/>
      <c r="AV70" s="56"/>
      <c r="AW70" s="56"/>
      <c r="AX70" s="54"/>
      <c r="AY70" s="54"/>
      <c r="AZ70" s="54"/>
      <c r="BA70" s="56" t="s">
        <v>92</v>
      </c>
      <c r="BB70" s="56" t="s">
        <v>93</v>
      </c>
      <c r="BC70" s="56" t="s">
        <v>94</v>
      </c>
      <c r="BD70" s="59" t="n">
        <v>3160</v>
      </c>
      <c r="BE70" s="56"/>
      <c r="BF70" s="56"/>
      <c r="BG70" s="54" t="s">
        <v>446</v>
      </c>
      <c r="BH70" s="71"/>
      <c r="BI70" s="54"/>
      <c r="BJ70" s="65" t="s">
        <v>96</v>
      </c>
      <c r="BK70" s="54" t="s">
        <v>97</v>
      </c>
      <c r="BL70" s="457"/>
      <c r="BM70" s="457"/>
      <c r="BN70" s="457"/>
      <c r="BO70" s="457"/>
      <c r="BP70" s="457"/>
      <c r="BQ70" s="457"/>
      <c r="BR70" s="457"/>
      <c r="BS70" s="457"/>
      <c r="BT70" s="457"/>
      <c r="BU70" s="457"/>
      <c r="BV70" s="457"/>
    </row>
    <row r="71" customFormat="false" ht="60" hidden="false" customHeight="true" outlineLevel="0" collapsed="false">
      <c r="A71" s="54"/>
      <c r="B71" s="54" t="s">
        <v>62</v>
      </c>
      <c r="C71" s="54" t="s">
        <v>63</v>
      </c>
      <c r="D71" s="55" t="s">
        <v>64</v>
      </c>
      <c r="E71" s="55" t="n">
        <v>210</v>
      </c>
      <c r="F71" s="56" t="s">
        <v>2328</v>
      </c>
      <c r="G71" s="56" t="s">
        <v>342</v>
      </c>
      <c r="H71" s="55" t="s">
        <v>3123</v>
      </c>
      <c r="I71" s="57" t="s">
        <v>69</v>
      </c>
      <c r="J71" s="56" t="s">
        <v>361</v>
      </c>
      <c r="K71" s="58" t="s">
        <v>71</v>
      </c>
      <c r="L71" s="58" t="s">
        <v>72</v>
      </c>
      <c r="M71" s="58" t="s">
        <v>3012</v>
      </c>
      <c r="N71" s="58" t="s">
        <v>3124</v>
      </c>
      <c r="O71" s="54" t="s">
        <v>75</v>
      </c>
      <c r="P71" s="54" t="s">
        <v>76</v>
      </c>
      <c r="Q71" s="59" t="s">
        <v>77</v>
      </c>
      <c r="R71" s="69" t="n">
        <v>42592</v>
      </c>
      <c r="S71" s="57" t="n">
        <v>15</v>
      </c>
      <c r="T71" s="56" t="n">
        <f aca="false">R71+S71*365.2</f>
        <v>48070</v>
      </c>
      <c r="U71" s="55" t="s">
        <v>78</v>
      </c>
      <c r="V71" s="54" t="str">
        <f aca="false">IF(Y71="","",Y71)</f>
        <v/>
      </c>
      <c r="W71" s="54" t="str">
        <f aca="false">IF(Z71="","",Z71)</f>
        <v>%НКПР</v>
      </c>
      <c r="X71" s="57" t="n">
        <v>100</v>
      </c>
      <c r="Y71" s="57"/>
      <c r="Z71" s="59" t="s">
        <v>79</v>
      </c>
      <c r="AA71" s="55" t="s">
        <v>80</v>
      </c>
      <c r="AB71" s="57"/>
      <c r="AC71" s="59" t="s">
        <v>79</v>
      </c>
      <c r="AD71" s="58" t="n">
        <v>24</v>
      </c>
      <c r="AE71" s="63" t="n">
        <v>45034</v>
      </c>
      <c r="AF71" s="64" t="n">
        <f aca="false">IF(AD71=0,0,IF(AE71="","",EDATE(AE71,AD71)-DAY(1)))</f>
        <v>45734</v>
      </c>
      <c r="AG71" s="56" t="s">
        <v>81</v>
      </c>
      <c r="AH71" s="56" t="s">
        <v>82</v>
      </c>
      <c r="AI71" s="59" t="s">
        <v>3125</v>
      </c>
      <c r="AJ71" s="56" t="s">
        <v>316</v>
      </c>
      <c r="AK71" s="64" t="str">
        <f aca="true">IF(AE71=0,"нет данных",IF(TODAY()&lt;AF71-30,"поверен",IF(TODAY()&gt;AF71,"ЗАМЕНИТЬ","ПРОСРОЧЕН")))</f>
        <v>ЗАМЕНИТЬ</v>
      </c>
      <c r="AL71" s="59"/>
      <c r="AM71" s="59" t="s">
        <v>85</v>
      </c>
      <c r="AN71" s="59" t="s">
        <v>86</v>
      </c>
      <c r="AO71" s="59" t="s">
        <v>87</v>
      </c>
      <c r="AP71" s="57" t="s">
        <v>365</v>
      </c>
      <c r="AQ71" s="65" t="s">
        <v>3126</v>
      </c>
      <c r="AR71" s="64"/>
      <c r="AS71" s="59" t="s">
        <v>90</v>
      </c>
      <c r="AT71" s="54" t="s">
        <v>91</v>
      </c>
      <c r="AU71" s="54"/>
      <c r="AV71" s="56" t="n">
        <v>45031</v>
      </c>
      <c r="AW71" s="56"/>
      <c r="AX71" s="54"/>
      <c r="AY71" s="54"/>
      <c r="AZ71" s="54"/>
      <c r="BA71" s="56" t="s">
        <v>402</v>
      </c>
      <c r="BB71" s="56" t="s">
        <v>93</v>
      </c>
      <c r="BC71" s="56" t="s">
        <v>94</v>
      </c>
      <c r="BD71" s="59" t="n">
        <v>3160</v>
      </c>
      <c r="BE71" s="56"/>
      <c r="BF71" s="56"/>
      <c r="BG71" s="54" t="s">
        <v>3127</v>
      </c>
      <c r="BH71" s="71"/>
      <c r="BI71" s="54"/>
      <c r="BJ71" s="65" t="s">
        <v>96</v>
      </c>
      <c r="BK71" s="54" t="s">
        <v>97</v>
      </c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</row>
    <row r="72" customFormat="false" ht="60" hidden="false" customHeight="true" outlineLevel="0" collapsed="false">
      <c r="A72" s="54"/>
      <c r="B72" s="54" t="s">
        <v>62</v>
      </c>
      <c r="C72" s="54" t="s">
        <v>63</v>
      </c>
      <c r="D72" s="55" t="s">
        <v>64</v>
      </c>
      <c r="E72" s="55" t="s">
        <v>2595</v>
      </c>
      <c r="F72" s="56" t="s">
        <v>2596</v>
      </c>
      <c r="G72" s="56" t="s">
        <v>3128</v>
      </c>
      <c r="H72" s="55" t="s">
        <v>3129</v>
      </c>
      <c r="I72" s="57" t="s">
        <v>2578</v>
      </c>
      <c r="J72" s="56" t="s">
        <v>2579</v>
      </c>
      <c r="K72" s="58" t="s">
        <v>2580</v>
      </c>
      <c r="L72" s="58" t="s">
        <v>2581</v>
      </c>
      <c r="M72" s="56" t="s">
        <v>3035</v>
      </c>
      <c r="N72" s="58" t="s">
        <v>3130</v>
      </c>
      <c r="O72" s="54" t="s">
        <v>2583</v>
      </c>
      <c r="P72" s="54" t="s">
        <v>2584</v>
      </c>
      <c r="Q72" s="59" t="s">
        <v>239</v>
      </c>
      <c r="R72" s="60" t="n">
        <v>43221</v>
      </c>
      <c r="S72" s="57" t="n">
        <v>10</v>
      </c>
      <c r="T72" s="56" t="n">
        <f aca="false">R72+S72*365.2</f>
        <v>46873</v>
      </c>
      <c r="U72" s="55"/>
      <c r="V72" s="62" t="str">
        <f aca="false">IF(Y72="","",Y72)</f>
        <v/>
      </c>
      <c r="W72" s="62" t="str">
        <f aca="false">IF(Z72="","",Z72)</f>
        <v/>
      </c>
      <c r="X72" s="57"/>
      <c r="Y72" s="57"/>
      <c r="Z72" s="59"/>
      <c r="AA72" s="55" t="s">
        <v>572</v>
      </c>
      <c r="AB72" s="57"/>
      <c r="AC72" s="57" t="s">
        <v>111</v>
      </c>
      <c r="AD72" s="58" t="n">
        <v>12</v>
      </c>
      <c r="AE72" s="63" t="n">
        <v>44540</v>
      </c>
      <c r="AF72" s="64" t="n">
        <f aca="false">IF(AD72=0,0,IF(AE72="","",EDATE(AE72,AD72)-DAY(1)))</f>
        <v>44874</v>
      </c>
      <c r="AG72" s="56" t="s">
        <v>81</v>
      </c>
      <c r="AH72" s="56" t="s">
        <v>1574</v>
      </c>
      <c r="AI72" s="59" t="s">
        <v>3131</v>
      </c>
      <c r="AJ72" s="56" t="s">
        <v>3038</v>
      </c>
      <c r="AK72" s="64" t="str">
        <f aca="true">IF(AE72=0,"нет данных",IF(TODAY()&lt;AF72-30,"поверен",IF(TODAY()&gt;AF72,"ЗАМЕНИТЬ","ПРОСРОЧЕН")))</f>
        <v>ЗАМЕНИТЬ</v>
      </c>
      <c r="AL72" s="59"/>
      <c r="AM72" s="59" t="s">
        <v>85</v>
      </c>
      <c r="AN72" s="59"/>
      <c r="AO72" s="64" t="s">
        <v>3039</v>
      </c>
      <c r="AP72" s="57" t="s">
        <v>2586</v>
      </c>
      <c r="AQ72" s="65" t="s">
        <v>1496</v>
      </c>
      <c r="AR72" s="64"/>
      <c r="AS72" s="59"/>
      <c r="AT72" s="54" t="s">
        <v>91</v>
      </c>
      <c r="AU72" s="54"/>
      <c r="AV72" s="56" t="n">
        <v>45167</v>
      </c>
      <c r="AW72" s="56"/>
      <c r="AX72" s="54"/>
      <c r="AY72" s="54"/>
      <c r="AZ72" s="54"/>
      <c r="BA72" s="56"/>
      <c r="BB72" s="56" t="s">
        <v>793</v>
      </c>
      <c r="BC72" s="56" t="s">
        <v>387</v>
      </c>
      <c r="BD72" s="56"/>
      <c r="BE72" s="56"/>
      <c r="BF72" s="56"/>
      <c r="BG72" s="455" t="s">
        <v>3040</v>
      </c>
      <c r="BH72" s="68"/>
      <c r="BI72" s="62" t="s">
        <v>95</v>
      </c>
      <c r="BJ72" s="107" t="s">
        <v>2587</v>
      </c>
      <c r="BK72" s="62" t="s">
        <v>354</v>
      </c>
    </row>
    <row r="73" customFormat="false" ht="60" hidden="false" customHeight="true" outlineLevel="0" collapsed="false">
      <c r="A73" s="458"/>
      <c r="B73" s="458" t="s">
        <v>62</v>
      </c>
      <c r="C73" s="458" t="s">
        <v>63</v>
      </c>
      <c r="D73" s="459" t="s">
        <v>64</v>
      </c>
      <c r="E73" s="459" t="s">
        <v>2574</v>
      </c>
      <c r="F73" s="460" t="s">
        <v>2575</v>
      </c>
      <c r="G73" s="460" t="s">
        <v>3132</v>
      </c>
      <c r="H73" s="459" t="s">
        <v>3133</v>
      </c>
      <c r="I73" s="461" t="s">
        <v>2578</v>
      </c>
      <c r="J73" s="460" t="s">
        <v>2579</v>
      </c>
      <c r="K73" s="462" t="s">
        <v>2580</v>
      </c>
      <c r="L73" s="462" t="s">
        <v>2581</v>
      </c>
      <c r="M73" s="462" t="s">
        <v>3035</v>
      </c>
      <c r="N73" s="462" t="n">
        <v>1568832</v>
      </c>
      <c r="O73" s="458" t="s">
        <v>2583</v>
      </c>
      <c r="P73" s="458" t="s">
        <v>2584</v>
      </c>
      <c r="Q73" s="463" t="s">
        <v>239</v>
      </c>
      <c r="R73" s="464" t="n">
        <v>43221</v>
      </c>
      <c r="S73" s="461" t="n">
        <v>10</v>
      </c>
      <c r="T73" s="460" t="n">
        <f aca="false">R73+S73*365.2</f>
        <v>46873</v>
      </c>
      <c r="U73" s="459"/>
      <c r="V73" s="465" t="str">
        <f aca="false">IF(Y73="","",Y73)</f>
        <v/>
      </c>
      <c r="W73" s="465" t="str">
        <f aca="false">IF(Z73="","",Z73)</f>
        <v/>
      </c>
      <c r="X73" s="461"/>
      <c r="Y73" s="461"/>
      <c r="Z73" s="463"/>
      <c r="AA73" s="459" t="s">
        <v>572</v>
      </c>
      <c r="AB73" s="461"/>
      <c r="AC73" s="461" t="s">
        <v>111</v>
      </c>
      <c r="AD73" s="462" t="n">
        <v>12</v>
      </c>
      <c r="AE73" s="466" t="n">
        <v>44539</v>
      </c>
      <c r="AF73" s="467" t="n">
        <f aca="false">IF(AD73=0,0,IF(AE73="","",EDATE(AE73,AD73)-DAY(1)))</f>
        <v>44873</v>
      </c>
      <c r="AG73" s="460" t="s">
        <v>81</v>
      </c>
      <c r="AH73" s="460" t="s">
        <v>1574</v>
      </c>
      <c r="AI73" s="463" t="s">
        <v>3134</v>
      </c>
      <c r="AJ73" s="460" t="s">
        <v>3038</v>
      </c>
      <c r="AK73" s="467" t="str">
        <f aca="true">IF(AE73=0,"нет данных",IF(TODAY()&lt;AF73-30,"поверен",IF(TODAY()&gt;AF73,"ЗАМЕНИТЬ","ПРОСРОЧЕН")))</f>
        <v>ЗАМЕНИТЬ</v>
      </c>
      <c r="AL73" s="463"/>
      <c r="AM73" s="463" t="s">
        <v>85</v>
      </c>
      <c r="AN73" s="463" t="s">
        <v>86</v>
      </c>
      <c r="AO73" s="468" t="s">
        <v>3039</v>
      </c>
      <c r="AP73" s="461" t="s">
        <v>2586</v>
      </c>
      <c r="AQ73" s="469" t="s">
        <v>1496</v>
      </c>
      <c r="AR73" s="467"/>
      <c r="AS73" s="463" t="s">
        <v>90</v>
      </c>
      <c r="AT73" s="458" t="s">
        <v>91</v>
      </c>
      <c r="AU73" s="458"/>
      <c r="AV73" s="460" t="n">
        <v>45167</v>
      </c>
      <c r="AW73" s="460"/>
      <c r="AX73" s="458"/>
      <c r="AY73" s="458"/>
      <c r="AZ73" s="458"/>
      <c r="BA73" s="460"/>
      <c r="BB73" s="460" t="s">
        <v>793</v>
      </c>
      <c r="BC73" s="460" t="s">
        <v>387</v>
      </c>
      <c r="BD73" s="460"/>
      <c r="BE73" s="460"/>
      <c r="BF73" s="460"/>
      <c r="BG73" s="455" t="s">
        <v>3040</v>
      </c>
      <c r="BH73" s="470"/>
      <c r="BI73" s="465" t="s">
        <v>95</v>
      </c>
      <c r="BJ73" s="471" t="s">
        <v>2587</v>
      </c>
      <c r="BK73" s="465" t="s">
        <v>354</v>
      </c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</row>
    <row r="74" customFormat="false" ht="60" hidden="false" customHeight="true" outlineLevel="0" collapsed="false">
      <c r="A74" s="458"/>
      <c r="B74" s="458" t="s">
        <v>62</v>
      </c>
      <c r="C74" s="458" t="s">
        <v>63</v>
      </c>
      <c r="D74" s="459" t="s">
        <v>64</v>
      </c>
      <c r="E74" s="459" t="n">
        <v>225</v>
      </c>
      <c r="F74" s="460" t="s">
        <v>405</v>
      </c>
      <c r="G74" s="460" t="s">
        <v>342</v>
      </c>
      <c r="H74" s="459" t="s">
        <v>2466</v>
      </c>
      <c r="I74" s="461" t="s">
        <v>69</v>
      </c>
      <c r="J74" s="460" t="s">
        <v>361</v>
      </c>
      <c r="K74" s="462" t="s">
        <v>71</v>
      </c>
      <c r="L74" s="462" t="s">
        <v>362</v>
      </c>
      <c r="M74" s="462" t="s">
        <v>73</v>
      </c>
      <c r="N74" s="462" t="s">
        <v>2467</v>
      </c>
      <c r="O74" s="458" t="s">
        <v>75</v>
      </c>
      <c r="P74" s="458" t="s">
        <v>76</v>
      </c>
      <c r="Q74" s="463" t="s">
        <v>77</v>
      </c>
      <c r="R74" s="464" t="n">
        <v>42591</v>
      </c>
      <c r="S74" s="461" t="n">
        <v>15</v>
      </c>
      <c r="T74" s="460" t="n">
        <f aca="false">R74+S74*365.2</f>
        <v>48069</v>
      </c>
      <c r="U74" s="459" t="s">
        <v>78</v>
      </c>
      <c r="V74" s="465" t="str">
        <f aca="false">IF(Y74="","",Y74)</f>
        <v/>
      </c>
      <c r="W74" s="465" t="str">
        <f aca="false">IF(Z74="","",Z74)</f>
        <v>%НКПР</v>
      </c>
      <c r="X74" s="461" t="n">
        <v>100</v>
      </c>
      <c r="Y74" s="461"/>
      <c r="Z74" s="463" t="s">
        <v>79</v>
      </c>
      <c r="AA74" s="459" t="s">
        <v>80</v>
      </c>
      <c r="AB74" s="461"/>
      <c r="AC74" s="463" t="s">
        <v>79</v>
      </c>
      <c r="AD74" s="472" t="n">
        <v>45736</v>
      </c>
      <c r="AE74" s="473" t="n">
        <v>46465</v>
      </c>
      <c r="AF74" s="467" t="n">
        <f aca="false">IF(AD74=0,0,IF(AE74="","",EDATE(AE74,AD74)-DAY(1)))</f>
        <v>1438495</v>
      </c>
      <c r="AG74" s="460" t="s">
        <v>82</v>
      </c>
      <c r="AH74" s="460" t="s">
        <v>3135</v>
      </c>
      <c r="AI74" s="458" t="s">
        <v>351</v>
      </c>
      <c r="AJ74" s="460" t="s">
        <v>1121</v>
      </c>
      <c r="AK74" s="467" t="str">
        <f aca="true">IF(AE74=0,"нет данных",IF(TODAY()&lt;AF74-30,"поверен",IF(TODAY()&gt;AF74,"ЗАМЕНИТЬ","ПРОСРОЧЕН")))</f>
        <v>поверен</v>
      </c>
      <c r="AL74" s="463"/>
      <c r="AM74" s="463" t="s">
        <v>85</v>
      </c>
      <c r="AN74" s="463" t="s">
        <v>86</v>
      </c>
      <c r="AO74" s="463" t="s">
        <v>87</v>
      </c>
      <c r="AP74" s="461" t="s">
        <v>365</v>
      </c>
      <c r="AQ74" s="469"/>
      <c r="AR74" s="467"/>
      <c r="AS74" s="463" t="s">
        <v>90</v>
      </c>
      <c r="AT74" s="458" t="s">
        <v>91</v>
      </c>
      <c r="AU74" s="458"/>
      <c r="AV74" s="460"/>
      <c r="AW74" s="460"/>
      <c r="AX74" s="458"/>
      <c r="AY74" s="458"/>
      <c r="AZ74" s="458"/>
      <c r="BA74" s="460" t="s">
        <v>402</v>
      </c>
      <c r="BB74" s="460" t="s">
        <v>93</v>
      </c>
      <c r="BC74" s="460" t="s">
        <v>94</v>
      </c>
      <c r="BD74" s="463" t="n">
        <v>3160</v>
      </c>
      <c r="BE74" s="460"/>
      <c r="BF74" s="460"/>
      <c r="BG74" s="460" t="s">
        <v>3136</v>
      </c>
      <c r="BH74" s="465"/>
      <c r="BI74" s="465"/>
      <c r="BJ74" s="471" t="s">
        <v>96</v>
      </c>
      <c r="BK74" s="465" t="s">
        <v>97</v>
      </c>
    </row>
    <row r="75" customFormat="false" ht="60" hidden="false" customHeight="true" outlineLevel="0" collapsed="false">
      <c r="A75" s="54"/>
      <c r="B75" s="54" t="s">
        <v>62</v>
      </c>
      <c r="C75" s="54" t="s">
        <v>63</v>
      </c>
      <c r="D75" s="55" t="s">
        <v>64</v>
      </c>
      <c r="E75" s="55" t="n">
        <v>228</v>
      </c>
      <c r="F75" s="56" t="s">
        <v>2534</v>
      </c>
      <c r="G75" s="56" t="s">
        <v>2951</v>
      </c>
      <c r="H75" s="55" t="s">
        <v>3137</v>
      </c>
      <c r="I75" s="57" t="s">
        <v>69</v>
      </c>
      <c r="J75" s="56" t="s">
        <v>361</v>
      </c>
      <c r="K75" s="58" t="s">
        <v>71</v>
      </c>
      <c r="L75" s="58" t="s">
        <v>362</v>
      </c>
      <c r="M75" s="58" t="s">
        <v>73</v>
      </c>
      <c r="N75" s="58" t="s">
        <v>3138</v>
      </c>
      <c r="O75" s="54" t="s">
        <v>2520</v>
      </c>
      <c r="P75" s="54" t="s">
        <v>76</v>
      </c>
      <c r="Q75" s="59" t="s">
        <v>77</v>
      </c>
      <c r="R75" s="60" t="n">
        <v>42593</v>
      </c>
      <c r="S75" s="57" t="n">
        <v>15</v>
      </c>
      <c r="T75" s="56" t="n">
        <f aca="false">R75+S75*365.2</f>
        <v>48071</v>
      </c>
      <c r="U75" s="55" t="s">
        <v>78</v>
      </c>
      <c r="V75" s="62" t="str">
        <f aca="false">IF(Y75="","",Y75)</f>
        <v/>
      </c>
      <c r="W75" s="62" t="str">
        <f aca="false">IF(Z75="","",Z75)</f>
        <v>%НКПР</v>
      </c>
      <c r="X75" s="57" t="n">
        <v>100</v>
      </c>
      <c r="Y75" s="57"/>
      <c r="Z75" s="59" t="s">
        <v>79</v>
      </c>
      <c r="AA75" s="55" t="s">
        <v>80</v>
      </c>
      <c r="AB75" s="57"/>
      <c r="AC75" s="59" t="s">
        <v>79</v>
      </c>
      <c r="AD75" s="58" t="n">
        <v>24</v>
      </c>
      <c r="AE75" s="69" t="n">
        <v>45002</v>
      </c>
      <c r="AF75" s="64" t="n">
        <f aca="false">IF(AD75=0,0,IF(AE75="","",EDATE(AE75,AD75)-DAY(1)))</f>
        <v>45702</v>
      </c>
      <c r="AG75" s="56" t="s">
        <v>81</v>
      </c>
      <c r="AH75" s="56" t="s">
        <v>82</v>
      </c>
      <c r="AI75" s="54" t="s">
        <v>3139</v>
      </c>
      <c r="AJ75" s="56" t="s">
        <v>1121</v>
      </c>
      <c r="AK75" s="64" t="str">
        <f aca="true">IF(AE75=0,"нет данных",IF(TODAY()&lt;AF75-30,"поверен",IF(TODAY()&gt;AF75,"ЗАМЕНИТЬ","ПРОСРОЧЕН")))</f>
        <v>ЗАМЕНИТЬ</v>
      </c>
      <c r="AL75" s="59"/>
      <c r="AM75" s="59" t="s">
        <v>85</v>
      </c>
      <c r="AN75" s="59" t="s">
        <v>86</v>
      </c>
      <c r="AO75" s="59" t="s">
        <v>87</v>
      </c>
      <c r="AP75" s="57" t="s">
        <v>365</v>
      </c>
      <c r="AQ75" s="65"/>
      <c r="AR75" s="64"/>
      <c r="AS75" s="59" t="s">
        <v>90</v>
      </c>
      <c r="AT75" s="54" t="s">
        <v>91</v>
      </c>
      <c r="AU75" s="54"/>
      <c r="AV75" s="56"/>
      <c r="AW75" s="56"/>
      <c r="AX75" s="54"/>
      <c r="AY75" s="54"/>
      <c r="AZ75" s="54"/>
      <c r="BA75" s="56" t="s">
        <v>402</v>
      </c>
      <c r="BB75" s="56" t="s">
        <v>93</v>
      </c>
      <c r="BC75" s="56" t="s">
        <v>94</v>
      </c>
      <c r="BD75" s="59" t="n">
        <v>3160</v>
      </c>
      <c r="BE75" s="56"/>
      <c r="BF75" s="56"/>
      <c r="BG75" s="56" t="s">
        <v>3140</v>
      </c>
      <c r="BH75" s="62"/>
      <c r="BI75" s="62"/>
      <c r="BJ75" s="107" t="s">
        <v>96</v>
      </c>
      <c r="BK75" s="62" t="s">
        <v>97</v>
      </c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</row>
    <row r="76" customFormat="false" ht="54.95" hidden="false" customHeight="true" outlineLevel="0" collapsed="false">
      <c r="A76" s="54"/>
      <c r="B76" s="54" t="s">
        <v>62</v>
      </c>
      <c r="C76" s="54" t="s">
        <v>63</v>
      </c>
      <c r="D76" s="55" t="s">
        <v>64</v>
      </c>
      <c r="E76" s="54" t="n">
        <v>267</v>
      </c>
      <c r="F76" s="54" t="s">
        <v>1857</v>
      </c>
      <c r="G76" s="54" t="s">
        <v>1882</v>
      </c>
      <c r="H76" s="54" t="s">
        <v>1958</v>
      </c>
      <c r="I76" s="54" t="s">
        <v>1884</v>
      </c>
      <c r="J76" s="54" t="s">
        <v>1885</v>
      </c>
      <c r="K76" s="54" t="s">
        <v>1886</v>
      </c>
      <c r="L76" s="54" t="s">
        <v>1887</v>
      </c>
      <c r="M76" s="250" t="s">
        <v>1888</v>
      </c>
      <c r="N76" s="54" t="n">
        <v>112160028</v>
      </c>
      <c r="O76" s="54" t="s">
        <v>1889</v>
      </c>
      <c r="P76" s="54" t="s">
        <v>76</v>
      </c>
      <c r="Q76" s="59" t="s">
        <v>77</v>
      </c>
      <c r="R76" s="65" t="n">
        <v>2015</v>
      </c>
      <c r="S76" s="253"/>
      <c r="T76" s="59" t="n">
        <f aca="false">R76+S76*365.2</f>
        <v>2015</v>
      </c>
      <c r="U76" s="54" t="n">
        <v>4</v>
      </c>
      <c r="V76" s="54" t="s">
        <v>242</v>
      </c>
      <c r="W76" s="54" t="s">
        <v>1255</v>
      </c>
      <c r="X76" s="54" t="n">
        <v>20</v>
      </c>
      <c r="Y76" s="54" t="s">
        <v>242</v>
      </c>
      <c r="Z76" s="54" t="s">
        <v>1255</v>
      </c>
      <c r="AA76" s="58" t="s">
        <v>1737</v>
      </c>
      <c r="AB76" s="246"/>
      <c r="AC76" s="54" t="s">
        <v>111</v>
      </c>
      <c r="AD76" s="54" t="n">
        <v>12</v>
      </c>
      <c r="AE76" s="69" t="n">
        <v>45402</v>
      </c>
      <c r="AF76" s="64" t="n">
        <f aca="false">IF(AD76=0,0,IF(AE76="","",EDATE(AE76,AD76)-DAY(1)))</f>
        <v>45736</v>
      </c>
      <c r="AG76" s="56" t="s">
        <v>81</v>
      </c>
      <c r="AH76" s="56" t="s">
        <v>82</v>
      </c>
      <c r="AI76" s="54" t="s">
        <v>3141</v>
      </c>
      <c r="AJ76" s="54" t="s">
        <v>113</v>
      </c>
      <c r="AK76" s="64" t="str">
        <f aca="true">IF(AE76=0,"нет данных",IF(TODAY()&lt;AF76-30,"поверен",IF(TODAY()&gt;AF76,"ЗАМЕНИТЬ","ПРОСРОЧЕН")))</f>
        <v>ЗАМЕНИТЬ</v>
      </c>
      <c r="AL76" s="59" t="s">
        <v>85</v>
      </c>
      <c r="AM76" s="59" t="s">
        <v>85</v>
      </c>
      <c r="AN76" s="59" t="s">
        <v>86</v>
      </c>
      <c r="AO76" s="54" t="s">
        <v>87</v>
      </c>
      <c r="AP76" s="246"/>
      <c r="AQ76" s="246"/>
      <c r="AR76" s="246"/>
      <c r="AS76" s="246"/>
      <c r="AT76" s="246"/>
      <c r="AU76" s="246"/>
      <c r="AV76" s="246"/>
      <c r="AW76" s="246"/>
      <c r="AX76" s="246"/>
      <c r="AY76" s="246"/>
      <c r="AZ76" s="246"/>
      <c r="BA76" s="246"/>
      <c r="BB76" s="56" t="s">
        <v>93</v>
      </c>
      <c r="BC76" s="56" t="s">
        <v>94</v>
      </c>
      <c r="BD76" s="59" t="n">
        <v>3160</v>
      </c>
      <c r="BE76" s="246"/>
      <c r="BF76" s="246" t="s">
        <v>1891</v>
      </c>
      <c r="BG76" s="56" t="s">
        <v>3142</v>
      </c>
      <c r="BH76" s="474"/>
      <c r="BI76" s="474"/>
      <c r="BJ76" s="474"/>
      <c r="BK76" s="474"/>
    </row>
    <row r="77" customFormat="false" ht="54.95" hidden="false" customHeight="true" outlineLevel="0" collapsed="false">
      <c r="A77" s="54"/>
      <c r="B77" s="54" t="s">
        <v>62</v>
      </c>
      <c r="C77" s="54" t="s">
        <v>63</v>
      </c>
      <c r="D77" s="55" t="s">
        <v>64</v>
      </c>
      <c r="E77" s="55" t="n">
        <v>215</v>
      </c>
      <c r="F77" s="56" t="s">
        <v>2364</v>
      </c>
      <c r="G77" s="56" t="s">
        <v>342</v>
      </c>
      <c r="H77" s="55" t="s">
        <v>3143</v>
      </c>
      <c r="I77" s="57" t="s">
        <v>69</v>
      </c>
      <c r="J77" s="56" t="s">
        <v>361</v>
      </c>
      <c r="K77" s="58" t="s">
        <v>71</v>
      </c>
      <c r="L77" s="58" t="s">
        <v>362</v>
      </c>
      <c r="M77" s="58" t="s">
        <v>73</v>
      </c>
      <c r="N77" s="58" t="s">
        <v>3144</v>
      </c>
      <c r="O77" s="54" t="s">
        <v>75</v>
      </c>
      <c r="P77" s="54" t="s">
        <v>76</v>
      </c>
      <c r="Q77" s="59" t="s">
        <v>77</v>
      </c>
      <c r="R77" s="69" t="n">
        <v>44418</v>
      </c>
      <c r="S77" s="57" t="n">
        <v>15</v>
      </c>
      <c r="T77" s="56" t="n">
        <f aca="false">R77+S77*365.2</f>
        <v>49896</v>
      </c>
      <c r="U77" s="55" t="s">
        <v>78</v>
      </c>
      <c r="V77" s="62" t="str">
        <f aca="false">IF(Y77="","",Y77)</f>
        <v/>
      </c>
      <c r="W77" s="62" t="str">
        <f aca="false">IF(Z77="","",Z77)</f>
        <v>%НКПР</v>
      </c>
      <c r="X77" s="57" t="n">
        <v>100</v>
      </c>
      <c r="Y77" s="57"/>
      <c r="Z77" s="59" t="s">
        <v>79</v>
      </c>
      <c r="AA77" s="55" t="s">
        <v>80</v>
      </c>
      <c r="AB77" s="57"/>
      <c r="AC77" s="59" t="s">
        <v>79</v>
      </c>
      <c r="AD77" s="58" t="n">
        <v>24</v>
      </c>
      <c r="AE77" s="69" t="n">
        <v>45001</v>
      </c>
      <c r="AF77" s="64" t="n">
        <f aca="false">IF(AD77=0,0,IF(AE77="","",EDATE(AE77,AD77)-DAY(1)))</f>
        <v>45701</v>
      </c>
      <c r="AG77" s="56" t="s">
        <v>81</v>
      </c>
      <c r="AH77" s="56" t="s">
        <v>82</v>
      </c>
      <c r="AI77" s="54" t="s">
        <v>3145</v>
      </c>
      <c r="AJ77" s="56" t="s">
        <v>1121</v>
      </c>
      <c r="AK77" s="64" t="str">
        <f aca="true">IF(AE77=0,"нет данных",IF(TODAY()&lt;AF77-30,"поверен",IF(TODAY()&gt;AF77,"ЗАМЕНИТЬ","ПРОСРОЧЕН")))</f>
        <v>ЗАМЕНИТЬ</v>
      </c>
      <c r="AL77" s="59"/>
      <c r="AM77" s="59" t="s">
        <v>85</v>
      </c>
      <c r="AN77" s="59" t="s">
        <v>86</v>
      </c>
      <c r="AO77" s="59" t="s">
        <v>87</v>
      </c>
      <c r="AP77" s="57" t="s">
        <v>365</v>
      </c>
      <c r="AQ77" s="65"/>
      <c r="AR77" s="64"/>
      <c r="AS77" s="59" t="s">
        <v>90</v>
      </c>
      <c r="AT77" s="54" t="s">
        <v>91</v>
      </c>
      <c r="AU77" s="54"/>
      <c r="AV77" s="56"/>
      <c r="AW77" s="56"/>
      <c r="AX77" s="54"/>
      <c r="AY77" s="54"/>
      <c r="AZ77" s="54"/>
      <c r="BA77" s="56" t="s">
        <v>402</v>
      </c>
      <c r="BB77" s="56" t="s">
        <v>93</v>
      </c>
      <c r="BC77" s="56" t="s">
        <v>94</v>
      </c>
      <c r="BD77" s="59" t="n">
        <v>3160</v>
      </c>
      <c r="BE77" s="56"/>
      <c r="BF77" s="56"/>
      <c r="BG77" s="56" t="s">
        <v>367</v>
      </c>
      <c r="BH77" s="62"/>
      <c r="BI77" s="62"/>
      <c r="BJ77" s="107" t="s">
        <v>96</v>
      </c>
      <c r="BK77" s="62" t="s">
        <v>97</v>
      </c>
      <c r="BL77" s="120"/>
      <c r="BM77" s="120"/>
      <c r="BN77" s="120"/>
    </row>
    <row r="78" customFormat="false" ht="54.95" hidden="false" customHeight="true" outlineLevel="0" collapsed="false">
      <c r="A78" s="62"/>
      <c r="B78" s="54" t="s">
        <v>62</v>
      </c>
      <c r="C78" s="54" t="s">
        <v>63</v>
      </c>
      <c r="D78" s="300" t="s">
        <v>64</v>
      </c>
      <c r="E78" s="300" t="n">
        <v>210</v>
      </c>
      <c r="F78" s="301" t="s">
        <v>2328</v>
      </c>
      <c r="G78" s="56" t="s">
        <v>3146</v>
      </c>
      <c r="H78" s="300" t="s">
        <v>3147</v>
      </c>
      <c r="I78" s="302" t="s">
        <v>69</v>
      </c>
      <c r="J78" s="301" t="s">
        <v>361</v>
      </c>
      <c r="K78" s="303" t="s">
        <v>71</v>
      </c>
      <c r="L78" s="303" t="s">
        <v>362</v>
      </c>
      <c r="M78" s="303" t="s">
        <v>73</v>
      </c>
      <c r="N78" s="303" t="s">
        <v>3148</v>
      </c>
      <c r="O78" s="62" t="s">
        <v>75</v>
      </c>
      <c r="P78" s="62" t="s">
        <v>76</v>
      </c>
      <c r="Q78" s="304" t="s">
        <v>77</v>
      </c>
      <c r="R78" s="60" t="n">
        <v>42592</v>
      </c>
      <c r="S78" s="302" t="n">
        <v>15</v>
      </c>
      <c r="T78" s="301" t="n">
        <f aca="false">R78+S78*365.2</f>
        <v>48070</v>
      </c>
      <c r="U78" s="300" t="s">
        <v>78</v>
      </c>
      <c r="V78" s="62" t="str">
        <f aca="false">IF(Y78="","",Y78)</f>
        <v/>
      </c>
      <c r="W78" s="62" t="str">
        <f aca="false">IF(Z78="","",Z78)</f>
        <v>%НКПР</v>
      </c>
      <c r="X78" s="302" t="n">
        <v>100</v>
      </c>
      <c r="Y78" s="302"/>
      <c r="Z78" s="304" t="s">
        <v>79</v>
      </c>
      <c r="AA78" s="300" t="s">
        <v>80</v>
      </c>
      <c r="AB78" s="302"/>
      <c r="AC78" s="304" t="s">
        <v>79</v>
      </c>
      <c r="AD78" s="303" t="n">
        <v>24</v>
      </c>
      <c r="AE78" s="60" t="n">
        <v>45001</v>
      </c>
      <c r="AF78" s="306" t="n">
        <f aca="false">IF(AD78=0,0,IF(AE78="","",EDATE(AE78,AD78)-DAY(1)))</f>
        <v>45701</v>
      </c>
      <c r="AG78" s="301" t="s">
        <v>81</v>
      </c>
      <c r="AH78" s="301" t="s">
        <v>82</v>
      </c>
      <c r="AI78" s="62" t="s">
        <v>3149</v>
      </c>
      <c r="AJ78" s="301" t="s">
        <v>1121</v>
      </c>
      <c r="AK78" s="306" t="str">
        <f aca="true">IF(AE78=0,"нет данных",IF(TODAY()&lt;AF78-30,"поверен",IF(TODAY()&gt;AF78,"ЗАМЕНИТЬ","ПРОСРОЧЕН")))</f>
        <v>ЗАМЕНИТЬ</v>
      </c>
      <c r="AL78" s="304"/>
      <c r="AM78" s="304" t="s">
        <v>85</v>
      </c>
      <c r="AN78" s="304" t="s">
        <v>86</v>
      </c>
      <c r="AO78" s="304" t="s">
        <v>87</v>
      </c>
      <c r="AP78" s="302" t="s">
        <v>365</v>
      </c>
      <c r="AQ78" s="107" t="s">
        <v>115</v>
      </c>
      <c r="AR78" s="306"/>
      <c r="AS78" s="304" t="s">
        <v>90</v>
      </c>
      <c r="AT78" s="62" t="s">
        <v>91</v>
      </c>
      <c r="AU78" s="62"/>
      <c r="AV78" s="301"/>
      <c r="AW78" s="301"/>
      <c r="AX78" s="62"/>
      <c r="AY78" s="62"/>
      <c r="AZ78" s="62"/>
      <c r="BA78" s="301" t="s">
        <v>402</v>
      </c>
      <c r="BB78" s="301" t="s">
        <v>93</v>
      </c>
      <c r="BC78" s="301" t="s">
        <v>94</v>
      </c>
      <c r="BD78" s="304" t="n">
        <v>3160</v>
      </c>
      <c r="BE78" s="301"/>
      <c r="BF78" s="301"/>
      <c r="BG78" s="301" t="s">
        <v>367</v>
      </c>
      <c r="BH78" s="62"/>
      <c r="BI78" s="62"/>
      <c r="BJ78" s="107" t="s">
        <v>96</v>
      </c>
      <c r="BK78" s="62" t="s">
        <v>97</v>
      </c>
    </row>
    <row r="79" customFormat="false" ht="54.95" hidden="false" customHeight="true" outlineLevel="0" collapsed="false">
      <c r="A79" s="54"/>
      <c r="B79" s="54" t="s">
        <v>62</v>
      </c>
      <c r="C79" s="54" t="s">
        <v>63</v>
      </c>
      <c r="D79" s="55" t="s">
        <v>64</v>
      </c>
      <c r="E79" s="55" t="n">
        <v>221</v>
      </c>
      <c r="F79" s="56" t="s">
        <v>405</v>
      </c>
      <c r="G79" s="56" t="s">
        <v>342</v>
      </c>
      <c r="H79" s="55" t="s">
        <v>3150</v>
      </c>
      <c r="I79" s="57" t="s">
        <v>69</v>
      </c>
      <c r="J79" s="56" t="s">
        <v>361</v>
      </c>
      <c r="K79" s="58" t="s">
        <v>71</v>
      </c>
      <c r="L79" s="58" t="s">
        <v>362</v>
      </c>
      <c r="M79" s="58" t="s">
        <v>73</v>
      </c>
      <c r="N79" s="58" t="s">
        <v>3151</v>
      </c>
      <c r="O79" s="54" t="s">
        <v>75</v>
      </c>
      <c r="P79" s="54" t="s">
        <v>76</v>
      </c>
      <c r="Q79" s="59" t="s">
        <v>77</v>
      </c>
      <c r="R79" s="69" t="n">
        <v>42591</v>
      </c>
      <c r="S79" s="57" t="n">
        <v>15</v>
      </c>
      <c r="T79" s="56" t="n">
        <f aca="false">R79+S79*365.2</f>
        <v>48069</v>
      </c>
      <c r="U79" s="55" t="s">
        <v>78</v>
      </c>
      <c r="V79" s="54" t="str">
        <f aca="false">IF(Y79="","",Y79)</f>
        <v/>
      </c>
      <c r="W79" s="54" t="str">
        <f aca="false">IF(Z79="","",Z79)</f>
        <v>%НКПР</v>
      </c>
      <c r="X79" s="57" t="n">
        <v>100</v>
      </c>
      <c r="Y79" s="57"/>
      <c r="Z79" s="59" t="s">
        <v>79</v>
      </c>
      <c r="AA79" s="55" t="s">
        <v>80</v>
      </c>
      <c r="AB79" s="57"/>
      <c r="AC79" s="59" t="s">
        <v>79</v>
      </c>
      <c r="AD79" s="58" t="n">
        <v>24</v>
      </c>
      <c r="AE79" s="63" t="n">
        <v>45034</v>
      </c>
      <c r="AF79" s="64" t="n">
        <f aca="false">IF(AD79=0,0,IF(AE79="","",EDATE(AE79,AD79)-DAY(1)))</f>
        <v>45734</v>
      </c>
      <c r="AG79" s="56" t="s">
        <v>81</v>
      </c>
      <c r="AH79" s="56" t="s">
        <v>82</v>
      </c>
      <c r="AI79" s="59" t="s">
        <v>3152</v>
      </c>
      <c r="AJ79" s="56" t="s">
        <v>316</v>
      </c>
      <c r="AK79" s="64" t="str">
        <f aca="true">IF(AE79=0,"нет данных",IF(TODAY()&lt;AF79-30,"поверен",IF(TODAY()&gt;AF79,"ЗАМЕНИТЬ","ПРОСРОЧЕН")))</f>
        <v>ЗАМЕНИТЬ</v>
      </c>
      <c r="AL79" s="59"/>
      <c r="AM79" s="59" t="s">
        <v>85</v>
      </c>
      <c r="AN79" s="59" t="s">
        <v>86</v>
      </c>
      <c r="AO79" s="59" t="s">
        <v>87</v>
      </c>
      <c r="AP79" s="57" t="s">
        <v>365</v>
      </c>
      <c r="AQ79" s="65"/>
      <c r="AR79" s="64"/>
      <c r="AS79" s="59" t="s">
        <v>90</v>
      </c>
      <c r="AT79" s="54" t="s">
        <v>91</v>
      </c>
      <c r="AU79" s="54"/>
      <c r="AV79" s="56"/>
      <c r="AW79" s="56"/>
      <c r="AX79" s="54"/>
      <c r="AY79" s="54"/>
      <c r="AZ79" s="54"/>
      <c r="BA79" s="56" t="s">
        <v>402</v>
      </c>
      <c r="BB79" s="56" t="s">
        <v>93</v>
      </c>
      <c r="BC79" s="56" t="s">
        <v>94</v>
      </c>
      <c r="BD79" s="59" t="n">
        <v>3160</v>
      </c>
      <c r="BE79" s="56"/>
      <c r="BF79" s="56"/>
      <c r="BG79" s="54" t="s">
        <v>124</v>
      </c>
      <c r="BH79" s="71"/>
      <c r="BI79" s="54"/>
      <c r="BJ79" s="107" t="s">
        <v>96</v>
      </c>
      <c r="BK79" s="62" t="s">
        <v>97</v>
      </c>
    </row>
    <row r="80" customFormat="false" ht="54.95" hidden="false" customHeight="true" outlineLevel="0" collapsed="false">
      <c r="A80" s="54"/>
      <c r="B80" s="54" t="s">
        <v>62</v>
      </c>
      <c r="C80" s="54" t="s">
        <v>63</v>
      </c>
      <c r="D80" s="55" t="s">
        <v>64</v>
      </c>
      <c r="E80" s="55" t="n">
        <v>220</v>
      </c>
      <c r="F80" s="56" t="s">
        <v>2384</v>
      </c>
      <c r="G80" s="56" t="s">
        <v>342</v>
      </c>
      <c r="H80" s="55" t="s">
        <v>3153</v>
      </c>
      <c r="I80" s="57" t="s">
        <v>69</v>
      </c>
      <c r="J80" s="56" t="s">
        <v>361</v>
      </c>
      <c r="K80" s="58" t="s">
        <v>71</v>
      </c>
      <c r="L80" s="58" t="s">
        <v>362</v>
      </c>
      <c r="M80" s="58" t="s">
        <v>73</v>
      </c>
      <c r="N80" s="58" t="s">
        <v>3154</v>
      </c>
      <c r="O80" s="54" t="s">
        <v>75</v>
      </c>
      <c r="P80" s="54" t="s">
        <v>76</v>
      </c>
      <c r="Q80" s="59" t="s">
        <v>77</v>
      </c>
      <c r="R80" s="60" t="n">
        <v>42591</v>
      </c>
      <c r="S80" s="57" t="n">
        <v>15</v>
      </c>
      <c r="T80" s="56" t="n">
        <f aca="false">R80+S80*365.2</f>
        <v>48069</v>
      </c>
      <c r="U80" s="55" t="s">
        <v>78</v>
      </c>
      <c r="V80" s="62" t="str">
        <f aca="false">IF(Y80="","",Y80)</f>
        <v/>
      </c>
      <c r="W80" s="62" t="str">
        <f aca="false">IF(Z80="","",Z80)</f>
        <v>%НКПР</v>
      </c>
      <c r="X80" s="57" t="n">
        <v>100</v>
      </c>
      <c r="Y80" s="57"/>
      <c r="Z80" s="59" t="s">
        <v>79</v>
      </c>
      <c r="AA80" s="55" t="s">
        <v>80</v>
      </c>
      <c r="AB80" s="57"/>
      <c r="AC80" s="59" t="s">
        <v>79</v>
      </c>
      <c r="AD80" s="58" t="n">
        <v>24</v>
      </c>
      <c r="AE80" s="69" t="n">
        <v>45002</v>
      </c>
      <c r="AF80" s="64" t="n">
        <f aca="false">IF(AD80=0,0,IF(AE80="","",EDATE(AE80,AD80)-DAY(1)))</f>
        <v>45702</v>
      </c>
      <c r="AG80" s="56" t="s">
        <v>81</v>
      </c>
      <c r="AH80" s="56" t="s">
        <v>82</v>
      </c>
      <c r="AI80" s="54" t="s">
        <v>3155</v>
      </c>
      <c r="AJ80" s="56" t="s">
        <v>1121</v>
      </c>
      <c r="AK80" s="64" t="str">
        <f aca="true">IF(AE80=0,"нет данных",IF(TODAY()&lt;AF80-30,"поверен",IF(TODAY()&gt;AF80,"ЗАМЕНИТЬ","ПРОСРОЧЕН")))</f>
        <v>ЗАМЕНИТЬ</v>
      </c>
      <c r="AL80" s="59"/>
      <c r="AM80" s="59" t="s">
        <v>85</v>
      </c>
      <c r="AN80" s="59" t="s">
        <v>86</v>
      </c>
      <c r="AO80" s="59" t="s">
        <v>87</v>
      </c>
      <c r="AP80" s="57" t="s">
        <v>365</v>
      </c>
      <c r="AQ80" s="65" t="s">
        <v>263</v>
      </c>
      <c r="AR80" s="64"/>
      <c r="AS80" s="59" t="s">
        <v>90</v>
      </c>
      <c r="AT80" s="54" t="s">
        <v>91</v>
      </c>
      <c r="AU80" s="54"/>
      <c r="AV80" s="65" t="s">
        <v>263</v>
      </c>
      <c r="AW80" s="56"/>
      <c r="AX80" s="54"/>
      <c r="AY80" s="54"/>
      <c r="AZ80" s="54"/>
      <c r="BA80" s="56" t="s">
        <v>402</v>
      </c>
      <c r="BB80" s="56" t="s">
        <v>93</v>
      </c>
      <c r="BC80" s="56" t="s">
        <v>94</v>
      </c>
      <c r="BD80" s="59" t="n">
        <v>3160</v>
      </c>
      <c r="BE80" s="56"/>
      <c r="BF80" s="56"/>
      <c r="BG80" s="56" t="s">
        <v>367</v>
      </c>
      <c r="BH80" s="62"/>
      <c r="BI80" s="62"/>
      <c r="BJ80" s="107" t="s">
        <v>96</v>
      </c>
      <c r="BK80" s="62" t="s">
        <v>97</v>
      </c>
    </row>
    <row r="81" customFormat="false" ht="54.95" hidden="false" customHeight="true" outlineLevel="0" collapsed="false">
      <c r="A81" s="54"/>
      <c r="B81" s="54" t="s">
        <v>62</v>
      </c>
      <c r="C81" s="54" t="s">
        <v>63</v>
      </c>
      <c r="D81" s="55" t="s">
        <v>64</v>
      </c>
      <c r="E81" s="55" t="n">
        <v>204</v>
      </c>
      <c r="F81" s="56" t="s">
        <v>3156</v>
      </c>
      <c r="G81" s="56" t="s">
        <v>342</v>
      </c>
      <c r="H81" s="55" t="s">
        <v>3157</v>
      </c>
      <c r="I81" s="57" t="s">
        <v>69</v>
      </c>
      <c r="J81" s="56" t="s">
        <v>361</v>
      </c>
      <c r="K81" s="58" t="s">
        <v>71</v>
      </c>
      <c r="L81" s="58" t="s">
        <v>362</v>
      </c>
      <c r="M81" s="56" t="s">
        <v>73</v>
      </c>
      <c r="N81" s="58" t="s">
        <v>3158</v>
      </c>
      <c r="O81" s="54" t="s">
        <v>75</v>
      </c>
      <c r="P81" s="54" t="s">
        <v>76</v>
      </c>
      <c r="Q81" s="59" t="s">
        <v>77</v>
      </c>
      <c r="R81" s="69" t="n">
        <v>42529</v>
      </c>
      <c r="S81" s="57" t="n">
        <v>15</v>
      </c>
      <c r="T81" s="56" t="n">
        <f aca="false">R81+S81*365.2</f>
        <v>48007</v>
      </c>
      <c r="U81" s="55" t="s">
        <v>78</v>
      </c>
      <c r="V81" s="54" t="str">
        <f aca="false">IF(Y81="","",Y81)</f>
        <v/>
      </c>
      <c r="W81" s="54" t="str">
        <f aca="false">IF(Z81="","",Z81)</f>
        <v>%НКПР</v>
      </c>
      <c r="X81" s="57" t="n">
        <v>100</v>
      </c>
      <c r="Y81" s="57"/>
      <c r="Z81" s="59" t="s">
        <v>79</v>
      </c>
      <c r="AA81" s="55" t="s">
        <v>80</v>
      </c>
      <c r="AB81" s="57"/>
      <c r="AC81" s="59" t="s">
        <v>79</v>
      </c>
      <c r="AD81" s="58" t="n">
        <v>24</v>
      </c>
      <c r="AE81" s="63" t="n">
        <v>45241</v>
      </c>
      <c r="AF81" s="64" t="n">
        <f aca="false">IF(AD81=0,0,IF(AE81="","",EDATE(AE81,AD81)-DAY(1)))</f>
        <v>45941</v>
      </c>
      <c r="AG81" s="56" t="s">
        <v>81</v>
      </c>
      <c r="AH81" s="56" t="s">
        <v>82</v>
      </c>
      <c r="AI81" s="59" t="s">
        <v>3159</v>
      </c>
      <c r="AJ81" s="56" t="s">
        <v>113</v>
      </c>
      <c r="AK81" s="64" t="str">
        <f aca="true">IF(AE81=0,"нет данных",IF(TODAY()&lt;AF81-30,"поверен",IF(TODAY()&gt;AF81,"ЗАМЕНИТЬ","ПРОСРОЧЕН")))</f>
        <v>ЗАМЕНИТЬ</v>
      </c>
      <c r="AL81" s="59"/>
      <c r="AM81" s="59" t="s">
        <v>85</v>
      </c>
      <c r="AN81" s="59" t="s">
        <v>86</v>
      </c>
      <c r="AO81" s="59" t="s">
        <v>87</v>
      </c>
      <c r="AP81" s="57" t="s">
        <v>365</v>
      </c>
      <c r="AQ81" s="65" t="n">
        <v>2015</v>
      </c>
      <c r="AR81" s="64"/>
      <c r="AS81" s="59" t="s">
        <v>90</v>
      </c>
      <c r="AT81" s="54" t="s">
        <v>746</v>
      </c>
      <c r="AU81" s="54"/>
      <c r="AV81" s="56"/>
      <c r="AW81" s="56"/>
      <c r="AX81" s="54"/>
      <c r="AY81" s="54"/>
      <c r="AZ81" s="54"/>
      <c r="BA81" s="56" t="s">
        <v>402</v>
      </c>
      <c r="BB81" s="56" t="s">
        <v>93</v>
      </c>
      <c r="BC81" s="56" t="s">
        <v>94</v>
      </c>
      <c r="BD81" s="59" t="n">
        <v>3160</v>
      </c>
      <c r="BE81" s="56"/>
      <c r="BF81" s="56"/>
      <c r="BG81" s="54"/>
      <c r="BH81" s="71"/>
      <c r="BI81" s="54"/>
      <c r="BJ81" s="107" t="s">
        <v>96</v>
      </c>
      <c r="BK81" s="62" t="s">
        <v>97</v>
      </c>
    </row>
    <row r="82" customFormat="false" ht="54.95" hidden="false" customHeight="true" outlineLevel="0" collapsed="false">
      <c r="A82" s="54"/>
      <c r="B82" s="54" t="s">
        <v>62</v>
      </c>
      <c r="C82" s="54" t="s">
        <v>63</v>
      </c>
      <c r="D82" s="55" t="s">
        <v>64</v>
      </c>
      <c r="E82" s="55" t="n">
        <v>239</v>
      </c>
      <c r="F82" s="56" t="s">
        <v>2605</v>
      </c>
      <c r="G82" s="56" t="s">
        <v>3160</v>
      </c>
      <c r="H82" s="55" t="s">
        <v>3161</v>
      </c>
      <c r="I82" s="57" t="s">
        <v>69</v>
      </c>
      <c r="J82" s="56" t="s">
        <v>361</v>
      </c>
      <c r="K82" s="58" t="s">
        <v>71</v>
      </c>
      <c r="L82" s="58" t="s">
        <v>362</v>
      </c>
      <c r="M82" s="58" t="s">
        <v>73</v>
      </c>
      <c r="N82" s="58" t="s">
        <v>3162</v>
      </c>
      <c r="O82" s="54" t="s">
        <v>2520</v>
      </c>
      <c r="P82" s="54" t="s">
        <v>76</v>
      </c>
      <c r="Q82" s="59" t="s">
        <v>77</v>
      </c>
      <c r="R82" s="69" t="n">
        <v>42592</v>
      </c>
      <c r="S82" s="57" t="n">
        <v>15</v>
      </c>
      <c r="T82" s="56" t="n">
        <f aca="false">R82+S82*365.2</f>
        <v>48070</v>
      </c>
      <c r="U82" s="55" t="s">
        <v>78</v>
      </c>
      <c r="V82" s="62" t="str">
        <f aca="false">IF(Y82="","",Y82)</f>
        <v/>
      </c>
      <c r="W82" s="62" t="str">
        <f aca="false">IF(Z82="","",Z82)</f>
        <v>%НКПР</v>
      </c>
      <c r="X82" s="57" t="n">
        <v>100</v>
      </c>
      <c r="Y82" s="57"/>
      <c r="Z82" s="59" t="s">
        <v>79</v>
      </c>
      <c r="AA82" s="55" t="s">
        <v>80</v>
      </c>
      <c r="AB82" s="57"/>
      <c r="AC82" s="59" t="s">
        <v>79</v>
      </c>
      <c r="AD82" s="58" t="n">
        <v>24</v>
      </c>
      <c r="AE82" s="69" t="n">
        <v>45002</v>
      </c>
      <c r="AF82" s="64" t="n">
        <f aca="false">IF(AD82=0,0,IF(AE82="","",EDATE(AE82,AD82)-DAY(1)))</f>
        <v>45702</v>
      </c>
      <c r="AG82" s="56" t="s">
        <v>81</v>
      </c>
      <c r="AH82" s="56" t="s">
        <v>82</v>
      </c>
      <c r="AI82" s="54" t="s">
        <v>3163</v>
      </c>
      <c r="AJ82" s="56" t="s">
        <v>1121</v>
      </c>
      <c r="AK82" s="64" t="str">
        <f aca="true">IF(AE82=0,"нет данных",IF(TODAY()&lt;AF82-30,"поверен",IF(TODAY()&gt;AF82,"ЗАМЕНИТЬ","ПРОСРОЧЕН")))</f>
        <v>ЗАМЕНИТЬ</v>
      </c>
      <c r="AL82" s="59"/>
      <c r="AM82" s="59" t="s">
        <v>85</v>
      </c>
      <c r="AN82" s="59" t="s">
        <v>86</v>
      </c>
      <c r="AO82" s="59" t="s">
        <v>87</v>
      </c>
      <c r="AP82" s="57" t="s">
        <v>365</v>
      </c>
      <c r="AQ82" s="65"/>
      <c r="AR82" s="64"/>
      <c r="AS82" s="59" t="s">
        <v>90</v>
      </c>
      <c r="AT82" s="54" t="s">
        <v>91</v>
      </c>
      <c r="AU82" s="54"/>
      <c r="AV82" s="56"/>
      <c r="AW82" s="56"/>
      <c r="AX82" s="54"/>
      <c r="AY82" s="54"/>
      <c r="AZ82" s="54"/>
      <c r="BA82" s="56" t="s">
        <v>92</v>
      </c>
      <c r="BB82" s="56" t="s">
        <v>93</v>
      </c>
      <c r="BC82" s="56" t="s">
        <v>94</v>
      </c>
      <c r="BD82" s="59" t="n">
        <v>3160</v>
      </c>
      <c r="BE82" s="56"/>
      <c r="BF82" s="56"/>
      <c r="BG82" s="56" t="s">
        <v>367</v>
      </c>
      <c r="BH82" s="62"/>
      <c r="BI82" s="62"/>
      <c r="BJ82" s="107" t="s">
        <v>96</v>
      </c>
      <c r="BK82" s="62" t="s">
        <v>97</v>
      </c>
    </row>
    <row r="83" customFormat="false" ht="54.95" hidden="false" customHeight="true" outlineLevel="0" collapsed="false">
      <c r="A83" s="223"/>
      <c r="B83" s="223" t="s">
        <v>62</v>
      </c>
      <c r="C83" s="223" t="s">
        <v>63</v>
      </c>
      <c r="D83" s="475" t="s">
        <v>64</v>
      </c>
      <c r="E83" s="475" t="s">
        <v>2475</v>
      </c>
      <c r="F83" s="476" t="s">
        <v>2476</v>
      </c>
      <c r="G83" s="476" t="s">
        <v>2485</v>
      </c>
      <c r="H83" s="475" t="s">
        <v>3164</v>
      </c>
      <c r="I83" s="477" t="s">
        <v>69</v>
      </c>
      <c r="J83" s="476" t="s">
        <v>361</v>
      </c>
      <c r="K83" s="478" t="s">
        <v>71</v>
      </c>
      <c r="L83" s="478" t="s">
        <v>362</v>
      </c>
      <c r="M83" s="478" t="s">
        <v>73</v>
      </c>
      <c r="N83" s="478" t="s">
        <v>3165</v>
      </c>
      <c r="O83" s="223" t="s">
        <v>75</v>
      </c>
      <c r="P83" s="223" t="s">
        <v>76</v>
      </c>
      <c r="Q83" s="479" t="s">
        <v>77</v>
      </c>
      <c r="R83" s="480" t="n">
        <v>42593</v>
      </c>
      <c r="S83" s="477" t="n">
        <v>15</v>
      </c>
      <c r="T83" s="476" t="n">
        <f aca="false">R83+S83*365.2</f>
        <v>48071</v>
      </c>
      <c r="U83" s="475" t="s">
        <v>78</v>
      </c>
      <c r="V83" s="223" t="str">
        <f aca="false">IF(Y83="","",Y83)</f>
        <v/>
      </c>
      <c r="W83" s="223" t="str">
        <f aca="false">IF(Z83="","",Z83)</f>
        <v>%НКПР</v>
      </c>
      <c r="X83" s="477" t="n">
        <v>100</v>
      </c>
      <c r="Y83" s="477"/>
      <c r="Z83" s="479" t="s">
        <v>79</v>
      </c>
      <c r="AA83" s="475" t="s">
        <v>80</v>
      </c>
      <c r="AB83" s="477"/>
      <c r="AC83" s="479" t="s">
        <v>79</v>
      </c>
      <c r="AD83" s="478" t="n">
        <v>24</v>
      </c>
      <c r="AE83" s="480" t="n">
        <v>45002</v>
      </c>
      <c r="AF83" s="481" t="n">
        <f aca="false">IF(AD83=0,0,IF(AE83="","",EDATE(AE83,AD83)-DAY(1)))</f>
        <v>45702</v>
      </c>
      <c r="AG83" s="476" t="s">
        <v>81</v>
      </c>
      <c r="AH83" s="476" t="s">
        <v>82</v>
      </c>
      <c r="AI83" s="223" t="s">
        <v>3166</v>
      </c>
      <c r="AJ83" s="476" t="s">
        <v>1121</v>
      </c>
      <c r="AK83" s="481" t="str">
        <f aca="true">IF(AE83=0,"нет данных",IF(TODAY()&lt;AF83-30,"поверен",IF(TODAY()&gt;AF83,"ЗАМЕНИТЬ","ПРОСРОЧЕН")))</f>
        <v>ЗАМЕНИТЬ</v>
      </c>
      <c r="AL83" s="479"/>
      <c r="AM83" s="479" t="s">
        <v>85</v>
      </c>
      <c r="AN83" s="479" t="s">
        <v>86</v>
      </c>
      <c r="AO83" s="479" t="s">
        <v>87</v>
      </c>
      <c r="AP83" s="477" t="s">
        <v>365</v>
      </c>
      <c r="AQ83" s="482"/>
      <c r="AR83" s="481"/>
      <c r="AS83" s="479" t="s">
        <v>90</v>
      </c>
      <c r="AT83" s="223" t="s">
        <v>91</v>
      </c>
      <c r="AU83" s="223"/>
      <c r="AV83" s="476"/>
      <c r="AW83" s="476"/>
      <c r="AX83" s="223"/>
      <c r="AY83" s="223"/>
      <c r="AZ83" s="223"/>
      <c r="BA83" s="476" t="s">
        <v>402</v>
      </c>
      <c r="BB83" s="476" t="s">
        <v>93</v>
      </c>
      <c r="BC83" s="476" t="s">
        <v>94</v>
      </c>
      <c r="BD83" s="479" t="n">
        <v>3160</v>
      </c>
      <c r="BE83" s="476"/>
      <c r="BF83" s="476"/>
      <c r="BG83" s="476" t="s">
        <v>367</v>
      </c>
      <c r="BH83" s="223"/>
      <c r="BI83" s="223"/>
      <c r="BJ83" s="482" t="s">
        <v>96</v>
      </c>
      <c r="BK83" s="223" t="s">
        <v>97</v>
      </c>
      <c r="BL83" s="483"/>
      <c r="BM83" s="483"/>
      <c r="BN83" s="483"/>
      <c r="BO83" s="483"/>
      <c r="BP83" s="483"/>
      <c r="BQ83" s="483"/>
      <c r="BR83" s="483"/>
      <c r="BS83" s="483"/>
      <c r="BT83" s="483"/>
      <c r="BU83" s="483"/>
      <c r="BV83" s="483"/>
    </row>
    <row r="84" customFormat="false" ht="54.95" hidden="false" customHeight="true" outlineLevel="0" collapsed="false">
      <c r="A84" s="223"/>
      <c r="B84" s="223" t="s">
        <v>62</v>
      </c>
      <c r="C84" s="223" t="s">
        <v>63</v>
      </c>
      <c r="D84" s="475" t="s">
        <v>64</v>
      </c>
      <c r="E84" s="475" t="n">
        <v>223</v>
      </c>
      <c r="F84" s="476" t="s">
        <v>405</v>
      </c>
      <c r="G84" s="476" t="s">
        <v>2444</v>
      </c>
      <c r="H84" s="475" t="s">
        <v>3167</v>
      </c>
      <c r="I84" s="477" t="s">
        <v>69</v>
      </c>
      <c r="J84" s="476" t="s">
        <v>361</v>
      </c>
      <c r="K84" s="478" t="s">
        <v>71</v>
      </c>
      <c r="L84" s="478" t="s">
        <v>362</v>
      </c>
      <c r="M84" s="478" t="s">
        <v>73</v>
      </c>
      <c r="N84" s="478" t="s">
        <v>3168</v>
      </c>
      <c r="O84" s="223" t="s">
        <v>75</v>
      </c>
      <c r="P84" s="223" t="s">
        <v>76</v>
      </c>
      <c r="Q84" s="479" t="s">
        <v>77</v>
      </c>
      <c r="R84" s="480" t="n">
        <v>42591</v>
      </c>
      <c r="S84" s="477" t="n">
        <v>15</v>
      </c>
      <c r="T84" s="476" t="n">
        <f aca="false">R84+S84*365.2</f>
        <v>48069</v>
      </c>
      <c r="U84" s="475" t="s">
        <v>78</v>
      </c>
      <c r="V84" s="223" t="str">
        <f aca="false">IF(Y84="","",Y84)</f>
        <v/>
      </c>
      <c r="W84" s="223" t="str">
        <f aca="false">IF(Z84="","",Z84)</f>
        <v>%НКПР</v>
      </c>
      <c r="X84" s="477" t="n">
        <v>100</v>
      </c>
      <c r="Y84" s="477"/>
      <c r="Z84" s="479" t="s">
        <v>79</v>
      </c>
      <c r="AA84" s="475" t="s">
        <v>80</v>
      </c>
      <c r="AB84" s="477"/>
      <c r="AC84" s="479" t="s">
        <v>79</v>
      </c>
      <c r="AD84" s="478" t="n">
        <v>24</v>
      </c>
      <c r="AE84" s="480" t="n">
        <v>45002</v>
      </c>
      <c r="AF84" s="481" t="n">
        <f aca="false">IF(AD84=0,0,IF(AE84="","",EDATE(AE84,AD84)-DAY(1)))</f>
        <v>45702</v>
      </c>
      <c r="AG84" s="476" t="s">
        <v>81</v>
      </c>
      <c r="AH84" s="476" t="s">
        <v>82</v>
      </c>
      <c r="AI84" s="223" t="s">
        <v>3169</v>
      </c>
      <c r="AJ84" s="476" t="s">
        <v>1121</v>
      </c>
      <c r="AK84" s="481" t="str">
        <f aca="true">IF(AE84=0,"нет данных",IF(TODAY()&lt;AF84-30,"поверен",IF(TODAY()&gt;AF84,"ЗАМЕНИТЬ","ПРОСРОЧЕН")))</f>
        <v>ЗАМЕНИТЬ</v>
      </c>
      <c r="AL84" s="479"/>
      <c r="AM84" s="479" t="s">
        <v>85</v>
      </c>
      <c r="AN84" s="479" t="s">
        <v>86</v>
      </c>
      <c r="AO84" s="479" t="s">
        <v>87</v>
      </c>
      <c r="AP84" s="477" t="s">
        <v>365</v>
      </c>
      <c r="AQ84" s="482"/>
      <c r="AR84" s="481"/>
      <c r="AS84" s="479" t="s">
        <v>90</v>
      </c>
      <c r="AT84" s="223" t="s">
        <v>91</v>
      </c>
      <c r="AU84" s="223"/>
      <c r="AV84" s="476"/>
      <c r="AW84" s="476"/>
      <c r="AX84" s="223"/>
      <c r="AY84" s="223"/>
      <c r="AZ84" s="223"/>
      <c r="BA84" s="476" t="s">
        <v>402</v>
      </c>
      <c r="BB84" s="476" t="s">
        <v>93</v>
      </c>
      <c r="BC84" s="476" t="s">
        <v>94</v>
      </c>
      <c r="BD84" s="479" t="n">
        <v>3160</v>
      </c>
      <c r="BE84" s="476"/>
      <c r="BF84" s="476"/>
      <c r="BG84" s="476" t="s">
        <v>367</v>
      </c>
      <c r="BH84" s="223"/>
      <c r="BI84" s="223"/>
      <c r="BJ84" s="482" t="s">
        <v>96</v>
      </c>
      <c r="BK84" s="223" t="s">
        <v>97</v>
      </c>
      <c r="BL84" s="483"/>
      <c r="BM84" s="483"/>
      <c r="BN84" s="483"/>
      <c r="BO84" s="483"/>
      <c r="BP84" s="483"/>
      <c r="BQ84" s="483"/>
      <c r="BR84" s="483"/>
      <c r="BS84" s="483"/>
      <c r="BT84" s="483"/>
      <c r="BU84" s="483"/>
      <c r="BV84" s="483"/>
    </row>
    <row r="85" customFormat="false" ht="54.95" hidden="false" customHeight="true" outlineLevel="0" collapsed="false">
      <c r="A85" s="223"/>
      <c r="B85" s="223" t="s">
        <v>62</v>
      </c>
      <c r="C85" s="223" t="s">
        <v>63</v>
      </c>
      <c r="D85" s="475" t="s">
        <v>64</v>
      </c>
      <c r="E85" s="475" t="n">
        <v>244</v>
      </c>
      <c r="F85" s="476" t="s">
        <v>2620</v>
      </c>
      <c r="G85" s="476" t="s">
        <v>3170</v>
      </c>
      <c r="H85" s="475" t="s">
        <v>1930</v>
      </c>
      <c r="I85" s="477" t="s">
        <v>69</v>
      </c>
      <c r="J85" s="476" t="s">
        <v>2305</v>
      </c>
      <c r="K85" s="478" t="s">
        <v>71</v>
      </c>
      <c r="L85" s="478" t="s">
        <v>362</v>
      </c>
      <c r="M85" s="478" t="s">
        <v>73</v>
      </c>
      <c r="N85" s="478" t="s">
        <v>3171</v>
      </c>
      <c r="O85" s="223" t="s">
        <v>75</v>
      </c>
      <c r="P85" s="223" t="s">
        <v>76</v>
      </c>
      <c r="Q85" s="479" t="s">
        <v>77</v>
      </c>
      <c r="R85" s="480" t="n">
        <v>42592</v>
      </c>
      <c r="S85" s="477" t="n">
        <v>15</v>
      </c>
      <c r="T85" s="476" t="n">
        <f aca="false">R85+S85*365.2</f>
        <v>48070</v>
      </c>
      <c r="U85" s="475" t="s">
        <v>78</v>
      </c>
      <c r="V85" s="223" t="str">
        <f aca="false">IF(Y85="","",Y85)</f>
        <v/>
      </c>
      <c r="W85" s="223" t="str">
        <f aca="false">IF(Z85="","",Z85)</f>
        <v>%НКПР</v>
      </c>
      <c r="X85" s="477" t="n">
        <v>100</v>
      </c>
      <c r="Y85" s="477"/>
      <c r="Z85" s="479" t="s">
        <v>79</v>
      </c>
      <c r="AA85" s="475" t="s">
        <v>80</v>
      </c>
      <c r="AB85" s="477"/>
      <c r="AC85" s="479" t="s">
        <v>79</v>
      </c>
      <c r="AD85" s="478" t="n">
        <v>24</v>
      </c>
      <c r="AE85" s="480" t="n">
        <v>45001</v>
      </c>
      <c r="AF85" s="481" t="n">
        <f aca="false">IF(AD85=0,0,IF(AE85="","",EDATE(AE85,AD85)-DAY(1)))</f>
        <v>45701</v>
      </c>
      <c r="AG85" s="476" t="s">
        <v>81</v>
      </c>
      <c r="AH85" s="476" t="s">
        <v>82</v>
      </c>
      <c r="AI85" s="223" t="s">
        <v>3172</v>
      </c>
      <c r="AJ85" s="476" t="s">
        <v>1121</v>
      </c>
      <c r="AK85" s="481" t="str">
        <f aca="true">IF(AE85=0,"нет данных",IF(TODAY()&lt;AF85-30,"поверен",IF(TODAY()&gt;AF85,"ЗАМЕНИТЬ","ПРОСРОЧЕН")))</f>
        <v>ЗАМЕНИТЬ</v>
      </c>
      <c r="AL85" s="479"/>
      <c r="AM85" s="479" t="s">
        <v>85</v>
      </c>
      <c r="AN85" s="479" t="s">
        <v>86</v>
      </c>
      <c r="AO85" s="479" t="s">
        <v>87</v>
      </c>
      <c r="AP85" s="477" t="s">
        <v>365</v>
      </c>
      <c r="AQ85" s="482"/>
      <c r="AR85" s="481"/>
      <c r="AS85" s="479" t="s">
        <v>90</v>
      </c>
      <c r="AT85" s="223" t="s">
        <v>91</v>
      </c>
      <c r="AU85" s="223"/>
      <c r="AV85" s="476"/>
      <c r="AW85" s="476"/>
      <c r="AX85" s="223"/>
      <c r="AY85" s="223"/>
      <c r="AZ85" s="223"/>
      <c r="BA85" s="476" t="s">
        <v>402</v>
      </c>
      <c r="BB85" s="476" t="s">
        <v>93</v>
      </c>
      <c r="BC85" s="476" t="s">
        <v>94</v>
      </c>
      <c r="BD85" s="479" t="n">
        <v>3160</v>
      </c>
      <c r="BE85" s="476"/>
      <c r="BF85" s="476"/>
      <c r="BG85" s="476" t="s">
        <v>367</v>
      </c>
      <c r="BH85" s="223"/>
      <c r="BI85" s="223"/>
      <c r="BJ85" s="482" t="s">
        <v>96</v>
      </c>
      <c r="BK85" s="223" t="s">
        <v>97</v>
      </c>
      <c r="BL85" s="483"/>
      <c r="BM85" s="483"/>
      <c r="BN85" s="483"/>
      <c r="BO85" s="483"/>
      <c r="BP85" s="483"/>
      <c r="BQ85" s="483"/>
      <c r="BR85" s="483"/>
      <c r="BS85" s="483"/>
      <c r="BT85" s="483"/>
      <c r="BU85" s="483"/>
      <c r="BV85" s="483"/>
    </row>
    <row r="86" customFormat="false" ht="54.95" hidden="false" customHeight="true" outlineLevel="0" collapsed="false">
      <c r="A86" s="223"/>
      <c r="B86" s="223" t="s">
        <v>62</v>
      </c>
      <c r="C86" s="223" t="s">
        <v>63</v>
      </c>
      <c r="D86" s="475" t="s">
        <v>64</v>
      </c>
      <c r="E86" s="475" t="n">
        <v>244</v>
      </c>
      <c r="F86" s="476" t="s">
        <v>2641</v>
      </c>
      <c r="G86" s="476" t="s">
        <v>3173</v>
      </c>
      <c r="H86" s="475" t="s">
        <v>1922</v>
      </c>
      <c r="I86" s="477" t="s">
        <v>69</v>
      </c>
      <c r="J86" s="476" t="s">
        <v>2305</v>
      </c>
      <c r="K86" s="478" t="s">
        <v>71</v>
      </c>
      <c r="L86" s="478" t="s">
        <v>362</v>
      </c>
      <c r="M86" s="478" t="s">
        <v>73</v>
      </c>
      <c r="N86" s="478" t="s">
        <v>3174</v>
      </c>
      <c r="O86" s="223" t="s">
        <v>75</v>
      </c>
      <c r="P86" s="223" t="s">
        <v>76</v>
      </c>
      <c r="Q86" s="479" t="s">
        <v>77</v>
      </c>
      <c r="R86" s="480" t="n">
        <v>42591</v>
      </c>
      <c r="S86" s="477" t="n">
        <v>15</v>
      </c>
      <c r="T86" s="476" t="n">
        <f aca="false">R86+S86*365.2</f>
        <v>48069</v>
      </c>
      <c r="U86" s="475" t="s">
        <v>78</v>
      </c>
      <c r="V86" s="223" t="str">
        <f aca="false">IF(Y86="","",Y86)</f>
        <v/>
      </c>
      <c r="W86" s="223" t="str">
        <f aca="false">IF(Z86="","",Z86)</f>
        <v>%НКПР</v>
      </c>
      <c r="X86" s="477" t="n">
        <v>100</v>
      </c>
      <c r="Y86" s="477"/>
      <c r="Z86" s="479" t="s">
        <v>79</v>
      </c>
      <c r="AA86" s="475" t="s">
        <v>80</v>
      </c>
      <c r="AB86" s="477"/>
      <c r="AC86" s="479" t="s">
        <v>79</v>
      </c>
      <c r="AD86" s="478" t="n">
        <v>24</v>
      </c>
      <c r="AE86" s="480" t="n">
        <v>45001</v>
      </c>
      <c r="AF86" s="481" t="n">
        <f aca="false">IF(AD86=0,0,IF(AE86="","",EDATE(AE86,AD86)-DAY(1)))</f>
        <v>45701</v>
      </c>
      <c r="AG86" s="476" t="s">
        <v>81</v>
      </c>
      <c r="AH86" s="476" t="s">
        <v>82</v>
      </c>
      <c r="AI86" s="223" t="s">
        <v>3175</v>
      </c>
      <c r="AJ86" s="476" t="s">
        <v>1121</v>
      </c>
      <c r="AK86" s="481" t="str">
        <f aca="true">IF(AE86=0,"нет данных",IF(TODAY()&lt;AF86-30,"поверен",IF(TODAY()&gt;AF86,"ЗАМЕНИТЬ","ПРОСРОЧЕН")))</f>
        <v>ЗАМЕНИТЬ</v>
      </c>
      <c r="AL86" s="479"/>
      <c r="AM86" s="479" t="s">
        <v>85</v>
      </c>
      <c r="AN86" s="479" t="s">
        <v>3176</v>
      </c>
      <c r="AO86" s="479" t="s">
        <v>87</v>
      </c>
      <c r="AP86" s="477" t="s">
        <v>365</v>
      </c>
      <c r="AQ86" s="482"/>
      <c r="AR86" s="481"/>
      <c r="AS86" s="479" t="s">
        <v>90</v>
      </c>
      <c r="AT86" s="223" t="s">
        <v>91</v>
      </c>
      <c r="AU86" s="223"/>
      <c r="AV86" s="476"/>
      <c r="AW86" s="476"/>
      <c r="AX86" s="223"/>
      <c r="AY86" s="223"/>
      <c r="AZ86" s="223"/>
      <c r="BA86" s="476" t="s">
        <v>402</v>
      </c>
      <c r="BB86" s="476" t="s">
        <v>93</v>
      </c>
      <c r="BC86" s="476" t="s">
        <v>94</v>
      </c>
      <c r="BD86" s="479" t="n">
        <v>3160</v>
      </c>
      <c r="BE86" s="476"/>
      <c r="BF86" s="476"/>
      <c r="BG86" s="476" t="s">
        <v>367</v>
      </c>
      <c r="BH86" s="223"/>
      <c r="BI86" s="223"/>
      <c r="BJ86" s="482" t="s">
        <v>96</v>
      </c>
      <c r="BK86" s="223" t="s">
        <v>97</v>
      </c>
      <c r="BL86" s="483"/>
      <c r="BM86" s="483"/>
      <c r="BN86" s="483"/>
      <c r="BO86" s="483"/>
      <c r="BP86" s="483"/>
      <c r="BQ86" s="483"/>
      <c r="BR86" s="483"/>
      <c r="BS86" s="483"/>
      <c r="BT86" s="483"/>
      <c r="BU86" s="483"/>
      <c r="BV86" s="483"/>
    </row>
    <row r="87" customFormat="false" ht="54.95" hidden="false" customHeight="true" outlineLevel="0" collapsed="false">
      <c r="A87" s="223"/>
      <c r="B87" s="223" t="s">
        <v>62</v>
      </c>
      <c r="C87" s="223" t="s">
        <v>63</v>
      </c>
      <c r="D87" s="475" t="s">
        <v>64</v>
      </c>
      <c r="E87" s="475" t="n">
        <v>253</v>
      </c>
      <c r="F87" s="476" t="s">
        <v>3177</v>
      </c>
      <c r="G87" s="476" t="s">
        <v>3178</v>
      </c>
      <c r="H87" s="475" t="s">
        <v>1904</v>
      </c>
      <c r="I87" s="477" t="s">
        <v>69</v>
      </c>
      <c r="J87" s="476" t="s">
        <v>361</v>
      </c>
      <c r="K87" s="478" t="s">
        <v>71</v>
      </c>
      <c r="L87" s="478" t="s">
        <v>362</v>
      </c>
      <c r="M87" s="478" t="s">
        <v>73</v>
      </c>
      <c r="N87" s="478" t="s">
        <v>3179</v>
      </c>
      <c r="O87" s="223" t="s">
        <v>75</v>
      </c>
      <c r="P87" s="223" t="s">
        <v>76</v>
      </c>
      <c r="Q87" s="479" t="s">
        <v>77</v>
      </c>
      <c r="R87" s="480" t="n">
        <v>42593</v>
      </c>
      <c r="S87" s="477" t="n">
        <v>15</v>
      </c>
      <c r="T87" s="476" t="n">
        <f aca="false">R87+S87*365.2</f>
        <v>48071</v>
      </c>
      <c r="U87" s="475" t="s">
        <v>78</v>
      </c>
      <c r="V87" s="223" t="str">
        <f aca="false">IF(Y87="","",Y87)</f>
        <v/>
      </c>
      <c r="W87" s="223" t="str">
        <f aca="false">IF(Z87="","",Z87)</f>
        <v>%НКПР</v>
      </c>
      <c r="X87" s="477" t="n">
        <v>100</v>
      </c>
      <c r="Y87" s="477"/>
      <c r="Z87" s="479" t="s">
        <v>79</v>
      </c>
      <c r="AA87" s="475" t="s">
        <v>80</v>
      </c>
      <c r="AB87" s="477"/>
      <c r="AC87" s="479" t="s">
        <v>79</v>
      </c>
      <c r="AD87" s="478" t="n">
        <v>24</v>
      </c>
      <c r="AE87" s="484" t="n">
        <v>45332</v>
      </c>
      <c r="AF87" s="481" t="n">
        <f aca="false">IF(AD87=0,0,IF(AE87="","",EDATE(AE87,AD87)-DAY(1)))</f>
        <v>46032</v>
      </c>
      <c r="AG87" s="476" t="s">
        <v>81</v>
      </c>
      <c r="AH87" s="476" t="s">
        <v>82</v>
      </c>
      <c r="AI87" s="479" t="s">
        <v>3180</v>
      </c>
      <c r="AJ87" s="476" t="s">
        <v>113</v>
      </c>
      <c r="AK87" s="481" t="str">
        <f aca="true">IF(AE87=0,"нет данных",IF(TODAY()&lt;AF87-30,"поверен",IF(TODAY()&gt;AF87,"ЗАМЕНИТЬ","ПРОСРОЧЕН")))</f>
        <v>поверен</v>
      </c>
      <c r="AL87" s="479"/>
      <c r="AM87" s="479" t="s">
        <v>85</v>
      </c>
      <c r="AN87" s="479" t="s">
        <v>3176</v>
      </c>
      <c r="AO87" s="479" t="s">
        <v>87</v>
      </c>
      <c r="AP87" s="477" t="s">
        <v>365</v>
      </c>
      <c r="AQ87" s="482"/>
      <c r="AR87" s="481"/>
      <c r="AS87" s="479" t="s">
        <v>90</v>
      </c>
      <c r="AT87" s="223" t="s">
        <v>91</v>
      </c>
      <c r="AU87" s="223"/>
      <c r="AV87" s="476"/>
      <c r="AW87" s="476"/>
      <c r="AX87" s="223"/>
      <c r="AY87" s="223"/>
      <c r="AZ87" s="223"/>
      <c r="BA87" s="476" t="s">
        <v>92</v>
      </c>
      <c r="BB87" s="476" t="s">
        <v>93</v>
      </c>
      <c r="BC87" s="476" t="s">
        <v>94</v>
      </c>
      <c r="BD87" s="479" t="n">
        <v>3160</v>
      </c>
      <c r="BE87" s="476"/>
      <c r="BF87" s="476"/>
      <c r="BG87" s="223" t="s">
        <v>446</v>
      </c>
      <c r="BH87" s="485"/>
      <c r="BI87" s="223"/>
      <c r="BJ87" s="482" t="s">
        <v>96</v>
      </c>
      <c r="BK87" s="223" t="s">
        <v>97</v>
      </c>
      <c r="BL87" s="483"/>
      <c r="BM87" s="483"/>
      <c r="BN87" s="483"/>
      <c r="BO87" s="483"/>
      <c r="BP87" s="483"/>
      <c r="BQ87" s="483"/>
      <c r="BR87" s="483"/>
      <c r="BS87" s="483"/>
      <c r="BT87" s="483"/>
      <c r="BU87" s="483"/>
      <c r="BV87" s="483"/>
    </row>
    <row r="88" customFormat="false" ht="54.95" hidden="false" customHeight="true" outlineLevel="0" collapsed="false">
      <c r="A88" s="223"/>
      <c r="B88" s="223" t="s">
        <v>62</v>
      </c>
      <c r="C88" s="223" t="s">
        <v>63</v>
      </c>
      <c r="D88" s="475" t="s">
        <v>64</v>
      </c>
      <c r="E88" s="475" t="n">
        <v>230</v>
      </c>
      <c r="F88" s="476" t="s">
        <v>2514</v>
      </c>
      <c r="G88" s="476" t="s">
        <v>3181</v>
      </c>
      <c r="H88" s="475" t="s">
        <v>3182</v>
      </c>
      <c r="I88" s="477" t="s">
        <v>374</v>
      </c>
      <c r="J88" s="476" t="s">
        <v>375</v>
      </c>
      <c r="K88" s="478" t="s">
        <v>376</v>
      </c>
      <c r="L88" s="478" t="s">
        <v>377</v>
      </c>
      <c r="M88" s="476" t="s">
        <v>3183</v>
      </c>
      <c r="N88" s="478" t="s">
        <v>3184</v>
      </c>
      <c r="O88" s="223" t="s">
        <v>379</v>
      </c>
      <c r="P88" s="223" t="s">
        <v>76</v>
      </c>
      <c r="Q88" s="479" t="s">
        <v>239</v>
      </c>
      <c r="R88" s="480" t="n">
        <v>42370</v>
      </c>
      <c r="S88" s="477" t="n">
        <v>14</v>
      </c>
      <c r="T88" s="476" t="n">
        <f aca="false">R88+S88*365.2</f>
        <v>47482.8</v>
      </c>
      <c r="U88" s="475" t="s">
        <v>2480</v>
      </c>
      <c r="V88" s="223" t="str">
        <f aca="false">IF(Y88="","",Y88)</f>
        <v/>
      </c>
      <c r="W88" s="223" t="str">
        <f aca="false">IF(Z88="","",Z88)</f>
        <v>м</v>
      </c>
      <c r="X88" s="477" t="s">
        <v>1278</v>
      </c>
      <c r="Y88" s="477"/>
      <c r="Z88" s="479" t="s">
        <v>242</v>
      </c>
      <c r="AA88" s="475" t="s">
        <v>383</v>
      </c>
      <c r="AB88" s="477" t="s">
        <v>242</v>
      </c>
      <c r="AC88" s="479" t="s">
        <v>242</v>
      </c>
      <c r="AD88" s="478" t="n">
        <v>24</v>
      </c>
      <c r="AE88" s="484" t="n">
        <v>45034</v>
      </c>
      <c r="AF88" s="481" t="n">
        <f aca="false">IF(AD88=0,0,IF(AE88="","",EDATE(AE88,AD88)-DAY(1)))</f>
        <v>45734</v>
      </c>
      <c r="AG88" s="481" t="s">
        <v>314</v>
      </c>
      <c r="AH88" s="481" t="s">
        <v>82</v>
      </c>
      <c r="AI88" s="479" t="s">
        <v>3185</v>
      </c>
      <c r="AJ88" s="476" t="s">
        <v>316</v>
      </c>
      <c r="AK88" s="481" t="str">
        <f aca="true">IF(AE88=0,"нет данных",IF(TODAY()&lt;AF88-30,"поверен",IF(TODAY()&gt;AF88,"ЗАМЕНИТЬ","ПРОСРОЧЕН")))</f>
        <v>ЗАМЕНИТЬ</v>
      </c>
      <c r="AL88" s="479"/>
      <c r="AM88" s="479" t="s">
        <v>85</v>
      </c>
      <c r="AN88" s="479" t="s">
        <v>3176</v>
      </c>
      <c r="AO88" s="479" t="s">
        <v>87</v>
      </c>
      <c r="AP88" s="477"/>
      <c r="AQ88" s="482"/>
      <c r="AR88" s="481"/>
      <c r="AS88" s="479" t="s">
        <v>90</v>
      </c>
      <c r="AT88" s="223" t="s">
        <v>91</v>
      </c>
      <c r="AU88" s="223"/>
      <c r="AV88" s="476"/>
      <c r="AW88" s="476"/>
      <c r="AX88" s="223"/>
      <c r="AY88" s="223"/>
      <c r="AZ88" s="223"/>
      <c r="BA88" s="476" t="s">
        <v>92</v>
      </c>
      <c r="BB88" s="476" t="s">
        <v>386</v>
      </c>
      <c r="BC88" s="476" t="s">
        <v>387</v>
      </c>
      <c r="BD88" s="479" t="n">
        <v>2971</v>
      </c>
      <c r="BE88" s="476"/>
      <c r="BF88" s="476"/>
      <c r="BG88" s="223" t="s">
        <v>124</v>
      </c>
      <c r="BH88" s="485"/>
      <c r="BI88" s="482" t="s">
        <v>389</v>
      </c>
      <c r="BJ88" s="482" t="s">
        <v>390</v>
      </c>
      <c r="BK88" s="482" t="s">
        <v>391</v>
      </c>
      <c r="BL88" s="483"/>
      <c r="BM88" s="483"/>
      <c r="BN88" s="483"/>
      <c r="BO88" s="483"/>
      <c r="BP88" s="483"/>
      <c r="BQ88" s="483"/>
      <c r="BR88" s="483"/>
      <c r="BS88" s="483"/>
      <c r="BT88" s="483"/>
      <c r="BU88" s="483"/>
      <c r="BV88" s="483"/>
    </row>
    <row r="89" customFormat="false" ht="56.25" hidden="false" customHeight="true" outlineLevel="0" collapsed="false">
      <c r="A89" s="223"/>
      <c r="B89" s="223" t="s">
        <v>62</v>
      </c>
      <c r="C89" s="223" t="s">
        <v>63</v>
      </c>
      <c r="D89" s="475" t="s">
        <v>64</v>
      </c>
      <c r="E89" s="475" t="n">
        <v>227</v>
      </c>
      <c r="F89" s="476" t="s">
        <v>2509</v>
      </c>
      <c r="G89" s="476" t="s">
        <v>3186</v>
      </c>
      <c r="H89" s="475" t="s">
        <v>3187</v>
      </c>
      <c r="I89" s="477" t="s">
        <v>624</v>
      </c>
      <c r="J89" s="476" t="s">
        <v>625</v>
      </c>
      <c r="K89" s="478" t="s">
        <v>626</v>
      </c>
      <c r="L89" s="478" t="s">
        <v>627</v>
      </c>
      <c r="M89" s="476" t="s">
        <v>628</v>
      </c>
      <c r="N89" s="478" t="s">
        <v>3188</v>
      </c>
      <c r="O89" s="477" t="s">
        <v>629</v>
      </c>
      <c r="P89" s="223" t="s">
        <v>76</v>
      </c>
      <c r="Q89" s="479" t="s">
        <v>630</v>
      </c>
      <c r="R89" s="480" t="n">
        <v>42005</v>
      </c>
      <c r="S89" s="477" t="n">
        <v>10</v>
      </c>
      <c r="T89" s="476" t="n">
        <f aca="false">R89+S89*365.2</f>
        <v>45657</v>
      </c>
      <c r="U89" s="475" t="n">
        <v>0.1</v>
      </c>
      <c r="V89" s="223" t="str">
        <f aca="false">IF(Y89="","",Y89)</f>
        <v>м</v>
      </c>
      <c r="W89" s="223" t="str">
        <f aca="false">IF(Z89="","",Z89)</f>
        <v>м/c</v>
      </c>
      <c r="X89" s="477" t="n">
        <v>30</v>
      </c>
      <c r="Y89" s="477" t="s">
        <v>242</v>
      </c>
      <c r="Z89" s="479" t="s">
        <v>631</v>
      </c>
      <c r="AA89" s="475" t="s">
        <v>632</v>
      </c>
      <c r="AB89" s="477" t="s">
        <v>242</v>
      </c>
      <c r="AC89" s="479" t="s">
        <v>633</v>
      </c>
      <c r="AD89" s="478" t="n">
        <v>12</v>
      </c>
      <c r="AE89" s="484" t="n">
        <v>45468</v>
      </c>
      <c r="AF89" s="481" t="n">
        <f aca="false">IF(AD89=0,0,IF(AE89="","",EDATE(AE89,AD89)-DAY(1)))</f>
        <v>45802</v>
      </c>
      <c r="AG89" s="476" t="s">
        <v>81</v>
      </c>
      <c r="AH89" s="476" t="s">
        <v>82</v>
      </c>
      <c r="AI89" s="223" t="s">
        <v>3189</v>
      </c>
      <c r="AJ89" s="476" t="s">
        <v>712</v>
      </c>
      <c r="AK89" s="481" t="str">
        <f aca="true">IF(AE89=0,"нет данных",IF(TODAY()&lt;AF89-30,"поверен",IF(TODAY()&gt;AF89,"ЗАМЕНИТЬ","ПРОСРОЧЕН")))</f>
        <v>ЗАМЕНИТЬ</v>
      </c>
      <c r="AL89" s="479"/>
      <c r="AM89" s="479" t="s">
        <v>85</v>
      </c>
      <c r="AN89" s="479" t="s">
        <v>3176</v>
      </c>
      <c r="AO89" s="479" t="s">
        <v>87</v>
      </c>
      <c r="AP89" s="477" t="s">
        <v>635</v>
      </c>
      <c r="AQ89" s="482"/>
      <c r="AR89" s="481"/>
      <c r="AS89" s="479" t="s">
        <v>90</v>
      </c>
      <c r="AT89" s="223" t="s">
        <v>91</v>
      </c>
      <c r="AU89" s="223"/>
      <c r="AV89" s="476"/>
      <c r="AW89" s="476"/>
      <c r="AX89" s="223"/>
      <c r="AY89" s="223"/>
      <c r="AZ89" s="223"/>
      <c r="BA89" s="476" t="s">
        <v>92</v>
      </c>
      <c r="BB89" s="476" t="s">
        <v>636</v>
      </c>
      <c r="BC89" s="476" t="s">
        <v>637</v>
      </c>
      <c r="BD89" s="479" t="n">
        <v>3661</v>
      </c>
      <c r="BE89" s="476"/>
      <c r="BF89" s="476"/>
      <c r="BG89" s="223" t="s">
        <v>420</v>
      </c>
      <c r="BH89" s="486"/>
      <c r="BI89" s="482" t="s">
        <v>638</v>
      </c>
      <c r="BJ89" s="482" t="s">
        <v>639</v>
      </c>
      <c r="BK89" s="482" t="s">
        <v>640</v>
      </c>
      <c r="BL89" s="483"/>
      <c r="BM89" s="483"/>
      <c r="BN89" s="483"/>
      <c r="BO89" s="483"/>
      <c r="BP89" s="483"/>
      <c r="BQ89" s="483"/>
      <c r="BR89" s="483"/>
      <c r="BS89" s="483"/>
      <c r="BT89" s="483"/>
      <c r="BU89" s="483"/>
      <c r="BV89" s="483"/>
    </row>
    <row r="90" customFormat="false" ht="60" hidden="false" customHeight="true" outlineLevel="0" collapsed="false">
      <c r="A90" s="223"/>
      <c r="B90" s="223" t="s">
        <v>62</v>
      </c>
      <c r="C90" s="223" t="s">
        <v>63</v>
      </c>
      <c r="D90" s="475" t="s">
        <v>64</v>
      </c>
      <c r="E90" s="475" t="s">
        <v>1974</v>
      </c>
      <c r="F90" s="476" t="s">
        <v>1975</v>
      </c>
      <c r="G90" s="476" t="s">
        <v>3190</v>
      </c>
      <c r="H90" s="475" t="s">
        <v>1990</v>
      </c>
      <c r="I90" s="477"/>
      <c r="J90" s="476"/>
      <c r="K90" s="478" t="s">
        <v>410</v>
      </c>
      <c r="L90" s="478" t="s">
        <v>3191</v>
      </c>
      <c r="M90" s="478" t="s">
        <v>3192</v>
      </c>
      <c r="N90" s="478" t="n">
        <v>12220071229</v>
      </c>
      <c r="O90" s="223" t="s">
        <v>1991</v>
      </c>
      <c r="P90" s="223" t="s">
        <v>76</v>
      </c>
      <c r="Q90" s="479" t="s">
        <v>135</v>
      </c>
      <c r="R90" s="480" t="n">
        <v>44075</v>
      </c>
      <c r="S90" s="477" t="n">
        <v>12</v>
      </c>
      <c r="T90" s="476" t="n">
        <f aca="false">R90+S90*365.2</f>
        <v>48457.4</v>
      </c>
      <c r="U90" s="475" t="s">
        <v>78</v>
      </c>
      <c r="V90" s="223" t="str">
        <f aca="false">IF(Y90="","",Y90)</f>
        <v>к</v>
      </c>
      <c r="W90" s="223" t="str">
        <f aca="false">IF(Z90="","",Z90)</f>
        <v>Па</v>
      </c>
      <c r="X90" s="477" t="n">
        <v>2068</v>
      </c>
      <c r="Y90" s="477" t="s">
        <v>416</v>
      </c>
      <c r="Z90" s="479" t="s">
        <v>138</v>
      </c>
      <c r="AA90" s="475"/>
      <c r="AB90" s="477"/>
      <c r="AC90" s="479" t="s">
        <v>111</v>
      </c>
      <c r="AD90" s="478" t="n">
        <v>60</v>
      </c>
      <c r="AE90" s="484" t="n">
        <v>44075</v>
      </c>
      <c r="AF90" s="481" t="n">
        <f aca="false">IF(AD90=0,0,IF(AE90="","",EDATE(AE90,AD90)-DAY(1)))</f>
        <v>45870</v>
      </c>
      <c r="AG90" s="476" t="s">
        <v>81</v>
      </c>
      <c r="AH90" s="476" t="s">
        <v>82</v>
      </c>
      <c r="AI90" s="479" t="s">
        <v>3193</v>
      </c>
      <c r="AJ90" s="476"/>
      <c r="AK90" s="481" t="str">
        <f aca="true">IF(AE90=0,"нет данных",IF(TODAY()&lt;AF90-30,"поверен",IF(TODAY()&gt;AF90,"ЗАМЕНИТЬ","ПРОСРОЧЕН")))</f>
        <v>ЗАМЕНИТЬ</v>
      </c>
      <c r="AL90" s="486"/>
      <c r="AM90" s="479" t="s">
        <v>85</v>
      </c>
      <c r="AN90" s="479" t="s">
        <v>3176</v>
      </c>
      <c r="AO90" s="479" t="s">
        <v>87</v>
      </c>
      <c r="AP90" s="477" t="s">
        <v>3194</v>
      </c>
      <c r="AQ90" s="476" t="n">
        <v>44197</v>
      </c>
      <c r="AR90" s="481"/>
      <c r="AS90" s="479" t="s">
        <v>90</v>
      </c>
      <c r="AT90" s="223" t="s">
        <v>91</v>
      </c>
      <c r="AU90" s="223"/>
      <c r="AV90" s="476" t="n">
        <v>44652</v>
      </c>
      <c r="AW90" s="476" t="s">
        <v>1980</v>
      </c>
      <c r="AX90" s="223"/>
      <c r="AY90" s="223"/>
      <c r="AZ90" s="223"/>
      <c r="BA90" s="476" t="s">
        <v>92</v>
      </c>
      <c r="BB90" s="476" t="s">
        <v>141</v>
      </c>
      <c r="BC90" s="476" t="s">
        <v>142</v>
      </c>
      <c r="BD90" s="476"/>
      <c r="BE90" s="476"/>
      <c r="BF90" s="476"/>
      <c r="BG90" s="476" t="s">
        <v>3195</v>
      </c>
      <c r="BH90" s="486"/>
      <c r="BI90" s="223"/>
      <c r="BJ90" s="223"/>
      <c r="BK90" s="223"/>
      <c r="BL90" s="487"/>
      <c r="BM90" s="487"/>
      <c r="BN90" s="487"/>
      <c r="BO90" s="487"/>
      <c r="BP90" s="487"/>
      <c r="BQ90" s="487"/>
      <c r="BR90" s="487"/>
      <c r="BS90" s="487"/>
      <c r="BT90" s="487"/>
      <c r="BU90" s="487"/>
      <c r="BV90" s="487"/>
    </row>
    <row r="91" customFormat="false" ht="60" hidden="false" customHeight="true" outlineLevel="0" collapsed="false">
      <c r="A91" s="223"/>
      <c r="B91" s="223" t="s">
        <v>62</v>
      </c>
      <c r="C91" s="223" t="s">
        <v>63</v>
      </c>
      <c r="D91" s="475" t="s">
        <v>64</v>
      </c>
      <c r="E91" s="475" t="s">
        <v>3196</v>
      </c>
      <c r="F91" s="476" t="s">
        <v>1975</v>
      </c>
      <c r="G91" s="476" t="s">
        <v>342</v>
      </c>
      <c r="H91" s="475" t="s">
        <v>3197</v>
      </c>
      <c r="I91" s="477" t="s">
        <v>69</v>
      </c>
      <c r="J91" s="476" t="s">
        <v>361</v>
      </c>
      <c r="K91" s="478" t="s">
        <v>71</v>
      </c>
      <c r="L91" s="478" t="s">
        <v>362</v>
      </c>
      <c r="M91" s="478" t="s">
        <v>73</v>
      </c>
      <c r="N91" s="478" t="s">
        <v>3198</v>
      </c>
      <c r="O91" s="223" t="s">
        <v>444</v>
      </c>
      <c r="P91" s="223" t="s">
        <v>76</v>
      </c>
      <c r="Q91" s="479" t="s">
        <v>77</v>
      </c>
      <c r="R91" s="480" t="n">
        <v>42590</v>
      </c>
      <c r="S91" s="477" t="n">
        <v>15</v>
      </c>
      <c r="T91" s="476" t="n">
        <f aca="false">R91+S91*365.2</f>
        <v>48068</v>
      </c>
      <c r="U91" s="475" t="s">
        <v>78</v>
      </c>
      <c r="V91" s="223" t="str">
        <f aca="false">IF(Y91="","",Y91)</f>
        <v/>
      </c>
      <c r="W91" s="223" t="str">
        <f aca="false">IF(Z91="","",Z91)</f>
        <v>%НКПР</v>
      </c>
      <c r="X91" s="477" t="n">
        <v>100</v>
      </c>
      <c r="Y91" s="477"/>
      <c r="Z91" s="479" t="s">
        <v>79</v>
      </c>
      <c r="AA91" s="475" t="s">
        <v>80</v>
      </c>
      <c r="AB91" s="477"/>
      <c r="AC91" s="479" t="s">
        <v>79</v>
      </c>
      <c r="AD91" s="478" t="n">
        <v>24</v>
      </c>
      <c r="AE91" s="484" t="n">
        <v>45332</v>
      </c>
      <c r="AF91" s="481" t="n">
        <f aca="false">IF(AD91=0,0,IF(AE91="","",EDATE(AE91,AD91)-DAY(1)))</f>
        <v>46032</v>
      </c>
      <c r="AG91" s="476" t="s">
        <v>81</v>
      </c>
      <c r="AH91" s="476" t="s">
        <v>82</v>
      </c>
      <c r="AI91" s="479" t="s">
        <v>3199</v>
      </c>
      <c r="AJ91" s="476" t="s">
        <v>113</v>
      </c>
      <c r="AK91" s="481" t="str">
        <f aca="true">IF(AE91=0,"нет данных",IF(TODAY()&lt;AF91-30,"поверен",IF(TODAY()&gt;AF91,"ЗАМЕНИТЬ","ПРОСРОЧЕН")))</f>
        <v>поверен</v>
      </c>
      <c r="AL91" s="479"/>
      <c r="AM91" s="479" t="s">
        <v>85</v>
      </c>
      <c r="AN91" s="479" t="s">
        <v>3176</v>
      </c>
      <c r="AO91" s="479" t="s">
        <v>87</v>
      </c>
      <c r="AP91" s="477" t="s">
        <v>365</v>
      </c>
      <c r="AQ91" s="482"/>
      <c r="AR91" s="481"/>
      <c r="AS91" s="479" t="s">
        <v>90</v>
      </c>
      <c r="AT91" s="223" t="s">
        <v>91</v>
      </c>
      <c r="AU91" s="223"/>
      <c r="AV91" s="476"/>
      <c r="AW91" s="476"/>
      <c r="AX91" s="223"/>
      <c r="AY91" s="223"/>
      <c r="AZ91" s="223"/>
      <c r="BA91" s="476" t="s">
        <v>92</v>
      </c>
      <c r="BB91" s="476" t="s">
        <v>93</v>
      </c>
      <c r="BC91" s="476" t="s">
        <v>94</v>
      </c>
      <c r="BD91" s="479" t="n">
        <v>3160</v>
      </c>
      <c r="BE91" s="476"/>
      <c r="BF91" s="476"/>
      <c r="BG91" s="476" t="s">
        <v>3200</v>
      </c>
      <c r="BH91" s="485"/>
      <c r="BI91" s="223"/>
      <c r="BJ91" s="482" t="s">
        <v>96</v>
      </c>
      <c r="BK91" s="223" t="s">
        <v>97</v>
      </c>
      <c r="BL91" s="488"/>
      <c r="BM91" s="488"/>
      <c r="BN91" s="488"/>
      <c r="BO91" s="488"/>
      <c r="BP91" s="488"/>
      <c r="BQ91" s="488"/>
      <c r="BR91" s="488"/>
      <c r="BS91" s="488"/>
      <c r="BT91" s="488"/>
      <c r="BU91" s="488"/>
      <c r="BV91" s="488"/>
    </row>
    <row r="92" customFormat="false" ht="54.95" hidden="false" customHeight="true" outlineLevel="0" collapsed="false">
      <c r="A92" s="223"/>
      <c r="B92" s="223" t="s">
        <v>62</v>
      </c>
      <c r="C92" s="223" t="s">
        <v>63</v>
      </c>
      <c r="D92" s="475" t="s">
        <v>64</v>
      </c>
      <c r="E92" s="475" t="n">
        <v>215</v>
      </c>
      <c r="F92" s="476" t="s">
        <v>2364</v>
      </c>
      <c r="G92" s="476" t="s">
        <v>342</v>
      </c>
      <c r="H92" s="475" t="s">
        <v>3201</v>
      </c>
      <c r="I92" s="477" t="s">
        <v>69</v>
      </c>
      <c r="J92" s="476" t="s">
        <v>361</v>
      </c>
      <c r="K92" s="478" t="s">
        <v>71</v>
      </c>
      <c r="L92" s="478" t="s">
        <v>362</v>
      </c>
      <c r="M92" s="478" t="s">
        <v>73</v>
      </c>
      <c r="N92" s="478" t="s">
        <v>3202</v>
      </c>
      <c r="O92" s="223" t="s">
        <v>75</v>
      </c>
      <c r="P92" s="223" t="s">
        <v>76</v>
      </c>
      <c r="Q92" s="479" t="s">
        <v>77</v>
      </c>
      <c r="R92" s="480" t="n">
        <v>44418</v>
      </c>
      <c r="S92" s="477" t="n">
        <v>15</v>
      </c>
      <c r="T92" s="476" t="n">
        <f aca="false">R92+S92*365.2</f>
        <v>49896</v>
      </c>
      <c r="U92" s="475" t="s">
        <v>78</v>
      </c>
      <c r="V92" s="223" t="str">
        <f aca="false">IF(Y92="","",Y92)</f>
        <v/>
      </c>
      <c r="W92" s="223" t="str">
        <f aca="false">IF(Z92="","",Z92)</f>
        <v>%НКПР</v>
      </c>
      <c r="X92" s="477" t="n">
        <v>100</v>
      </c>
      <c r="Y92" s="477"/>
      <c r="Z92" s="479" t="s">
        <v>79</v>
      </c>
      <c r="AA92" s="475" t="s">
        <v>80</v>
      </c>
      <c r="AB92" s="477"/>
      <c r="AC92" s="479" t="s">
        <v>79</v>
      </c>
      <c r="AD92" s="478" t="n">
        <v>24</v>
      </c>
      <c r="AE92" s="480" t="n">
        <v>45001</v>
      </c>
      <c r="AF92" s="481" t="n">
        <f aca="false">IF(AD92=0,0,IF(AE92="","",EDATE(AE92,AD92)-DAY(1)))</f>
        <v>45701</v>
      </c>
      <c r="AG92" s="476" t="s">
        <v>81</v>
      </c>
      <c r="AH92" s="476" t="s">
        <v>82</v>
      </c>
      <c r="AI92" s="223" t="s">
        <v>3203</v>
      </c>
      <c r="AJ92" s="476" t="s">
        <v>1121</v>
      </c>
      <c r="AK92" s="481" t="str">
        <f aca="true">IF(AE92=0,"нет данных",IF(TODAY()&lt;AF92-30,"поверен",IF(TODAY()&gt;AF92,"ЗАМЕНИТЬ","ПРОСРОЧЕН")))</f>
        <v>ЗАМЕНИТЬ</v>
      </c>
      <c r="AL92" s="479"/>
      <c r="AM92" s="479" t="s">
        <v>85</v>
      </c>
      <c r="AN92" s="479" t="s">
        <v>3176</v>
      </c>
      <c r="AO92" s="479" t="s">
        <v>3204</v>
      </c>
      <c r="AP92" s="477" t="s">
        <v>365</v>
      </c>
      <c r="AQ92" s="482"/>
      <c r="AR92" s="481"/>
      <c r="AS92" s="479" t="s">
        <v>90</v>
      </c>
      <c r="AT92" s="223" t="s">
        <v>91</v>
      </c>
      <c r="AU92" s="223"/>
      <c r="AV92" s="476"/>
      <c r="AW92" s="476"/>
      <c r="AX92" s="223"/>
      <c r="AY92" s="223"/>
      <c r="AZ92" s="223"/>
      <c r="BA92" s="476" t="s">
        <v>402</v>
      </c>
      <c r="BB92" s="476" t="s">
        <v>93</v>
      </c>
      <c r="BC92" s="476" t="s">
        <v>94</v>
      </c>
      <c r="BD92" s="479" t="n">
        <v>3160</v>
      </c>
      <c r="BE92" s="476"/>
      <c r="BF92" s="476"/>
      <c r="BG92" s="476" t="s">
        <v>367</v>
      </c>
      <c r="BH92" s="223"/>
      <c r="BI92" s="223"/>
      <c r="BJ92" s="482" t="s">
        <v>96</v>
      </c>
      <c r="BK92" s="223" t="s">
        <v>97</v>
      </c>
      <c r="BL92" s="483"/>
      <c r="BM92" s="483"/>
      <c r="BN92" s="483"/>
      <c r="BO92" s="483"/>
      <c r="BP92" s="483"/>
      <c r="BQ92" s="483"/>
      <c r="BR92" s="483"/>
      <c r="BS92" s="483"/>
      <c r="BT92" s="483"/>
      <c r="BU92" s="483"/>
      <c r="BV92" s="483"/>
    </row>
    <row r="93" customFormat="false" ht="54.95" hidden="false" customHeight="true" outlineLevel="0" collapsed="false">
      <c r="A93" s="223"/>
      <c r="B93" s="223" t="s">
        <v>62</v>
      </c>
      <c r="C93" s="223" t="s">
        <v>63</v>
      </c>
      <c r="D93" s="475" t="s">
        <v>64</v>
      </c>
      <c r="E93" s="475" t="n">
        <v>202</v>
      </c>
      <c r="F93" s="476" t="s">
        <v>2182</v>
      </c>
      <c r="G93" s="476" t="s">
        <v>2297</v>
      </c>
      <c r="H93" s="475" t="s">
        <v>3205</v>
      </c>
      <c r="I93" s="477" t="s">
        <v>69</v>
      </c>
      <c r="J93" s="476" t="s">
        <v>361</v>
      </c>
      <c r="K93" s="478" t="s">
        <v>71</v>
      </c>
      <c r="L93" s="478" t="s">
        <v>362</v>
      </c>
      <c r="M93" s="476" t="s">
        <v>73</v>
      </c>
      <c r="N93" s="478" t="s">
        <v>3206</v>
      </c>
      <c r="O93" s="223" t="s">
        <v>75</v>
      </c>
      <c r="P93" s="223" t="s">
        <v>76</v>
      </c>
      <c r="Q93" s="479" t="s">
        <v>77</v>
      </c>
      <c r="R93" s="484" t="n">
        <v>42370</v>
      </c>
      <c r="S93" s="477" t="n">
        <v>15</v>
      </c>
      <c r="T93" s="476" t="n">
        <f aca="false">R93+S93*365.2</f>
        <v>47848</v>
      </c>
      <c r="U93" s="475" t="s">
        <v>78</v>
      </c>
      <c r="V93" s="223" t="str">
        <f aca="false">IF(Y93="","",Y93)</f>
        <v/>
      </c>
      <c r="W93" s="223" t="str">
        <f aca="false">IF(Z93="","",Z93)</f>
        <v>%НКПР</v>
      </c>
      <c r="X93" s="477" t="n">
        <v>100</v>
      </c>
      <c r="Y93" s="477"/>
      <c r="Z93" s="479" t="s">
        <v>79</v>
      </c>
      <c r="AA93" s="475" t="s">
        <v>80</v>
      </c>
      <c r="AB93" s="477"/>
      <c r="AC93" s="479" t="s">
        <v>79</v>
      </c>
      <c r="AD93" s="478" t="n">
        <v>24</v>
      </c>
      <c r="AE93" s="484" t="n">
        <v>44845</v>
      </c>
      <c r="AF93" s="481" t="n">
        <f aca="false">IF(AD93=0,0,IF(AE93="","",EDATE(AE93,AD93)-DAY(1)))</f>
        <v>45545</v>
      </c>
      <c r="AG93" s="476" t="s">
        <v>81</v>
      </c>
      <c r="AH93" s="476" t="s">
        <v>82</v>
      </c>
      <c r="AI93" s="479" t="s">
        <v>3207</v>
      </c>
      <c r="AJ93" s="476" t="s">
        <v>113</v>
      </c>
      <c r="AK93" s="481" t="str">
        <f aca="true">IF(AE93=0,"нет данных",IF(TODAY()&lt;AF93-30,"поверен",IF(TODAY()&gt;AF93,"ЗАМЕНИТЬ","ПРОСРОЧЕН")))</f>
        <v>ЗАМЕНИТЬ</v>
      </c>
      <c r="AL93" s="479"/>
      <c r="AM93" s="479" t="s">
        <v>85</v>
      </c>
      <c r="AN93" s="479" t="s">
        <v>3176</v>
      </c>
      <c r="AO93" s="479" t="s">
        <v>87</v>
      </c>
      <c r="AP93" s="477" t="s">
        <v>365</v>
      </c>
      <c r="AQ93" s="482" t="s">
        <v>2209</v>
      </c>
      <c r="AR93" s="481"/>
      <c r="AS93" s="479" t="s">
        <v>90</v>
      </c>
      <c r="AT93" s="223" t="s">
        <v>746</v>
      </c>
      <c r="AU93" s="223"/>
      <c r="AV93" s="476" t="n">
        <v>44805</v>
      </c>
      <c r="AW93" s="476"/>
      <c r="AX93" s="223"/>
      <c r="AY93" s="223"/>
      <c r="AZ93" s="223"/>
      <c r="BA93" s="476" t="s">
        <v>402</v>
      </c>
      <c r="BB93" s="476" t="s">
        <v>93</v>
      </c>
      <c r="BC93" s="476" t="s">
        <v>94</v>
      </c>
      <c r="BD93" s="479" t="n">
        <v>3160</v>
      </c>
      <c r="BE93" s="476"/>
      <c r="BF93" s="476"/>
      <c r="BG93" s="223" t="s">
        <v>359</v>
      </c>
      <c r="BH93" s="485"/>
      <c r="BI93" s="223" t="s">
        <v>95</v>
      </c>
      <c r="BJ93" s="482" t="s">
        <v>96</v>
      </c>
      <c r="BK93" s="223" t="s">
        <v>97</v>
      </c>
      <c r="BL93" s="483"/>
      <c r="BM93" s="483"/>
      <c r="BN93" s="483"/>
      <c r="BO93" s="483"/>
      <c r="BP93" s="483"/>
      <c r="BQ93" s="483"/>
      <c r="BR93" s="483"/>
      <c r="BS93" s="483"/>
      <c r="BT93" s="483"/>
      <c r="BU93" s="483"/>
      <c r="BV93" s="483"/>
    </row>
    <row r="94" customFormat="false" ht="60" hidden="false" customHeight="true" outlineLevel="0" collapsed="false">
      <c r="A94" s="223"/>
      <c r="B94" s="223" t="s">
        <v>62</v>
      </c>
      <c r="C94" s="223" t="s">
        <v>63</v>
      </c>
      <c r="D94" s="475" t="s">
        <v>64</v>
      </c>
      <c r="E94" s="475" t="n">
        <v>225</v>
      </c>
      <c r="F94" s="476" t="s">
        <v>405</v>
      </c>
      <c r="G94" s="476" t="s">
        <v>342</v>
      </c>
      <c r="H94" s="475" t="s">
        <v>3208</v>
      </c>
      <c r="I94" s="477" t="s">
        <v>69</v>
      </c>
      <c r="J94" s="476" t="s">
        <v>361</v>
      </c>
      <c r="K94" s="478" t="s">
        <v>71</v>
      </c>
      <c r="L94" s="478" t="s">
        <v>72</v>
      </c>
      <c r="M94" s="478" t="s">
        <v>3012</v>
      </c>
      <c r="N94" s="478" t="s">
        <v>3209</v>
      </c>
      <c r="O94" s="223" t="s">
        <v>75</v>
      </c>
      <c r="P94" s="223" t="s">
        <v>76</v>
      </c>
      <c r="Q94" s="479" t="s">
        <v>77</v>
      </c>
      <c r="R94" s="480" t="n">
        <v>42591</v>
      </c>
      <c r="S94" s="477" t="n">
        <v>15</v>
      </c>
      <c r="T94" s="476" t="n">
        <f aca="false">R94+S94*365.2</f>
        <v>48069</v>
      </c>
      <c r="U94" s="475" t="s">
        <v>78</v>
      </c>
      <c r="V94" s="223" t="str">
        <f aca="false">IF(Y94="","",Y94)</f>
        <v/>
      </c>
      <c r="W94" s="223" t="str">
        <f aca="false">IF(Z94="","",Z94)</f>
        <v>%НКПР</v>
      </c>
      <c r="X94" s="477" t="n">
        <v>100</v>
      </c>
      <c r="Y94" s="477"/>
      <c r="Z94" s="479" t="s">
        <v>79</v>
      </c>
      <c r="AA94" s="475" t="s">
        <v>80</v>
      </c>
      <c r="AB94" s="477"/>
      <c r="AC94" s="479" t="s">
        <v>79</v>
      </c>
      <c r="AD94" s="478" t="n">
        <v>24</v>
      </c>
      <c r="AE94" s="484" t="n">
        <v>45034</v>
      </c>
      <c r="AF94" s="481" t="n">
        <f aca="false">IF(AD94=0,0,IF(AE94="","",EDATE(AE94,AD94)-DAY(1)))</f>
        <v>45734</v>
      </c>
      <c r="AG94" s="476" t="s">
        <v>81</v>
      </c>
      <c r="AH94" s="476" t="s">
        <v>82</v>
      </c>
      <c r="AI94" s="479" t="s">
        <v>3210</v>
      </c>
      <c r="AJ94" s="476" t="s">
        <v>316</v>
      </c>
      <c r="AK94" s="481" t="str">
        <f aca="true">IF(AE94=0,"нет данных",IF(TODAY()&lt;AF94-30,"поверен",IF(TODAY()&gt;AF94,"ЗАМЕНИТЬ","ПРОСРОЧЕН")))</f>
        <v>ЗАМЕНИТЬ</v>
      </c>
      <c r="AL94" s="479"/>
      <c r="AM94" s="479" t="s">
        <v>85</v>
      </c>
      <c r="AN94" s="479" t="s">
        <v>86</v>
      </c>
      <c r="AO94" s="479" t="s">
        <v>87</v>
      </c>
      <c r="AP94" s="477" t="s">
        <v>365</v>
      </c>
      <c r="AQ94" s="482"/>
      <c r="AR94" s="481"/>
      <c r="AS94" s="479" t="s">
        <v>90</v>
      </c>
      <c r="AT94" s="223" t="s">
        <v>91</v>
      </c>
      <c r="AU94" s="223"/>
      <c r="AV94" s="476"/>
      <c r="AW94" s="476"/>
      <c r="AX94" s="223"/>
      <c r="AY94" s="223"/>
      <c r="AZ94" s="223"/>
      <c r="BA94" s="476" t="s">
        <v>402</v>
      </c>
      <c r="BB94" s="476" t="s">
        <v>93</v>
      </c>
      <c r="BC94" s="476" t="s">
        <v>94</v>
      </c>
      <c r="BD94" s="479" t="n">
        <v>3160</v>
      </c>
      <c r="BE94" s="476"/>
      <c r="BF94" s="476"/>
      <c r="BG94" s="223" t="s">
        <v>3211</v>
      </c>
      <c r="BH94" s="485"/>
      <c r="BI94" s="223"/>
      <c r="BJ94" s="482" t="s">
        <v>96</v>
      </c>
      <c r="BK94" s="223" t="s">
        <v>97</v>
      </c>
      <c r="BL94" s="488"/>
      <c r="BM94" s="488"/>
      <c r="BN94" s="488"/>
      <c r="BO94" s="488"/>
      <c r="BP94" s="488"/>
      <c r="BQ94" s="488"/>
      <c r="BR94" s="488"/>
      <c r="BS94" s="488"/>
      <c r="BT94" s="488"/>
      <c r="BU94" s="488"/>
      <c r="BV94" s="488"/>
    </row>
    <row r="95" customFormat="false" ht="60" hidden="false" customHeight="true" outlineLevel="0" collapsed="false">
      <c r="A95" s="223"/>
      <c r="B95" s="223" t="s">
        <v>62</v>
      </c>
      <c r="C95" s="223" t="s">
        <v>63</v>
      </c>
      <c r="D95" s="475" t="s">
        <v>64</v>
      </c>
      <c r="E95" s="475" t="n">
        <v>256</v>
      </c>
      <c r="F95" s="476" t="s">
        <v>2680</v>
      </c>
      <c r="G95" s="476" t="s">
        <v>2662</v>
      </c>
      <c r="H95" s="475" t="s">
        <v>1954</v>
      </c>
      <c r="I95" s="477" t="s">
        <v>69</v>
      </c>
      <c r="J95" s="476" t="s">
        <v>2305</v>
      </c>
      <c r="K95" s="478" t="s">
        <v>71</v>
      </c>
      <c r="L95" s="478" t="s">
        <v>362</v>
      </c>
      <c r="M95" s="478" t="s">
        <v>73</v>
      </c>
      <c r="N95" s="478" t="s">
        <v>3212</v>
      </c>
      <c r="O95" s="223" t="s">
        <v>75</v>
      </c>
      <c r="P95" s="223" t="s">
        <v>76</v>
      </c>
      <c r="Q95" s="479" t="s">
        <v>77</v>
      </c>
      <c r="R95" s="480" t="n">
        <v>42592</v>
      </c>
      <c r="S95" s="477" t="n">
        <v>15</v>
      </c>
      <c r="T95" s="476" t="n">
        <f aca="false">R95+S95*365.2</f>
        <v>48070</v>
      </c>
      <c r="U95" s="475" t="s">
        <v>78</v>
      </c>
      <c r="V95" s="223" t="str">
        <f aca="false">IF(Y95="","",Y95)</f>
        <v/>
      </c>
      <c r="W95" s="223" t="str">
        <f aca="false">IF(Z95="","",Z95)</f>
        <v>%НКПР</v>
      </c>
      <c r="X95" s="477" t="n">
        <v>100</v>
      </c>
      <c r="Y95" s="477"/>
      <c r="Z95" s="479" t="s">
        <v>79</v>
      </c>
      <c r="AA95" s="475" t="s">
        <v>80</v>
      </c>
      <c r="AB95" s="477"/>
      <c r="AC95" s="479" t="s">
        <v>79</v>
      </c>
      <c r="AD95" s="478" t="n">
        <v>24</v>
      </c>
      <c r="AE95" s="480" t="n">
        <v>45002</v>
      </c>
      <c r="AF95" s="481" t="n">
        <f aca="false">IF(AD95=0,0,IF(AE95="","",EDATE(AE95,AD95)-DAY(1)))</f>
        <v>45702</v>
      </c>
      <c r="AG95" s="476" t="s">
        <v>81</v>
      </c>
      <c r="AH95" s="476" t="s">
        <v>82</v>
      </c>
      <c r="AI95" s="223" t="s">
        <v>3213</v>
      </c>
      <c r="AJ95" s="476" t="s">
        <v>1121</v>
      </c>
      <c r="AK95" s="481" t="str">
        <f aca="true">IF(AE95=0,"нет данных",IF(TODAY()&lt;AF95-30,"поверен",IF(TODAY()&gt;AF95,"ЗАМЕНИТЬ","ПРОСРОЧЕН")))</f>
        <v>ЗАМЕНИТЬ</v>
      </c>
      <c r="AL95" s="479"/>
      <c r="AM95" s="479" t="s">
        <v>85</v>
      </c>
      <c r="AN95" s="479" t="s">
        <v>86</v>
      </c>
      <c r="AO95" s="479" t="s">
        <v>87</v>
      </c>
      <c r="AP95" s="477" t="s">
        <v>365</v>
      </c>
      <c r="AQ95" s="482"/>
      <c r="AR95" s="481"/>
      <c r="AS95" s="479" t="s">
        <v>90</v>
      </c>
      <c r="AT95" s="223" t="s">
        <v>91</v>
      </c>
      <c r="AU95" s="223"/>
      <c r="AV95" s="476"/>
      <c r="AW95" s="476"/>
      <c r="AX95" s="223"/>
      <c r="AY95" s="223"/>
      <c r="AZ95" s="223"/>
      <c r="BA95" s="476" t="s">
        <v>92</v>
      </c>
      <c r="BB95" s="476" t="s">
        <v>93</v>
      </c>
      <c r="BC95" s="476" t="s">
        <v>94</v>
      </c>
      <c r="BD95" s="479" t="n">
        <v>3160</v>
      </c>
      <c r="BE95" s="476"/>
      <c r="BF95" s="476"/>
      <c r="BG95" s="223" t="s">
        <v>3211</v>
      </c>
      <c r="BH95" s="223"/>
      <c r="BI95" s="223"/>
      <c r="BJ95" s="482" t="s">
        <v>96</v>
      </c>
      <c r="BK95" s="223" t="s">
        <v>97</v>
      </c>
      <c r="BL95" s="489"/>
      <c r="BM95" s="489"/>
      <c r="BN95" s="489"/>
      <c r="BO95" s="489"/>
      <c r="BP95" s="489"/>
      <c r="BQ95" s="489"/>
      <c r="BR95" s="489"/>
      <c r="BS95" s="489"/>
      <c r="BT95" s="489"/>
      <c r="BU95" s="489"/>
      <c r="BV95" s="489"/>
    </row>
    <row r="96" customFormat="false" ht="54.95" hidden="false" customHeight="true" outlineLevel="0" collapsed="false">
      <c r="A96" s="223"/>
      <c r="B96" s="223" t="s">
        <v>62</v>
      </c>
      <c r="C96" s="223" t="s">
        <v>63</v>
      </c>
      <c r="D96" s="475" t="s">
        <v>64</v>
      </c>
      <c r="E96" s="475" t="n">
        <v>211</v>
      </c>
      <c r="F96" s="476" t="s">
        <v>2182</v>
      </c>
      <c r="G96" s="476" t="s">
        <v>3214</v>
      </c>
      <c r="H96" s="475" t="s">
        <v>2256</v>
      </c>
      <c r="I96" s="477" t="s">
        <v>552</v>
      </c>
      <c r="J96" s="476" t="s">
        <v>553</v>
      </c>
      <c r="K96" s="478" t="s">
        <v>554</v>
      </c>
      <c r="L96" s="478" t="s">
        <v>2035</v>
      </c>
      <c r="M96" s="476" t="s">
        <v>3215</v>
      </c>
      <c r="N96" s="478" t="n">
        <v>2289226</v>
      </c>
      <c r="O96" s="223" t="s">
        <v>2336</v>
      </c>
      <c r="P96" s="223" t="s">
        <v>76</v>
      </c>
      <c r="Q96" s="479" t="s">
        <v>108</v>
      </c>
      <c r="R96" s="480" t="n">
        <v>42319</v>
      </c>
      <c r="S96" s="477" t="n">
        <v>8</v>
      </c>
      <c r="T96" s="476" t="n">
        <f aca="false">R96+S96*365.2</f>
        <v>45240.6</v>
      </c>
      <c r="U96" s="475" t="s">
        <v>334</v>
      </c>
      <c r="V96" s="223" t="str">
        <f aca="false">IF(Y96="","",Y96)</f>
        <v/>
      </c>
      <c r="W96" s="223" t="str">
        <f aca="false">IF(Z96="","",Z96)</f>
        <v>°С</v>
      </c>
      <c r="X96" s="477" t="n">
        <v>100</v>
      </c>
      <c r="Y96" s="477"/>
      <c r="Z96" s="479" t="s">
        <v>109</v>
      </c>
      <c r="AA96" s="475" t="s">
        <v>742</v>
      </c>
      <c r="AB96" s="477"/>
      <c r="AC96" s="479" t="s">
        <v>111</v>
      </c>
      <c r="AD96" s="478" t="n">
        <v>60</v>
      </c>
      <c r="AE96" s="484" t="n">
        <v>44846</v>
      </c>
      <c r="AF96" s="481" t="n">
        <f aca="false">IF(AD96=0,0,IF(AE96="","",EDATE(AE96,AD96)-DAY(1)))</f>
        <v>46641</v>
      </c>
      <c r="AG96" s="481" t="s">
        <v>81</v>
      </c>
      <c r="AH96" s="481" t="s">
        <v>82</v>
      </c>
      <c r="AI96" s="223" t="s">
        <v>3216</v>
      </c>
      <c r="AJ96" s="476" t="s">
        <v>113</v>
      </c>
      <c r="AK96" s="481" t="str">
        <f aca="true">IF(AE96=0,"нет данных",IF(TODAY()&lt;AF96-30,"поверен",IF(TODAY()&gt;AF96,"ЗАМЕНИТЬ","ПРОСРОЧЕН")))</f>
        <v>поверен</v>
      </c>
      <c r="AL96" s="479"/>
      <c r="AM96" s="479" t="s">
        <v>85</v>
      </c>
      <c r="AN96" s="479" t="s">
        <v>86</v>
      </c>
      <c r="AO96" s="479" t="s">
        <v>87</v>
      </c>
      <c r="AP96" s="477" t="s">
        <v>173</v>
      </c>
      <c r="AQ96" s="482" t="s">
        <v>1385</v>
      </c>
      <c r="AR96" s="481"/>
      <c r="AS96" s="479" t="s">
        <v>90</v>
      </c>
      <c r="AT96" s="223" t="s">
        <v>91</v>
      </c>
      <c r="AU96" s="223"/>
      <c r="AV96" s="476"/>
      <c r="AW96" s="476"/>
      <c r="AX96" s="223"/>
      <c r="AY96" s="223"/>
      <c r="AZ96" s="223"/>
      <c r="BA96" s="476"/>
      <c r="BB96" s="476" t="s">
        <v>116</v>
      </c>
      <c r="BC96" s="476" t="s">
        <v>117</v>
      </c>
      <c r="BD96" s="479" t="n">
        <v>3201</v>
      </c>
      <c r="BE96" s="476"/>
      <c r="BF96" s="476"/>
      <c r="BG96" s="223" t="s">
        <v>3217</v>
      </c>
      <c r="BH96" s="485"/>
      <c r="BI96" s="223"/>
      <c r="BJ96" s="482" t="s">
        <v>3218</v>
      </c>
      <c r="BK96" s="223" t="s">
        <v>676</v>
      </c>
      <c r="BL96" s="483"/>
      <c r="BM96" s="483"/>
      <c r="BN96" s="483"/>
      <c r="BO96" s="483"/>
      <c r="BP96" s="483"/>
      <c r="BQ96" s="483"/>
      <c r="BR96" s="483"/>
      <c r="BS96" s="483"/>
      <c r="BT96" s="483"/>
      <c r="BU96" s="483"/>
      <c r="BV96" s="483"/>
    </row>
    <row r="97" customFormat="false" ht="60" hidden="false" customHeight="true" outlineLevel="0" collapsed="false">
      <c r="A97" s="54"/>
      <c r="B97" s="54" t="s">
        <v>62</v>
      </c>
      <c r="C97" s="54" t="s">
        <v>63</v>
      </c>
      <c r="D97" s="55" t="s">
        <v>64</v>
      </c>
      <c r="E97" s="55" t="n">
        <v>225</v>
      </c>
      <c r="F97" s="56" t="s">
        <v>405</v>
      </c>
      <c r="G97" s="56" t="s">
        <v>342</v>
      </c>
      <c r="H97" s="55" t="s">
        <v>3219</v>
      </c>
      <c r="I97" s="57" t="s">
        <v>69</v>
      </c>
      <c r="J97" s="56" t="s">
        <v>361</v>
      </c>
      <c r="K97" s="58" t="s">
        <v>71</v>
      </c>
      <c r="L97" s="58" t="s">
        <v>362</v>
      </c>
      <c r="M97" s="58" t="s">
        <v>73</v>
      </c>
      <c r="N97" s="58" t="s">
        <v>3220</v>
      </c>
      <c r="O97" s="54" t="s">
        <v>75</v>
      </c>
      <c r="P97" s="54" t="s">
        <v>76</v>
      </c>
      <c r="Q97" s="59" t="s">
        <v>77</v>
      </c>
      <c r="R97" s="60" t="n">
        <v>42592</v>
      </c>
      <c r="S97" s="57" t="n">
        <v>15</v>
      </c>
      <c r="T97" s="56" t="n">
        <f aca="false">R97+S97*365.2</f>
        <v>48070</v>
      </c>
      <c r="U97" s="55" t="s">
        <v>78</v>
      </c>
      <c r="V97" s="62" t="str">
        <f aca="false">IF(Y97="","",Y97)</f>
        <v/>
      </c>
      <c r="W97" s="62" t="str">
        <f aca="false">IF(Z97="","",Z97)</f>
        <v>%НКПР</v>
      </c>
      <c r="X97" s="57" t="n">
        <v>100</v>
      </c>
      <c r="Y97" s="57"/>
      <c r="Z97" s="59" t="s">
        <v>79</v>
      </c>
      <c r="AA97" s="55" t="s">
        <v>80</v>
      </c>
      <c r="AB97" s="57"/>
      <c r="AC97" s="59" t="s">
        <v>79</v>
      </c>
      <c r="AD97" s="58" t="n">
        <v>24</v>
      </c>
      <c r="AE97" s="69" t="n">
        <v>45002</v>
      </c>
      <c r="AF97" s="64" t="n">
        <f aca="false">IF(AD97=0,0,IF(AE97="","",EDATE(AE97,AD97)-DAY(1)))</f>
        <v>45702</v>
      </c>
      <c r="AG97" s="56" t="s">
        <v>81</v>
      </c>
      <c r="AH97" s="56" t="s">
        <v>82</v>
      </c>
      <c r="AI97" s="54" t="s">
        <v>3221</v>
      </c>
      <c r="AJ97" s="56" t="s">
        <v>1121</v>
      </c>
      <c r="AK97" s="64" t="str">
        <f aca="true">IF(AE97=0,"нет данных",IF(TODAY()&lt;AF97-30,"поверен",IF(TODAY()&gt;AF97,"ЗАМЕНИТЬ","ПРОСРОЧЕН")))</f>
        <v>ЗАМЕНИТЬ</v>
      </c>
      <c r="AL97" s="59"/>
      <c r="AM97" s="59" t="s">
        <v>85</v>
      </c>
      <c r="AN97" s="59" t="s">
        <v>86</v>
      </c>
      <c r="AO97" s="59" t="s">
        <v>87</v>
      </c>
      <c r="AP97" s="57" t="s">
        <v>365</v>
      </c>
      <c r="AQ97" s="65"/>
      <c r="AR97" s="64"/>
      <c r="AS97" s="59" t="s">
        <v>90</v>
      </c>
      <c r="AT97" s="54" t="s">
        <v>91</v>
      </c>
      <c r="AU97" s="54"/>
      <c r="AV97" s="56"/>
      <c r="AW97" s="56"/>
      <c r="AX97" s="54"/>
      <c r="AY97" s="54"/>
      <c r="AZ97" s="54"/>
      <c r="BA97" s="56" t="s">
        <v>402</v>
      </c>
      <c r="BB97" s="56" t="s">
        <v>93</v>
      </c>
      <c r="BC97" s="56" t="s">
        <v>94</v>
      </c>
      <c r="BD97" s="59" t="n">
        <v>3160</v>
      </c>
      <c r="BE97" s="56"/>
      <c r="BF97" s="56"/>
      <c r="BG97" s="56" t="s">
        <v>367</v>
      </c>
      <c r="BH97" s="62"/>
      <c r="BI97" s="62"/>
      <c r="BJ97" s="107" t="s">
        <v>96</v>
      </c>
      <c r="BK97" s="62" t="s">
        <v>97</v>
      </c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</row>
    <row r="98" customFormat="false" ht="54.95" hidden="false" customHeight="true" outlineLevel="0" collapsed="false">
      <c r="A98" s="62"/>
      <c r="B98" s="54" t="s">
        <v>62</v>
      </c>
      <c r="C98" s="54" t="s">
        <v>63</v>
      </c>
      <c r="D98" s="300" t="s">
        <v>64</v>
      </c>
      <c r="E98" s="300" t="n">
        <v>210</v>
      </c>
      <c r="F98" s="301" t="s">
        <v>2328</v>
      </c>
      <c r="G98" s="56" t="s">
        <v>3222</v>
      </c>
      <c r="H98" s="300" t="s">
        <v>3223</v>
      </c>
      <c r="I98" s="302" t="s">
        <v>69</v>
      </c>
      <c r="J98" s="301" t="s">
        <v>361</v>
      </c>
      <c r="K98" s="303" t="s">
        <v>71</v>
      </c>
      <c r="L98" s="303" t="s">
        <v>362</v>
      </c>
      <c r="M98" s="303" t="s">
        <v>73</v>
      </c>
      <c r="N98" s="303" t="s">
        <v>3224</v>
      </c>
      <c r="O98" s="62" t="s">
        <v>75</v>
      </c>
      <c r="P98" s="62" t="s">
        <v>76</v>
      </c>
      <c r="Q98" s="304" t="s">
        <v>77</v>
      </c>
      <c r="R98" s="60" t="n">
        <v>42592</v>
      </c>
      <c r="S98" s="302" t="n">
        <v>15</v>
      </c>
      <c r="T98" s="301" t="n">
        <f aca="false">R98+S98*365.2</f>
        <v>48070</v>
      </c>
      <c r="U98" s="300" t="s">
        <v>78</v>
      </c>
      <c r="V98" s="62" t="str">
        <f aca="false">IF(Y98="","",Y98)</f>
        <v/>
      </c>
      <c r="W98" s="62" t="str">
        <f aca="false">IF(Z98="","",Z98)</f>
        <v>%НКПР</v>
      </c>
      <c r="X98" s="302" t="n">
        <v>100</v>
      </c>
      <c r="Y98" s="302"/>
      <c r="Z98" s="304" t="s">
        <v>79</v>
      </c>
      <c r="AA98" s="300" t="s">
        <v>80</v>
      </c>
      <c r="AB98" s="302"/>
      <c r="AC98" s="304" t="s">
        <v>79</v>
      </c>
      <c r="AD98" s="303" t="n">
        <v>24</v>
      </c>
      <c r="AE98" s="60" t="n">
        <v>45001</v>
      </c>
      <c r="AF98" s="306" t="n">
        <f aca="false">IF(AD98=0,0,IF(AE98="","",EDATE(AE98,AD98)-DAY(1)))</f>
        <v>45701</v>
      </c>
      <c r="AG98" s="301" t="s">
        <v>81</v>
      </c>
      <c r="AH98" s="301" t="s">
        <v>82</v>
      </c>
      <c r="AI98" s="62" t="s">
        <v>3225</v>
      </c>
      <c r="AJ98" s="301" t="s">
        <v>1121</v>
      </c>
      <c r="AK98" s="306" t="str">
        <f aca="true">IF(AE98=0,"нет данных",IF(TODAY()&lt;AF98-30,"поверен",IF(TODAY()&gt;AF98,"ЗАМЕНИТЬ","ПРОСРОЧЕН")))</f>
        <v>ЗАМЕНИТЬ</v>
      </c>
      <c r="AL98" s="304"/>
      <c r="AM98" s="304" t="s">
        <v>85</v>
      </c>
      <c r="AN98" s="304" t="s">
        <v>86</v>
      </c>
      <c r="AO98" s="304" t="s">
        <v>87</v>
      </c>
      <c r="AP98" s="302" t="s">
        <v>365</v>
      </c>
      <c r="AQ98" s="107" t="s">
        <v>115</v>
      </c>
      <c r="AR98" s="306"/>
      <c r="AS98" s="304" t="s">
        <v>90</v>
      </c>
      <c r="AT98" s="62" t="s">
        <v>91</v>
      </c>
      <c r="AU98" s="62"/>
      <c r="AV98" s="301"/>
      <c r="AW98" s="301"/>
      <c r="AX98" s="62"/>
      <c r="AY98" s="62"/>
      <c r="AZ98" s="62"/>
      <c r="BA98" s="301" t="s">
        <v>402</v>
      </c>
      <c r="BB98" s="301" t="s">
        <v>93</v>
      </c>
      <c r="BC98" s="301" t="s">
        <v>94</v>
      </c>
      <c r="BD98" s="304" t="n">
        <v>3160</v>
      </c>
      <c r="BE98" s="301"/>
      <c r="BF98" s="301"/>
      <c r="BG98" s="223" t="s">
        <v>3226</v>
      </c>
      <c r="BH98" s="62"/>
      <c r="BI98" s="62"/>
      <c r="BJ98" s="107" t="s">
        <v>96</v>
      </c>
      <c r="BK98" s="62" t="s">
        <v>97</v>
      </c>
      <c r="BL98" s="120"/>
      <c r="BM98" s="120"/>
      <c r="BN98" s="120"/>
    </row>
    <row r="99" customFormat="false" ht="60" hidden="false" customHeight="true" outlineLevel="0" collapsed="false">
      <c r="A99" s="54"/>
      <c r="B99" s="54" t="s">
        <v>62</v>
      </c>
      <c r="C99" s="54" t="s">
        <v>63</v>
      </c>
      <c r="D99" s="55" t="s">
        <v>64</v>
      </c>
      <c r="E99" s="55" t="n">
        <v>220</v>
      </c>
      <c r="F99" s="56" t="s">
        <v>2384</v>
      </c>
      <c r="G99" s="56" t="s">
        <v>342</v>
      </c>
      <c r="H99" s="55" t="s">
        <v>3227</v>
      </c>
      <c r="I99" s="57" t="s">
        <v>69</v>
      </c>
      <c r="J99" s="56" t="s">
        <v>361</v>
      </c>
      <c r="K99" s="58" t="s">
        <v>71</v>
      </c>
      <c r="L99" s="58" t="s">
        <v>362</v>
      </c>
      <c r="M99" s="58" t="s">
        <v>73</v>
      </c>
      <c r="N99" s="58" t="s">
        <v>3228</v>
      </c>
      <c r="O99" s="54" t="s">
        <v>75</v>
      </c>
      <c r="P99" s="54" t="s">
        <v>76</v>
      </c>
      <c r="Q99" s="59" t="s">
        <v>77</v>
      </c>
      <c r="R99" s="69" t="n">
        <v>42593</v>
      </c>
      <c r="S99" s="57" t="n">
        <v>15</v>
      </c>
      <c r="T99" s="56" t="n">
        <f aca="false">R99+S99*365.2</f>
        <v>48071</v>
      </c>
      <c r="U99" s="55" t="s">
        <v>78</v>
      </c>
      <c r="V99" s="54" t="str">
        <f aca="false">IF(Y99="","",Y99)</f>
        <v/>
      </c>
      <c r="W99" s="54" t="str">
        <f aca="false">IF(Z99="","",Z99)</f>
        <v>%НКПР</v>
      </c>
      <c r="X99" s="57" t="n">
        <v>100</v>
      </c>
      <c r="Y99" s="57"/>
      <c r="Z99" s="59" t="s">
        <v>79</v>
      </c>
      <c r="AA99" s="55" t="s">
        <v>80</v>
      </c>
      <c r="AB99" s="57"/>
      <c r="AC99" s="59" t="s">
        <v>79</v>
      </c>
      <c r="AD99" s="58" t="n">
        <v>24</v>
      </c>
      <c r="AE99" s="69" t="n">
        <v>45002</v>
      </c>
      <c r="AF99" s="64" t="n">
        <f aca="false">IF(AD99=0,0,IF(AE99="","",EDATE(AE99,AD99)-DAY(1)))</f>
        <v>45702</v>
      </c>
      <c r="AG99" s="56" t="s">
        <v>81</v>
      </c>
      <c r="AH99" s="56" t="s">
        <v>82</v>
      </c>
      <c r="AI99" s="54" t="s">
        <v>3229</v>
      </c>
      <c r="AJ99" s="56" t="s">
        <v>1121</v>
      </c>
      <c r="AK99" s="64" t="str">
        <f aca="true">IF(AE99=0,"нет данных",IF(TODAY()&lt;AF99-30,"поверен",IF(TODAY()&gt;AF99,"ЗАМЕНИТЬ","ПРОСРОЧЕН")))</f>
        <v>ЗАМЕНИТЬ</v>
      </c>
      <c r="AL99" s="59"/>
      <c r="AM99" s="59" t="s">
        <v>85</v>
      </c>
      <c r="AN99" s="59" t="s">
        <v>86</v>
      </c>
      <c r="AO99" s="59" t="s">
        <v>87</v>
      </c>
      <c r="AP99" s="57" t="s">
        <v>365</v>
      </c>
      <c r="AQ99" s="65" t="s">
        <v>263</v>
      </c>
      <c r="AR99" s="64"/>
      <c r="AS99" s="59" t="s">
        <v>90</v>
      </c>
      <c r="AT99" s="54" t="s">
        <v>91</v>
      </c>
      <c r="AU99" s="54"/>
      <c r="AV99" s="65" t="s">
        <v>263</v>
      </c>
      <c r="AW99" s="56"/>
      <c r="AX99" s="54"/>
      <c r="AY99" s="54"/>
      <c r="AZ99" s="54"/>
      <c r="BA99" s="56" t="s">
        <v>402</v>
      </c>
      <c r="BB99" s="56" t="s">
        <v>93</v>
      </c>
      <c r="BC99" s="56" t="s">
        <v>94</v>
      </c>
      <c r="BD99" s="59" t="n">
        <v>3160</v>
      </c>
      <c r="BE99" s="56"/>
      <c r="BF99" s="56"/>
      <c r="BG99" s="56" t="s">
        <v>367</v>
      </c>
      <c r="BH99" s="54"/>
      <c r="BI99" s="54"/>
      <c r="BJ99" s="65" t="s">
        <v>96</v>
      </c>
      <c r="BK99" s="54" t="s">
        <v>97</v>
      </c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</row>
    <row r="100" customFormat="false" ht="54.95" hidden="false" customHeight="true" outlineLevel="0" collapsed="false">
      <c r="A100" s="54"/>
      <c r="B100" s="54" t="s">
        <v>62</v>
      </c>
      <c r="C100" s="54" t="s">
        <v>63</v>
      </c>
      <c r="D100" s="55" t="s">
        <v>64</v>
      </c>
      <c r="E100" s="55" t="n">
        <v>227</v>
      </c>
      <c r="F100" s="56" t="s">
        <v>2509</v>
      </c>
      <c r="G100" s="56" t="s">
        <v>3230</v>
      </c>
      <c r="H100" s="55" t="s">
        <v>3231</v>
      </c>
      <c r="I100" s="57" t="s">
        <v>624</v>
      </c>
      <c r="J100" s="56" t="s">
        <v>625</v>
      </c>
      <c r="K100" s="58" t="s">
        <v>626</v>
      </c>
      <c r="L100" s="58" t="s">
        <v>627</v>
      </c>
      <c r="M100" s="56" t="s">
        <v>628</v>
      </c>
      <c r="N100" s="58" t="n">
        <v>47101</v>
      </c>
      <c r="O100" s="57" t="s">
        <v>629</v>
      </c>
      <c r="P100" s="54" t="s">
        <v>76</v>
      </c>
      <c r="Q100" s="59" t="s">
        <v>630</v>
      </c>
      <c r="R100" s="69" t="n">
        <v>42005</v>
      </c>
      <c r="S100" s="57" t="n">
        <v>10</v>
      </c>
      <c r="T100" s="56" t="n">
        <f aca="false">R100+S100*365.2</f>
        <v>45657</v>
      </c>
      <c r="U100" s="55" t="n">
        <v>0.1</v>
      </c>
      <c r="V100" s="54" t="str">
        <f aca="false">IF(Y100="","",Y100)</f>
        <v>м</v>
      </c>
      <c r="W100" s="54" t="str">
        <f aca="false">IF(Z100="","",Z100)</f>
        <v>м/c</v>
      </c>
      <c r="X100" s="57" t="n">
        <v>30</v>
      </c>
      <c r="Y100" s="57" t="s">
        <v>242</v>
      </c>
      <c r="Z100" s="59" t="s">
        <v>631</v>
      </c>
      <c r="AA100" s="55" t="s">
        <v>632</v>
      </c>
      <c r="AB100" s="57" t="s">
        <v>242</v>
      </c>
      <c r="AC100" s="59" t="s">
        <v>633</v>
      </c>
      <c r="AD100" s="58" t="n">
        <v>12</v>
      </c>
      <c r="AE100" s="63" t="n">
        <v>45468</v>
      </c>
      <c r="AF100" s="64" t="n">
        <f aca="false">IF(AD100=0,0,IF(AE100="","",EDATE(AE100,AD100)-DAY(1)))</f>
        <v>45802</v>
      </c>
      <c r="AG100" s="56" t="s">
        <v>81</v>
      </c>
      <c r="AH100" s="56" t="s">
        <v>82</v>
      </c>
      <c r="AI100" s="54" t="s">
        <v>3232</v>
      </c>
      <c r="AJ100" s="56" t="s">
        <v>712</v>
      </c>
      <c r="AK100" s="64" t="str">
        <f aca="true">IF(AE100=0,"нет данных",IF(TODAY()&lt;AF100-30,"поверен",IF(TODAY()&gt;AF100,"ЗАМЕНИТЬ","ПРОСРОЧЕН")))</f>
        <v>ЗАМЕНИТЬ</v>
      </c>
      <c r="AL100" s="59"/>
      <c r="AM100" s="59" t="s">
        <v>85</v>
      </c>
      <c r="AN100" s="59" t="s">
        <v>86</v>
      </c>
      <c r="AO100" s="59" t="s">
        <v>87</v>
      </c>
      <c r="AP100" s="57" t="s">
        <v>635</v>
      </c>
      <c r="AQ100" s="65"/>
      <c r="AR100" s="64"/>
      <c r="AS100" s="59" t="s">
        <v>90</v>
      </c>
      <c r="AT100" s="54" t="s">
        <v>91</v>
      </c>
      <c r="AU100" s="54"/>
      <c r="AV100" s="56"/>
      <c r="AW100" s="56"/>
      <c r="AX100" s="54"/>
      <c r="AY100" s="54"/>
      <c r="AZ100" s="54"/>
      <c r="BA100" s="56" t="s">
        <v>92</v>
      </c>
      <c r="BB100" s="56" t="s">
        <v>636</v>
      </c>
      <c r="BC100" s="56" t="s">
        <v>637</v>
      </c>
      <c r="BD100" s="59" t="n">
        <v>3661</v>
      </c>
      <c r="BE100" s="56"/>
      <c r="BF100" s="56"/>
      <c r="BG100" s="54" t="s">
        <v>420</v>
      </c>
      <c r="BH100" s="246"/>
      <c r="BI100" s="65" t="s">
        <v>638</v>
      </c>
      <c r="BJ100" s="65" t="s">
        <v>639</v>
      </c>
      <c r="BK100" s="65" t="s">
        <v>640</v>
      </c>
      <c r="BL100" s="2"/>
      <c r="BM100" s="2"/>
      <c r="BN100" s="2"/>
    </row>
    <row r="101" customFormat="false" ht="54.95" hidden="false" customHeight="true" outlineLevel="0" collapsed="false">
      <c r="A101" s="54"/>
      <c r="B101" s="54" t="s">
        <v>62</v>
      </c>
      <c r="C101" s="54" t="s">
        <v>63</v>
      </c>
      <c r="D101" s="55" t="s">
        <v>64</v>
      </c>
      <c r="E101" s="55" t="n">
        <v>213</v>
      </c>
      <c r="F101" s="56" t="s">
        <v>2182</v>
      </c>
      <c r="G101" s="56" t="s">
        <v>342</v>
      </c>
      <c r="H101" s="55" t="s">
        <v>3233</v>
      </c>
      <c r="I101" s="57" t="s">
        <v>69</v>
      </c>
      <c r="J101" s="56" t="s">
        <v>3234</v>
      </c>
      <c r="K101" s="58" t="s">
        <v>71</v>
      </c>
      <c r="L101" s="58" t="s">
        <v>362</v>
      </c>
      <c r="M101" s="56" t="s">
        <v>73</v>
      </c>
      <c r="N101" s="58" t="s">
        <v>3235</v>
      </c>
      <c r="O101" s="54" t="s">
        <v>75</v>
      </c>
      <c r="P101" s="54" t="s">
        <v>76</v>
      </c>
      <c r="Q101" s="59" t="s">
        <v>77</v>
      </c>
      <c r="R101" s="69" t="n">
        <v>44418</v>
      </c>
      <c r="S101" s="57" t="n">
        <v>15</v>
      </c>
      <c r="T101" s="56" t="n">
        <f aca="false">R101+S101*365.2</f>
        <v>49896</v>
      </c>
      <c r="U101" s="55" t="s">
        <v>78</v>
      </c>
      <c r="V101" s="62" t="str">
        <f aca="false">IF(Y101="","",Y101)</f>
        <v/>
      </c>
      <c r="W101" s="62" t="str">
        <f aca="false">IF(Z101="","",Z101)</f>
        <v>%НКПР</v>
      </c>
      <c r="X101" s="57" t="n">
        <v>100</v>
      </c>
      <c r="Y101" s="57"/>
      <c r="Z101" s="59" t="s">
        <v>79</v>
      </c>
      <c r="AA101" s="55" t="s">
        <v>80</v>
      </c>
      <c r="AB101" s="57"/>
      <c r="AC101" s="59" t="s">
        <v>79</v>
      </c>
      <c r="AD101" s="58" t="n">
        <v>24</v>
      </c>
      <c r="AE101" s="63" t="n">
        <v>45576</v>
      </c>
      <c r="AF101" s="64" t="n">
        <f aca="false">IF(AD101=0,0,IF(AE101="","",EDATE(AE101,AD101)-DAY(1)))</f>
        <v>46275</v>
      </c>
      <c r="AG101" s="56" t="s">
        <v>81</v>
      </c>
      <c r="AH101" s="56" t="s">
        <v>82</v>
      </c>
      <c r="AI101" s="59" t="s">
        <v>3236</v>
      </c>
      <c r="AJ101" s="56" t="s">
        <v>316</v>
      </c>
      <c r="AK101" s="64" t="str">
        <f aca="true">IF(AE101=0,"нет данных",IF(TODAY()&lt;AF101-30,"поверен",IF(TODAY()&gt;AF101,"ЗАМЕНИТЬ","ПРОСРОЧЕН")))</f>
        <v>поверен</v>
      </c>
      <c r="AL101" s="59"/>
      <c r="AM101" s="59" t="s">
        <v>85</v>
      </c>
      <c r="AN101" s="59" t="s">
        <v>86</v>
      </c>
      <c r="AO101" s="59" t="s">
        <v>87</v>
      </c>
      <c r="AP101" s="57" t="s">
        <v>365</v>
      </c>
      <c r="AQ101" s="65"/>
      <c r="AR101" s="64"/>
      <c r="AS101" s="59" t="s">
        <v>90</v>
      </c>
      <c r="AT101" s="54" t="s">
        <v>91</v>
      </c>
      <c r="AU101" s="54"/>
      <c r="AV101" s="56"/>
      <c r="AW101" s="56"/>
      <c r="AX101" s="54"/>
      <c r="AY101" s="54"/>
      <c r="AZ101" s="54"/>
      <c r="BA101" s="56" t="s">
        <v>402</v>
      </c>
      <c r="BB101" s="56" t="s">
        <v>93</v>
      </c>
      <c r="BC101" s="56" t="s">
        <v>94</v>
      </c>
      <c r="BD101" s="59" t="n">
        <v>3160</v>
      </c>
      <c r="BE101" s="56"/>
      <c r="BF101" s="56"/>
      <c r="BG101" s="490" t="s">
        <v>3237</v>
      </c>
      <c r="BH101" s="68"/>
      <c r="BI101" s="62"/>
      <c r="BJ101" s="107" t="s">
        <v>96</v>
      </c>
      <c r="BK101" s="62" t="s">
        <v>97</v>
      </c>
      <c r="BL101" s="52"/>
      <c r="BM101" s="52"/>
      <c r="BN101" s="52"/>
    </row>
    <row r="102" customFormat="false" ht="54.95" hidden="false" customHeight="true" outlineLevel="0" collapsed="false">
      <c r="A102" s="54"/>
      <c r="B102" s="54" t="s">
        <v>62</v>
      </c>
      <c r="C102" s="54" t="s">
        <v>63</v>
      </c>
      <c r="D102" s="55" t="s">
        <v>64</v>
      </c>
      <c r="E102" s="55" t="n">
        <v>221</v>
      </c>
      <c r="F102" s="56" t="s">
        <v>405</v>
      </c>
      <c r="G102" s="56" t="s">
        <v>342</v>
      </c>
      <c r="H102" s="55" t="s">
        <v>3238</v>
      </c>
      <c r="I102" s="57" t="s">
        <v>69</v>
      </c>
      <c r="J102" s="56" t="s">
        <v>361</v>
      </c>
      <c r="K102" s="58" t="s">
        <v>71</v>
      </c>
      <c r="L102" s="58" t="s">
        <v>362</v>
      </c>
      <c r="M102" s="58" t="s">
        <v>73</v>
      </c>
      <c r="N102" s="58" t="s">
        <v>3239</v>
      </c>
      <c r="O102" s="54" t="s">
        <v>75</v>
      </c>
      <c r="P102" s="54" t="s">
        <v>76</v>
      </c>
      <c r="Q102" s="59" t="s">
        <v>77</v>
      </c>
      <c r="R102" s="60" t="n">
        <v>42591</v>
      </c>
      <c r="S102" s="57" t="n">
        <v>15</v>
      </c>
      <c r="T102" s="56" t="n">
        <f aca="false">R102+S102*365.2</f>
        <v>48069</v>
      </c>
      <c r="U102" s="55" t="s">
        <v>78</v>
      </c>
      <c r="V102" s="62" t="str">
        <f aca="false">IF(Y102="","",Y102)</f>
        <v/>
      </c>
      <c r="W102" s="62" t="str">
        <f aca="false">IF(Z102="","",Z102)</f>
        <v>%НКПР</v>
      </c>
      <c r="X102" s="57" t="n">
        <v>100</v>
      </c>
      <c r="Y102" s="57"/>
      <c r="Z102" s="59" t="s">
        <v>79</v>
      </c>
      <c r="AA102" s="55" t="s">
        <v>80</v>
      </c>
      <c r="AB102" s="57"/>
      <c r="AC102" s="59" t="s">
        <v>79</v>
      </c>
      <c r="AD102" s="58" t="n">
        <v>24</v>
      </c>
      <c r="AE102" s="69" t="n">
        <v>45002</v>
      </c>
      <c r="AF102" s="64" t="n">
        <f aca="false">IF(AD102=0,0,IF(AE102="","",EDATE(AE102,AD102)-DAY(1)))</f>
        <v>45702</v>
      </c>
      <c r="AG102" s="56" t="s">
        <v>81</v>
      </c>
      <c r="AH102" s="56" t="s">
        <v>82</v>
      </c>
      <c r="AI102" s="54" t="s">
        <v>3240</v>
      </c>
      <c r="AJ102" s="56" t="s">
        <v>1121</v>
      </c>
      <c r="AK102" s="64" t="str">
        <f aca="true">IF(AE102=0,"нет данных",IF(TODAY()&lt;AF102-30,"поверен",IF(TODAY()&gt;AF102,"ЗАМЕНИТЬ","ПРОСРОЧЕН")))</f>
        <v>ЗАМЕНИТЬ</v>
      </c>
      <c r="AL102" s="59"/>
      <c r="AM102" s="59" t="s">
        <v>85</v>
      </c>
      <c r="AN102" s="59" t="s">
        <v>86</v>
      </c>
      <c r="AO102" s="59" t="s">
        <v>87</v>
      </c>
      <c r="AP102" s="57" t="s">
        <v>365</v>
      </c>
      <c r="AQ102" s="65"/>
      <c r="AR102" s="64"/>
      <c r="AS102" s="59" t="s">
        <v>90</v>
      </c>
      <c r="AT102" s="54" t="s">
        <v>91</v>
      </c>
      <c r="AU102" s="54"/>
      <c r="AV102" s="56"/>
      <c r="AW102" s="56"/>
      <c r="AX102" s="54"/>
      <c r="AY102" s="54"/>
      <c r="AZ102" s="54"/>
      <c r="BA102" s="56" t="s">
        <v>402</v>
      </c>
      <c r="BB102" s="56" t="s">
        <v>93</v>
      </c>
      <c r="BC102" s="56" t="s">
        <v>94</v>
      </c>
      <c r="BD102" s="59" t="n">
        <v>3160</v>
      </c>
      <c r="BE102" s="56"/>
      <c r="BF102" s="56"/>
      <c r="BG102" s="491" t="s">
        <v>3241</v>
      </c>
      <c r="BH102" s="62"/>
      <c r="BI102" s="62"/>
      <c r="BJ102" s="107" t="s">
        <v>96</v>
      </c>
      <c r="BK102" s="62" t="s">
        <v>97</v>
      </c>
      <c r="BL102" s="120"/>
      <c r="BM102" s="120"/>
      <c r="BN102" s="120"/>
    </row>
    <row r="103" customFormat="false" ht="54.95" hidden="false" customHeight="true" outlineLevel="0" collapsed="false">
      <c r="A103" s="54"/>
      <c r="B103" s="54" t="s">
        <v>62</v>
      </c>
      <c r="C103" s="54" t="s">
        <v>63</v>
      </c>
      <c r="D103" s="55" t="s">
        <v>64</v>
      </c>
      <c r="E103" s="55" t="s">
        <v>3196</v>
      </c>
      <c r="F103" s="56" t="s">
        <v>1975</v>
      </c>
      <c r="G103" s="56" t="s">
        <v>342</v>
      </c>
      <c r="H103" s="55" t="s">
        <v>3242</v>
      </c>
      <c r="I103" s="57" t="s">
        <v>69</v>
      </c>
      <c r="J103" s="56" t="s">
        <v>361</v>
      </c>
      <c r="K103" s="58" t="s">
        <v>71</v>
      </c>
      <c r="L103" s="58" t="s">
        <v>362</v>
      </c>
      <c r="M103" s="58" t="s">
        <v>73</v>
      </c>
      <c r="N103" s="58" t="s">
        <v>3243</v>
      </c>
      <c r="O103" s="54" t="s">
        <v>75</v>
      </c>
      <c r="P103" s="54" t="s">
        <v>76</v>
      </c>
      <c r="Q103" s="59" t="s">
        <v>77</v>
      </c>
      <c r="R103" s="60" t="n">
        <v>42590</v>
      </c>
      <c r="S103" s="57" t="n">
        <v>15</v>
      </c>
      <c r="T103" s="56" t="n">
        <f aca="false">R103+S103*365.2</f>
        <v>48068</v>
      </c>
      <c r="U103" s="55" t="s">
        <v>78</v>
      </c>
      <c r="V103" s="62" t="str">
        <f aca="false">IF(Y103="","",Y103)</f>
        <v/>
      </c>
      <c r="W103" s="62" t="str">
        <f aca="false">IF(Z103="","",Z103)</f>
        <v>%НКПР</v>
      </c>
      <c r="X103" s="57" t="n">
        <v>100</v>
      </c>
      <c r="Y103" s="57"/>
      <c r="Z103" s="59" t="s">
        <v>79</v>
      </c>
      <c r="AA103" s="55" t="s">
        <v>80</v>
      </c>
      <c r="AB103" s="57"/>
      <c r="AC103" s="59" t="s">
        <v>79</v>
      </c>
      <c r="AD103" s="58" t="n">
        <v>24</v>
      </c>
      <c r="AE103" s="63" t="n">
        <v>45332</v>
      </c>
      <c r="AF103" s="64" t="n">
        <f aca="false">IF(AD103=0,0,IF(AE103="","",EDATE(AE103,AD103)-DAY(1)))</f>
        <v>46032</v>
      </c>
      <c r="AG103" s="56" t="s">
        <v>81</v>
      </c>
      <c r="AH103" s="56" t="s">
        <v>82</v>
      </c>
      <c r="AI103" s="59" t="s">
        <v>3244</v>
      </c>
      <c r="AJ103" s="56" t="s">
        <v>113</v>
      </c>
      <c r="AK103" s="64" t="str">
        <f aca="true">IF(AE103=0,"нет данных",IF(TODAY()&lt;AF103-30,"поверен",IF(TODAY()&gt;AF103,"ЗАМЕНИТЬ","ПРОСРОЧЕН")))</f>
        <v>поверен</v>
      </c>
      <c r="AL103" s="59"/>
      <c r="AM103" s="59" t="s">
        <v>85</v>
      </c>
      <c r="AN103" s="59" t="s">
        <v>86</v>
      </c>
      <c r="AO103" s="59" t="s">
        <v>87</v>
      </c>
      <c r="AP103" s="57" t="s">
        <v>365</v>
      </c>
      <c r="AQ103" s="65"/>
      <c r="AR103" s="64"/>
      <c r="AS103" s="59" t="s">
        <v>90</v>
      </c>
      <c r="AT103" s="54" t="s">
        <v>91</v>
      </c>
      <c r="AU103" s="54"/>
      <c r="AV103" s="56"/>
      <c r="AW103" s="56"/>
      <c r="AX103" s="54"/>
      <c r="AY103" s="54"/>
      <c r="AZ103" s="54"/>
      <c r="BA103" s="56" t="s">
        <v>92</v>
      </c>
      <c r="BB103" s="56" t="s">
        <v>93</v>
      </c>
      <c r="BC103" s="56" t="s">
        <v>94</v>
      </c>
      <c r="BD103" s="59" t="n">
        <v>3160</v>
      </c>
      <c r="BE103" s="56"/>
      <c r="BF103" s="56"/>
      <c r="BG103" s="491" t="s">
        <v>3245</v>
      </c>
      <c r="BH103" s="68"/>
      <c r="BI103" s="62"/>
      <c r="BJ103" s="107" t="s">
        <v>96</v>
      </c>
      <c r="BK103" s="62" t="s">
        <v>97</v>
      </c>
      <c r="BL103" s="52"/>
      <c r="BM103" s="52"/>
      <c r="BN103" s="52"/>
    </row>
    <row r="104" customFormat="false" ht="54.95" hidden="false" customHeight="true" outlineLevel="0" collapsed="false">
      <c r="A104" s="54"/>
      <c r="B104" s="54" t="s">
        <v>62</v>
      </c>
      <c r="C104" s="54" t="s">
        <v>63</v>
      </c>
      <c r="D104" s="55" t="s">
        <v>64</v>
      </c>
      <c r="E104" s="55" t="n">
        <v>234</v>
      </c>
      <c r="F104" s="56" t="s">
        <v>2539</v>
      </c>
      <c r="G104" s="56" t="s">
        <v>3246</v>
      </c>
      <c r="H104" s="55" t="s">
        <v>3247</v>
      </c>
      <c r="I104" s="57" t="s">
        <v>69</v>
      </c>
      <c r="J104" s="56" t="s">
        <v>361</v>
      </c>
      <c r="K104" s="58" t="s">
        <v>71</v>
      </c>
      <c r="L104" s="58" t="s">
        <v>362</v>
      </c>
      <c r="M104" s="58" t="s">
        <v>73</v>
      </c>
      <c r="N104" s="58" t="s">
        <v>3248</v>
      </c>
      <c r="O104" s="54" t="s">
        <v>2520</v>
      </c>
      <c r="P104" s="54" t="s">
        <v>76</v>
      </c>
      <c r="Q104" s="59" t="s">
        <v>77</v>
      </c>
      <c r="R104" s="69" t="n">
        <v>42370</v>
      </c>
      <c r="S104" s="57" t="n">
        <v>15</v>
      </c>
      <c r="T104" s="56" t="n">
        <f aca="false">R104+S104*365.2</f>
        <v>47848</v>
      </c>
      <c r="U104" s="55" t="s">
        <v>78</v>
      </c>
      <c r="V104" s="62" t="str">
        <f aca="false">IF(Y104="","",Y104)</f>
        <v/>
      </c>
      <c r="W104" s="62" t="str">
        <f aca="false">IF(Z104="","",Z104)</f>
        <v>%НКПР</v>
      </c>
      <c r="X104" s="57" t="n">
        <v>100</v>
      </c>
      <c r="Y104" s="57"/>
      <c r="Z104" s="59" t="s">
        <v>79</v>
      </c>
      <c r="AA104" s="55" t="s">
        <v>80</v>
      </c>
      <c r="AB104" s="57"/>
      <c r="AC104" s="59" t="s">
        <v>79</v>
      </c>
      <c r="AD104" s="58" t="n">
        <v>24</v>
      </c>
      <c r="AE104" s="69" t="n">
        <v>45001</v>
      </c>
      <c r="AF104" s="64" t="n">
        <f aca="false">IF(AD104=0,0,IF(AE104="","",EDATE(AE104,AD104)-DAY(1)))</f>
        <v>45701</v>
      </c>
      <c r="AG104" s="56" t="s">
        <v>81</v>
      </c>
      <c r="AH104" s="56" t="s">
        <v>82</v>
      </c>
      <c r="AI104" s="54" t="s">
        <v>3249</v>
      </c>
      <c r="AJ104" s="56" t="s">
        <v>1121</v>
      </c>
      <c r="AK104" s="64" t="str">
        <f aca="true">IF(AE104=0,"нет данных",IF(TODAY()&lt;AF104-30,"поверен",IF(TODAY()&gt;AF104,"ЗАМЕНИТЬ","ПРОСРОЧЕН")))</f>
        <v>ЗАМЕНИТЬ</v>
      </c>
      <c r="AL104" s="59"/>
      <c r="AM104" s="59" t="s">
        <v>85</v>
      </c>
      <c r="AN104" s="59" t="s">
        <v>86</v>
      </c>
      <c r="AO104" s="59" t="s">
        <v>87</v>
      </c>
      <c r="AP104" s="57" t="s">
        <v>2544</v>
      </c>
      <c r="AQ104" s="65" t="s">
        <v>263</v>
      </c>
      <c r="AR104" s="64"/>
      <c r="AS104" s="59" t="s">
        <v>90</v>
      </c>
      <c r="AT104" s="54" t="s">
        <v>91</v>
      </c>
      <c r="AU104" s="54"/>
      <c r="AV104" s="56" t="n">
        <v>44949</v>
      </c>
      <c r="AW104" s="56"/>
      <c r="AX104" s="54"/>
      <c r="AY104" s="54"/>
      <c r="AZ104" s="54"/>
      <c r="BA104" s="56" t="s">
        <v>92</v>
      </c>
      <c r="BB104" s="56" t="s">
        <v>93</v>
      </c>
      <c r="BC104" s="56" t="s">
        <v>94</v>
      </c>
      <c r="BD104" s="59" t="n">
        <v>3160</v>
      </c>
      <c r="BE104" s="56"/>
      <c r="BF104" s="56"/>
      <c r="BG104" s="491" t="s">
        <v>3250</v>
      </c>
      <c r="BH104" s="62"/>
      <c r="BI104" s="62"/>
      <c r="BJ104" s="107" t="s">
        <v>96</v>
      </c>
      <c r="BK104" s="62" t="s">
        <v>97</v>
      </c>
      <c r="BL104" s="120"/>
      <c r="BM104" s="120"/>
      <c r="BN104" s="120"/>
    </row>
    <row r="105" customFormat="false" ht="54.95" hidden="false" customHeight="true" outlineLevel="0" collapsed="false">
      <c r="A105" s="54"/>
      <c r="B105" s="54" t="s">
        <v>62</v>
      </c>
      <c r="C105" s="54" t="s">
        <v>63</v>
      </c>
      <c r="D105" s="55" t="s">
        <v>64</v>
      </c>
      <c r="E105" s="55" t="s">
        <v>404</v>
      </c>
      <c r="F105" s="56" t="s">
        <v>405</v>
      </c>
      <c r="G105" s="56" t="s">
        <v>342</v>
      </c>
      <c r="H105" s="55" t="s">
        <v>447</v>
      </c>
      <c r="I105" s="57" t="s">
        <v>69</v>
      </c>
      <c r="J105" s="56" t="s">
        <v>361</v>
      </c>
      <c r="K105" s="58" t="s">
        <v>71</v>
      </c>
      <c r="L105" s="58" t="s">
        <v>362</v>
      </c>
      <c r="M105" s="58" t="s">
        <v>73</v>
      </c>
      <c r="N105" s="58" t="s">
        <v>3251</v>
      </c>
      <c r="O105" s="54" t="s">
        <v>444</v>
      </c>
      <c r="P105" s="54" t="s">
        <v>76</v>
      </c>
      <c r="Q105" s="59" t="s">
        <v>77</v>
      </c>
      <c r="R105" s="60" t="n">
        <v>42861</v>
      </c>
      <c r="S105" s="57" t="n">
        <v>15</v>
      </c>
      <c r="T105" s="56" t="n">
        <f aca="false">R105+S105*365.2</f>
        <v>48339</v>
      </c>
      <c r="U105" s="55" t="s">
        <v>78</v>
      </c>
      <c r="V105" s="62" t="str">
        <f aca="false">IF(Y105="","",Y105)</f>
        <v/>
      </c>
      <c r="W105" s="59" t="s">
        <v>79</v>
      </c>
      <c r="X105" s="57" t="n">
        <v>100</v>
      </c>
      <c r="Y105" s="57"/>
      <c r="Z105" s="59" t="s">
        <v>79</v>
      </c>
      <c r="AA105" s="55" t="s">
        <v>80</v>
      </c>
      <c r="AB105" s="57"/>
      <c r="AC105" s="59" t="s">
        <v>79</v>
      </c>
      <c r="AD105" s="58" t="n">
        <v>24</v>
      </c>
      <c r="AE105" s="63" t="n">
        <v>45332</v>
      </c>
      <c r="AF105" s="64" t="n">
        <f aca="false">IF(AD105=0,0,IF(AE105="","",EDATE(AE105,AD105)-DAY(1)))</f>
        <v>46032</v>
      </c>
      <c r="AG105" s="56" t="s">
        <v>81</v>
      </c>
      <c r="AH105" s="56" t="s">
        <v>82</v>
      </c>
      <c r="AI105" s="59" t="s">
        <v>3252</v>
      </c>
      <c r="AJ105" s="56" t="s">
        <v>113</v>
      </c>
      <c r="AK105" s="64" t="str">
        <f aca="true">IF(AE105=0,"нет данных",IF(TODAY()&lt;AF105-30,"поверен",IF(TODAY()&gt;AF105,"ЗАМЕНИТЬ","ПРОСРОЧЕН")))</f>
        <v>поверен</v>
      </c>
      <c r="AL105" s="59"/>
      <c r="AM105" s="59" t="s">
        <v>85</v>
      </c>
      <c r="AN105" s="59" t="s">
        <v>86</v>
      </c>
      <c r="AO105" s="59" t="s">
        <v>87</v>
      </c>
      <c r="AP105" s="57" t="s">
        <v>365</v>
      </c>
      <c r="AQ105" s="65"/>
      <c r="AR105" s="64"/>
      <c r="AS105" s="59" t="s">
        <v>90</v>
      </c>
      <c r="AT105" s="54" t="s">
        <v>91</v>
      </c>
      <c r="AU105" s="54"/>
      <c r="AV105" s="56"/>
      <c r="AW105" s="56"/>
      <c r="AX105" s="54"/>
      <c r="AY105" s="54"/>
      <c r="AZ105" s="54"/>
      <c r="BA105" s="56" t="s">
        <v>92</v>
      </c>
      <c r="BB105" s="56" t="s">
        <v>93</v>
      </c>
      <c r="BC105" s="56" t="s">
        <v>94</v>
      </c>
      <c r="BD105" s="59" t="n">
        <v>3160</v>
      </c>
      <c r="BE105" s="56"/>
      <c r="BF105" s="56"/>
      <c r="BG105" s="491" t="s">
        <v>3253</v>
      </c>
      <c r="BH105" s="68"/>
      <c r="BI105" s="62"/>
      <c r="BJ105" s="107" t="s">
        <v>96</v>
      </c>
      <c r="BK105" s="62" t="s">
        <v>97</v>
      </c>
    </row>
    <row r="106" customFormat="false" ht="54.95" hidden="false" customHeight="true" outlineLevel="0" collapsed="false">
      <c r="A106" s="54"/>
      <c r="B106" s="54" t="s">
        <v>62</v>
      </c>
      <c r="C106" s="54" t="s">
        <v>63</v>
      </c>
      <c r="D106" s="55" t="s">
        <v>64</v>
      </c>
      <c r="E106" s="55" t="n">
        <v>214</v>
      </c>
      <c r="F106" s="56" t="s">
        <v>3254</v>
      </c>
      <c r="G106" s="56" t="s">
        <v>342</v>
      </c>
      <c r="H106" s="55" t="s">
        <v>3255</v>
      </c>
      <c r="I106" s="57" t="s">
        <v>69</v>
      </c>
      <c r="J106" s="56" t="s">
        <v>361</v>
      </c>
      <c r="K106" s="58" t="s">
        <v>71</v>
      </c>
      <c r="L106" s="58" t="s">
        <v>362</v>
      </c>
      <c r="M106" s="58" t="s">
        <v>73</v>
      </c>
      <c r="N106" s="58" t="s">
        <v>3256</v>
      </c>
      <c r="O106" s="54" t="s">
        <v>75</v>
      </c>
      <c r="P106" s="54" t="s">
        <v>76</v>
      </c>
      <c r="Q106" s="59" t="s">
        <v>77</v>
      </c>
      <c r="R106" s="69" t="n">
        <v>42591</v>
      </c>
      <c r="S106" s="57" t="n">
        <v>15</v>
      </c>
      <c r="T106" s="56" t="n">
        <f aca="false">R106+S106*365.2</f>
        <v>48069</v>
      </c>
      <c r="U106" s="55" t="s">
        <v>78</v>
      </c>
      <c r="V106" s="54" t="str">
        <f aca="false">IF(Y106="","",Y106)</f>
        <v/>
      </c>
      <c r="W106" s="54" t="str">
        <f aca="false">IF(Z106="","",Z106)</f>
        <v>%НКПР</v>
      </c>
      <c r="X106" s="57" t="n">
        <v>100</v>
      </c>
      <c r="Y106" s="57"/>
      <c r="Z106" s="59" t="s">
        <v>79</v>
      </c>
      <c r="AA106" s="55" t="s">
        <v>80</v>
      </c>
      <c r="AB106" s="57"/>
      <c r="AC106" s="59" t="s">
        <v>79</v>
      </c>
      <c r="AD106" s="58" t="n">
        <v>24</v>
      </c>
      <c r="AE106" s="63" t="n">
        <v>45332</v>
      </c>
      <c r="AF106" s="64" t="n">
        <f aca="false">IF(AD106=0,0,IF(AE106="","",EDATE(AE106,AD106)-DAY(1)))</f>
        <v>46032</v>
      </c>
      <c r="AG106" s="56" t="s">
        <v>81</v>
      </c>
      <c r="AH106" s="56" t="s">
        <v>82</v>
      </c>
      <c r="AI106" s="54" t="s">
        <v>3257</v>
      </c>
      <c r="AJ106" s="56" t="s">
        <v>113</v>
      </c>
      <c r="AK106" s="64" t="str">
        <f aca="true">IF(AE106=0,"нет данных",IF(TODAY()&lt;AF106-30,"поверен",IF(TODAY()&gt;AF106,"ПРОСРОЧЕН")))</f>
        <v>поверен</v>
      </c>
      <c r="AL106" s="59"/>
      <c r="AM106" s="59" t="s">
        <v>85</v>
      </c>
      <c r="AN106" s="59" t="s">
        <v>86</v>
      </c>
      <c r="AO106" s="59" t="s">
        <v>87</v>
      </c>
      <c r="AP106" s="57" t="s">
        <v>365</v>
      </c>
      <c r="AQ106" s="65" t="n">
        <v>2016</v>
      </c>
      <c r="AR106" s="64"/>
      <c r="AS106" s="59" t="s">
        <v>90</v>
      </c>
      <c r="AT106" s="54" t="s">
        <v>91</v>
      </c>
      <c r="AU106" s="54"/>
      <c r="AV106" s="56"/>
      <c r="AW106" s="56"/>
      <c r="AX106" s="54"/>
      <c r="AY106" s="54"/>
      <c r="AZ106" s="54"/>
      <c r="BA106" s="56" t="s">
        <v>402</v>
      </c>
      <c r="BB106" s="56" t="s">
        <v>93</v>
      </c>
      <c r="BC106" s="56" t="s">
        <v>94</v>
      </c>
      <c r="BD106" s="59" t="n">
        <v>3160</v>
      </c>
      <c r="BE106" s="56"/>
      <c r="BF106" s="56"/>
      <c r="BG106" s="491" t="s">
        <v>3258</v>
      </c>
      <c r="BH106" s="71"/>
      <c r="BI106" s="54"/>
      <c r="BJ106" s="65" t="s">
        <v>96</v>
      </c>
      <c r="BK106" s="54" t="s">
        <v>97</v>
      </c>
    </row>
    <row r="107" customFormat="false" ht="54.95" hidden="false" customHeight="true" outlineLevel="0" collapsed="false">
      <c r="A107" s="62"/>
      <c r="B107" s="54" t="s">
        <v>62</v>
      </c>
      <c r="C107" s="54" t="s">
        <v>63</v>
      </c>
      <c r="D107" s="300" t="s">
        <v>64</v>
      </c>
      <c r="E107" s="300" t="n">
        <v>202</v>
      </c>
      <c r="F107" s="301" t="s">
        <v>2196</v>
      </c>
      <c r="G107" s="301" t="s">
        <v>3259</v>
      </c>
      <c r="H107" s="300" t="s">
        <v>2256</v>
      </c>
      <c r="I107" s="302" t="s">
        <v>552</v>
      </c>
      <c r="J107" s="301" t="s">
        <v>553</v>
      </c>
      <c r="K107" s="303" t="s">
        <v>554</v>
      </c>
      <c r="L107" s="303" t="s">
        <v>555</v>
      </c>
      <c r="M107" s="301" t="s">
        <v>3260</v>
      </c>
      <c r="N107" s="303" t="s">
        <v>3261</v>
      </c>
      <c r="O107" s="62" t="s">
        <v>558</v>
      </c>
      <c r="P107" s="62" t="s">
        <v>76</v>
      </c>
      <c r="Q107" s="304" t="s">
        <v>108</v>
      </c>
      <c r="R107" s="60" t="n">
        <v>42101</v>
      </c>
      <c r="S107" s="302" t="n">
        <v>8</v>
      </c>
      <c r="T107" s="301" t="n">
        <f aca="false">R107+S107*365.2</f>
        <v>45022.6</v>
      </c>
      <c r="U107" s="300" t="s">
        <v>334</v>
      </c>
      <c r="V107" s="62" t="str">
        <f aca="false">IF(Y107="","",Y107)</f>
        <v/>
      </c>
      <c r="W107" s="62" t="str">
        <f aca="false">IF(Z107="","",Z107)</f>
        <v>°С</v>
      </c>
      <c r="X107" s="302" t="n">
        <v>150</v>
      </c>
      <c r="Y107" s="302"/>
      <c r="Z107" s="304" t="s">
        <v>109</v>
      </c>
      <c r="AA107" s="300" t="s">
        <v>742</v>
      </c>
      <c r="AB107" s="302"/>
      <c r="AC107" s="304" t="s">
        <v>111</v>
      </c>
      <c r="AD107" s="303" t="n">
        <v>48</v>
      </c>
      <c r="AE107" s="451" t="n">
        <v>45154</v>
      </c>
      <c r="AF107" s="306" t="n">
        <f aca="false">IF(AD107=0,0,IF(AE107="","",EDATE(AE107,AD107)-DAY(1)))</f>
        <v>46584</v>
      </c>
      <c r="AG107" s="306" t="s">
        <v>81</v>
      </c>
      <c r="AH107" s="306" t="s">
        <v>82</v>
      </c>
      <c r="AI107" s="304" t="s">
        <v>3262</v>
      </c>
      <c r="AJ107" s="301" t="s">
        <v>113</v>
      </c>
      <c r="AK107" s="306" t="str">
        <f aca="true">IF(AE107=0,"нет данных",IF(TODAY()&lt;AF107-30,"поверен",IF(TODAY()&gt;AF107,"ЗАМЕНИТЬ","ПРОСРОЧЕН")))</f>
        <v>поверен</v>
      </c>
      <c r="AL107" s="304"/>
      <c r="AM107" s="304" t="s">
        <v>85</v>
      </c>
      <c r="AN107" s="304" t="s">
        <v>3176</v>
      </c>
      <c r="AO107" s="304" t="s">
        <v>87</v>
      </c>
      <c r="AP107" s="302" t="s">
        <v>2239</v>
      </c>
      <c r="AQ107" s="107" t="n">
        <v>2017</v>
      </c>
      <c r="AR107" s="306"/>
      <c r="AS107" s="304" t="s">
        <v>90</v>
      </c>
      <c r="AT107" s="62" t="s">
        <v>746</v>
      </c>
      <c r="AU107" s="62"/>
      <c r="AV107" s="301"/>
      <c r="AW107" s="301"/>
      <c r="AX107" s="62"/>
      <c r="AY107" s="62"/>
      <c r="AZ107" s="62"/>
      <c r="BA107" s="301"/>
      <c r="BB107" s="301" t="s">
        <v>116</v>
      </c>
      <c r="BC107" s="301" t="s">
        <v>117</v>
      </c>
      <c r="BD107" s="304" t="n">
        <v>3201</v>
      </c>
      <c r="BE107" s="301"/>
      <c r="BF107" s="301"/>
      <c r="BG107" s="491" t="s">
        <v>3263</v>
      </c>
      <c r="BH107" s="68"/>
      <c r="BI107" s="62"/>
      <c r="BJ107" s="62"/>
      <c r="BK107" s="62"/>
    </row>
    <row r="108" customFormat="false" ht="54.95" hidden="false" customHeight="true" outlineLevel="0" collapsed="false">
      <c r="A108" s="54"/>
      <c r="B108" s="54" t="s">
        <v>62</v>
      </c>
      <c r="C108" s="54" t="s">
        <v>63</v>
      </c>
      <c r="D108" s="55" t="s">
        <v>64</v>
      </c>
      <c r="E108" s="55" t="n">
        <v>244</v>
      </c>
      <c r="F108" s="56" t="s">
        <v>2620</v>
      </c>
      <c r="G108" s="56" t="s">
        <v>2627</v>
      </c>
      <c r="H108" s="55" t="s">
        <v>1934</v>
      </c>
      <c r="I108" s="57" t="s">
        <v>69</v>
      </c>
      <c r="J108" s="56" t="s">
        <v>2305</v>
      </c>
      <c r="K108" s="58" t="s">
        <v>71</v>
      </c>
      <c r="L108" s="58" t="s">
        <v>362</v>
      </c>
      <c r="M108" s="58" t="s">
        <v>73</v>
      </c>
      <c r="N108" s="58" t="s">
        <v>2628</v>
      </c>
      <c r="O108" s="54" t="s">
        <v>75</v>
      </c>
      <c r="P108" s="54" t="s">
        <v>76</v>
      </c>
      <c r="Q108" s="59" t="s">
        <v>77</v>
      </c>
      <c r="R108" s="60" t="n">
        <v>42591</v>
      </c>
      <c r="S108" s="57" t="n">
        <v>15</v>
      </c>
      <c r="T108" s="56" t="n">
        <f aca="false">R108+S108*365.2</f>
        <v>48069</v>
      </c>
      <c r="U108" s="55" t="s">
        <v>78</v>
      </c>
      <c r="V108" s="62" t="str">
        <f aca="false">IF(Y108="","",Y108)</f>
        <v/>
      </c>
      <c r="W108" s="62" t="str">
        <f aca="false">IF(Z108="","",Z108)</f>
        <v>%НКПР</v>
      </c>
      <c r="X108" s="57" t="n">
        <v>100</v>
      </c>
      <c r="Y108" s="57"/>
      <c r="Z108" s="59" t="s">
        <v>79</v>
      </c>
      <c r="AA108" s="55" t="s">
        <v>80</v>
      </c>
      <c r="AB108" s="57"/>
      <c r="AC108" s="59" t="s">
        <v>79</v>
      </c>
      <c r="AD108" s="58" t="n">
        <v>24</v>
      </c>
      <c r="AE108" s="69" t="n">
        <v>45001</v>
      </c>
      <c r="AF108" s="64" t="n">
        <f aca="false">IF(AD108=0,0,IF(AE108="","",EDATE(AE108,AD108)-DAY(1)))</f>
        <v>45701</v>
      </c>
      <c r="AG108" s="56" t="s">
        <v>81</v>
      </c>
      <c r="AH108" s="56" t="s">
        <v>82</v>
      </c>
      <c r="AI108" s="54" t="s">
        <v>2629</v>
      </c>
      <c r="AJ108" s="56" t="s">
        <v>1121</v>
      </c>
      <c r="AK108" s="64" t="str">
        <f aca="true">IF(AE108=0,"нет данных",IF(TODAY()&lt;AF108-30,"поверен",IF(TODAY()&gt;AF108,"ЗАМЕНИТЬ","ПРОСРОЧЕН")))</f>
        <v>ЗАМЕНИТЬ</v>
      </c>
      <c r="AL108" s="59"/>
      <c r="AM108" s="59" t="s">
        <v>85</v>
      </c>
      <c r="AN108" s="59" t="s">
        <v>86</v>
      </c>
      <c r="AO108" s="59" t="s">
        <v>87</v>
      </c>
      <c r="AP108" s="57" t="s">
        <v>365</v>
      </c>
      <c r="AQ108" s="65"/>
      <c r="AR108" s="64"/>
      <c r="AS108" s="59" t="s">
        <v>90</v>
      </c>
      <c r="AT108" s="54" t="s">
        <v>91</v>
      </c>
      <c r="AU108" s="54"/>
      <c r="AV108" s="56"/>
      <c r="AW108" s="56"/>
      <c r="AX108" s="54"/>
      <c r="AY108" s="54"/>
      <c r="AZ108" s="54"/>
      <c r="BA108" s="56" t="s">
        <v>402</v>
      </c>
      <c r="BB108" s="56" t="s">
        <v>93</v>
      </c>
      <c r="BC108" s="56" t="s">
        <v>94</v>
      </c>
      <c r="BD108" s="59" t="n">
        <v>3160</v>
      </c>
      <c r="BE108" s="56"/>
      <c r="BF108" s="56"/>
      <c r="BG108" s="491" t="s">
        <v>3264</v>
      </c>
      <c r="BH108" s="62"/>
      <c r="BI108" s="62"/>
      <c r="BJ108" s="107" t="s">
        <v>96</v>
      </c>
      <c r="BK108" s="62" t="s">
        <v>97</v>
      </c>
    </row>
    <row r="109" customFormat="false" ht="54.95" hidden="false" customHeight="true" outlineLevel="0" collapsed="false">
      <c r="A109" s="54"/>
      <c r="B109" s="54" t="s">
        <v>62</v>
      </c>
      <c r="C109" s="54" t="s">
        <v>63</v>
      </c>
      <c r="D109" s="55" t="s">
        <v>64</v>
      </c>
      <c r="E109" s="55" t="n">
        <v>212</v>
      </c>
      <c r="F109" s="56" t="s">
        <v>2182</v>
      </c>
      <c r="G109" s="56" t="s">
        <v>3265</v>
      </c>
      <c r="H109" s="55" t="s">
        <v>3266</v>
      </c>
      <c r="I109" s="57" t="s">
        <v>69</v>
      </c>
      <c r="J109" s="56" t="s">
        <v>361</v>
      </c>
      <c r="K109" s="58" t="s">
        <v>71</v>
      </c>
      <c r="L109" s="58" t="s">
        <v>362</v>
      </c>
      <c r="M109" s="56" t="s">
        <v>73</v>
      </c>
      <c r="N109" s="58" t="s">
        <v>3267</v>
      </c>
      <c r="O109" s="54" t="s">
        <v>75</v>
      </c>
      <c r="P109" s="54" t="s">
        <v>76</v>
      </c>
      <c r="Q109" s="59" t="s">
        <v>77</v>
      </c>
      <c r="R109" s="69" t="n">
        <v>42592</v>
      </c>
      <c r="S109" s="57" t="n">
        <v>15</v>
      </c>
      <c r="T109" s="56" t="n">
        <f aca="false">R109+S109*365.2</f>
        <v>48070</v>
      </c>
      <c r="U109" s="55" t="s">
        <v>78</v>
      </c>
      <c r="V109" s="62" t="str">
        <f aca="false">IF(Y109="","",Y109)</f>
        <v/>
      </c>
      <c r="W109" s="62" t="str">
        <f aca="false">IF(Z109="","",Z109)</f>
        <v>%НКПР</v>
      </c>
      <c r="X109" s="57" t="n">
        <v>100</v>
      </c>
      <c r="Y109" s="57"/>
      <c r="Z109" s="59" t="s">
        <v>79</v>
      </c>
      <c r="AA109" s="55" t="s">
        <v>80</v>
      </c>
      <c r="AB109" s="57"/>
      <c r="AC109" s="59" t="s">
        <v>79</v>
      </c>
      <c r="AD109" s="58" t="n">
        <v>24</v>
      </c>
      <c r="AE109" s="63" t="n">
        <v>45576</v>
      </c>
      <c r="AF109" s="64" t="n">
        <f aca="false">IF(AD109=0,0,IF(AE109="","",EDATE(AE109,AD109)-DAY(1)))</f>
        <v>46275</v>
      </c>
      <c r="AG109" s="56" t="s">
        <v>81</v>
      </c>
      <c r="AH109" s="56" t="s">
        <v>82</v>
      </c>
      <c r="AI109" s="59" t="s">
        <v>3268</v>
      </c>
      <c r="AJ109" s="56" t="s">
        <v>316</v>
      </c>
      <c r="AK109" s="64" t="str">
        <f aca="true">IF(AE109=0,"нет данных",IF(TODAY()&lt;AF109-30,"поверен",IF(TODAY()&gt;AF109,"ЗАМЕНИТЬ","ПРОСРОЧЕН")))</f>
        <v>поверен</v>
      </c>
      <c r="AL109" s="59"/>
      <c r="AM109" s="59" t="s">
        <v>85</v>
      </c>
      <c r="AN109" s="59" t="s">
        <v>86</v>
      </c>
      <c r="AO109" s="59" t="s">
        <v>87</v>
      </c>
      <c r="AP109" s="57" t="s">
        <v>365</v>
      </c>
      <c r="AQ109" s="65"/>
      <c r="AR109" s="64"/>
      <c r="AS109" s="59" t="s">
        <v>90</v>
      </c>
      <c r="AT109" s="54" t="s">
        <v>91</v>
      </c>
      <c r="AU109" s="54"/>
      <c r="AV109" s="56"/>
      <c r="AW109" s="56"/>
      <c r="AX109" s="54"/>
      <c r="AY109" s="54"/>
      <c r="AZ109" s="54"/>
      <c r="BA109" s="56"/>
      <c r="BB109" s="56" t="s">
        <v>93</v>
      </c>
      <c r="BC109" s="56" t="s">
        <v>94</v>
      </c>
      <c r="BD109" s="59" t="n">
        <v>3160</v>
      </c>
      <c r="BE109" s="56"/>
      <c r="BF109" s="56"/>
      <c r="BG109" s="62" t="s">
        <v>359</v>
      </c>
      <c r="BH109" s="68"/>
      <c r="BI109" s="62"/>
      <c r="BJ109" s="107" t="s">
        <v>96</v>
      </c>
      <c r="BK109" s="62" t="s">
        <v>97</v>
      </c>
    </row>
    <row r="110" customFormat="false" ht="54.95" hidden="false" customHeight="true" outlineLevel="0" collapsed="false">
      <c r="A110" s="54"/>
      <c r="B110" s="54" t="s">
        <v>62</v>
      </c>
      <c r="C110" s="54" t="s">
        <v>63</v>
      </c>
      <c r="D110" s="55" t="s">
        <v>64</v>
      </c>
      <c r="E110" s="55" t="n">
        <v>213</v>
      </c>
      <c r="F110" s="56" t="s">
        <v>2182</v>
      </c>
      <c r="G110" s="56" t="s">
        <v>3269</v>
      </c>
      <c r="H110" s="55" t="s">
        <v>3270</v>
      </c>
      <c r="I110" s="57" t="s">
        <v>69</v>
      </c>
      <c r="J110" s="56" t="s">
        <v>3234</v>
      </c>
      <c r="K110" s="58" t="s">
        <v>71</v>
      </c>
      <c r="L110" s="58" t="s">
        <v>362</v>
      </c>
      <c r="M110" s="56" t="s">
        <v>73</v>
      </c>
      <c r="N110" s="58" t="s">
        <v>3271</v>
      </c>
      <c r="O110" s="54" t="s">
        <v>75</v>
      </c>
      <c r="P110" s="54" t="s">
        <v>76</v>
      </c>
      <c r="Q110" s="59" t="s">
        <v>77</v>
      </c>
      <c r="R110" s="69" t="n">
        <v>44418</v>
      </c>
      <c r="S110" s="57" t="n">
        <v>15</v>
      </c>
      <c r="T110" s="56" t="n">
        <f aca="false">R110+S110*365.2</f>
        <v>49896</v>
      </c>
      <c r="U110" s="55" t="s">
        <v>78</v>
      </c>
      <c r="V110" s="62" t="str">
        <f aca="false">IF(Y110="","",Y110)</f>
        <v/>
      </c>
      <c r="W110" s="62" t="str">
        <f aca="false">IF(Z110="","",Z110)</f>
        <v>%НКПР</v>
      </c>
      <c r="X110" s="57" t="n">
        <v>100</v>
      </c>
      <c r="Y110" s="57"/>
      <c r="Z110" s="59" t="s">
        <v>79</v>
      </c>
      <c r="AA110" s="55" t="s">
        <v>80</v>
      </c>
      <c r="AB110" s="57"/>
      <c r="AC110" s="59" t="s">
        <v>79</v>
      </c>
      <c r="AD110" s="58" t="n">
        <v>24</v>
      </c>
      <c r="AE110" s="63" t="n">
        <v>45576</v>
      </c>
      <c r="AF110" s="64" t="n">
        <f aca="false">IF(AD110=0,0,IF(AE110="","",EDATE(AE110,AD110)-DAY(1)))</f>
        <v>46275</v>
      </c>
      <c r="AG110" s="56" t="s">
        <v>81</v>
      </c>
      <c r="AH110" s="56" t="s">
        <v>82</v>
      </c>
      <c r="AI110" s="59" t="s">
        <v>3272</v>
      </c>
      <c r="AJ110" s="56" t="s">
        <v>316</v>
      </c>
      <c r="AK110" s="64" t="str">
        <f aca="true">IF(AE110=0,"нет данных",IF(TODAY()&lt;AF110-30,"поверен",IF(TODAY()&gt;AF110,"ЗАМЕНИТЬ","ПРОСРОЧЕН")))</f>
        <v>поверен</v>
      </c>
      <c r="AL110" s="59"/>
      <c r="AM110" s="59" t="s">
        <v>85</v>
      </c>
      <c r="AN110" s="59" t="s">
        <v>86</v>
      </c>
      <c r="AO110" s="59" t="s">
        <v>87</v>
      </c>
      <c r="AP110" s="57" t="s">
        <v>365</v>
      </c>
      <c r="AQ110" s="65"/>
      <c r="AR110" s="64"/>
      <c r="AS110" s="59" t="s">
        <v>90</v>
      </c>
      <c r="AT110" s="54" t="s">
        <v>91</v>
      </c>
      <c r="AU110" s="54"/>
      <c r="AV110" s="56"/>
      <c r="AW110" s="56"/>
      <c r="AX110" s="54"/>
      <c r="AY110" s="54"/>
      <c r="AZ110" s="54"/>
      <c r="BA110" s="56"/>
      <c r="BB110" s="56" t="s">
        <v>93</v>
      </c>
      <c r="BC110" s="56" t="s">
        <v>94</v>
      </c>
      <c r="BD110" s="59" t="n">
        <v>3160</v>
      </c>
      <c r="BE110" s="56"/>
      <c r="BF110" s="56"/>
      <c r="BG110" s="491" t="s">
        <v>3273</v>
      </c>
      <c r="BH110" s="68"/>
      <c r="BI110" s="62"/>
      <c r="BJ110" s="107" t="s">
        <v>96</v>
      </c>
      <c r="BK110" s="62" t="s">
        <v>97</v>
      </c>
    </row>
    <row r="111" customFormat="false" ht="54.95" hidden="false" customHeight="true" outlineLevel="0" collapsed="false">
      <c r="A111" s="54"/>
      <c r="B111" s="54" t="s">
        <v>62</v>
      </c>
      <c r="C111" s="54" t="s">
        <v>63</v>
      </c>
      <c r="D111" s="55" t="s">
        <v>64</v>
      </c>
      <c r="E111" s="55" t="n">
        <v>600</v>
      </c>
      <c r="F111" s="56" t="s">
        <v>680</v>
      </c>
      <c r="G111" s="56" t="s">
        <v>1125</v>
      </c>
      <c r="H111" s="62" t="s">
        <v>1126</v>
      </c>
      <c r="I111" s="57" t="s">
        <v>568</v>
      </c>
      <c r="J111" s="56" t="s">
        <v>330</v>
      </c>
      <c r="K111" s="58" t="s">
        <v>749</v>
      </c>
      <c r="L111" s="62" t="s">
        <v>750</v>
      </c>
      <c r="M111" s="58" t="s">
        <v>571</v>
      </c>
      <c r="N111" s="58" t="n">
        <v>2331803</v>
      </c>
      <c r="O111" s="107" t="s">
        <v>751</v>
      </c>
      <c r="P111" s="54" t="s">
        <v>76</v>
      </c>
      <c r="Q111" s="59" t="s">
        <v>108</v>
      </c>
      <c r="R111" s="60" t="n">
        <v>42592</v>
      </c>
      <c r="S111" s="57" t="n">
        <v>5</v>
      </c>
      <c r="T111" s="56" t="n">
        <f aca="false">R111+S111*365.2</f>
        <v>44418</v>
      </c>
      <c r="U111" s="55" t="n">
        <v>-50</v>
      </c>
      <c r="V111" s="62" t="str">
        <f aca="false">IF(Y111="","",Y111)</f>
        <v/>
      </c>
      <c r="W111" s="62" t="str">
        <f aca="false">IF(Z111="","",Z111)</f>
        <v>°С</v>
      </c>
      <c r="X111" s="57" t="n">
        <v>120</v>
      </c>
      <c r="Y111" s="57"/>
      <c r="Z111" s="59" t="s">
        <v>109</v>
      </c>
      <c r="AA111" s="55" t="s">
        <v>752</v>
      </c>
      <c r="AB111" s="57"/>
      <c r="AC111" s="59"/>
      <c r="AD111" s="58" t="n">
        <v>48</v>
      </c>
      <c r="AE111" s="63" t="n">
        <v>45612</v>
      </c>
      <c r="AF111" s="64" t="n">
        <f aca="false">IF(AD111=0,0,IF(AE111="","",EDATE(AE111,AD111)-DAY(1)))</f>
        <v>47042</v>
      </c>
      <c r="AG111" s="64" t="s">
        <v>81</v>
      </c>
      <c r="AH111" s="64" t="s">
        <v>82</v>
      </c>
      <c r="AI111" s="59" t="s">
        <v>3274</v>
      </c>
      <c r="AJ111" s="56" t="s">
        <v>113</v>
      </c>
      <c r="AK111" s="64" t="str">
        <f aca="true">IF(AE111=0,"нет данных",IF(TODAY()&lt;AF111-30,"поверен",IF(TODAY()&gt;AF111,"ЗАМЕНИТЬ","ПРОСРОЧЕН")))</f>
        <v>поверен</v>
      </c>
      <c r="AL111" s="59"/>
      <c r="AM111" s="59" t="s">
        <v>85</v>
      </c>
      <c r="AN111" s="59" t="s">
        <v>86</v>
      </c>
      <c r="AO111" s="59" t="s">
        <v>87</v>
      </c>
      <c r="AP111" s="57" t="s">
        <v>544</v>
      </c>
      <c r="AQ111" s="65" t="s">
        <v>754</v>
      </c>
      <c r="AR111" s="64"/>
      <c r="AS111" s="59" t="s">
        <v>90</v>
      </c>
      <c r="AT111" s="54"/>
      <c r="AU111" s="54"/>
      <c r="AV111" s="56"/>
      <c r="AW111" s="56"/>
      <c r="AX111" s="54"/>
      <c r="AY111" s="54"/>
      <c r="AZ111" s="54"/>
      <c r="BA111" s="56"/>
      <c r="BB111" s="56" t="s">
        <v>116</v>
      </c>
      <c r="BC111" s="56" t="s">
        <v>117</v>
      </c>
      <c r="BD111" s="59" t="n">
        <v>3201</v>
      </c>
      <c r="BE111" s="56"/>
      <c r="BF111" s="56"/>
      <c r="BG111" s="491" t="s">
        <v>3275</v>
      </c>
      <c r="BH111" s="68"/>
      <c r="BI111" s="62"/>
      <c r="BJ111" s="62"/>
      <c r="BK111" s="62"/>
      <c r="BL111" s="52"/>
      <c r="BM111" s="52"/>
      <c r="BN111" s="52"/>
    </row>
    <row r="112" customFormat="false" ht="54.95" hidden="false" customHeight="true" outlineLevel="0" collapsed="false">
      <c r="A112" s="54"/>
      <c r="B112" s="32" t="s">
        <v>62</v>
      </c>
      <c r="C112" s="32" t="s">
        <v>63</v>
      </c>
      <c r="D112" s="492" t="s">
        <v>64</v>
      </c>
      <c r="E112" s="492" t="n">
        <v>220</v>
      </c>
      <c r="F112" s="493" t="s">
        <v>2384</v>
      </c>
      <c r="G112" s="493" t="s">
        <v>342</v>
      </c>
      <c r="H112" s="492" t="s">
        <v>2394</v>
      </c>
      <c r="I112" s="494" t="s">
        <v>69</v>
      </c>
      <c r="J112" s="493" t="s">
        <v>361</v>
      </c>
      <c r="K112" s="495" t="s">
        <v>71</v>
      </c>
      <c r="L112" s="495" t="s">
        <v>362</v>
      </c>
      <c r="M112" s="495" t="s">
        <v>73</v>
      </c>
      <c r="N112" s="495" t="s">
        <v>2395</v>
      </c>
      <c r="O112" s="32" t="s">
        <v>75</v>
      </c>
      <c r="P112" s="32" t="s">
        <v>76</v>
      </c>
      <c r="Q112" s="496" t="s">
        <v>77</v>
      </c>
      <c r="R112" s="497" t="n">
        <v>42591</v>
      </c>
      <c r="S112" s="494" t="n">
        <v>15</v>
      </c>
      <c r="T112" s="493" t="n">
        <f aca="false">R112+S112*365.2</f>
        <v>48069</v>
      </c>
      <c r="U112" s="492" t="s">
        <v>78</v>
      </c>
      <c r="V112" s="455" t="str">
        <f aca="false">IF(Y112="","",Y112)</f>
        <v/>
      </c>
      <c r="W112" s="455" t="str">
        <f aca="false">IF(Z112="","",Z112)</f>
        <v>%НКПР</v>
      </c>
      <c r="X112" s="494" t="n">
        <v>100</v>
      </c>
      <c r="Y112" s="494"/>
      <c r="Z112" s="496" t="s">
        <v>79</v>
      </c>
      <c r="AA112" s="492" t="s">
        <v>80</v>
      </c>
      <c r="AB112" s="494"/>
      <c r="AC112" s="496" t="s">
        <v>79</v>
      </c>
      <c r="AD112" s="495" t="n">
        <v>24</v>
      </c>
      <c r="AE112" s="498" t="n">
        <v>45002</v>
      </c>
      <c r="AF112" s="499" t="n">
        <f aca="false">IF(AD112=0,0,IF(AE112="","",EDATE(AE112,AD112)-DAY(1)))</f>
        <v>45702</v>
      </c>
      <c r="AG112" s="493" t="s">
        <v>81</v>
      </c>
      <c r="AH112" s="493" t="s">
        <v>82</v>
      </c>
      <c r="AI112" s="32" t="s">
        <v>2396</v>
      </c>
      <c r="AJ112" s="493" t="s">
        <v>1121</v>
      </c>
      <c r="AK112" s="499" t="str">
        <f aca="true">IF(AE112=0,"нет данных",IF(TODAY()&lt;AF112-30,"поверен",IF(TODAY()&gt;AF112,"ЗАМЕНИТЬ","ПРОСРОЧЕН")))</f>
        <v>ЗАМЕНИТЬ</v>
      </c>
      <c r="AL112" s="496"/>
      <c r="AM112" s="496" t="s">
        <v>85</v>
      </c>
      <c r="AN112" s="496" t="s">
        <v>86</v>
      </c>
      <c r="AO112" s="496" t="s">
        <v>87</v>
      </c>
      <c r="AP112" s="494" t="s">
        <v>365</v>
      </c>
      <c r="AQ112" s="500" t="s">
        <v>263</v>
      </c>
      <c r="AR112" s="499"/>
      <c r="AS112" s="496" t="s">
        <v>90</v>
      </c>
      <c r="AT112" s="32" t="s">
        <v>91</v>
      </c>
      <c r="AU112" s="32"/>
      <c r="AV112" s="500" t="s">
        <v>263</v>
      </c>
      <c r="AW112" s="493"/>
      <c r="AX112" s="32"/>
      <c r="AY112" s="32"/>
      <c r="AZ112" s="32"/>
      <c r="BA112" s="493" t="s">
        <v>402</v>
      </c>
      <c r="BB112" s="493" t="s">
        <v>93</v>
      </c>
      <c r="BC112" s="493" t="s">
        <v>94</v>
      </c>
      <c r="BD112" s="496" t="n">
        <v>3160</v>
      </c>
      <c r="BE112" s="493"/>
      <c r="BF112" s="493"/>
      <c r="BG112" s="501" t="s">
        <v>3275</v>
      </c>
      <c r="BH112" s="455"/>
      <c r="BI112" s="455"/>
      <c r="BJ112" s="502" t="s">
        <v>96</v>
      </c>
      <c r="BK112" s="455" t="s">
        <v>97</v>
      </c>
      <c r="BL112" s="503"/>
      <c r="BM112" s="503"/>
      <c r="BN112" s="503"/>
    </row>
    <row r="113" customFormat="false" ht="54.95" hidden="false" customHeight="true" outlineLevel="0" collapsed="false">
      <c r="A113" s="54"/>
      <c r="B113" s="54" t="s">
        <v>62</v>
      </c>
      <c r="C113" s="54" t="s">
        <v>63</v>
      </c>
      <c r="D113" s="55" t="s">
        <v>64</v>
      </c>
      <c r="E113" s="55" t="s">
        <v>392</v>
      </c>
      <c r="F113" s="56" t="s">
        <v>371</v>
      </c>
      <c r="G113" s="56" t="s">
        <v>342</v>
      </c>
      <c r="H113" s="55" t="s">
        <v>400</v>
      </c>
      <c r="I113" s="57" t="s">
        <v>69</v>
      </c>
      <c r="J113" s="56" t="s">
        <v>361</v>
      </c>
      <c r="K113" s="58" t="s">
        <v>71</v>
      </c>
      <c r="L113" s="58" t="s">
        <v>362</v>
      </c>
      <c r="M113" s="58" t="s">
        <v>73</v>
      </c>
      <c r="N113" s="58" t="s">
        <v>3276</v>
      </c>
      <c r="O113" s="54" t="s">
        <v>444</v>
      </c>
      <c r="P113" s="54" t="s">
        <v>76</v>
      </c>
      <c r="Q113" s="59" t="s">
        <v>77</v>
      </c>
      <c r="R113" s="60" t="n">
        <v>42736</v>
      </c>
      <c r="S113" s="57" t="n">
        <v>15</v>
      </c>
      <c r="T113" s="56" t="n">
        <f aca="false">R113+S113*365.2</f>
        <v>48214</v>
      </c>
      <c r="U113" s="55" t="s">
        <v>78</v>
      </c>
      <c r="V113" s="62" t="str">
        <f aca="false">IF(Y113="","",Y113)</f>
        <v/>
      </c>
      <c r="W113" s="59" t="s">
        <v>79</v>
      </c>
      <c r="X113" s="57" t="n">
        <v>100</v>
      </c>
      <c r="Y113" s="57"/>
      <c r="Z113" s="59" t="s">
        <v>79</v>
      </c>
      <c r="AA113" s="55" t="s">
        <v>80</v>
      </c>
      <c r="AB113" s="57"/>
      <c r="AC113" s="59" t="s">
        <v>79</v>
      </c>
      <c r="AD113" s="58" t="n">
        <v>24</v>
      </c>
      <c r="AE113" s="63" t="n">
        <v>45332</v>
      </c>
      <c r="AF113" s="64" t="n">
        <f aca="false">IF(AD113=0,0,IF(AE113="","",EDATE(AE113,AD113)-DAY(1)))</f>
        <v>46032</v>
      </c>
      <c r="AG113" s="56" t="s">
        <v>81</v>
      </c>
      <c r="AH113" s="56" t="s">
        <v>82</v>
      </c>
      <c r="AI113" s="59" t="s">
        <v>3277</v>
      </c>
      <c r="AJ113" s="56" t="s">
        <v>113</v>
      </c>
      <c r="AK113" s="64" t="str">
        <f aca="true">IF(AE113=0,"нет данных",IF(TODAY()&lt;AF113-30,"поверен",IF(TODAY()&gt;AF113,"ЗАМЕНИТЬ","ПРОСРОЧЕН")))</f>
        <v>поверен</v>
      </c>
      <c r="AL113" s="59"/>
      <c r="AM113" s="59" t="s">
        <v>85</v>
      </c>
      <c r="AN113" s="59" t="s">
        <v>86</v>
      </c>
      <c r="AO113" s="59" t="s">
        <v>87</v>
      </c>
      <c r="AP113" s="57" t="s">
        <v>365</v>
      </c>
      <c r="AQ113" s="65"/>
      <c r="AR113" s="64"/>
      <c r="AS113" s="59" t="s">
        <v>90</v>
      </c>
      <c r="AT113" s="54" t="s">
        <v>91</v>
      </c>
      <c r="AU113" s="54"/>
      <c r="AV113" s="56"/>
      <c r="AW113" s="56"/>
      <c r="AX113" s="54"/>
      <c r="AY113" s="54"/>
      <c r="AZ113" s="54"/>
      <c r="BA113" s="56" t="s">
        <v>92</v>
      </c>
      <c r="BB113" s="56" t="s">
        <v>93</v>
      </c>
      <c r="BC113" s="56" t="s">
        <v>94</v>
      </c>
      <c r="BD113" s="59" t="n">
        <v>3160</v>
      </c>
      <c r="BE113" s="56"/>
      <c r="BF113" s="56"/>
      <c r="BG113" s="491" t="s">
        <v>3278</v>
      </c>
      <c r="BH113" s="68"/>
      <c r="BI113" s="62"/>
      <c r="BJ113" s="107" t="s">
        <v>96</v>
      </c>
      <c r="BK113" s="62" t="s">
        <v>97</v>
      </c>
      <c r="BL113" s="52"/>
      <c r="BM113" s="52"/>
      <c r="BN113" s="52"/>
    </row>
    <row r="114" customFormat="false" ht="54.95" hidden="false" customHeight="true" outlineLevel="0" collapsed="false">
      <c r="A114" s="54"/>
      <c r="B114" s="32" t="s">
        <v>62</v>
      </c>
      <c r="C114" s="32" t="s">
        <v>63</v>
      </c>
      <c r="D114" s="492" t="s">
        <v>64</v>
      </c>
      <c r="E114" s="492" t="n">
        <v>222</v>
      </c>
      <c r="F114" s="493" t="s">
        <v>2421</v>
      </c>
      <c r="G114" s="493" t="s">
        <v>342</v>
      </c>
      <c r="H114" s="492" t="s">
        <v>3279</v>
      </c>
      <c r="I114" s="494" t="s">
        <v>69</v>
      </c>
      <c r="J114" s="493" t="s">
        <v>361</v>
      </c>
      <c r="K114" s="495" t="s">
        <v>71</v>
      </c>
      <c r="L114" s="495" t="s">
        <v>362</v>
      </c>
      <c r="M114" s="495" t="s">
        <v>73</v>
      </c>
      <c r="N114" s="495" t="s">
        <v>2426</v>
      </c>
      <c r="O114" s="32" t="s">
        <v>75</v>
      </c>
      <c r="P114" s="32" t="s">
        <v>76</v>
      </c>
      <c r="Q114" s="496" t="s">
        <v>77</v>
      </c>
      <c r="R114" s="497" t="n">
        <v>42591</v>
      </c>
      <c r="S114" s="494" t="n">
        <v>15</v>
      </c>
      <c r="T114" s="493" t="n">
        <f aca="false">R114+S114*365.2</f>
        <v>48069</v>
      </c>
      <c r="U114" s="492" t="s">
        <v>78</v>
      </c>
      <c r="V114" s="455" t="str">
        <f aca="false">IF(Y114="","",Y114)</f>
        <v/>
      </c>
      <c r="W114" s="455" t="str">
        <f aca="false">IF(Z114="","",Z114)</f>
        <v>%НКПР</v>
      </c>
      <c r="X114" s="494" t="n">
        <v>100</v>
      </c>
      <c r="Y114" s="494"/>
      <c r="Z114" s="496" t="s">
        <v>79</v>
      </c>
      <c r="AA114" s="492" t="s">
        <v>80</v>
      </c>
      <c r="AB114" s="494"/>
      <c r="AC114" s="496" t="s">
        <v>79</v>
      </c>
      <c r="AD114" s="495" t="n">
        <v>24</v>
      </c>
      <c r="AE114" s="498" t="n">
        <v>45002</v>
      </c>
      <c r="AF114" s="499" t="n">
        <f aca="false">IF(AD114=0,0,IF(AE114="","",EDATE(AE114,AD114)-DAY(1)))</f>
        <v>45702</v>
      </c>
      <c r="AG114" s="493" t="s">
        <v>81</v>
      </c>
      <c r="AH114" s="493" t="s">
        <v>82</v>
      </c>
      <c r="AI114" s="32" t="s">
        <v>2427</v>
      </c>
      <c r="AJ114" s="493" t="s">
        <v>1121</v>
      </c>
      <c r="AK114" s="499" t="str">
        <f aca="true">IF(AE114=0,"нет данных",IF(TODAY()&lt;AF114-30,"поверен",IF(TODAY()&gt;AF114,"ЗАМЕНИТЬ","ПРОСРОЧЕН")))</f>
        <v>ЗАМЕНИТЬ</v>
      </c>
      <c r="AL114" s="496"/>
      <c r="AM114" s="496" t="s">
        <v>85</v>
      </c>
      <c r="AN114" s="496" t="s">
        <v>86</v>
      </c>
      <c r="AO114" s="496" t="s">
        <v>87</v>
      </c>
      <c r="AP114" s="494" t="s">
        <v>365</v>
      </c>
      <c r="AQ114" s="500"/>
      <c r="AR114" s="499"/>
      <c r="AS114" s="496" t="s">
        <v>90</v>
      </c>
      <c r="AT114" s="32" t="s">
        <v>91</v>
      </c>
      <c r="AU114" s="32"/>
      <c r="AV114" s="493"/>
      <c r="AW114" s="493"/>
      <c r="AX114" s="32"/>
      <c r="AY114" s="32"/>
      <c r="AZ114" s="32"/>
      <c r="BA114" s="493" t="s">
        <v>402</v>
      </c>
      <c r="BB114" s="493" t="s">
        <v>93</v>
      </c>
      <c r="BC114" s="493" t="s">
        <v>94</v>
      </c>
      <c r="BD114" s="496" t="n">
        <v>3160</v>
      </c>
      <c r="BE114" s="493"/>
      <c r="BF114" s="493"/>
      <c r="BG114" s="501" t="s">
        <v>3280</v>
      </c>
      <c r="BH114" s="455"/>
      <c r="BI114" s="455"/>
      <c r="BJ114" s="502" t="s">
        <v>96</v>
      </c>
      <c r="BK114" s="455" t="s">
        <v>97</v>
      </c>
      <c r="BL114" s="503"/>
      <c r="BM114" s="503"/>
      <c r="BN114" s="503"/>
    </row>
    <row r="115" customFormat="false" ht="54.95" hidden="false" customHeight="true" outlineLevel="0" collapsed="false">
      <c r="A115" s="458"/>
      <c r="B115" s="458" t="s">
        <v>62</v>
      </c>
      <c r="C115" s="458" t="s">
        <v>63</v>
      </c>
      <c r="D115" s="459" t="s">
        <v>64</v>
      </c>
      <c r="E115" s="459" t="n">
        <v>223</v>
      </c>
      <c r="F115" s="460" t="s">
        <v>405</v>
      </c>
      <c r="G115" s="460" t="s">
        <v>2431</v>
      </c>
      <c r="H115" s="459" t="s">
        <v>2441</v>
      </c>
      <c r="I115" s="461" t="s">
        <v>69</v>
      </c>
      <c r="J115" s="460" t="s">
        <v>361</v>
      </c>
      <c r="K115" s="462" t="s">
        <v>71</v>
      </c>
      <c r="L115" s="462" t="s">
        <v>362</v>
      </c>
      <c r="M115" s="462" t="s">
        <v>73</v>
      </c>
      <c r="N115" s="462" t="s">
        <v>2442</v>
      </c>
      <c r="O115" s="458" t="s">
        <v>75</v>
      </c>
      <c r="P115" s="458" t="s">
        <v>76</v>
      </c>
      <c r="Q115" s="463" t="s">
        <v>77</v>
      </c>
      <c r="R115" s="464" t="n">
        <v>42591</v>
      </c>
      <c r="S115" s="461" t="n">
        <v>15</v>
      </c>
      <c r="T115" s="460" t="n">
        <f aca="false">R115+S115*365.2</f>
        <v>48069</v>
      </c>
      <c r="U115" s="459" t="s">
        <v>78</v>
      </c>
      <c r="V115" s="465" t="str">
        <f aca="false">IF(Y115="","",Y115)</f>
        <v/>
      </c>
      <c r="W115" s="465" t="str">
        <f aca="false">IF(Z115="","",Z115)</f>
        <v>%НКПР</v>
      </c>
      <c r="X115" s="461" t="n">
        <v>100</v>
      </c>
      <c r="Y115" s="461"/>
      <c r="Z115" s="463" t="s">
        <v>79</v>
      </c>
      <c r="AA115" s="459" t="s">
        <v>80</v>
      </c>
      <c r="AB115" s="461"/>
      <c r="AC115" s="463" t="s">
        <v>79</v>
      </c>
      <c r="AD115" s="472" t="n">
        <v>45736</v>
      </c>
      <c r="AE115" s="473" t="n">
        <v>46465</v>
      </c>
      <c r="AF115" s="467" t="n">
        <f aca="false">IF(AD115=0,0,IF(AE115="","",EDATE(AE115,AD115)-DAY(1)))</f>
        <v>1438495</v>
      </c>
      <c r="AG115" s="460" t="s">
        <v>82</v>
      </c>
      <c r="AH115" s="460" t="s">
        <v>3281</v>
      </c>
      <c r="AI115" s="458" t="s">
        <v>351</v>
      </c>
      <c r="AJ115" s="460" t="s">
        <v>1121</v>
      </c>
      <c r="AK115" s="467" t="str">
        <f aca="true">IF(AE115=0,"нет данных",IF(TODAY()&lt;AF115-30,"поверен",IF(TODAY()&gt;AF115,"ЗАМЕНИТЬ","ПРОСРОЧЕН")))</f>
        <v>поверен</v>
      </c>
      <c r="AL115" s="463"/>
      <c r="AM115" s="463" t="s">
        <v>85</v>
      </c>
      <c r="AN115" s="463" t="s">
        <v>86</v>
      </c>
      <c r="AO115" s="463" t="s">
        <v>87</v>
      </c>
      <c r="AP115" s="461" t="s">
        <v>365</v>
      </c>
      <c r="AQ115" s="469"/>
      <c r="AR115" s="467"/>
      <c r="AS115" s="463" t="s">
        <v>90</v>
      </c>
      <c r="AT115" s="458" t="s">
        <v>91</v>
      </c>
      <c r="AU115" s="458"/>
      <c r="AV115" s="460"/>
      <c r="AW115" s="460"/>
      <c r="AX115" s="458"/>
      <c r="AY115" s="458"/>
      <c r="AZ115" s="458"/>
      <c r="BA115" s="460" t="s">
        <v>402</v>
      </c>
      <c r="BB115" s="460" t="s">
        <v>93</v>
      </c>
      <c r="BC115" s="460" t="s">
        <v>94</v>
      </c>
      <c r="BD115" s="463" t="n">
        <v>3160</v>
      </c>
      <c r="BE115" s="460"/>
      <c r="BF115" s="460"/>
      <c r="BG115" s="460" t="s">
        <v>3282</v>
      </c>
      <c r="BH115" s="465"/>
      <c r="BI115" s="465"/>
      <c r="BJ115" s="471" t="s">
        <v>96</v>
      </c>
      <c r="BK115" s="465" t="s">
        <v>97</v>
      </c>
    </row>
    <row r="116" customFormat="false" ht="54.95" hidden="false" customHeight="true" outlineLevel="0" collapsed="false">
      <c r="A116" s="54"/>
      <c r="B116" s="54" t="s">
        <v>62</v>
      </c>
      <c r="C116" s="54" t="s">
        <v>63</v>
      </c>
      <c r="D116" s="55" t="s">
        <v>64</v>
      </c>
      <c r="E116" s="55" t="n">
        <v>245</v>
      </c>
      <c r="F116" s="56" t="s">
        <v>3283</v>
      </c>
      <c r="G116" s="56" t="s">
        <v>3284</v>
      </c>
      <c r="H116" s="55" t="s">
        <v>3285</v>
      </c>
      <c r="I116" s="57" t="s">
        <v>3286</v>
      </c>
      <c r="J116" s="56" t="s">
        <v>3287</v>
      </c>
      <c r="K116" s="58" t="s">
        <v>3288</v>
      </c>
      <c r="L116" s="58" t="s">
        <v>3289</v>
      </c>
      <c r="M116" s="56" t="s">
        <v>3290</v>
      </c>
      <c r="N116" s="58" t="n">
        <v>15077</v>
      </c>
      <c r="O116" s="54" t="s">
        <v>3291</v>
      </c>
      <c r="P116" s="54" t="s">
        <v>76</v>
      </c>
      <c r="Q116" s="59" t="s">
        <v>135</v>
      </c>
      <c r="R116" s="60"/>
      <c r="S116" s="57" t="n">
        <v>5</v>
      </c>
      <c r="T116" s="56" t="n">
        <f aca="false">R116+S116*365.2</f>
        <v>1826</v>
      </c>
      <c r="U116" s="55"/>
      <c r="V116" s="62"/>
      <c r="W116" s="62"/>
      <c r="X116" s="57"/>
      <c r="Y116" s="57"/>
      <c r="Z116" s="59"/>
      <c r="AA116" s="55" t="s">
        <v>2759</v>
      </c>
      <c r="AB116" s="57"/>
      <c r="AC116" s="59"/>
      <c r="AD116" s="58" t="n">
        <v>12</v>
      </c>
      <c r="AE116" s="63" t="n">
        <v>44265</v>
      </c>
      <c r="AF116" s="64" t="n">
        <f aca="false">IF(AD116=0,0,IF(AE116="","",EDATE(AE116,AD116)-DAY(1)))</f>
        <v>44599</v>
      </c>
      <c r="AG116" s="504" t="s">
        <v>314</v>
      </c>
      <c r="AH116" s="504" t="s">
        <v>82</v>
      </c>
      <c r="AI116" s="59" t="s">
        <v>3292</v>
      </c>
      <c r="AJ116" s="56" t="s">
        <v>3293</v>
      </c>
      <c r="AK116" s="64" t="str">
        <f aca="true">IF(AE116=0,"нет данных",IF(TODAY()&lt;AF116-30,"поверен",IF(TODAY()&gt;AF116,"ПРОСРОЧЕН")))</f>
        <v>ПРОСРОЧЕН</v>
      </c>
      <c r="AL116" s="59"/>
      <c r="AM116" s="59" t="s">
        <v>85</v>
      </c>
      <c r="AN116" s="59" t="s">
        <v>86</v>
      </c>
      <c r="AO116" s="59" t="s">
        <v>87</v>
      </c>
      <c r="AP116" s="57"/>
      <c r="AQ116" s="65"/>
      <c r="AR116" s="64"/>
      <c r="AS116" s="59" t="s">
        <v>90</v>
      </c>
      <c r="AT116" s="54" t="s">
        <v>91</v>
      </c>
      <c r="AU116" s="54"/>
      <c r="AV116" s="56"/>
      <c r="AW116" s="56" t="s">
        <v>3294</v>
      </c>
      <c r="AX116" s="54"/>
      <c r="AY116" s="54"/>
      <c r="AZ116" s="54"/>
      <c r="BA116" s="56"/>
      <c r="BB116" s="56" t="s">
        <v>141</v>
      </c>
      <c r="BC116" s="56" t="s">
        <v>142</v>
      </c>
      <c r="BD116" s="59" t="n">
        <v>3001</v>
      </c>
      <c r="BE116" s="56"/>
      <c r="BF116" s="56"/>
      <c r="BG116" s="302" t="s">
        <v>3295</v>
      </c>
      <c r="BH116" s="68"/>
      <c r="BI116" s="62"/>
      <c r="BJ116" s="62"/>
      <c r="BK116" s="62"/>
      <c r="BL116" s="52"/>
      <c r="BM116" s="52"/>
      <c r="BN116" s="52"/>
    </row>
    <row r="117" customFormat="false" ht="54.95" hidden="false" customHeight="true" outlineLevel="0" collapsed="false">
      <c r="A117" s="54"/>
      <c r="B117" s="54" t="s">
        <v>62</v>
      </c>
      <c r="C117" s="54" t="s">
        <v>63</v>
      </c>
      <c r="D117" s="55" t="s">
        <v>64</v>
      </c>
      <c r="E117" s="55" t="n">
        <v>245</v>
      </c>
      <c r="F117" s="56" t="s">
        <v>3283</v>
      </c>
      <c r="G117" s="56" t="s">
        <v>3296</v>
      </c>
      <c r="H117" s="55" t="s">
        <v>3297</v>
      </c>
      <c r="I117" s="57" t="s">
        <v>3286</v>
      </c>
      <c r="J117" s="56" t="s">
        <v>3287</v>
      </c>
      <c r="K117" s="58" t="s">
        <v>3288</v>
      </c>
      <c r="L117" s="58" t="s">
        <v>3289</v>
      </c>
      <c r="M117" s="56" t="s">
        <v>3290</v>
      </c>
      <c r="N117" s="58" t="n">
        <v>15078</v>
      </c>
      <c r="O117" s="54" t="s">
        <v>3291</v>
      </c>
      <c r="P117" s="54" t="s">
        <v>76</v>
      </c>
      <c r="Q117" s="59" t="s">
        <v>135</v>
      </c>
      <c r="R117" s="60"/>
      <c r="S117" s="57" t="n">
        <v>5</v>
      </c>
      <c r="T117" s="56" t="n">
        <f aca="false">R117+S117*365.2</f>
        <v>1826</v>
      </c>
      <c r="U117" s="55" t="s">
        <v>95</v>
      </c>
      <c r="V117" s="62" t="str">
        <f aca="false">IF(Y117="","",Y117)</f>
        <v>-</v>
      </c>
      <c r="W117" s="62" t="str">
        <f aca="false">IF(Z117="","",Z117)</f>
        <v>-</v>
      </c>
      <c r="X117" s="57" t="s">
        <v>95</v>
      </c>
      <c r="Y117" s="57" t="s">
        <v>95</v>
      </c>
      <c r="Z117" s="59" t="s">
        <v>95</v>
      </c>
      <c r="AA117" s="55" t="s">
        <v>95</v>
      </c>
      <c r="AB117" s="57"/>
      <c r="AC117" s="59"/>
      <c r="AD117" s="58" t="n">
        <v>12</v>
      </c>
      <c r="AE117" s="63" t="n">
        <v>44265</v>
      </c>
      <c r="AF117" s="64" t="n">
        <f aca="false">IF(AD117=0,0,IF(AE117="","",EDATE(AE117,AD117)-DAY(1)))</f>
        <v>44599</v>
      </c>
      <c r="AG117" s="504" t="s">
        <v>314</v>
      </c>
      <c r="AH117" s="504" t="s">
        <v>82</v>
      </c>
      <c r="AI117" s="59" t="s">
        <v>3298</v>
      </c>
      <c r="AJ117" s="56" t="s">
        <v>3293</v>
      </c>
      <c r="AK117" s="64" t="str">
        <f aca="true">IF(AE117=0,"нет данных",IF(TODAY()&lt;AF117-30,"поверен",IF(TODAY()&gt;AF117,"ПРОСРОЧЕН")))</f>
        <v>ПРОСРОЧЕН</v>
      </c>
      <c r="AL117" s="59"/>
      <c r="AM117" s="59" t="s">
        <v>85</v>
      </c>
      <c r="AN117" s="59" t="s">
        <v>86</v>
      </c>
      <c r="AO117" s="59" t="s">
        <v>87</v>
      </c>
      <c r="AP117" s="57"/>
      <c r="AQ117" s="65"/>
      <c r="AR117" s="64"/>
      <c r="AS117" s="59" t="s">
        <v>90</v>
      </c>
      <c r="AT117" s="54" t="s">
        <v>91</v>
      </c>
      <c r="AU117" s="54"/>
      <c r="AV117" s="56"/>
      <c r="AW117" s="56" t="s">
        <v>3299</v>
      </c>
      <c r="AX117" s="54"/>
      <c r="AY117" s="54"/>
      <c r="AZ117" s="54"/>
      <c r="BA117" s="56"/>
      <c r="BB117" s="56" t="s">
        <v>141</v>
      </c>
      <c r="BC117" s="56" t="s">
        <v>142</v>
      </c>
      <c r="BD117" s="59"/>
      <c r="BE117" s="56"/>
      <c r="BF117" s="56"/>
      <c r="BG117" s="302" t="s">
        <v>3300</v>
      </c>
      <c r="BH117" s="68"/>
      <c r="BI117" s="62"/>
      <c r="BJ117" s="62"/>
      <c r="BK117" s="62"/>
      <c r="BL117" s="52"/>
      <c r="BM117" s="52"/>
      <c r="BN117" s="52"/>
    </row>
    <row r="118" customFormat="false" ht="54.95" hidden="false" customHeight="true" outlineLevel="0" collapsed="false">
      <c r="A118" s="32"/>
      <c r="B118" s="32" t="s">
        <v>62</v>
      </c>
      <c r="C118" s="32" t="s">
        <v>63</v>
      </c>
      <c r="D118" s="492" t="s">
        <v>64</v>
      </c>
      <c r="E118" s="492" t="n">
        <v>231</v>
      </c>
      <c r="F118" s="493" t="s">
        <v>2523</v>
      </c>
      <c r="G118" s="493" t="s">
        <v>342</v>
      </c>
      <c r="H118" s="492" t="s">
        <v>3301</v>
      </c>
      <c r="I118" s="494" t="s">
        <v>69</v>
      </c>
      <c r="J118" s="493" t="s">
        <v>361</v>
      </c>
      <c r="K118" s="495" t="s">
        <v>71</v>
      </c>
      <c r="L118" s="495" t="s">
        <v>362</v>
      </c>
      <c r="M118" s="495" t="s">
        <v>73</v>
      </c>
      <c r="N118" s="495" t="s">
        <v>2525</v>
      </c>
      <c r="O118" s="32" t="s">
        <v>2520</v>
      </c>
      <c r="P118" s="32" t="s">
        <v>76</v>
      </c>
      <c r="Q118" s="496" t="s">
        <v>77</v>
      </c>
      <c r="R118" s="498" t="n">
        <v>42390</v>
      </c>
      <c r="S118" s="494" t="n">
        <v>15</v>
      </c>
      <c r="T118" s="493" t="n">
        <f aca="false">R118+S118*365.2</f>
        <v>47868</v>
      </c>
      <c r="U118" s="492" t="s">
        <v>78</v>
      </c>
      <c r="V118" s="455" t="str">
        <f aca="false">IF(Y118="","",Y118)</f>
        <v/>
      </c>
      <c r="W118" s="455" t="str">
        <f aca="false">IF(Z118="","",Z118)</f>
        <v>%НКПР</v>
      </c>
      <c r="X118" s="494" t="n">
        <v>100</v>
      </c>
      <c r="Y118" s="494"/>
      <c r="Z118" s="496" t="s">
        <v>79</v>
      </c>
      <c r="AA118" s="492" t="s">
        <v>80</v>
      </c>
      <c r="AB118" s="494"/>
      <c r="AC118" s="496" t="s">
        <v>79</v>
      </c>
      <c r="AD118" s="505" t="n">
        <v>45736</v>
      </c>
      <c r="AE118" s="498" t="n">
        <v>46465</v>
      </c>
      <c r="AF118" s="499" t="n">
        <f aca="false">IF(AD118=0,0,IF(AE118="","",EDATE(AE118,AD118)-DAY(1)))</f>
        <v>1438495</v>
      </c>
      <c r="AG118" s="493" t="s">
        <v>82</v>
      </c>
      <c r="AH118" s="493" t="s">
        <v>3302</v>
      </c>
      <c r="AI118" s="494" t="s">
        <v>351</v>
      </c>
      <c r="AJ118" s="493" t="s">
        <v>1121</v>
      </c>
      <c r="AK118" s="499" t="str">
        <f aca="true">IF(AE118=0,"нет данных",IF(TODAY()&lt;AF118-30,"поверен",IF(TODAY()&gt;AF118,"ЗАМЕНИТЬ","ПРОСРОЧЕН")))</f>
        <v>поверен</v>
      </c>
      <c r="AL118" s="496"/>
      <c r="AM118" s="496" t="s">
        <v>85</v>
      </c>
      <c r="AN118" s="496" t="s">
        <v>86</v>
      </c>
      <c r="AO118" s="496" t="s">
        <v>87</v>
      </c>
      <c r="AP118" s="494" t="s">
        <v>365</v>
      </c>
      <c r="AQ118" s="500"/>
      <c r="AR118" s="499"/>
      <c r="AS118" s="496" t="s">
        <v>90</v>
      </c>
      <c r="AT118" s="32" t="s">
        <v>91</v>
      </c>
      <c r="AU118" s="32"/>
      <c r="AV118" s="493"/>
      <c r="AW118" s="493"/>
      <c r="AX118" s="32"/>
      <c r="AY118" s="32"/>
      <c r="AZ118" s="32"/>
      <c r="BA118" s="493" t="s">
        <v>92</v>
      </c>
      <c r="BB118" s="493" t="s">
        <v>93</v>
      </c>
      <c r="BC118" s="493" t="s">
        <v>94</v>
      </c>
      <c r="BD118" s="496" t="n">
        <v>3160</v>
      </c>
      <c r="BE118" s="493"/>
      <c r="BF118" s="493"/>
      <c r="BG118" s="501" t="s">
        <v>3303</v>
      </c>
      <c r="BH118" s="455"/>
      <c r="BI118" s="455"/>
      <c r="BJ118" s="502" t="s">
        <v>96</v>
      </c>
      <c r="BK118" s="455" t="s">
        <v>97</v>
      </c>
      <c r="BL118" s="506"/>
      <c r="BM118" s="506"/>
      <c r="BN118" s="506"/>
      <c r="BO118" s="506"/>
      <c r="BP118" s="507"/>
      <c r="BQ118" s="507"/>
      <c r="BR118" s="507"/>
      <c r="BS118" s="507"/>
      <c r="BT118" s="507"/>
      <c r="BU118" s="507"/>
      <c r="BV118" s="507"/>
    </row>
    <row r="119" customFormat="false" ht="54.95" hidden="false" customHeight="true" outlineLevel="0" collapsed="false">
      <c r="A119" s="32"/>
      <c r="B119" s="32" t="s">
        <v>62</v>
      </c>
      <c r="C119" s="32" t="s">
        <v>63</v>
      </c>
      <c r="D119" s="492" t="s">
        <v>64</v>
      </c>
      <c r="E119" s="492" t="n">
        <v>215</v>
      </c>
      <c r="F119" s="493" t="s">
        <v>2364</v>
      </c>
      <c r="G119" s="493" t="s">
        <v>342</v>
      </c>
      <c r="H119" s="492" t="s">
        <v>2365</v>
      </c>
      <c r="I119" s="494" t="s">
        <v>69</v>
      </c>
      <c r="J119" s="493" t="s">
        <v>361</v>
      </c>
      <c r="K119" s="495" t="s">
        <v>71</v>
      </c>
      <c r="L119" s="495" t="s">
        <v>362</v>
      </c>
      <c r="M119" s="495" t="s">
        <v>73</v>
      </c>
      <c r="N119" s="495" t="s">
        <v>2366</v>
      </c>
      <c r="O119" s="32" t="s">
        <v>75</v>
      </c>
      <c r="P119" s="32" t="s">
        <v>76</v>
      </c>
      <c r="Q119" s="496" t="s">
        <v>77</v>
      </c>
      <c r="R119" s="498" t="n">
        <v>44418</v>
      </c>
      <c r="S119" s="494" t="n">
        <v>15</v>
      </c>
      <c r="T119" s="493" t="n">
        <f aca="false">R119+S119*365.2</f>
        <v>49896</v>
      </c>
      <c r="U119" s="492" t="s">
        <v>78</v>
      </c>
      <c r="V119" s="455" t="str">
        <f aca="false">IF(Y119="","",Y119)</f>
        <v/>
      </c>
      <c r="W119" s="455" t="str">
        <f aca="false">IF(Z119="","",Z119)</f>
        <v>%НКПР</v>
      </c>
      <c r="X119" s="494" t="n">
        <v>100</v>
      </c>
      <c r="Y119" s="494"/>
      <c r="Z119" s="496" t="s">
        <v>79</v>
      </c>
      <c r="AA119" s="492" t="s">
        <v>80</v>
      </c>
      <c r="AB119" s="494"/>
      <c r="AC119" s="496" t="s">
        <v>79</v>
      </c>
      <c r="AD119" s="505" t="n">
        <v>45736</v>
      </c>
      <c r="AE119" s="498" t="n">
        <v>46465</v>
      </c>
      <c r="AF119" s="499" t="n">
        <f aca="false">IF(AD119=0,0,IF(AE119="","",EDATE(AE119,AD119)-DAY(1)))</f>
        <v>1438495</v>
      </c>
      <c r="AG119" s="493" t="s">
        <v>82</v>
      </c>
      <c r="AH119" s="493" t="s">
        <v>3304</v>
      </c>
      <c r="AI119" s="32" t="s">
        <v>351</v>
      </c>
      <c r="AJ119" s="493" t="s">
        <v>1121</v>
      </c>
      <c r="AK119" s="499" t="str">
        <f aca="true">IF(AE119=0,"нет данных",IF(TODAY()&lt;AF119-30,"поверен",IF(TODAY()&gt;AF119,"ЗАМЕНИТЬ","ПРОСРОЧЕН")))</f>
        <v>поверен</v>
      </c>
      <c r="AL119" s="496"/>
      <c r="AM119" s="496" t="s">
        <v>85</v>
      </c>
      <c r="AN119" s="496" t="s">
        <v>86</v>
      </c>
      <c r="AO119" s="496" t="s">
        <v>87</v>
      </c>
      <c r="AP119" s="494" t="s">
        <v>365</v>
      </c>
      <c r="AQ119" s="500"/>
      <c r="AR119" s="499"/>
      <c r="AS119" s="496" t="s">
        <v>90</v>
      </c>
      <c r="AT119" s="32" t="s">
        <v>91</v>
      </c>
      <c r="AU119" s="32"/>
      <c r="AV119" s="493"/>
      <c r="AW119" s="493"/>
      <c r="AX119" s="32"/>
      <c r="AY119" s="32"/>
      <c r="AZ119" s="32"/>
      <c r="BA119" s="493" t="s">
        <v>402</v>
      </c>
      <c r="BB119" s="493" t="s">
        <v>93</v>
      </c>
      <c r="BC119" s="493" t="s">
        <v>94</v>
      </c>
      <c r="BD119" s="496" t="n">
        <v>3160</v>
      </c>
      <c r="BE119" s="493"/>
      <c r="BF119" s="493"/>
      <c r="BG119" s="501" t="s">
        <v>3305</v>
      </c>
      <c r="BH119" s="455"/>
      <c r="BI119" s="455"/>
      <c r="BJ119" s="502" t="s">
        <v>96</v>
      </c>
      <c r="BK119" s="455" t="s">
        <v>97</v>
      </c>
      <c r="BL119" s="503"/>
      <c r="BM119" s="503"/>
      <c r="BN119" s="503"/>
      <c r="BO119" s="503"/>
      <c r="BP119" s="507"/>
      <c r="BQ119" s="507"/>
      <c r="BR119" s="507"/>
      <c r="BS119" s="507"/>
      <c r="BT119" s="507"/>
      <c r="BU119" s="507"/>
      <c r="BV119" s="507"/>
    </row>
    <row r="120" customFormat="false" ht="54.95" hidden="false" customHeight="true" outlineLevel="0" collapsed="false">
      <c r="A120" s="32"/>
      <c r="B120" s="32" t="s">
        <v>62</v>
      </c>
      <c r="C120" s="32" t="s">
        <v>63</v>
      </c>
      <c r="D120" s="492" t="s">
        <v>64</v>
      </c>
      <c r="E120" s="32" t="n">
        <v>227</v>
      </c>
      <c r="F120" s="32" t="s">
        <v>1857</v>
      </c>
      <c r="G120" s="32" t="s">
        <v>3306</v>
      </c>
      <c r="H120" s="32" t="s">
        <v>3307</v>
      </c>
      <c r="I120" s="32" t="s">
        <v>1884</v>
      </c>
      <c r="J120" s="32" t="s">
        <v>1885</v>
      </c>
      <c r="K120" s="32" t="s">
        <v>1886</v>
      </c>
      <c r="L120" s="32" t="s">
        <v>1887</v>
      </c>
      <c r="M120" s="508" t="s">
        <v>1888</v>
      </c>
      <c r="N120" s="32" t="n">
        <v>112160047</v>
      </c>
      <c r="O120" s="32" t="s">
        <v>1889</v>
      </c>
      <c r="P120" s="32" t="s">
        <v>76</v>
      </c>
      <c r="Q120" s="496" t="s">
        <v>77</v>
      </c>
      <c r="R120" s="500" t="n">
        <v>2015</v>
      </c>
      <c r="S120" s="500"/>
      <c r="T120" s="496" t="s">
        <v>3308</v>
      </c>
      <c r="U120" s="32" t="n">
        <v>4</v>
      </c>
      <c r="V120" s="32" t="s">
        <v>242</v>
      </c>
      <c r="W120" s="32" t="s">
        <v>1255</v>
      </c>
      <c r="X120" s="32" t="n">
        <v>20</v>
      </c>
      <c r="Y120" s="32" t="s">
        <v>242</v>
      </c>
      <c r="Z120" s="32" t="s">
        <v>1255</v>
      </c>
      <c r="AA120" s="32" t="s">
        <v>1737</v>
      </c>
      <c r="AB120" s="32"/>
      <c r="AC120" s="32" t="s">
        <v>111</v>
      </c>
      <c r="AD120" s="32" t="n">
        <v>12</v>
      </c>
      <c r="AE120" s="498" t="n">
        <v>45401</v>
      </c>
      <c r="AF120" s="499" t="n">
        <f aca="false">IF(AD120=0,0,IF(AE120="","",EDATE(AE120,AD120)-DAY(1)))</f>
        <v>45735</v>
      </c>
      <c r="AG120" s="493" t="s">
        <v>81</v>
      </c>
      <c r="AH120" s="493" t="s">
        <v>82</v>
      </c>
      <c r="AI120" s="32" t="s">
        <v>3309</v>
      </c>
      <c r="AJ120" s="32" t="s">
        <v>113</v>
      </c>
      <c r="AK120" s="499" t="str">
        <f aca="true">IF(AE120=0,"нет данных",IF(TODAY()&lt;AF120-30,"поверен",IF(TODAY()&gt;AF120,"ЗАМЕНИТЬ","ПРОСРОЧЕН")))</f>
        <v>ЗАМЕНИТЬ</v>
      </c>
      <c r="AL120" s="496" t="s">
        <v>85</v>
      </c>
      <c r="AM120" s="496" t="s">
        <v>85</v>
      </c>
      <c r="AN120" s="496" t="s">
        <v>86</v>
      </c>
      <c r="AO120" s="32" t="s">
        <v>87</v>
      </c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493" t="s">
        <v>93</v>
      </c>
      <c r="BC120" s="493" t="s">
        <v>94</v>
      </c>
      <c r="BD120" s="496" t="n">
        <v>3160</v>
      </c>
      <c r="BE120" s="32"/>
      <c r="BF120" s="32" t="s">
        <v>1891</v>
      </c>
      <c r="BG120" s="32" t="s">
        <v>3310</v>
      </c>
      <c r="BH120" s="32"/>
      <c r="BI120" s="32"/>
      <c r="BJ120" s="32"/>
      <c r="BK120" s="32"/>
      <c r="BL120" s="507"/>
      <c r="BM120" s="507"/>
      <c r="BN120" s="507"/>
      <c r="BO120" s="507"/>
      <c r="BP120" s="507"/>
      <c r="BQ120" s="507"/>
      <c r="BR120" s="507"/>
      <c r="BS120" s="507"/>
      <c r="BT120" s="507"/>
      <c r="BU120" s="507"/>
      <c r="BV120" s="507"/>
    </row>
    <row r="121" customFormat="false" ht="54.95" hidden="false" customHeight="true" outlineLevel="0" collapsed="false">
      <c r="A121" s="32"/>
      <c r="B121" s="32" t="s">
        <v>62</v>
      </c>
      <c r="C121" s="32" t="s">
        <v>63</v>
      </c>
      <c r="D121" s="492" t="s">
        <v>64</v>
      </c>
      <c r="E121" s="492" t="s">
        <v>3311</v>
      </c>
      <c r="F121" s="493" t="s">
        <v>1611</v>
      </c>
      <c r="G121" s="493" t="s">
        <v>3312</v>
      </c>
      <c r="H121" s="492" t="s">
        <v>3313</v>
      </c>
      <c r="I121" s="494" t="s">
        <v>3314</v>
      </c>
      <c r="J121" s="493" t="s">
        <v>2859</v>
      </c>
      <c r="K121" s="495" t="s">
        <v>129</v>
      </c>
      <c r="L121" s="495" t="s">
        <v>3315</v>
      </c>
      <c r="M121" s="495" t="s">
        <v>2862</v>
      </c>
      <c r="N121" s="492" t="s">
        <v>3316</v>
      </c>
      <c r="O121" s="32" t="s">
        <v>2864</v>
      </c>
      <c r="P121" s="32" t="s">
        <v>134</v>
      </c>
      <c r="Q121" s="496" t="s">
        <v>135</v>
      </c>
      <c r="R121" s="509" t="n">
        <v>40909</v>
      </c>
      <c r="S121" s="510" t="n">
        <v>10</v>
      </c>
      <c r="T121" s="493" t="n">
        <f aca="false">R121+S121*365.2</f>
        <v>44561</v>
      </c>
      <c r="U121" s="492" t="s">
        <v>78</v>
      </c>
      <c r="V121" s="455" t="str">
        <f aca="false">IF(Y121="","",Y121)</f>
        <v>М</v>
      </c>
      <c r="W121" s="455" t="str">
        <f aca="false">IF(Z121="","",Z121)</f>
        <v>Па</v>
      </c>
      <c r="X121" s="494" t="n">
        <v>10</v>
      </c>
      <c r="Y121" s="494" t="s">
        <v>137</v>
      </c>
      <c r="Z121" s="496" t="s">
        <v>138</v>
      </c>
      <c r="AA121" s="32" t="s">
        <v>2865</v>
      </c>
      <c r="AB121" s="494"/>
      <c r="AC121" s="496" t="s">
        <v>111</v>
      </c>
      <c r="AD121" s="495" t="n">
        <v>48</v>
      </c>
      <c r="AE121" s="509" t="n">
        <v>45090</v>
      </c>
      <c r="AF121" s="499" t="n">
        <f aca="false">IF(AD121=0,0,IF(AE121="","",EDATE(AE121,AD121)-DAY(1)))</f>
        <v>46520</v>
      </c>
      <c r="AG121" s="493" t="s">
        <v>81</v>
      </c>
      <c r="AH121" s="493" t="s">
        <v>82</v>
      </c>
      <c r="AI121" s="496" t="s">
        <v>3317</v>
      </c>
      <c r="AJ121" s="493" t="s">
        <v>113</v>
      </c>
      <c r="AK121" s="499" t="str">
        <f aca="true">IF(AE121=0,"нет данных",IF(TODAY()&lt;AF121-30,"поверен",IF(TODAY()&gt;AF121,"ЗАМЕНИТЬ","ПРОСРОЧЕН")))</f>
        <v>поверен</v>
      </c>
      <c r="AL121" s="496"/>
      <c r="AM121" s="496" t="s">
        <v>85</v>
      </c>
      <c r="AN121" s="496" t="s">
        <v>86</v>
      </c>
      <c r="AO121" s="496" t="s">
        <v>87</v>
      </c>
      <c r="AP121" s="494" t="s">
        <v>3318</v>
      </c>
      <c r="AQ121" s="500" t="s">
        <v>3319</v>
      </c>
      <c r="AR121" s="499"/>
      <c r="AS121" s="496" t="s">
        <v>90</v>
      </c>
      <c r="AT121" s="32" t="s">
        <v>746</v>
      </c>
      <c r="AU121" s="32"/>
      <c r="AV121" s="493" t="n">
        <v>42826</v>
      </c>
      <c r="AW121" s="493"/>
      <c r="AX121" s="32"/>
      <c r="AY121" s="32"/>
      <c r="AZ121" s="32"/>
      <c r="BA121" s="493" t="s">
        <v>419</v>
      </c>
      <c r="BB121" s="493" t="s">
        <v>141</v>
      </c>
      <c r="BC121" s="493" t="s">
        <v>142</v>
      </c>
      <c r="BD121" s="496" t="n">
        <v>3001</v>
      </c>
      <c r="BE121" s="493"/>
      <c r="BF121" s="493"/>
      <c r="BG121" s="455" t="s">
        <v>3320</v>
      </c>
      <c r="BH121" s="511"/>
      <c r="BI121" s="455"/>
      <c r="BJ121" s="455"/>
      <c r="BK121" s="455"/>
      <c r="BL121" s="512" t="s">
        <v>3321</v>
      </c>
      <c r="BM121" s="507"/>
      <c r="BN121" s="507"/>
      <c r="BO121" s="507"/>
      <c r="BP121" s="507"/>
      <c r="BQ121" s="507"/>
      <c r="BR121" s="507"/>
      <c r="BS121" s="507"/>
      <c r="BT121" s="507"/>
      <c r="BU121" s="507"/>
      <c r="BV121" s="507"/>
    </row>
    <row r="122" customFormat="false" ht="54.95" hidden="false" customHeight="true" outlineLevel="0" collapsed="false">
      <c r="A122" s="32"/>
      <c r="B122" s="32" t="s">
        <v>62</v>
      </c>
      <c r="C122" s="32" t="s">
        <v>63</v>
      </c>
      <c r="D122" s="492" t="s">
        <v>64</v>
      </c>
      <c r="E122" s="492" t="s">
        <v>3322</v>
      </c>
      <c r="F122" s="493" t="s">
        <v>1975</v>
      </c>
      <c r="G122" s="493" t="s">
        <v>3323</v>
      </c>
      <c r="H122" s="492" t="s">
        <v>3324</v>
      </c>
      <c r="I122" s="494" t="s">
        <v>69</v>
      </c>
      <c r="J122" s="493" t="s">
        <v>361</v>
      </c>
      <c r="K122" s="495" t="s">
        <v>71</v>
      </c>
      <c r="L122" s="495" t="s">
        <v>362</v>
      </c>
      <c r="M122" s="495" t="s">
        <v>73</v>
      </c>
      <c r="N122" s="495" t="s">
        <v>3325</v>
      </c>
      <c r="O122" s="32" t="s">
        <v>75</v>
      </c>
      <c r="P122" s="32" t="s">
        <v>76</v>
      </c>
      <c r="Q122" s="496" t="s">
        <v>77</v>
      </c>
      <c r="R122" s="497" t="n">
        <v>42736</v>
      </c>
      <c r="S122" s="494" t="n">
        <v>15</v>
      </c>
      <c r="T122" s="493" t="n">
        <f aca="false">R122+S122*365.2</f>
        <v>48214</v>
      </c>
      <c r="U122" s="492" t="s">
        <v>78</v>
      </c>
      <c r="V122" s="455" t="str">
        <f aca="false">IF(Y122="","",Y122)</f>
        <v/>
      </c>
      <c r="W122" s="496" t="s">
        <v>79</v>
      </c>
      <c r="X122" s="494" t="n">
        <v>100</v>
      </c>
      <c r="Y122" s="494"/>
      <c r="Z122" s="496" t="s">
        <v>79</v>
      </c>
      <c r="AA122" s="492" t="s">
        <v>80</v>
      </c>
      <c r="AB122" s="494"/>
      <c r="AC122" s="496" t="s">
        <v>79</v>
      </c>
      <c r="AD122" s="495" t="n">
        <v>24</v>
      </c>
      <c r="AE122" s="509" t="n">
        <v>45332</v>
      </c>
      <c r="AF122" s="499" t="n">
        <f aca="false">IF(AD122=0,0,IF(AE122="","",EDATE(AE122,AD122)-DAY(1)))</f>
        <v>46032</v>
      </c>
      <c r="AG122" s="493" t="s">
        <v>81</v>
      </c>
      <c r="AH122" s="493" t="s">
        <v>82</v>
      </c>
      <c r="AI122" s="496" t="s">
        <v>3326</v>
      </c>
      <c r="AJ122" s="493" t="s">
        <v>113</v>
      </c>
      <c r="AK122" s="499" t="str">
        <f aca="true">IF(AE122=0,"нет данных",IF(TODAY()&lt;AF122-30,"поверен",IF(TODAY()&gt;AF122,"ЗАМЕНИТЬ","ПРОСРОЧЕН")))</f>
        <v>поверен</v>
      </c>
      <c r="AL122" s="496"/>
      <c r="AM122" s="496" t="s">
        <v>85</v>
      </c>
      <c r="AN122" s="496" t="s">
        <v>86</v>
      </c>
      <c r="AO122" s="496" t="s">
        <v>87</v>
      </c>
      <c r="AP122" s="494" t="s">
        <v>365</v>
      </c>
      <c r="AQ122" s="500"/>
      <c r="AR122" s="499"/>
      <c r="AS122" s="496" t="s">
        <v>90</v>
      </c>
      <c r="AT122" s="32" t="s">
        <v>91</v>
      </c>
      <c r="AU122" s="32"/>
      <c r="AV122" s="493"/>
      <c r="AW122" s="493"/>
      <c r="AX122" s="32"/>
      <c r="AY122" s="32"/>
      <c r="AZ122" s="32"/>
      <c r="BA122" s="493" t="s">
        <v>92</v>
      </c>
      <c r="BB122" s="493" t="s">
        <v>93</v>
      </c>
      <c r="BC122" s="493" t="s">
        <v>94</v>
      </c>
      <c r="BD122" s="496" t="n">
        <v>3160</v>
      </c>
      <c r="BE122" s="493"/>
      <c r="BF122" s="493"/>
      <c r="BG122" s="455" t="s">
        <v>3320</v>
      </c>
      <c r="BH122" s="511"/>
      <c r="BI122" s="455"/>
      <c r="BJ122" s="502" t="s">
        <v>96</v>
      </c>
      <c r="BK122" s="455" t="s">
        <v>97</v>
      </c>
      <c r="BL122" s="513"/>
      <c r="BM122" s="513"/>
      <c r="BN122" s="513"/>
      <c r="BO122" s="513"/>
      <c r="BP122" s="507"/>
      <c r="BQ122" s="507"/>
      <c r="BR122" s="507"/>
      <c r="BS122" s="507"/>
      <c r="BT122" s="507"/>
      <c r="BU122" s="507"/>
      <c r="BV122" s="507"/>
    </row>
    <row r="123" customFormat="false" ht="54.95" hidden="false" customHeight="true" outlineLevel="0" collapsed="false">
      <c r="A123" s="32"/>
      <c r="B123" s="32" t="s">
        <v>62</v>
      </c>
      <c r="C123" s="32" t="s">
        <v>63</v>
      </c>
      <c r="D123" s="492" t="s">
        <v>64</v>
      </c>
      <c r="E123" s="492" t="n">
        <v>205</v>
      </c>
      <c r="F123" s="493" t="s">
        <v>2302</v>
      </c>
      <c r="G123" s="493" t="s">
        <v>2311</v>
      </c>
      <c r="H123" s="492" t="s">
        <v>2312</v>
      </c>
      <c r="I123" s="494" t="s">
        <v>69</v>
      </c>
      <c r="J123" s="493" t="s">
        <v>2305</v>
      </c>
      <c r="K123" s="495" t="s">
        <v>71</v>
      </c>
      <c r="L123" s="492" t="s">
        <v>2306</v>
      </c>
      <c r="M123" s="495" t="s">
        <v>2307</v>
      </c>
      <c r="N123" s="495" t="s">
        <v>2313</v>
      </c>
      <c r="O123" s="32" t="s">
        <v>75</v>
      </c>
      <c r="P123" s="32" t="s">
        <v>76</v>
      </c>
      <c r="Q123" s="496" t="s">
        <v>77</v>
      </c>
      <c r="R123" s="498" t="n">
        <v>42592</v>
      </c>
      <c r="S123" s="494" t="n">
        <v>15</v>
      </c>
      <c r="T123" s="493" t="n">
        <f aca="false">R123+S123*365.2</f>
        <v>48070</v>
      </c>
      <c r="U123" s="492" t="s">
        <v>78</v>
      </c>
      <c r="V123" s="455" t="str">
        <f aca="false">IF(Y123="","",Y123)</f>
        <v/>
      </c>
      <c r="W123" s="455" t="str">
        <f aca="false">IF(Z123="","",Z123)</f>
        <v>%НКПР</v>
      </c>
      <c r="X123" s="494" t="n">
        <v>100</v>
      </c>
      <c r="Y123" s="494"/>
      <c r="Z123" s="496" t="s">
        <v>79</v>
      </c>
      <c r="AA123" s="492" t="s">
        <v>80</v>
      </c>
      <c r="AB123" s="494"/>
      <c r="AC123" s="496" t="s">
        <v>79</v>
      </c>
      <c r="AD123" s="505" t="n">
        <v>45736</v>
      </c>
      <c r="AE123" s="498" t="n">
        <v>46465</v>
      </c>
      <c r="AF123" s="499" t="n">
        <f aca="false">IF(AD123=0,0,IF(AE123="","",EDATE(AE123,AD123)-DAY(1)))</f>
        <v>1438495</v>
      </c>
      <c r="AG123" s="493" t="s">
        <v>82</v>
      </c>
      <c r="AH123" s="493" t="s">
        <v>3327</v>
      </c>
      <c r="AI123" s="32" t="s">
        <v>351</v>
      </c>
      <c r="AJ123" s="493" t="s">
        <v>316</v>
      </c>
      <c r="AK123" s="499" t="str">
        <f aca="true">IF(AE123=0,"нет данных",IF(TODAY()&lt;AF123-30,"поверен",IF(TODAY()&gt;AF123,"ЗАМЕНИТЬ","ПРОСРОЧЕН")))</f>
        <v>поверен</v>
      </c>
      <c r="AL123" s="496"/>
      <c r="AM123" s="496" t="s">
        <v>85</v>
      </c>
      <c r="AN123" s="496" t="s">
        <v>86</v>
      </c>
      <c r="AO123" s="496" t="s">
        <v>87</v>
      </c>
      <c r="AP123" s="494" t="s">
        <v>365</v>
      </c>
      <c r="AQ123" s="500" t="s">
        <v>2310</v>
      </c>
      <c r="AR123" s="499"/>
      <c r="AS123" s="496" t="s">
        <v>90</v>
      </c>
      <c r="AT123" s="32" t="s">
        <v>746</v>
      </c>
      <c r="AU123" s="32"/>
      <c r="AV123" s="509" t="n">
        <v>44798</v>
      </c>
      <c r="AW123" s="493"/>
      <c r="AX123" s="32"/>
      <c r="AY123" s="32"/>
      <c r="AZ123" s="32"/>
      <c r="BA123" s="493" t="s">
        <v>402</v>
      </c>
      <c r="BB123" s="493" t="s">
        <v>93</v>
      </c>
      <c r="BC123" s="493" t="s">
        <v>94</v>
      </c>
      <c r="BD123" s="496" t="n">
        <v>3160</v>
      </c>
      <c r="BE123" s="493"/>
      <c r="BF123" s="493"/>
      <c r="BG123" s="493" t="s">
        <v>367</v>
      </c>
      <c r="BH123" s="455"/>
      <c r="BI123" s="455" t="s">
        <v>95</v>
      </c>
      <c r="BJ123" s="502" t="s">
        <v>96</v>
      </c>
      <c r="BK123" s="455" t="s">
        <v>97</v>
      </c>
      <c r="BL123" s="503"/>
      <c r="BM123" s="503"/>
      <c r="BN123" s="503"/>
      <c r="BO123" s="507"/>
      <c r="BP123" s="507"/>
      <c r="BQ123" s="507"/>
      <c r="BR123" s="507"/>
      <c r="BS123" s="507"/>
      <c r="BT123" s="507"/>
      <c r="BU123" s="507"/>
      <c r="BV123" s="507"/>
    </row>
    <row r="124" customFormat="false" ht="54.95" hidden="false" customHeight="true" outlineLevel="0" collapsed="false">
      <c r="A124" s="32"/>
      <c r="B124" s="32" t="s">
        <v>62</v>
      </c>
      <c r="C124" s="32" t="s">
        <v>63</v>
      </c>
      <c r="D124" s="492" t="s">
        <v>64</v>
      </c>
      <c r="E124" s="492" t="n">
        <v>247</v>
      </c>
      <c r="F124" s="493" t="s">
        <v>2661</v>
      </c>
      <c r="G124" s="493" t="s">
        <v>2681</v>
      </c>
      <c r="H124" s="492" t="s">
        <v>3328</v>
      </c>
      <c r="I124" s="494" t="s">
        <v>462</v>
      </c>
      <c r="J124" s="493" t="s">
        <v>463</v>
      </c>
      <c r="K124" s="514" t="s">
        <v>464</v>
      </c>
      <c r="L124" s="495" t="s">
        <v>465</v>
      </c>
      <c r="M124" s="514" t="s">
        <v>466</v>
      </c>
      <c r="N124" s="495" t="n">
        <v>222349</v>
      </c>
      <c r="O124" s="32" t="s">
        <v>467</v>
      </c>
      <c r="P124" s="32" t="s">
        <v>76</v>
      </c>
      <c r="Q124" s="496" t="s">
        <v>77</v>
      </c>
      <c r="R124" s="493" t="n">
        <v>44882</v>
      </c>
      <c r="S124" s="494" t="n">
        <v>20</v>
      </c>
      <c r="T124" s="493" t="n">
        <f aca="false">R124+S124*365.2</f>
        <v>52186</v>
      </c>
      <c r="U124" s="492" t="s">
        <v>78</v>
      </c>
      <c r="V124" s="455" t="str">
        <f aca="false">IF(Y124="","",Y124)</f>
        <v/>
      </c>
      <c r="W124" s="455" t="str">
        <f aca="false">IF(Z124="","",Z124)</f>
        <v>%НКПР</v>
      </c>
      <c r="X124" s="494" t="n">
        <v>100</v>
      </c>
      <c r="Y124" s="494"/>
      <c r="Z124" s="496" t="s">
        <v>79</v>
      </c>
      <c r="AA124" s="492" t="s">
        <v>468</v>
      </c>
      <c r="AB124" s="494"/>
      <c r="AC124" s="496" t="s">
        <v>79</v>
      </c>
      <c r="AD124" s="495" t="n">
        <v>36</v>
      </c>
      <c r="AE124" s="509" t="n">
        <v>44882</v>
      </c>
      <c r="AF124" s="499" t="n">
        <f aca="false">IF(AD124=0,0,IF(AE124="","",EDATE(AE124,AD124)-DAY(1)))</f>
        <v>45947</v>
      </c>
      <c r="AG124" s="499" t="s">
        <v>81</v>
      </c>
      <c r="AH124" s="499" t="s">
        <v>82</v>
      </c>
      <c r="AI124" s="496" t="s">
        <v>3329</v>
      </c>
      <c r="AJ124" s="493" t="s">
        <v>470</v>
      </c>
      <c r="AK124" s="499" t="str">
        <f aca="true">IF(AE124=0,"нет данных",IF(TODAY()&lt;AF124-30,"поверен",IF(TODAY()&gt;AF124,"ЗАМЕНИТЬ","ПРОСРОЧЕН")))</f>
        <v>ПРОСРОЧЕН</v>
      </c>
      <c r="AL124" s="496"/>
      <c r="AM124" s="496" t="s">
        <v>85</v>
      </c>
      <c r="AN124" s="496" t="s">
        <v>86</v>
      </c>
      <c r="AO124" s="496" t="s">
        <v>87</v>
      </c>
      <c r="AP124" s="494" t="s">
        <v>471</v>
      </c>
      <c r="AQ124" s="500" t="s">
        <v>3330</v>
      </c>
      <c r="AR124" s="499"/>
      <c r="AS124" s="496" t="s">
        <v>90</v>
      </c>
      <c r="AT124" s="32" t="s">
        <v>746</v>
      </c>
      <c r="AU124" s="32"/>
      <c r="AV124" s="500" t="s">
        <v>3330</v>
      </c>
      <c r="AW124" s="493"/>
      <c r="AX124" s="32"/>
      <c r="AY124" s="32"/>
      <c r="AZ124" s="32"/>
      <c r="BA124" s="493" t="s">
        <v>92</v>
      </c>
      <c r="BB124" s="493" t="s">
        <v>93</v>
      </c>
      <c r="BC124" s="493" t="s">
        <v>94</v>
      </c>
      <c r="BD124" s="496" t="n">
        <v>3160</v>
      </c>
      <c r="BE124" s="493"/>
      <c r="BF124" s="493"/>
      <c r="BG124" s="455"/>
      <c r="BH124" s="511"/>
      <c r="BI124" s="455" t="s">
        <v>95</v>
      </c>
      <c r="BJ124" s="502" t="s">
        <v>96</v>
      </c>
      <c r="BK124" s="455" t="s">
        <v>475</v>
      </c>
      <c r="BL124" s="513"/>
      <c r="BM124" s="513"/>
      <c r="BN124" s="513"/>
      <c r="BO124" s="507"/>
      <c r="BP124" s="507"/>
      <c r="BQ124" s="507"/>
      <c r="BR124" s="507"/>
      <c r="BS124" s="507"/>
      <c r="BT124" s="507"/>
      <c r="BU124" s="507"/>
      <c r="BV124" s="507"/>
    </row>
    <row r="125" customFormat="false" ht="54.95" hidden="false" customHeight="true" outlineLevel="0" collapsed="false">
      <c r="A125" s="54"/>
      <c r="B125" s="54" t="s">
        <v>62</v>
      </c>
      <c r="C125" s="54" t="s">
        <v>63</v>
      </c>
      <c r="D125" s="55" t="s">
        <v>64</v>
      </c>
      <c r="E125" s="55" t="n">
        <v>222</v>
      </c>
      <c r="F125" s="56" t="s">
        <v>405</v>
      </c>
      <c r="G125" s="56" t="s">
        <v>342</v>
      </c>
      <c r="H125" s="55" t="s">
        <v>2412</v>
      </c>
      <c r="I125" s="57" t="s">
        <v>69</v>
      </c>
      <c r="J125" s="56" t="s">
        <v>361</v>
      </c>
      <c r="K125" s="58" t="s">
        <v>71</v>
      </c>
      <c r="L125" s="58" t="s">
        <v>362</v>
      </c>
      <c r="M125" s="58" t="s">
        <v>73</v>
      </c>
      <c r="N125" s="58" t="s">
        <v>2413</v>
      </c>
      <c r="O125" s="54" t="s">
        <v>75</v>
      </c>
      <c r="P125" s="54" t="s">
        <v>76</v>
      </c>
      <c r="Q125" s="59" t="s">
        <v>77</v>
      </c>
      <c r="R125" s="60" t="n">
        <v>42591</v>
      </c>
      <c r="S125" s="57" t="n">
        <v>15</v>
      </c>
      <c r="T125" s="56" t="n">
        <f aca="false">R125+S125*365.2</f>
        <v>48069</v>
      </c>
      <c r="U125" s="55" t="s">
        <v>78</v>
      </c>
      <c r="V125" s="62" t="str">
        <f aca="false">IF(Y125="","",Y125)</f>
        <v/>
      </c>
      <c r="W125" s="62" t="str">
        <f aca="false">IF(Z125="","",Z125)</f>
        <v>%НКПР</v>
      </c>
      <c r="X125" s="57" t="n">
        <v>100</v>
      </c>
      <c r="Y125" s="57"/>
      <c r="Z125" s="59" t="s">
        <v>79</v>
      </c>
      <c r="AA125" s="55" t="s">
        <v>80</v>
      </c>
      <c r="AB125" s="57"/>
      <c r="AC125" s="59" t="s">
        <v>79</v>
      </c>
      <c r="AD125" s="515" t="n">
        <v>45736</v>
      </c>
      <c r="AE125" s="69" t="n">
        <v>46465</v>
      </c>
      <c r="AF125" s="64" t="n">
        <f aca="false">IF(AD125=0,0,IF(AE125="","",EDATE(AE125,AD125)-DAY(1)))</f>
        <v>1438495</v>
      </c>
      <c r="AG125" s="56" t="s">
        <v>82</v>
      </c>
      <c r="AH125" s="56" t="s">
        <v>3331</v>
      </c>
      <c r="AI125" s="54" t="s">
        <v>351</v>
      </c>
      <c r="AJ125" s="56" t="s">
        <v>1121</v>
      </c>
      <c r="AK125" s="64" t="str">
        <f aca="true">IF(AE125=0,"нет данных",IF(TODAY()&lt;AF125-30,"поверен",IF(TODAY()&gt;AF125,"ЗАМЕНИТЬ","ПРОСРОЧЕН")))</f>
        <v>поверен</v>
      </c>
      <c r="AL125" s="59"/>
      <c r="AM125" s="59" t="s">
        <v>85</v>
      </c>
      <c r="AN125" s="59" t="s">
        <v>86</v>
      </c>
      <c r="AO125" s="59" t="s">
        <v>87</v>
      </c>
      <c r="AP125" s="57" t="s">
        <v>365</v>
      </c>
      <c r="AQ125" s="65"/>
      <c r="AR125" s="64"/>
      <c r="AS125" s="59" t="s">
        <v>90</v>
      </c>
      <c r="AT125" s="54" t="s">
        <v>91</v>
      </c>
      <c r="AU125" s="54"/>
      <c r="AV125" s="56"/>
      <c r="AW125" s="56"/>
      <c r="AX125" s="54"/>
      <c r="AY125" s="54"/>
      <c r="AZ125" s="54"/>
      <c r="BA125" s="56" t="s">
        <v>402</v>
      </c>
      <c r="BB125" s="56" t="s">
        <v>93</v>
      </c>
      <c r="BC125" s="56" t="s">
        <v>94</v>
      </c>
      <c r="BD125" s="59" t="n">
        <v>3160</v>
      </c>
      <c r="BE125" s="56"/>
      <c r="BF125" s="56"/>
      <c r="BG125" s="56" t="s">
        <v>3332</v>
      </c>
      <c r="BH125" s="62"/>
      <c r="BI125" s="62"/>
      <c r="BJ125" s="107" t="s">
        <v>96</v>
      </c>
      <c r="BK125" s="62" t="s">
        <v>97</v>
      </c>
    </row>
    <row r="126" customFormat="false" ht="54.95" hidden="false" customHeight="true" outlineLevel="0" collapsed="false">
      <c r="A126" s="32"/>
      <c r="B126" s="32" t="s">
        <v>62</v>
      </c>
      <c r="C126" s="32" t="s">
        <v>63</v>
      </c>
      <c r="D126" s="492" t="s">
        <v>64</v>
      </c>
      <c r="E126" s="492" t="s">
        <v>2489</v>
      </c>
      <c r="F126" s="493" t="s">
        <v>2476</v>
      </c>
      <c r="G126" s="493" t="s">
        <v>3333</v>
      </c>
      <c r="H126" s="492" t="s">
        <v>3334</v>
      </c>
      <c r="I126" s="494" t="s">
        <v>286</v>
      </c>
      <c r="J126" s="493" t="s">
        <v>287</v>
      </c>
      <c r="K126" s="495" t="s">
        <v>129</v>
      </c>
      <c r="L126" s="495" t="s">
        <v>130</v>
      </c>
      <c r="M126" s="493" t="s">
        <v>3335</v>
      </c>
      <c r="N126" s="495" t="s">
        <v>3336</v>
      </c>
      <c r="O126" s="32" t="s">
        <v>305</v>
      </c>
      <c r="P126" s="32" t="s">
        <v>76</v>
      </c>
      <c r="Q126" s="496" t="s">
        <v>135</v>
      </c>
      <c r="R126" s="497" t="n">
        <v>42430</v>
      </c>
      <c r="S126" s="510" t="n">
        <v>12</v>
      </c>
      <c r="T126" s="493" t="n">
        <f aca="false">R126+S126*365.2</f>
        <v>46812.4</v>
      </c>
      <c r="U126" s="492" t="s">
        <v>78</v>
      </c>
      <c r="V126" s="455" t="str">
        <f aca="false">IF(Y126="","",Y126)</f>
        <v>М</v>
      </c>
      <c r="W126" s="455" t="str">
        <f aca="false">IF(Z126="","",Z126)</f>
        <v>Па</v>
      </c>
      <c r="X126" s="494" t="n">
        <v>0.8</v>
      </c>
      <c r="Y126" s="494" t="s">
        <v>137</v>
      </c>
      <c r="Z126" s="496" t="s">
        <v>138</v>
      </c>
      <c r="AA126" s="492" t="s">
        <v>3337</v>
      </c>
      <c r="AB126" s="494"/>
      <c r="AC126" s="496" t="s">
        <v>111</v>
      </c>
      <c r="AD126" s="495" t="n">
        <v>60</v>
      </c>
      <c r="AE126" s="509" t="n">
        <v>45495</v>
      </c>
      <c r="AF126" s="499" t="n">
        <f aca="false">IF(AD126=0,0,IF(AE126="","",EDATE(AE126,AD126)-DAY(1)))</f>
        <v>47290</v>
      </c>
      <c r="AG126" s="493" t="s">
        <v>81</v>
      </c>
      <c r="AH126" s="493" t="s">
        <v>82</v>
      </c>
      <c r="AI126" s="496" t="s">
        <v>3338</v>
      </c>
      <c r="AJ126" s="493" t="s">
        <v>113</v>
      </c>
      <c r="AK126" s="499" t="str">
        <f aca="true">IF(AE126=0,"нет данных",IF(TODAY()&lt;AF126-30,"поверен",IF(TODAY()&gt;AF126,"ЗАМЕНИТЬ","ПРОСРОЧЕН")))</f>
        <v>поверен</v>
      </c>
      <c r="AL126" s="496"/>
      <c r="AM126" s="496" t="s">
        <v>85</v>
      </c>
      <c r="AN126" s="496" t="s">
        <v>86</v>
      </c>
      <c r="AO126" s="496" t="s">
        <v>87</v>
      </c>
      <c r="AP126" s="494"/>
      <c r="AQ126" s="500"/>
      <c r="AR126" s="499"/>
      <c r="AS126" s="496" t="s">
        <v>90</v>
      </c>
      <c r="AT126" s="32" t="s">
        <v>91</v>
      </c>
      <c r="AU126" s="32"/>
      <c r="AV126" s="493"/>
      <c r="AW126" s="493"/>
      <c r="AX126" s="32"/>
      <c r="AY126" s="32"/>
      <c r="AZ126" s="32"/>
      <c r="BA126" s="493" t="s">
        <v>92</v>
      </c>
      <c r="BB126" s="493" t="s">
        <v>141</v>
      </c>
      <c r="BC126" s="493" t="s">
        <v>142</v>
      </c>
      <c r="BD126" s="496" t="n">
        <v>3001</v>
      </c>
      <c r="BE126" s="493"/>
      <c r="BF126" s="493"/>
      <c r="BG126" s="455"/>
      <c r="BH126" s="511"/>
      <c r="BI126" s="455"/>
      <c r="BJ126" s="455"/>
      <c r="BK126" s="455"/>
      <c r="BL126" s="513"/>
      <c r="BM126" s="513"/>
      <c r="BN126" s="513"/>
      <c r="BO126" s="507"/>
      <c r="BP126" s="507"/>
      <c r="BQ126" s="507"/>
      <c r="BR126" s="507"/>
      <c r="BS126" s="507"/>
      <c r="BT126" s="507"/>
      <c r="BU126" s="507"/>
      <c r="BV126" s="507"/>
    </row>
    <row r="127" customFormat="false" ht="54.95" hidden="false" customHeight="true" outlineLevel="0" collapsed="false">
      <c r="A127" s="32"/>
      <c r="B127" s="32" t="s">
        <v>62</v>
      </c>
      <c r="C127" s="32" t="s">
        <v>63</v>
      </c>
      <c r="D127" s="492" t="s">
        <v>64</v>
      </c>
      <c r="E127" s="492" t="n">
        <v>204</v>
      </c>
      <c r="F127" s="493" t="s">
        <v>3156</v>
      </c>
      <c r="G127" s="493" t="s">
        <v>342</v>
      </c>
      <c r="H127" s="492" t="s">
        <v>3339</v>
      </c>
      <c r="I127" s="494" t="s">
        <v>69</v>
      </c>
      <c r="J127" s="493" t="s">
        <v>361</v>
      </c>
      <c r="K127" s="495" t="s">
        <v>71</v>
      </c>
      <c r="L127" s="495" t="s">
        <v>362</v>
      </c>
      <c r="M127" s="493" t="s">
        <v>73</v>
      </c>
      <c r="N127" s="495" t="s">
        <v>3340</v>
      </c>
      <c r="O127" s="32" t="s">
        <v>75</v>
      </c>
      <c r="P127" s="32" t="s">
        <v>76</v>
      </c>
      <c r="Q127" s="496" t="s">
        <v>77</v>
      </c>
      <c r="R127" s="498" t="n">
        <v>42529</v>
      </c>
      <c r="S127" s="494" t="n">
        <v>15</v>
      </c>
      <c r="T127" s="493" t="n">
        <f aca="false">R127+S127*365.2</f>
        <v>48007</v>
      </c>
      <c r="U127" s="492" t="s">
        <v>78</v>
      </c>
      <c r="V127" s="32" t="str">
        <f aca="false">IF(Y127="","",Y127)</f>
        <v/>
      </c>
      <c r="W127" s="32" t="str">
        <f aca="false">IF(Z127="","",Z127)</f>
        <v>%НКПР</v>
      </c>
      <c r="X127" s="494" t="n">
        <v>100</v>
      </c>
      <c r="Y127" s="494"/>
      <c r="Z127" s="496" t="s">
        <v>79</v>
      </c>
      <c r="AA127" s="492" t="s">
        <v>80</v>
      </c>
      <c r="AB127" s="494"/>
      <c r="AC127" s="496" t="s">
        <v>79</v>
      </c>
      <c r="AD127" s="495" t="n">
        <v>24</v>
      </c>
      <c r="AE127" s="509" t="n">
        <v>45241</v>
      </c>
      <c r="AF127" s="499" t="n">
        <f aca="false">IF(AD127=0,0,IF(AE127="","",EDATE(AE127,AD127)-DAY(1)))</f>
        <v>45941</v>
      </c>
      <c r="AG127" s="493" t="s">
        <v>81</v>
      </c>
      <c r="AH127" s="493" t="s">
        <v>82</v>
      </c>
      <c r="AI127" s="496" t="s">
        <v>3341</v>
      </c>
      <c r="AJ127" s="493" t="s">
        <v>113</v>
      </c>
      <c r="AK127" s="499" t="str">
        <f aca="true">IF(AE127=0,"нет данных",IF(TODAY()&lt;AF127-30,"поверен",IF(TODAY()&gt;AF127,"ЗАМЕНИТЬ","ПРОСРОЧЕН")))</f>
        <v>ЗАМЕНИТЬ</v>
      </c>
      <c r="AL127" s="496"/>
      <c r="AM127" s="496" t="s">
        <v>85</v>
      </c>
      <c r="AN127" s="496" t="s">
        <v>86</v>
      </c>
      <c r="AO127" s="496" t="s">
        <v>87</v>
      </c>
      <c r="AP127" s="494" t="s">
        <v>365</v>
      </c>
      <c r="AQ127" s="500" t="n">
        <v>2015</v>
      </c>
      <c r="AR127" s="499"/>
      <c r="AS127" s="496" t="s">
        <v>90</v>
      </c>
      <c r="AT127" s="32" t="s">
        <v>746</v>
      </c>
      <c r="AU127" s="32"/>
      <c r="AV127" s="493"/>
      <c r="AW127" s="493"/>
      <c r="AX127" s="32"/>
      <c r="AY127" s="32"/>
      <c r="AZ127" s="32"/>
      <c r="BA127" s="493" t="s">
        <v>402</v>
      </c>
      <c r="BB127" s="493" t="s">
        <v>93</v>
      </c>
      <c r="BC127" s="493" t="s">
        <v>94</v>
      </c>
      <c r="BD127" s="496" t="n">
        <v>3160</v>
      </c>
      <c r="BE127" s="493"/>
      <c r="BF127" s="493"/>
      <c r="BG127" s="493" t="s">
        <v>3342</v>
      </c>
      <c r="BH127" s="516"/>
      <c r="BI127" s="32"/>
      <c r="BJ127" s="502" t="s">
        <v>96</v>
      </c>
      <c r="BK127" s="455" t="s">
        <v>97</v>
      </c>
      <c r="BL127" s="506" t="s">
        <v>3343</v>
      </c>
      <c r="BM127" s="506"/>
      <c r="BN127" s="506"/>
      <c r="BO127" s="507"/>
      <c r="BP127" s="507"/>
      <c r="BQ127" s="507"/>
      <c r="BR127" s="507"/>
      <c r="BS127" s="507"/>
      <c r="BT127" s="507"/>
      <c r="BU127" s="507"/>
      <c r="BV127" s="507"/>
    </row>
    <row r="128" customFormat="false" ht="54.95" hidden="false" customHeight="true" outlineLevel="0" collapsed="false">
      <c r="A128" s="32"/>
      <c r="B128" s="32" t="s">
        <v>62</v>
      </c>
      <c r="C128" s="32" t="s">
        <v>63</v>
      </c>
      <c r="D128" s="492" t="s">
        <v>64</v>
      </c>
      <c r="E128" s="492" t="n">
        <v>212</v>
      </c>
      <c r="F128" s="493" t="s">
        <v>2182</v>
      </c>
      <c r="G128" s="493" t="s">
        <v>342</v>
      </c>
      <c r="H128" s="492" t="s">
        <v>3344</v>
      </c>
      <c r="I128" s="494" t="s">
        <v>69</v>
      </c>
      <c r="J128" s="493" t="s">
        <v>361</v>
      </c>
      <c r="K128" s="495" t="s">
        <v>71</v>
      </c>
      <c r="L128" s="495" t="s">
        <v>362</v>
      </c>
      <c r="M128" s="493" t="s">
        <v>73</v>
      </c>
      <c r="N128" s="495" t="s">
        <v>3345</v>
      </c>
      <c r="O128" s="32" t="s">
        <v>75</v>
      </c>
      <c r="P128" s="32" t="s">
        <v>76</v>
      </c>
      <c r="Q128" s="496" t="s">
        <v>77</v>
      </c>
      <c r="R128" s="498" t="n">
        <v>42592</v>
      </c>
      <c r="S128" s="494" t="n">
        <v>15</v>
      </c>
      <c r="T128" s="493" t="n">
        <f aca="false">R128+S128*365.2</f>
        <v>48070</v>
      </c>
      <c r="U128" s="492" t="s">
        <v>78</v>
      </c>
      <c r="V128" s="455" t="str">
        <f aca="false">IF(Y128="","",Y128)</f>
        <v/>
      </c>
      <c r="W128" s="455" t="str">
        <f aca="false">IF(Z128="","",Z128)</f>
        <v>%НКПР</v>
      </c>
      <c r="X128" s="494" t="n">
        <v>100</v>
      </c>
      <c r="Y128" s="494"/>
      <c r="Z128" s="496" t="s">
        <v>79</v>
      </c>
      <c r="AA128" s="492" t="s">
        <v>80</v>
      </c>
      <c r="AB128" s="494"/>
      <c r="AC128" s="496" t="s">
        <v>79</v>
      </c>
      <c r="AD128" s="495" t="n">
        <v>24</v>
      </c>
      <c r="AE128" s="509" t="n">
        <v>45576</v>
      </c>
      <c r="AF128" s="499" t="n">
        <f aca="false">IF(AD128=0,0,IF(AE128="","",EDATE(AE128,AD128)-DAY(1)))</f>
        <v>46275</v>
      </c>
      <c r="AG128" s="493" t="s">
        <v>81</v>
      </c>
      <c r="AH128" s="493" t="s">
        <v>82</v>
      </c>
      <c r="AI128" s="496" t="s">
        <v>3346</v>
      </c>
      <c r="AJ128" s="493" t="s">
        <v>316</v>
      </c>
      <c r="AK128" s="499" t="str">
        <f aca="true">IF(AE128=0,"нет данных",IF(TODAY()&lt;AF128-30,"поверен",IF(TODAY()&gt;AF128,"ЗАМЕНИТЬ","ПРОСРОЧЕН")))</f>
        <v>поверен</v>
      </c>
      <c r="AL128" s="496"/>
      <c r="AM128" s="496" t="s">
        <v>85</v>
      </c>
      <c r="AN128" s="496" t="s">
        <v>86</v>
      </c>
      <c r="AO128" s="496" t="s">
        <v>87</v>
      </c>
      <c r="AP128" s="494" t="s">
        <v>365</v>
      </c>
      <c r="AQ128" s="500"/>
      <c r="AR128" s="499"/>
      <c r="AS128" s="496" t="s">
        <v>90</v>
      </c>
      <c r="AT128" s="32" t="s">
        <v>91</v>
      </c>
      <c r="AU128" s="32"/>
      <c r="AV128" s="493"/>
      <c r="AW128" s="493"/>
      <c r="AX128" s="32"/>
      <c r="AY128" s="32"/>
      <c r="AZ128" s="32"/>
      <c r="BA128" s="493" t="s">
        <v>402</v>
      </c>
      <c r="BB128" s="493" t="s">
        <v>93</v>
      </c>
      <c r="BC128" s="493" t="s">
        <v>94</v>
      </c>
      <c r="BD128" s="496" t="n">
        <v>3160</v>
      </c>
      <c r="BE128" s="493"/>
      <c r="BF128" s="493"/>
      <c r="BG128" s="493" t="s">
        <v>3342</v>
      </c>
      <c r="BH128" s="511"/>
      <c r="BI128" s="455"/>
      <c r="BJ128" s="502" t="s">
        <v>96</v>
      </c>
      <c r="BK128" s="455" t="s">
        <v>97</v>
      </c>
      <c r="BL128" s="507"/>
      <c r="BM128" s="507"/>
      <c r="BN128" s="507"/>
      <c r="BO128" s="507"/>
      <c r="BP128" s="507"/>
      <c r="BQ128" s="507"/>
      <c r="BR128" s="507"/>
      <c r="BS128" s="507"/>
      <c r="BT128" s="507"/>
      <c r="BU128" s="507"/>
      <c r="BV128" s="507"/>
    </row>
    <row r="129" customFormat="false" ht="54.95" hidden="false" customHeight="true" outlineLevel="0" collapsed="false">
      <c r="A129" s="32"/>
      <c r="B129" s="32" t="s">
        <v>62</v>
      </c>
      <c r="C129" s="32" t="s">
        <v>63</v>
      </c>
      <c r="D129" s="492" t="s">
        <v>64</v>
      </c>
      <c r="E129" s="492" t="s">
        <v>492</v>
      </c>
      <c r="F129" s="493" t="s">
        <v>405</v>
      </c>
      <c r="G129" s="493" t="s">
        <v>342</v>
      </c>
      <c r="H129" s="492" t="s">
        <v>3347</v>
      </c>
      <c r="I129" s="494" t="s">
        <v>69</v>
      </c>
      <c r="J129" s="493" t="s">
        <v>361</v>
      </c>
      <c r="K129" s="495" t="s">
        <v>71</v>
      </c>
      <c r="L129" s="495" t="s">
        <v>362</v>
      </c>
      <c r="M129" s="495" t="s">
        <v>73</v>
      </c>
      <c r="N129" s="495" t="s">
        <v>3348</v>
      </c>
      <c r="O129" s="32" t="s">
        <v>444</v>
      </c>
      <c r="P129" s="32" t="s">
        <v>76</v>
      </c>
      <c r="Q129" s="496" t="s">
        <v>77</v>
      </c>
      <c r="R129" s="497" t="n">
        <v>42957</v>
      </c>
      <c r="S129" s="494" t="n">
        <v>15</v>
      </c>
      <c r="T129" s="493" t="n">
        <f aca="false">R129+S129*365.2</f>
        <v>48435</v>
      </c>
      <c r="U129" s="492" t="s">
        <v>78</v>
      </c>
      <c r="V129" s="455" t="str">
        <f aca="false">IF(Y129="","",Y129)</f>
        <v/>
      </c>
      <c r="W129" s="496" t="s">
        <v>79</v>
      </c>
      <c r="X129" s="494" t="n">
        <v>100</v>
      </c>
      <c r="Y129" s="494"/>
      <c r="Z129" s="496" t="s">
        <v>79</v>
      </c>
      <c r="AA129" s="492" t="s">
        <v>80</v>
      </c>
      <c r="AB129" s="494"/>
      <c r="AC129" s="496" t="s">
        <v>79</v>
      </c>
      <c r="AD129" s="495" t="n">
        <v>24</v>
      </c>
      <c r="AE129" s="509" t="n">
        <v>45332</v>
      </c>
      <c r="AF129" s="499" t="n">
        <f aca="false">IF(AD129=0,0,IF(AE129="","",EDATE(AE129,AD129)-DAY(1)))</f>
        <v>46032</v>
      </c>
      <c r="AG129" s="493" t="s">
        <v>81</v>
      </c>
      <c r="AH129" s="493" t="s">
        <v>82</v>
      </c>
      <c r="AI129" s="496" t="s">
        <v>3349</v>
      </c>
      <c r="AJ129" s="493" t="s">
        <v>113</v>
      </c>
      <c r="AK129" s="499" t="str">
        <f aca="true">IF(AE129=0,"нет данных",IF(TODAY()&lt;AF129-30,"поверен",IF(TODAY()&gt;AF129,"ЗАМЕНИТЬ","ПРОСРОЧЕН")))</f>
        <v>поверен</v>
      </c>
      <c r="AL129" s="496"/>
      <c r="AM129" s="496" t="s">
        <v>85</v>
      </c>
      <c r="AN129" s="496" t="s">
        <v>86</v>
      </c>
      <c r="AO129" s="496" t="s">
        <v>87</v>
      </c>
      <c r="AP129" s="494" t="s">
        <v>365</v>
      </c>
      <c r="AQ129" s="500"/>
      <c r="AR129" s="499"/>
      <c r="AS129" s="496" t="s">
        <v>90</v>
      </c>
      <c r="AT129" s="32" t="s">
        <v>91</v>
      </c>
      <c r="AU129" s="32"/>
      <c r="AV129" s="493"/>
      <c r="AW129" s="493"/>
      <c r="AX129" s="32"/>
      <c r="AY129" s="32"/>
      <c r="AZ129" s="32"/>
      <c r="BA129" s="493" t="s">
        <v>92</v>
      </c>
      <c r="BB129" s="493" t="s">
        <v>93</v>
      </c>
      <c r="BC129" s="493" t="s">
        <v>94</v>
      </c>
      <c r="BD129" s="496" t="n">
        <v>3160</v>
      </c>
      <c r="BE129" s="493"/>
      <c r="BF129" s="493"/>
      <c r="BG129" s="493" t="s">
        <v>3342</v>
      </c>
      <c r="BH129" s="511"/>
      <c r="BI129" s="455"/>
      <c r="BJ129" s="502" t="s">
        <v>96</v>
      </c>
      <c r="BK129" s="455" t="s">
        <v>97</v>
      </c>
      <c r="BL129" s="513"/>
      <c r="BM129" s="513"/>
      <c r="BN129" s="513"/>
      <c r="BO129" s="507"/>
      <c r="BP129" s="507"/>
      <c r="BQ129" s="507"/>
      <c r="BR129" s="507"/>
      <c r="BS129" s="507"/>
      <c r="BT129" s="507"/>
      <c r="BU129" s="507"/>
      <c r="BV129" s="507"/>
    </row>
    <row r="130" customFormat="false" ht="54.95" hidden="false" customHeight="true" outlineLevel="0" collapsed="false">
      <c r="A130" s="32"/>
      <c r="B130" s="32" t="s">
        <v>62</v>
      </c>
      <c r="C130" s="32" t="s">
        <v>63</v>
      </c>
      <c r="D130" s="492" t="s">
        <v>64</v>
      </c>
      <c r="E130" s="492" t="s">
        <v>2595</v>
      </c>
      <c r="F130" s="493" t="s">
        <v>2596</v>
      </c>
      <c r="G130" s="493" t="s">
        <v>3350</v>
      </c>
      <c r="H130" s="492" t="s">
        <v>3351</v>
      </c>
      <c r="I130" s="494" t="s">
        <v>2578</v>
      </c>
      <c r="J130" s="493" t="s">
        <v>2579</v>
      </c>
      <c r="K130" s="495" t="s">
        <v>2580</v>
      </c>
      <c r="L130" s="495" t="s">
        <v>2581</v>
      </c>
      <c r="M130" s="493" t="s">
        <v>3035</v>
      </c>
      <c r="N130" s="495" t="s">
        <v>3352</v>
      </c>
      <c r="O130" s="32" t="s">
        <v>2583</v>
      </c>
      <c r="P130" s="32" t="s">
        <v>2584</v>
      </c>
      <c r="Q130" s="496" t="s">
        <v>239</v>
      </c>
      <c r="R130" s="497" t="n">
        <v>43221</v>
      </c>
      <c r="S130" s="494" t="n">
        <v>10</v>
      </c>
      <c r="T130" s="493" t="n">
        <f aca="false">R130+S130*365.2</f>
        <v>46873</v>
      </c>
      <c r="U130" s="492"/>
      <c r="V130" s="455" t="str">
        <f aca="false">IF(Y130="","",Y130)</f>
        <v/>
      </c>
      <c r="W130" s="455" t="str">
        <f aca="false">IF(Z130="","",Z130)</f>
        <v/>
      </c>
      <c r="X130" s="494"/>
      <c r="Y130" s="494"/>
      <c r="Z130" s="496"/>
      <c r="AA130" s="492" t="s">
        <v>572</v>
      </c>
      <c r="AB130" s="494"/>
      <c r="AC130" s="494" t="s">
        <v>111</v>
      </c>
      <c r="AD130" s="495" t="n">
        <v>12</v>
      </c>
      <c r="AE130" s="509" t="n">
        <v>45373</v>
      </c>
      <c r="AF130" s="499"/>
      <c r="AG130" s="493" t="s">
        <v>81</v>
      </c>
      <c r="AH130" s="493" t="s">
        <v>1574</v>
      </c>
      <c r="AI130" s="32" t="s">
        <v>3353</v>
      </c>
      <c r="AJ130" s="493" t="s">
        <v>712</v>
      </c>
      <c r="AK130" s="499" t="str">
        <f aca="true">IF(AE130=0,"нет данных",IF(TODAY()&lt;AF130-30,"поверен",IF(TODAY()&gt;AF130,"ЗАМЕНИТЬ","ПРОСРОЧЕН")))</f>
        <v>ЗАМЕНИТЬ</v>
      </c>
      <c r="AL130" s="496"/>
      <c r="AM130" s="496" t="s">
        <v>85</v>
      </c>
      <c r="AN130" s="496" t="s">
        <v>86</v>
      </c>
      <c r="AO130" s="496"/>
      <c r="AP130" s="494" t="s">
        <v>2586</v>
      </c>
      <c r="AQ130" s="500" t="s">
        <v>1496</v>
      </c>
      <c r="AR130" s="499"/>
      <c r="AS130" s="496" t="s">
        <v>90</v>
      </c>
      <c r="AT130" s="32" t="s">
        <v>91</v>
      </c>
      <c r="AU130" s="32"/>
      <c r="AV130" s="493" t="n">
        <v>45167</v>
      </c>
      <c r="AW130" s="493"/>
      <c r="AX130" s="32"/>
      <c r="AY130" s="32"/>
      <c r="AZ130" s="32"/>
      <c r="BA130" s="493"/>
      <c r="BB130" s="493" t="s">
        <v>793</v>
      </c>
      <c r="BC130" s="493" t="s">
        <v>387</v>
      </c>
      <c r="BD130" s="493"/>
      <c r="BE130" s="493"/>
      <c r="BF130" s="493"/>
      <c r="BG130" s="455" t="s">
        <v>3040</v>
      </c>
      <c r="BH130" s="511"/>
      <c r="BI130" s="455" t="s">
        <v>95</v>
      </c>
      <c r="BJ130" s="502" t="s">
        <v>2587</v>
      </c>
      <c r="BK130" s="455" t="s">
        <v>354</v>
      </c>
      <c r="BL130" s="513" t="s">
        <v>3354</v>
      </c>
      <c r="BM130" s="513"/>
      <c r="BN130" s="513"/>
      <c r="BO130" s="507"/>
      <c r="BP130" s="507"/>
      <c r="BQ130" s="507"/>
      <c r="BR130" s="507"/>
      <c r="BS130" s="507"/>
      <c r="BT130" s="507"/>
      <c r="BU130" s="507"/>
      <c r="BV130" s="507"/>
    </row>
    <row r="131" customFormat="false" ht="54.95" hidden="false" customHeight="true" outlineLevel="0" collapsed="false">
      <c r="A131" s="32"/>
      <c r="B131" s="32" t="s">
        <v>62</v>
      </c>
      <c r="C131" s="32" t="s">
        <v>63</v>
      </c>
      <c r="D131" s="492" t="s">
        <v>64</v>
      </c>
      <c r="E131" s="492" t="s">
        <v>2574</v>
      </c>
      <c r="F131" s="493" t="s">
        <v>2575</v>
      </c>
      <c r="G131" s="493" t="s">
        <v>3132</v>
      </c>
      <c r="H131" s="492" t="s">
        <v>3133</v>
      </c>
      <c r="I131" s="494" t="s">
        <v>2578</v>
      </c>
      <c r="J131" s="493" t="s">
        <v>2579</v>
      </c>
      <c r="K131" s="495" t="s">
        <v>2580</v>
      </c>
      <c r="L131" s="495" t="s">
        <v>2581</v>
      </c>
      <c r="M131" s="517" t="s">
        <v>3035</v>
      </c>
      <c r="N131" s="495" t="n">
        <v>1568832</v>
      </c>
      <c r="O131" s="32" t="s">
        <v>2583</v>
      </c>
      <c r="P131" s="32" t="s">
        <v>2584</v>
      </c>
      <c r="Q131" s="496" t="s">
        <v>239</v>
      </c>
      <c r="R131" s="497" t="n">
        <v>43221</v>
      </c>
      <c r="S131" s="494" t="n">
        <v>10</v>
      </c>
      <c r="T131" s="493" t="n">
        <v>46873</v>
      </c>
      <c r="U131" s="492"/>
      <c r="V131" s="455"/>
      <c r="W131" s="455"/>
      <c r="X131" s="494"/>
      <c r="Y131" s="494"/>
      <c r="Z131" s="496"/>
      <c r="AA131" s="492" t="s">
        <v>572</v>
      </c>
      <c r="AB131" s="494"/>
      <c r="AC131" s="494" t="s">
        <v>111</v>
      </c>
      <c r="AD131" s="495" t="n">
        <v>12</v>
      </c>
      <c r="AE131" s="509" t="n">
        <v>44539</v>
      </c>
      <c r="AF131" s="499" t="n">
        <v>44903</v>
      </c>
      <c r="AG131" s="493" t="s">
        <v>81</v>
      </c>
      <c r="AH131" s="493" t="s">
        <v>1574</v>
      </c>
      <c r="AI131" s="496" t="s">
        <v>3134</v>
      </c>
      <c r="AJ131" s="493" t="s">
        <v>3038</v>
      </c>
      <c r="AK131" s="499" t="s">
        <v>2156</v>
      </c>
      <c r="AL131" s="496"/>
      <c r="AM131" s="496" t="s">
        <v>85</v>
      </c>
      <c r="AN131" s="496" t="s">
        <v>86</v>
      </c>
      <c r="AO131" s="518" t="s">
        <v>3039</v>
      </c>
      <c r="AP131" s="494" t="s">
        <v>2586</v>
      </c>
      <c r="AQ131" s="500" t="s">
        <v>1496</v>
      </c>
      <c r="AR131" s="499"/>
      <c r="AS131" s="496" t="s">
        <v>90</v>
      </c>
      <c r="AT131" s="32" t="s">
        <v>91</v>
      </c>
      <c r="AU131" s="32"/>
      <c r="AV131" s="493" t="n">
        <v>45167</v>
      </c>
      <c r="AW131" s="493"/>
      <c r="AX131" s="32"/>
      <c r="AY131" s="32"/>
      <c r="AZ131" s="32"/>
      <c r="BA131" s="493"/>
      <c r="BB131" s="493" t="s">
        <v>793</v>
      </c>
      <c r="BC131" s="493" t="s">
        <v>387</v>
      </c>
      <c r="BD131" s="493"/>
      <c r="BE131" s="493"/>
      <c r="BF131" s="493"/>
      <c r="BG131" s="455" t="s">
        <v>3040</v>
      </c>
      <c r="BH131" s="519"/>
      <c r="BI131" s="455" t="s">
        <v>95</v>
      </c>
      <c r="BJ131" s="502" t="s">
        <v>2587</v>
      </c>
      <c r="BK131" s="455" t="s">
        <v>354</v>
      </c>
      <c r="BL131" s="506"/>
      <c r="BM131" s="506"/>
      <c r="BN131" s="506"/>
      <c r="BO131" s="507"/>
      <c r="BP131" s="507"/>
      <c r="BQ131" s="507"/>
      <c r="BR131" s="507"/>
      <c r="BS131" s="507"/>
      <c r="BT131" s="507"/>
      <c r="BU131" s="507"/>
      <c r="BV131" s="507"/>
    </row>
    <row r="132" customFormat="false" ht="54.95" hidden="false" customHeight="true" outlineLevel="0" collapsed="false">
      <c r="A132" s="32"/>
      <c r="B132" s="32" t="s">
        <v>62</v>
      </c>
      <c r="C132" s="32" t="s">
        <v>63</v>
      </c>
      <c r="D132" s="492" t="s">
        <v>64</v>
      </c>
      <c r="E132" s="492" t="s">
        <v>2574</v>
      </c>
      <c r="F132" s="493" t="s">
        <v>2575</v>
      </c>
      <c r="G132" s="493" t="s">
        <v>3033</v>
      </c>
      <c r="H132" s="492" t="s">
        <v>3355</v>
      </c>
      <c r="I132" s="494" t="s">
        <v>2578</v>
      </c>
      <c r="J132" s="493" t="s">
        <v>2579</v>
      </c>
      <c r="K132" s="495" t="s">
        <v>2580</v>
      </c>
      <c r="L132" s="495" t="s">
        <v>2581</v>
      </c>
      <c r="M132" s="493" t="s">
        <v>2582</v>
      </c>
      <c r="N132" s="495" t="n">
        <v>1568833</v>
      </c>
      <c r="O132" s="32" t="s">
        <v>2583</v>
      </c>
      <c r="P132" s="32" t="s">
        <v>2584</v>
      </c>
      <c r="Q132" s="496" t="s">
        <v>239</v>
      </c>
      <c r="R132" s="497" t="n">
        <v>43221</v>
      </c>
      <c r="S132" s="494" t="n">
        <v>10</v>
      </c>
      <c r="T132" s="493" t="n">
        <f aca="false">R132+S132*365.2</f>
        <v>46873</v>
      </c>
      <c r="U132" s="492"/>
      <c r="V132" s="455" t="str">
        <f aca="false">IF(Y132="","",Y132)</f>
        <v/>
      </c>
      <c r="W132" s="455" t="str">
        <f aca="false">IF(Z132="","",Z132)</f>
        <v/>
      </c>
      <c r="X132" s="494"/>
      <c r="Y132" s="494"/>
      <c r="Z132" s="496"/>
      <c r="AA132" s="492" t="s">
        <v>572</v>
      </c>
      <c r="AB132" s="494"/>
      <c r="AC132" s="494" t="s">
        <v>111</v>
      </c>
      <c r="AD132" s="495" t="n">
        <v>12</v>
      </c>
      <c r="AE132" s="509" t="n">
        <v>44539</v>
      </c>
      <c r="AF132" s="499" t="n">
        <f aca="false">IF(AD132=0,0,IF(AE132="","",EDATE(AE132,AD132)-DAY(1)))</f>
        <v>44873</v>
      </c>
      <c r="AG132" s="499" t="s">
        <v>81</v>
      </c>
      <c r="AH132" s="493" t="s">
        <v>82</v>
      </c>
      <c r="AI132" s="496" t="s">
        <v>3356</v>
      </c>
      <c r="AJ132" s="493" t="s">
        <v>3038</v>
      </c>
      <c r="AK132" s="499" t="str">
        <f aca="true">IF(AE132=0,"нет данных",IF(TODAY()&lt;AF132-30,"поверен",IF(TODAY()&gt;AF132,"ЗАМЕНИТЬ","ПРОСРОЧЕН")))</f>
        <v>ЗАМЕНИТЬ</v>
      </c>
      <c r="AL132" s="496"/>
      <c r="AM132" s="496" t="s">
        <v>85</v>
      </c>
      <c r="AN132" s="496" t="s">
        <v>86</v>
      </c>
      <c r="AO132" s="518" t="s">
        <v>3039</v>
      </c>
      <c r="AP132" s="494" t="s">
        <v>2586</v>
      </c>
      <c r="AQ132" s="500" t="s">
        <v>1496</v>
      </c>
      <c r="AR132" s="499"/>
      <c r="AS132" s="496" t="s">
        <v>90</v>
      </c>
      <c r="AT132" s="32" t="s">
        <v>91</v>
      </c>
      <c r="AU132" s="32"/>
      <c r="AV132" s="493" t="n">
        <v>45167</v>
      </c>
      <c r="AW132" s="493"/>
      <c r="AX132" s="32"/>
      <c r="AY132" s="32"/>
      <c r="AZ132" s="32"/>
      <c r="BA132" s="493"/>
      <c r="BB132" s="493" t="s">
        <v>793</v>
      </c>
      <c r="BC132" s="493" t="s">
        <v>387</v>
      </c>
      <c r="BD132" s="493"/>
      <c r="BE132" s="493"/>
      <c r="BF132" s="493"/>
      <c r="BG132" s="455" t="s">
        <v>3040</v>
      </c>
      <c r="BH132" s="511"/>
      <c r="BI132" s="455" t="s">
        <v>95</v>
      </c>
      <c r="BJ132" s="502" t="s">
        <v>2587</v>
      </c>
      <c r="BK132" s="455" t="s">
        <v>354</v>
      </c>
      <c r="BL132" s="520"/>
      <c r="BM132" s="507"/>
      <c r="BN132" s="507"/>
      <c r="BO132" s="507"/>
      <c r="BP132" s="507"/>
      <c r="BQ132" s="507"/>
      <c r="BR132" s="507"/>
      <c r="BS132" s="507"/>
      <c r="BT132" s="507"/>
      <c r="BU132" s="507"/>
      <c r="BV132" s="507"/>
    </row>
    <row r="133" customFormat="false" ht="54.95" hidden="false" customHeight="true" outlineLevel="0" collapsed="false">
      <c r="A133" s="32"/>
      <c r="B133" s="32" t="s">
        <v>62</v>
      </c>
      <c r="C133" s="32" t="s">
        <v>63</v>
      </c>
      <c r="D133" s="492" t="s">
        <v>64</v>
      </c>
      <c r="E133" s="492" t="s">
        <v>2574</v>
      </c>
      <c r="F133" s="493" t="s">
        <v>2575</v>
      </c>
      <c r="G133" s="493" t="s">
        <v>3350</v>
      </c>
      <c r="H133" s="492" t="s">
        <v>3357</v>
      </c>
      <c r="I133" s="494" t="s">
        <v>2578</v>
      </c>
      <c r="J133" s="493" t="s">
        <v>2579</v>
      </c>
      <c r="K133" s="495" t="s">
        <v>2580</v>
      </c>
      <c r="L133" s="495" t="s">
        <v>2581</v>
      </c>
      <c r="M133" s="517" t="s">
        <v>3035</v>
      </c>
      <c r="N133" s="495" t="n">
        <v>1568829</v>
      </c>
      <c r="O133" s="32" t="s">
        <v>2583</v>
      </c>
      <c r="P133" s="32" t="s">
        <v>2584</v>
      </c>
      <c r="Q133" s="496" t="s">
        <v>239</v>
      </c>
      <c r="R133" s="497" t="n">
        <v>43221</v>
      </c>
      <c r="S133" s="494" t="n">
        <v>10</v>
      </c>
      <c r="T133" s="493" t="n">
        <v>46873</v>
      </c>
      <c r="U133" s="492"/>
      <c r="V133" s="455"/>
      <c r="W133" s="455"/>
      <c r="X133" s="494"/>
      <c r="Y133" s="494"/>
      <c r="Z133" s="496"/>
      <c r="AA133" s="492" t="s">
        <v>572</v>
      </c>
      <c r="AB133" s="494"/>
      <c r="AC133" s="494" t="s">
        <v>111</v>
      </c>
      <c r="AD133" s="495" t="n">
        <v>12</v>
      </c>
      <c r="AE133" s="509" t="n">
        <v>44539</v>
      </c>
      <c r="AF133" s="499" t="n">
        <v>44903</v>
      </c>
      <c r="AG133" s="493" t="s">
        <v>81</v>
      </c>
      <c r="AH133" s="493" t="s">
        <v>1574</v>
      </c>
      <c r="AI133" s="496" t="s">
        <v>3358</v>
      </c>
      <c r="AJ133" s="493" t="s">
        <v>3038</v>
      </c>
      <c r="AK133" s="499" t="s">
        <v>2156</v>
      </c>
      <c r="AL133" s="496"/>
      <c r="AM133" s="496" t="s">
        <v>85</v>
      </c>
      <c r="AN133" s="496" t="s">
        <v>86</v>
      </c>
      <c r="AO133" s="518" t="s">
        <v>3039</v>
      </c>
      <c r="AP133" s="494" t="s">
        <v>2586</v>
      </c>
      <c r="AQ133" s="500" t="s">
        <v>1496</v>
      </c>
      <c r="AR133" s="499"/>
      <c r="AS133" s="496" t="s">
        <v>90</v>
      </c>
      <c r="AT133" s="32" t="s">
        <v>91</v>
      </c>
      <c r="AU133" s="32"/>
      <c r="AV133" s="493" t="n">
        <v>45167</v>
      </c>
      <c r="AW133" s="493"/>
      <c r="AX133" s="32"/>
      <c r="AY133" s="32"/>
      <c r="AZ133" s="32"/>
      <c r="BA133" s="493"/>
      <c r="BB133" s="493" t="s">
        <v>793</v>
      </c>
      <c r="BC133" s="493" t="s">
        <v>387</v>
      </c>
      <c r="BD133" s="493"/>
      <c r="BE133" s="493"/>
      <c r="BF133" s="493"/>
      <c r="BG133" s="455" t="s">
        <v>3040</v>
      </c>
      <c r="BH133" s="519"/>
      <c r="BI133" s="455" t="s">
        <v>95</v>
      </c>
      <c r="BJ133" s="502" t="s">
        <v>2587</v>
      </c>
      <c r="BK133" s="455" t="s">
        <v>354</v>
      </c>
      <c r="BL133" s="507"/>
      <c r="BM133" s="507"/>
      <c r="BN133" s="507"/>
      <c r="BO133" s="507"/>
      <c r="BP133" s="507"/>
      <c r="BQ133" s="507"/>
      <c r="BR133" s="507"/>
      <c r="BS133" s="507"/>
      <c r="BT133" s="507"/>
      <c r="BU133" s="507"/>
      <c r="BV133" s="507"/>
    </row>
    <row r="134" customFormat="false" ht="54.95" hidden="false" customHeight="true" outlineLevel="0" collapsed="false">
      <c r="A134" s="54"/>
      <c r="B134" s="54" t="s">
        <v>62</v>
      </c>
      <c r="C134" s="54" t="s">
        <v>63</v>
      </c>
      <c r="D134" s="55" t="s">
        <v>64</v>
      </c>
      <c r="E134" s="55" t="n">
        <v>211</v>
      </c>
      <c r="F134" s="56" t="s">
        <v>2182</v>
      </c>
      <c r="G134" s="56" t="s">
        <v>342</v>
      </c>
      <c r="H134" s="55" t="s">
        <v>3359</v>
      </c>
      <c r="I134" s="57" t="s">
        <v>69</v>
      </c>
      <c r="J134" s="56" t="s">
        <v>361</v>
      </c>
      <c r="K134" s="58" t="s">
        <v>71</v>
      </c>
      <c r="L134" s="58" t="s">
        <v>362</v>
      </c>
      <c r="M134" s="56" t="s">
        <v>73</v>
      </c>
      <c r="N134" s="40" t="s">
        <v>3360</v>
      </c>
      <c r="O134" s="54" t="s">
        <v>75</v>
      </c>
      <c r="P134" s="54" t="s">
        <v>76</v>
      </c>
      <c r="Q134" s="59" t="s">
        <v>77</v>
      </c>
      <c r="R134" s="69" t="n">
        <v>42651</v>
      </c>
      <c r="S134" s="57" t="n">
        <v>15</v>
      </c>
      <c r="T134" s="56" t="n">
        <f aca="false">R134+S134*365.2</f>
        <v>48129</v>
      </c>
      <c r="U134" s="55" t="s">
        <v>78</v>
      </c>
      <c r="V134" s="62" t="str">
        <f aca="false">IF(Y134="","",Y134)</f>
        <v/>
      </c>
      <c r="W134" s="62" t="str">
        <f aca="false">IF(Z134="","",Z134)</f>
        <v>%НКПР</v>
      </c>
      <c r="X134" s="57" t="n">
        <v>100</v>
      </c>
      <c r="Y134" s="57"/>
      <c r="Z134" s="59" t="s">
        <v>79</v>
      </c>
      <c r="AA134" s="55" t="s">
        <v>80</v>
      </c>
      <c r="AB134" s="57"/>
      <c r="AC134" s="59" t="s">
        <v>79</v>
      </c>
      <c r="AD134" s="58" t="n">
        <v>24</v>
      </c>
      <c r="AE134" s="63" t="n">
        <v>45576</v>
      </c>
      <c r="AF134" s="64" t="n">
        <f aca="false">IF(AD134=0,0,IF(AE134="","",EDATE(AE134,AD134)-DAY(1)))</f>
        <v>46275</v>
      </c>
      <c r="AG134" s="56" t="s">
        <v>81</v>
      </c>
      <c r="AH134" s="56" t="s">
        <v>82</v>
      </c>
      <c r="AI134" s="59" t="s">
        <v>3361</v>
      </c>
      <c r="AJ134" s="56" t="s">
        <v>316</v>
      </c>
      <c r="AK134" s="64" t="str">
        <f aca="true">IF(AE134=0,"нет данных",IF(TODAY()&lt;AF134-30,"поверен",IF(TODAY()&gt;AF134,"ЗАМЕНИТЬ","ПРОСРОЧЕН")))</f>
        <v>поверен</v>
      </c>
      <c r="AL134" s="59"/>
      <c r="AM134" s="59" t="s">
        <v>85</v>
      </c>
      <c r="AN134" s="59" t="s">
        <v>86</v>
      </c>
      <c r="AO134" s="59" t="s">
        <v>87</v>
      </c>
      <c r="AP134" s="57" t="s">
        <v>365</v>
      </c>
      <c r="AQ134" s="65"/>
      <c r="AR134" s="64"/>
      <c r="AS134" s="59" t="s">
        <v>90</v>
      </c>
      <c r="AT134" s="54" t="s">
        <v>91</v>
      </c>
      <c r="AU134" s="54"/>
      <c r="AV134" s="56"/>
      <c r="AW134" s="56"/>
      <c r="AX134" s="54"/>
      <c r="AY134" s="54"/>
      <c r="AZ134" s="54"/>
      <c r="BA134" s="56"/>
      <c r="BB134" s="56" t="s">
        <v>93</v>
      </c>
      <c r="BC134" s="56" t="s">
        <v>94</v>
      </c>
      <c r="BD134" s="59" t="n">
        <v>3160</v>
      </c>
      <c r="BE134" s="56"/>
      <c r="BF134" s="56"/>
      <c r="BG134" s="62" t="s">
        <v>3362</v>
      </c>
      <c r="BH134" s="68"/>
      <c r="BI134" s="62"/>
      <c r="BJ134" s="107" t="s">
        <v>96</v>
      </c>
      <c r="BK134" s="62" t="s">
        <v>97</v>
      </c>
    </row>
    <row r="135" customFormat="false" ht="54.95" hidden="false" customHeight="true" outlineLevel="0" collapsed="false">
      <c r="A135" s="54"/>
      <c r="B135" s="54" t="s">
        <v>62</v>
      </c>
      <c r="C135" s="54" t="s">
        <v>63</v>
      </c>
      <c r="D135" s="55" t="s">
        <v>64</v>
      </c>
      <c r="E135" s="55" t="n">
        <v>211</v>
      </c>
      <c r="F135" s="521" t="s">
        <v>2182</v>
      </c>
      <c r="G135" s="521" t="s">
        <v>342</v>
      </c>
      <c r="H135" s="55" t="s">
        <v>3363</v>
      </c>
      <c r="I135" s="57" t="s">
        <v>69</v>
      </c>
      <c r="J135" s="521" t="s">
        <v>361</v>
      </c>
      <c r="K135" s="58" t="s">
        <v>71</v>
      </c>
      <c r="L135" s="58" t="s">
        <v>362</v>
      </c>
      <c r="M135" s="521" t="s">
        <v>73</v>
      </c>
      <c r="N135" s="58" t="s">
        <v>3364</v>
      </c>
      <c r="O135" s="54" t="s">
        <v>75</v>
      </c>
      <c r="P135" s="54" t="s">
        <v>76</v>
      </c>
      <c r="Q135" s="59" t="s">
        <v>77</v>
      </c>
      <c r="R135" s="522" t="n">
        <v>42651</v>
      </c>
      <c r="S135" s="57" t="n">
        <v>15</v>
      </c>
      <c r="T135" s="521" t="n">
        <f aca="false">R135+S135*365.2</f>
        <v>48129</v>
      </c>
      <c r="U135" s="55" t="s">
        <v>78</v>
      </c>
      <c r="V135" s="62" t="str">
        <f aca="false">IF(Y135="","",Y135)</f>
        <v/>
      </c>
      <c r="W135" s="62" t="str">
        <f aca="false">IF(Z135="","",Z135)</f>
        <v>%НКПР</v>
      </c>
      <c r="X135" s="57" t="n">
        <v>100</v>
      </c>
      <c r="Y135" s="57"/>
      <c r="Z135" s="59" t="s">
        <v>79</v>
      </c>
      <c r="AA135" s="55" t="s">
        <v>80</v>
      </c>
      <c r="AB135" s="57"/>
      <c r="AC135" s="59" t="s">
        <v>79</v>
      </c>
      <c r="AD135" s="58" t="n">
        <v>24</v>
      </c>
      <c r="AE135" s="523" t="n">
        <v>45576</v>
      </c>
      <c r="AF135" s="524" t="n">
        <f aca="false">IF(AD135=0,0,IF(AE135="","",EDATE(AE135,AD135)-DAY(1)))</f>
        <v>46275</v>
      </c>
      <c r="AG135" s="521" t="s">
        <v>81</v>
      </c>
      <c r="AH135" s="521" t="s">
        <v>82</v>
      </c>
      <c r="AI135" s="59" t="s">
        <v>3365</v>
      </c>
      <c r="AJ135" s="521" t="s">
        <v>316</v>
      </c>
      <c r="AK135" s="524" t="str">
        <f aca="true">IF(AE135=0,"нет данных",IF(TODAY()&lt;AF135-30,"поверен",IF(TODAY()&gt;AF135,"ЗАМЕНИТЬ","ПРОСРОЧЕН")))</f>
        <v>поверен</v>
      </c>
      <c r="AL135" s="59"/>
      <c r="AM135" s="59" t="s">
        <v>85</v>
      </c>
      <c r="AN135" s="59" t="s">
        <v>86</v>
      </c>
      <c r="AO135" s="59" t="s">
        <v>87</v>
      </c>
      <c r="AP135" s="57" t="s">
        <v>365</v>
      </c>
      <c r="AQ135" s="65"/>
      <c r="AR135" s="524"/>
      <c r="AS135" s="59" t="s">
        <v>90</v>
      </c>
      <c r="AT135" s="54" t="s">
        <v>91</v>
      </c>
      <c r="AU135" s="54"/>
      <c r="AV135" s="521"/>
      <c r="AW135" s="521"/>
      <c r="AX135" s="54"/>
      <c r="AY135" s="54"/>
      <c r="AZ135" s="54"/>
      <c r="BA135" s="521"/>
      <c r="BB135" s="521" t="s">
        <v>93</v>
      </c>
      <c r="BC135" s="521" t="s">
        <v>94</v>
      </c>
      <c r="BD135" s="59" t="n">
        <v>3160</v>
      </c>
      <c r="BE135" s="521"/>
      <c r="BF135" s="521"/>
      <c r="BG135" s="521" t="s">
        <v>3366</v>
      </c>
      <c r="BH135" s="68"/>
      <c r="BI135" s="62"/>
      <c r="BJ135" s="107" t="s">
        <v>96</v>
      </c>
      <c r="BK135" s="62" t="s">
        <v>97</v>
      </c>
    </row>
    <row r="136" customFormat="false" ht="54.95" hidden="false" customHeight="true" outlineLevel="0" collapsed="false">
      <c r="A136" s="54"/>
      <c r="B136" s="54" t="s">
        <v>62</v>
      </c>
      <c r="C136" s="54" t="s">
        <v>63</v>
      </c>
      <c r="D136" s="55" t="s">
        <v>64</v>
      </c>
      <c r="E136" s="55" t="s">
        <v>3322</v>
      </c>
      <c r="F136" s="521" t="s">
        <v>1975</v>
      </c>
      <c r="G136" s="521" t="s">
        <v>3323</v>
      </c>
      <c r="H136" s="55" t="s">
        <v>3367</v>
      </c>
      <c r="I136" s="57" t="s">
        <v>69</v>
      </c>
      <c r="J136" s="521" t="s">
        <v>361</v>
      </c>
      <c r="K136" s="58" t="s">
        <v>71</v>
      </c>
      <c r="L136" s="58" t="s">
        <v>362</v>
      </c>
      <c r="M136" s="58" t="s">
        <v>73</v>
      </c>
      <c r="N136" s="58" t="s">
        <v>3368</v>
      </c>
      <c r="O136" s="54" t="s">
        <v>444</v>
      </c>
      <c r="P136" s="54" t="s">
        <v>76</v>
      </c>
      <c r="Q136" s="59" t="s">
        <v>77</v>
      </c>
      <c r="R136" s="525" t="n">
        <v>42736</v>
      </c>
      <c r="S136" s="57" t="n">
        <v>15</v>
      </c>
      <c r="T136" s="521" t="n">
        <f aca="false">R136+S136*365.2</f>
        <v>48214</v>
      </c>
      <c r="U136" s="55" t="s">
        <v>78</v>
      </c>
      <c r="V136" s="62" t="str">
        <f aca="false">IF(Y136="","",Y136)</f>
        <v/>
      </c>
      <c r="W136" s="59" t="s">
        <v>79</v>
      </c>
      <c r="X136" s="57" t="n">
        <v>100</v>
      </c>
      <c r="Y136" s="57"/>
      <c r="Z136" s="59" t="s">
        <v>79</v>
      </c>
      <c r="AA136" s="55" t="s">
        <v>80</v>
      </c>
      <c r="AB136" s="57"/>
      <c r="AC136" s="59" t="s">
        <v>79</v>
      </c>
      <c r="AD136" s="58" t="n">
        <v>24</v>
      </c>
      <c r="AE136" s="523" t="n">
        <v>45332</v>
      </c>
      <c r="AF136" s="524" t="n">
        <f aca="false">IF(AD136=0,0,IF(AE136="","",EDATE(AE136,AD136)-DAY(1)))</f>
        <v>46032</v>
      </c>
      <c r="AG136" s="521" t="s">
        <v>81</v>
      </c>
      <c r="AH136" s="521" t="s">
        <v>82</v>
      </c>
      <c r="AI136" s="59" t="s">
        <v>3369</v>
      </c>
      <c r="AJ136" s="521" t="s">
        <v>113</v>
      </c>
      <c r="AK136" s="524" t="str">
        <f aca="true">IF(AE136=0,"нет данных",IF(TODAY()&lt;AF136-30,"поверен",IF(TODAY()&gt;AF136,"ЗАМЕНИТЬ","ПРОСРОЧЕН")))</f>
        <v>поверен</v>
      </c>
      <c r="AL136" s="59"/>
      <c r="AM136" s="59" t="s">
        <v>85</v>
      </c>
      <c r="AN136" s="59" t="s">
        <v>86</v>
      </c>
      <c r="AO136" s="59" t="s">
        <v>87</v>
      </c>
      <c r="AP136" s="57" t="s">
        <v>365</v>
      </c>
      <c r="AQ136" s="65"/>
      <c r="AR136" s="524"/>
      <c r="AS136" s="59" t="s">
        <v>90</v>
      </c>
      <c r="AT136" s="54" t="s">
        <v>91</v>
      </c>
      <c r="AU136" s="54"/>
      <c r="AV136" s="521"/>
      <c r="AW136" s="521"/>
      <c r="AX136" s="54"/>
      <c r="AY136" s="54"/>
      <c r="AZ136" s="54"/>
      <c r="BA136" s="521" t="s">
        <v>92</v>
      </c>
      <c r="BB136" s="521" t="s">
        <v>93</v>
      </c>
      <c r="BC136" s="521" t="s">
        <v>94</v>
      </c>
      <c r="BD136" s="59" t="n">
        <v>3160</v>
      </c>
      <c r="BE136" s="521"/>
      <c r="BF136" s="521"/>
      <c r="BG136" s="521" t="s">
        <v>3366</v>
      </c>
      <c r="BH136" s="68"/>
      <c r="BI136" s="62"/>
      <c r="BJ136" s="107" t="s">
        <v>96</v>
      </c>
      <c r="BK136" s="62" t="s">
        <v>97</v>
      </c>
    </row>
    <row r="137" customFormat="false" ht="54.95" hidden="false" customHeight="true" outlineLevel="0" collapsed="false">
      <c r="A137" s="54"/>
      <c r="B137" s="54" t="s">
        <v>62</v>
      </c>
      <c r="C137" s="54" t="s">
        <v>63</v>
      </c>
      <c r="D137" s="55" t="s">
        <v>64</v>
      </c>
      <c r="E137" s="55" t="n">
        <v>224</v>
      </c>
      <c r="F137" s="521" t="s">
        <v>405</v>
      </c>
      <c r="G137" s="521" t="s">
        <v>342</v>
      </c>
      <c r="H137" s="55" t="s">
        <v>2448</v>
      </c>
      <c r="I137" s="57" t="s">
        <v>69</v>
      </c>
      <c r="J137" s="521" t="s">
        <v>361</v>
      </c>
      <c r="K137" s="58" t="s">
        <v>71</v>
      </c>
      <c r="L137" s="58" t="s">
        <v>362</v>
      </c>
      <c r="M137" s="58" t="s">
        <v>73</v>
      </c>
      <c r="N137" s="58" t="s">
        <v>2449</v>
      </c>
      <c r="O137" s="54" t="s">
        <v>75</v>
      </c>
      <c r="P137" s="54" t="s">
        <v>76</v>
      </c>
      <c r="Q137" s="59" t="s">
        <v>77</v>
      </c>
      <c r="R137" s="525" t="n">
        <v>42591</v>
      </c>
      <c r="S137" s="57" t="n">
        <v>15</v>
      </c>
      <c r="T137" s="521" t="n">
        <f aca="false">R137+S137*365.2</f>
        <v>48069</v>
      </c>
      <c r="U137" s="55" t="s">
        <v>78</v>
      </c>
      <c r="V137" s="62" t="str">
        <f aca="false">IF(Y137="","",Y137)</f>
        <v/>
      </c>
      <c r="W137" s="62" t="str">
        <f aca="false">IF(Z137="","",Z137)</f>
        <v>%НКПР</v>
      </c>
      <c r="X137" s="57" t="n">
        <v>100</v>
      </c>
      <c r="Y137" s="57"/>
      <c r="Z137" s="59" t="s">
        <v>79</v>
      </c>
      <c r="AA137" s="55" t="s">
        <v>80</v>
      </c>
      <c r="AB137" s="57"/>
      <c r="AC137" s="59" t="s">
        <v>79</v>
      </c>
      <c r="AD137" s="515" t="n">
        <v>45736</v>
      </c>
      <c r="AE137" s="522" t="n">
        <v>46465</v>
      </c>
      <c r="AF137" s="524" t="n">
        <f aca="false">IF(AD137=0,0,IF(AE137="","",EDATE(AE137,AD137)-DAY(1)))</f>
        <v>1438495</v>
      </c>
      <c r="AG137" s="521" t="s">
        <v>82</v>
      </c>
      <c r="AH137" s="521" t="s">
        <v>3370</v>
      </c>
      <c r="AI137" s="54" t="s">
        <v>351</v>
      </c>
      <c r="AJ137" s="521" t="s">
        <v>1121</v>
      </c>
      <c r="AK137" s="524" t="str">
        <f aca="true">IF(AE137=0,"нет данных",IF(TODAY()&lt;AF137-30,"поверен",IF(TODAY()&gt;AF137,"ЗАМЕНИТЬ","ПРОСРОЧЕН")))</f>
        <v>поверен</v>
      </c>
      <c r="AL137" s="59"/>
      <c r="AM137" s="59" t="s">
        <v>85</v>
      </c>
      <c r="AN137" s="59" t="s">
        <v>86</v>
      </c>
      <c r="AO137" s="59" t="s">
        <v>87</v>
      </c>
      <c r="AP137" s="57" t="s">
        <v>365</v>
      </c>
      <c r="AQ137" s="65"/>
      <c r="AR137" s="524"/>
      <c r="AS137" s="59" t="s">
        <v>90</v>
      </c>
      <c r="AT137" s="54" t="s">
        <v>91</v>
      </c>
      <c r="AU137" s="54"/>
      <c r="AV137" s="521"/>
      <c r="AW137" s="521"/>
      <c r="AX137" s="54"/>
      <c r="AY137" s="54"/>
      <c r="AZ137" s="54"/>
      <c r="BA137" s="521" t="s">
        <v>402</v>
      </c>
      <c r="BB137" s="521" t="s">
        <v>93</v>
      </c>
      <c r="BC137" s="521" t="s">
        <v>94</v>
      </c>
      <c r="BD137" s="59" t="n">
        <v>3160</v>
      </c>
      <c r="BE137" s="521"/>
      <c r="BF137" s="521"/>
      <c r="BG137" s="521" t="s">
        <v>3371</v>
      </c>
      <c r="BH137" s="62"/>
      <c r="BI137" s="62"/>
      <c r="BJ137" s="107" t="s">
        <v>96</v>
      </c>
      <c r="BK137" s="62" t="s">
        <v>97</v>
      </c>
      <c r="BL137" s="120"/>
      <c r="BM137" s="120"/>
      <c r="BN137" s="120"/>
      <c r="BO137" s="120"/>
    </row>
    <row r="138" customFormat="false" ht="28.35" hidden="false" customHeight="false" outlineLevel="0" collapsed="false">
      <c r="A138" s="54"/>
      <c r="B138" s="54" t="s">
        <v>62</v>
      </c>
      <c r="C138" s="54" t="s">
        <v>63</v>
      </c>
      <c r="D138" s="55" t="s">
        <v>64</v>
      </c>
      <c r="E138" s="55" t="s">
        <v>65</v>
      </c>
      <c r="F138" s="521" t="s">
        <v>66</v>
      </c>
      <c r="G138" s="521" t="s">
        <v>3372</v>
      </c>
      <c r="H138" s="55" t="s">
        <v>3373</v>
      </c>
      <c r="I138" s="57" t="s">
        <v>69</v>
      </c>
      <c r="J138" s="521" t="s">
        <v>361</v>
      </c>
      <c r="K138" s="58" t="s">
        <v>71</v>
      </c>
      <c r="L138" s="58" t="s">
        <v>72</v>
      </c>
      <c r="M138" s="58" t="s">
        <v>73</v>
      </c>
      <c r="N138" s="58" t="s">
        <v>3374</v>
      </c>
      <c r="O138" s="54" t="s">
        <v>444</v>
      </c>
      <c r="P138" s="54" t="s">
        <v>76</v>
      </c>
      <c r="Q138" s="59" t="s">
        <v>77</v>
      </c>
      <c r="R138" s="525" t="n">
        <v>42884</v>
      </c>
      <c r="S138" s="57" t="n">
        <v>15</v>
      </c>
      <c r="T138" s="521" t="n">
        <f aca="false">R138+S138*365.2</f>
        <v>48362</v>
      </c>
      <c r="U138" s="55" t="s">
        <v>78</v>
      </c>
      <c r="V138" s="62" t="str">
        <f aca="false">IF(Y138="","",Y138)</f>
        <v/>
      </c>
      <c r="W138" s="59" t="s">
        <v>79</v>
      </c>
      <c r="X138" s="57" t="n">
        <v>100</v>
      </c>
      <c r="Y138" s="57"/>
      <c r="Z138" s="59" t="s">
        <v>79</v>
      </c>
      <c r="AA138" s="55" t="s">
        <v>80</v>
      </c>
      <c r="AB138" s="57"/>
      <c r="AC138" s="59" t="s">
        <v>79</v>
      </c>
      <c r="AD138" s="58" t="n">
        <v>24</v>
      </c>
      <c r="AE138" s="523" t="n">
        <v>45332</v>
      </c>
      <c r="AF138" s="524" t="n">
        <f aca="false">IF(AD138=0,0,IF(AE138="","",EDATE(AE138,AD138)-DAY(1)))</f>
        <v>46032</v>
      </c>
      <c r="AG138" s="521" t="s">
        <v>81</v>
      </c>
      <c r="AH138" s="521" t="s">
        <v>82</v>
      </c>
      <c r="AI138" s="59" t="s">
        <v>3375</v>
      </c>
      <c r="AJ138" s="521" t="s">
        <v>113</v>
      </c>
      <c r="AK138" s="524" t="str">
        <f aca="true">IF(AE138=0,"нет данных",IF(TODAY()&lt;AF138-30,"поверен",IF(TODAY()&gt;AF138,"ЗАМЕНИТЬ","ПРОСРОЧЕН")))</f>
        <v>поверен</v>
      </c>
      <c r="AL138" s="59"/>
      <c r="AM138" s="59" t="s">
        <v>85</v>
      </c>
      <c r="AN138" s="59" t="s">
        <v>86</v>
      </c>
      <c r="AO138" s="59" t="s">
        <v>87</v>
      </c>
      <c r="AP138" s="57" t="s">
        <v>365</v>
      </c>
      <c r="AQ138" s="65"/>
      <c r="AR138" s="524"/>
      <c r="AS138" s="59" t="s">
        <v>90</v>
      </c>
      <c r="AT138" s="54" t="s">
        <v>91</v>
      </c>
      <c r="AU138" s="54"/>
      <c r="AV138" s="521" t="n">
        <v>44326</v>
      </c>
      <c r="AW138" s="521"/>
      <c r="AX138" s="54"/>
      <c r="AY138" s="54"/>
      <c r="AZ138" s="54"/>
      <c r="BA138" s="521" t="s">
        <v>92</v>
      </c>
      <c r="BB138" s="521" t="s">
        <v>93</v>
      </c>
      <c r="BC138" s="521" t="s">
        <v>94</v>
      </c>
      <c r="BD138" s="59" t="n">
        <v>3160</v>
      </c>
      <c r="BE138" s="521"/>
      <c r="BF138" s="521"/>
      <c r="BG138" s="62" t="s">
        <v>3376</v>
      </c>
      <c r="BH138" s="68"/>
      <c r="BI138" s="62"/>
      <c r="BJ138" s="107" t="s">
        <v>96</v>
      </c>
      <c r="BK138" s="62" t="s">
        <v>97</v>
      </c>
    </row>
    <row r="139" customFormat="false" ht="39.55" hidden="false" customHeight="false" outlineLevel="0" collapsed="false">
      <c r="A139" s="54"/>
      <c r="B139" s="54" t="s">
        <v>62</v>
      </c>
      <c r="C139" s="54" t="s">
        <v>63</v>
      </c>
      <c r="D139" s="55" t="s">
        <v>64</v>
      </c>
      <c r="E139" s="55" t="n">
        <v>214</v>
      </c>
      <c r="F139" s="521" t="s">
        <v>3254</v>
      </c>
      <c r="G139" s="521" t="s">
        <v>342</v>
      </c>
      <c r="H139" s="55" t="s">
        <v>3377</v>
      </c>
      <c r="I139" s="57" t="s">
        <v>69</v>
      </c>
      <c r="J139" s="521" t="s">
        <v>361</v>
      </c>
      <c r="K139" s="58" t="s">
        <v>71</v>
      </c>
      <c r="L139" s="58" t="s">
        <v>362</v>
      </c>
      <c r="M139" s="58" t="s">
        <v>73</v>
      </c>
      <c r="N139" s="58" t="s">
        <v>3378</v>
      </c>
      <c r="O139" s="54" t="s">
        <v>75</v>
      </c>
      <c r="P139" s="54" t="s">
        <v>76</v>
      </c>
      <c r="Q139" s="59" t="s">
        <v>77</v>
      </c>
      <c r="R139" s="522" t="n">
        <v>42591</v>
      </c>
      <c r="S139" s="57" t="n">
        <v>15</v>
      </c>
      <c r="T139" s="521" t="n">
        <f aca="false">R139+S139*365.2</f>
        <v>48069</v>
      </c>
      <c r="U139" s="55" t="s">
        <v>78</v>
      </c>
      <c r="V139" s="54" t="str">
        <f aca="false">IF(Y139="","",Y139)</f>
        <v/>
      </c>
      <c r="W139" s="54" t="str">
        <f aca="false">IF(Z139="","",Z139)</f>
        <v>%НКПР</v>
      </c>
      <c r="X139" s="57" t="n">
        <v>100</v>
      </c>
      <c r="Y139" s="57"/>
      <c r="Z139" s="59" t="s">
        <v>79</v>
      </c>
      <c r="AA139" s="55" t="s">
        <v>80</v>
      </c>
      <c r="AB139" s="57"/>
      <c r="AC139" s="59" t="s">
        <v>79</v>
      </c>
      <c r="AD139" s="58" t="n">
        <v>24</v>
      </c>
      <c r="AE139" s="523" t="n">
        <v>45241</v>
      </c>
      <c r="AF139" s="524" t="n">
        <f aca="false">IF(AD139=0,0,IF(AE139="","",EDATE(AE139,AD139)-DAY(1)))</f>
        <v>45941</v>
      </c>
      <c r="AG139" s="521" t="s">
        <v>81</v>
      </c>
      <c r="AH139" s="521" t="s">
        <v>82</v>
      </c>
      <c r="AI139" s="59" t="s">
        <v>3379</v>
      </c>
      <c r="AJ139" s="521" t="s">
        <v>316</v>
      </c>
      <c r="AK139" s="524" t="str">
        <f aca="true">IF(AE139=0,"нет данных",IF(TODAY()&lt;AF139-30,"поверен",IF(TODAY()&gt;AF139,"ЗАМЕНИТЬ","ПРОСРОЧЕН")))</f>
        <v>ЗАМЕНИТЬ</v>
      </c>
      <c r="AL139" s="59"/>
      <c r="AM139" s="59" t="s">
        <v>85</v>
      </c>
      <c r="AN139" s="59" t="s">
        <v>86</v>
      </c>
      <c r="AO139" s="59" t="s">
        <v>87</v>
      </c>
      <c r="AP139" s="57" t="s">
        <v>365</v>
      </c>
      <c r="AQ139" s="65"/>
      <c r="AR139" s="524"/>
      <c r="AS139" s="59" t="s">
        <v>90</v>
      </c>
      <c r="AT139" s="54" t="s">
        <v>91</v>
      </c>
      <c r="AU139" s="54"/>
      <c r="AV139" s="521"/>
      <c r="AW139" s="521"/>
      <c r="AX139" s="54"/>
      <c r="AY139" s="54"/>
      <c r="AZ139" s="54"/>
      <c r="BA139" s="521" t="s">
        <v>402</v>
      </c>
      <c r="BB139" s="521" t="s">
        <v>93</v>
      </c>
      <c r="BC139" s="521" t="s">
        <v>94</v>
      </c>
      <c r="BD139" s="59" t="n">
        <v>3160</v>
      </c>
      <c r="BE139" s="521"/>
      <c r="BF139" s="521"/>
      <c r="BG139" s="62" t="s">
        <v>3380</v>
      </c>
      <c r="BH139" s="71"/>
      <c r="BI139" s="54"/>
      <c r="BJ139" s="107" t="s">
        <v>96</v>
      </c>
      <c r="BK139" s="62" t="s">
        <v>97</v>
      </c>
      <c r="BL139" s="72" t="s">
        <v>3343</v>
      </c>
    </row>
    <row r="140" customFormat="false" ht="37.3" hidden="false" customHeight="false" outlineLevel="0" collapsed="false">
      <c r="A140" s="54"/>
      <c r="B140" s="54" t="s">
        <v>62</v>
      </c>
      <c r="C140" s="54" t="s">
        <v>63</v>
      </c>
      <c r="D140" s="55" t="s">
        <v>64</v>
      </c>
      <c r="E140" s="55" t="n">
        <v>224</v>
      </c>
      <c r="F140" s="521" t="s">
        <v>405</v>
      </c>
      <c r="G140" s="521" t="s">
        <v>342</v>
      </c>
      <c r="H140" s="55" t="s">
        <v>2454</v>
      </c>
      <c r="I140" s="57" t="s">
        <v>69</v>
      </c>
      <c r="J140" s="521" t="s">
        <v>361</v>
      </c>
      <c r="K140" s="58" t="s">
        <v>71</v>
      </c>
      <c r="L140" s="58" t="s">
        <v>362</v>
      </c>
      <c r="M140" s="58" t="s">
        <v>73</v>
      </c>
      <c r="N140" s="58" t="s">
        <v>2455</v>
      </c>
      <c r="O140" s="54" t="s">
        <v>75</v>
      </c>
      <c r="P140" s="54" t="s">
        <v>76</v>
      </c>
      <c r="Q140" s="59" t="s">
        <v>77</v>
      </c>
      <c r="R140" s="525" t="n">
        <v>42591</v>
      </c>
      <c r="S140" s="57" t="n">
        <v>15</v>
      </c>
      <c r="T140" s="521" t="n">
        <f aca="false">R140+S140*365.2</f>
        <v>48069</v>
      </c>
      <c r="U140" s="55" t="s">
        <v>78</v>
      </c>
      <c r="V140" s="62" t="str">
        <f aca="false">IF(Y140="","",Y140)</f>
        <v/>
      </c>
      <c r="W140" s="62" t="str">
        <f aca="false">IF(Z140="","",Z140)</f>
        <v>%НКПР</v>
      </c>
      <c r="X140" s="57" t="n">
        <v>100</v>
      </c>
      <c r="Y140" s="57"/>
      <c r="Z140" s="59" t="s">
        <v>79</v>
      </c>
      <c r="AA140" s="55" t="s">
        <v>80</v>
      </c>
      <c r="AB140" s="57"/>
      <c r="AC140" s="59" t="s">
        <v>79</v>
      </c>
      <c r="AD140" s="515" t="n">
        <v>45736</v>
      </c>
      <c r="AE140" s="522" t="n">
        <v>46465</v>
      </c>
      <c r="AF140" s="524" t="n">
        <f aca="false">IF(AD140=0,0,IF(AE140="","",EDATE(AE140,AD140)-DAY(1)))</f>
        <v>1438495</v>
      </c>
      <c r="AG140" s="521" t="s">
        <v>82</v>
      </c>
      <c r="AH140" s="521" t="s">
        <v>3381</v>
      </c>
      <c r="AI140" s="54" t="s">
        <v>351</v>
      </c>
      <c r="AJ140" s="521" t="s">
        <v>1121</v>
      </c>
      <c r="AK140" s="524" t="str">
        <f aca="true">IF(AE140=0,"нет данных",IF(TODAY()&lt;AF140-30,"поверен",IF(TODAY()&gt;AF140,"ЗАМЕНИТЬ","ПРОСРОЧЕН")))</f>
        <v>поверен</v>
      </c>
      <c r="AL140" s="59"/>
      <c r="AM140" s="59" t="s">
        <v>85</v>
      </c>
      <c r="AN140" s="59" t="s">
        <v>86</v>
      </c>
      <c r="AO140" s="59" t="s">
        <v>87</v>
      </c>
      <c r="AP140" s="57" t="s">
        <v>365</v>
      </c>
      <c r="AQ140" s="65"/>
      <c r="AR140" s="524"/>
      <c r="AS140" s="59" t="s">
        <v>90</v>
      </c>
      <c r="AT140" s="54" t="s">
        <v>91</v>
      </c>
      <c r="AU140" s="54"/>
      <c r="AV140" s="521"/>
      <c r="AW140" s="521"/>
      <c r="AX140" s="54"/>
      <c r="AY140" s="54"/>
      <c r="AZ140" s="54"/>
      <c r="BA140" s="521" t="s">
        <v>402</v>
      </c>
      <c r="BB140" s="521" t="s">
        <v>93</v>
      </c>
      <c r="BC140" s="521" t="s">
        <v>94</v>
      </c>
      <c r="BD140" s="59" t="n">
        <v>3160</v>
      </c>
      <c r="BE140" s="521"/>
      <c r="BF140" s="521"/>
      <c r="BG140" s="302" t="s">
        <v>3380</v>
      </c>
      <c r="BH140" s="62"/>
      <c r="BI140" s="62"/>
      <c r="BJ140" s="107" t="s">
        <v>96</v>
      </c>
      <c r="BK140" s="62" t="s">
        <v>97</v>
      </c>
      <c r="BL140" s="120"/>
      <c r="BM140" s="120"/>
      <c r="BN140" s="120"/>
      <c r="BO140" s="120"/>
    </row>
    <row r="141" customFormat="false" ht="28.35" hidden="false" customHeight="false" outlineLevel="0" collapsed="false">
      <c r="A141" s="54"/>
      <c r="B141" s="54" t="s">
        <v>62</v>
      </c>
      <c r="C141" s="54" t="s">
        <v>63</v>
      </c>
      <c r="D141" s="55" t="s">
        <v>64</v>
      </c>
      <c r="E141" s="55" t="s">
        <v>492</v>
      </c>
      <c r="F141" s="521" t="s">
        <v>405</v>
      </c>
      <c r="G141" s="521" t="s">
        <v>342</v>
      </c>
      <c r="H141" s="55" t="s">
        <v>524</v>
      </c>
      <c r="I141" s="57" t="s">
        <v>69</v>
      </c>
      <c r="J141" s="521" t="s">
        <v>361</v>
      </c>
      <c r="K141" s="58" t="s">
        <v>71</v>
      </c>
      <c r="L141" s="58" t="s">
        <v>362</v>
      </c>
      <c r="M141" s="58" t="s">
        <v>73</v>
      </c>
      <c r="N141" s="58" t="s">
        <v>3382</v>
      </c>
      <c r="O141" s="54" t="s">
        <v>75</v>
      </c>
      <c r="P141" s="54" t="s">
        <v>76</v>
      </c>
      <c r="Q141" s="59" t="s">
        <v>77</v>
      </c>
      <c r="R141" s="525" t="n">
        <v>42957</v>
      </c>
      <c r="S141" s="57" t="n">
        <v>15</v>
      </c>
      <c r="T141" s="521" t="n">
        <f aca="false">R141+S141*365.2</f>
        <v>48435</v>
      </c>
      <c r="U141" s="55" t="s">
        <v>78</v>
      </c>
      <c r="V141" s="62" t="str">
        <f aca="false">IF(Y141="","",Y141)</f>
        <v/>
      </c>
      <c r="W141" s="59" t="s">
        <v>79</v>
      </c>
      <c r="X141" s="57" t="n">
        <v>100</v>
      </c>
      <c r="Y141" s="57"/>
      <c r="Z141" s="59" t="s">
        <v>79</v>
      </c>
      <c r="AA141" s="55" t="s">
        <v>80</v>
      </c>
      <c r="AB141" s="57"/>
      <c r="AC141" s="59" t="s">
        <v>79</v>
      </c>
      <c r="AD141" s="58" t="n">
        <v>24</v>
      </c>
      <c r="AE141" s="523" t="n">
        <v>45332</v>
      </c>
      <c r="AF141" s="524" t="n">
        <f aca="false">IF(AD141=0,0,IF(AE141="","",EDATE(AE141,AD141)-DAY(1)))</f>
        <v>46032</v>
      </c>
      <c r="AG141" s="521" t="s">
        <v>81</v>
      </c>
      <c r="AH141" s="521" t="s">
        <v>82</v>
      </c>
      <c r="AI141" s="59" t="s">
        <v>3383</v>
      </c>
      <c r="AJ141" s="521" t="s">
        <v>113</v>
      </c>
      <c r="AK141" s="524" t="str">
        <f aca="true">IF(AE141=0,"нет данных",IF(TODAY()&lt;AF141-30,"поверен",IF(TODAY()&gt;AF141,"ЗАМЕНИТЬ","ПРОСРОЧЕН")))</f>
        <v>поверен</v>
      </c>
      <c r="AL141" s="59"/>
      <c r="AM141" s="59" t="s">
        <v>85</v>
      </c>
      <c r="AN141" s="59" t="s">
        <v>86</v>
      </c>
      <c r="AO141" s="59" t="s">
        <v>87</v>
      </c>
      <c r="AP141" s="57" t="s">
        <v>365</v>
      </c>
      <c r="AQ141" s="65"/>
      <c r="AR141" s="524"/>
      <c r="AS141" s="59" t="s">
        <v>90</v>
      </c>
      <c r="AT141" s="54" t="s">
        <v>91</v>
      </c>
      <c r="AU141" s="54"/>
      <c r="AV141" s="521"/>
      <c r="AW141" s="521"/>
      <c r="AX141" s="54"/>
      <c r="AY141" s="54"/>
      <c r="AZ141" s="54"/>
      <c r="BA141" s="521" t="s">
        <v>92</v>
      </c>
      <c r="BB141" s="521" t="s">
        <v>93</v>
      </c>
      <c r="BC141" s="521" t="s">
        <v>94</v>
      </c>
      <c r="BD141" s="59" t="n">
        <v>3160</v>
      </c>
      <c r="BE141" s="521"/>
      <c r="BF141" s="521"/>
      <c r="BG141" s="62" t="s">
        <v>446</v>
      </c>
      <c r="BH141" s="68"/>
      <c r="BI141" s="62"/>
      <c r="BJ141" s="107" t="s">
        <v>96</v>
      </c>
      <c r="BK141" s="62" t="s">
        <v>97</v>
      </c>
      <c r="BL141" s="52"/>
      <c r="BM141" s="52"/>
      <c r="BN141" s="52"/>
      <c r="BO141" s="52"/>
    </row>
    <row r="142" customFormat="false" ht="28.35" hidden="false" customHeight="false" outlineLevel="0" collapsed="false">
      <c r="A142" s="54"/>
      <c r="B142" s="54" t="s">
        <v>62</v>
      </c>
      <c r="C142" s="54" t="s">
        <v>63</v>
      </c>
      <c r="D142" s="55" t="s">
        <v>64</v>
      </c>
      <c r="E142" s="55" t="n">
        <v>253</v>
      </c>
      <c r="F142" s="521" t="s">
        <v>3177</v>
      </c>
      <c r="G142" s="521" t="s">
        <v>3384</v>
      </c>
      <c r="H142" s="55" t="s">
        <v>3385</v>
      </c>
      <c r="I142" s="57" t="s">
        <v>374</v>
      </c>
      <c r="J142" s="521" t="s">
        <v>375</v>
      </c>
      <c r="K142" s="58" t="s">
        <v>376</v>
      </c>
      <c r="L142" s="58" t="s">
        <v>377</v>
      </c>
      <c r="M142" s="521" t="s">
        <v>3386</v>
      </c>
      <c r="N142" s="58" t="s">
        <v>3387</v>
      </c>
      <c r="O142" s="54" t="s">
        <v>3388</v>
      </c>
      <c r="P142" s="54" t="s">
        <v>76</v>
      </c>
      <c r="Q142" s="59" t="s">
        <v>239</v>
      </c>
      <c r="R142" s="522" t="n">
        <v>42703</v>
      </c>
      <c r="S142" s="57" t="n">
        <v>14</v>
      </c>
      <c r="T142" s="521" t="n">
        <f aca="false">R142+S142*365.2</f>
        <v>47815.8</v>
      </c>
      <c r="U142" s="55" t="s">
        <v>2480</v>
      </c>
      <c r="V142" s="54" t="str">
        <f aca="false">IF(Y142="","",Y142)</f>
        <v/>
      </c>
      <c r="W142" s="54" t="str">
        <f aca="false">IF(Z142="","",Z142)</f>
        <v>м</v>
      </c>
      <c r="X142" s="57" t="s">
        <v>3389</v>
      </c>
      <c r="Y142" s="57"/>
      <c r="Z142" s="59" t="s">
        <v>242</v>
      </c>
      <c r="AA142" s="55" t="s">
        <v>383</v>
      </c>
      <c r="AB142" s="57" t="s">
        <v>242</v>
      </c>
      <c r="AC142" s="59" t="s">
        <v>242</v>
      </c>
      <c r="AD142" s="58" t="n">
        <v>24</v>
      </c>
      <c r="AE142" s="523" t="n">
        <v>45034</v>
      </c>
      <c r="AF142" s="524" t="n">
        <f aca="false">IF(AD142=0,0,IF(AE142="","",EDATE(AE142,AD142)-DAY(1)))</f>
        <v>45734</v>
      </c>
      <c r="AG142" s="524" t="s">
        <v>314</v>
      </c>
      <c r="AH142" s="524" t="s">
        <v>82</v>
      </c>
      <c r="AI142" s="59" t="s">
        <v>3390</v>
      </c>
      <c r="AJ142" s="521" t="s">
        <v>316</v>
      </c>
      <c r="AK142" s="524" t="str">
        <f aca="true">IF(AE142=0,"нет данных",IF(TODAY()&lt;AF142-30,"поверен",IF(TODAY()&gt;AF142,"ЗАМЕНИТЬ","ПРОСРОЧЕН")))</f>
        <v>ЗАМЕНИТЬ</v>
      </c>
      <c r="AL142" s="59"/>
      <c r="AM142" s="59" t="s">
        <v>85</v>
      </c>
      <c r="AN142" s="59" t="s">
        <v>86</v>
      </c>
      <c r="AO142" s="59" t="s">
        <v>87</v>
      </c>
      <c r="AP142" s="57"/>
      <c r="AQ142" s="65"/>
      <c r="AR142" s="524"/>
      <c r="AS142" s="59" t="s">
        <v>90</v>
      </c>
      <c r="AT142" s="54" t="s">
        <v>91</v>
      </c>
      <c r="AU142" s="54"/>
      <c r="AV142" s="521"/>
      <c r="AW142" s="521"/>
      <c r="AX142" s="54"/>
      <c r="AY142" s="54"/>
      <c r="AZ142" s="54"/>
      <c r="BA142" s="521" t="s">
        <v>92</v>
      </c>
      <c r="BB142" s="521" t="s">
        <v>386</v>
      </c>
      <c r="BC142" s="521" t="s">
        <v>387</v>
      </c>
      <c r="BD142" s="59" t="n">
        <v>2971</v>
      </c>
      <c r="BE142" s="521"/>
      <c r="BF142" s="521"/>
      <c r="BG142" s="302" t="s">
        <v>3391</v>
      </c>
      <c r="BH142" s="71"/>
      <c r="BI142" s="65" t="s">
        <v>389</v>
      </c>
      <c r="BJ142" s="65" t="s">
        <v>390</v>
      </c>
      <c r="BK142" s="65" t="s">
        <v>391</v>
      </c>
      <c r="BL142" s="72"/>
      <c r="BM142" s="72"/>
      <c r="BN142" s="72"/>
    </row>
    <row r="143" customFormat="false" ht="19.4" hidden="false" customHeight="false" outlineLevel="0" collapsed="false">
      <c r="A143" s="54"/>
      <c r="B143" s="54" t="s">
        <v>62</v>
      </c>
      <c r="C143" s="54" t="s">
        <v>63</v>
      </c>
      <c r="D143" s="55" t="s">
        <v>64</v>
      </c>
      <c r="E143" s="55" t="s">
        <v>228</v>
      </c>
      <c r="F143" s="521" t="s">
        <v>248</v>
      </c>
      <c r="G143" s="521" t="s">
        <v>230</v>
      </c>
      <c r="H143" s="55" t="s">
        <v>249</v>
      </c>
      <c r="I143" s="57" t="s">
        <v>374</v>
      </c>
      <c r="J143" s="521" t="s">
        <v>375</v>
      </c>
      <c r="K143" s="58" t="s">
        <v>376</v>
      </c>
      <c r="L143" s="58" t="s">
        <v>377</v>
      </c>
      <c r="M143" s="521" t="s">
        <v>3392</v>
      </c>
      <c r="N143" s="58" t="n">
        <v>1639</v>
      </c>
      <c r="O143" s="54" t="s">
        <v>379</v>
      </c>
      <c r="P143" s="54" t="s">
        <v>76</v>
      </c>
      <c r="Q143" s="59" t="s">
        <v>239</v>
      </c>
      <c r="R143" s="107" t="s">
        <v>3393</v>
      </c>
      <c r="S143" s="453" t="n">
        <v>14</v>
      </c>
      <c r="T143" s="521" t="e">
        <f aca="false">R143+S143*365.2</f>
        <v>#VALUE!</v>
      </c>
      <c r="U143" s="55" t="s">
        <v>251</v>
      </c>
      <c r="V143" s="62" t="s">
        <v>242</v>
      </c>
      <c r="W143" s="62" t="s">
        <v>242</v>
      </c>
      <c r="X143" s="57" t="s">
        <v>2925</v>
      </c>
      <c r="Y143" s="57" t="s">
        <v>242</v>
      </c>
      <c r="Z143" s="59" t="s">
        <v>242</v>
      </c>
      <c r="AA143" s="55" t="s">
        <v>383</v>
      </c>
      <c r="AB143" s="57" t="s">
        <v>242</v>
      </c>
      <c r="AC143" s="59" t="s">
        <v>242</v>
      </c>
      <c r="AD143" s="58" t="n">
        <v>24</v>
      </c>
      <c r="AE143" s="523" t="n">
        <v>45154</v>
      </c>
      <c r="AF143" s="524" t="n">
        <f aca="false">IF(AD143=0,0,IF(AE143="","",EDATE(AE143,AD143)-DAY(1)))</f>
        <v>45854</v>
      </c>
      <c r="AG143" s="521" t="s">
        <v>81</v>
      </c>
      <c r="AH143" s="521" t="s">
        <v>82</v>
      </c>
      <c r="AI143" s="59" t="s">
        <v>3394</v>
      </c>
      <c r="AJ143" s="521" t="s">
        <v>113</v>
      </c>
      <c r="AK143" s="524" t="str">
        <f aca="true">IF(AE143=0,"нет данных",IF(TODAY()&lt;AF143-30,"поверен",IF(TODAY()&gt;AF143,"ЗАМЕНИТЬ","ПРОСРОЧЕН")))</f>
        <v>ЗАМЕНИТЬ</v>
      </c>
      <c r="AL143" s="59"/>
      <c r="AM143" s="59" t="s">
        <v>85</v>
      </c>
      <c r="AN143" s="59" t="s">
        <v>86</v>
      </c>
      <c r="AO143" s="59" t="s">
        <v>87</v>
      </c>
      <c r="AP143" s="57" t="s">
        <v>2927</v>
      </c>
      <c r="AQ143" s="65" t="s">
        <v>3395</v>
      </c>
      <c r="AR143" s="524"/>
      <c r="AS143" s="59" t="s">
        <v>90</v>
      </c>
      <c r="AT143" s="54" t="s">
        <v>91</v>
      </c>
      <c r="AU143" s="54"/>
      <c r="AV143" s="521" t="n">
        <v>44782</v>
      </c>
      <c r="AW143" s="521" t="s">
        <v>1454</v>
      </c>
      <c r="AX143" s="54"/>
      <c r="AY143" s="54"/>
      <c r="AZ143" s="54"/>
      <c r="BA143" s="521"/>
      <c r="BB143" s="521"/>
      <c r="BC143" s="521"/>
      <c r="BD143" s="59"/>
      <c r="BE143" s="521"/>
      <c r="BF143" s="521"/>
      <c r="BG143" s="62" t="s">
        <v>118</v>
      </c>
      <c r="BH143" s="68"/>
      <c r="BI143" s="65" t="s">
        <v>389</v>
      </c>
      <c r="BJ143" s="65" t="s">
        <v>390</v>
      </c>
      <c r="BK143" s="65" t="s">
        <v>391</v>
      </c>
    </row>
    <row r="144" customFormat="false" ht="28.35" hidden="false" customHeight="false" outlineLevel="0" collapsed="false">
      <c r="A144" s="54"/>
      <c r="B144" s="54" t="s">
        <v>62</v>
      </c>
      <c r="C144" s="54" t="s">
        <v>63</v>
      </c>
      <c r="D144" s="55" t="s">
        <v>64</v>
      </c>
      <c r="E144" s="55" t="n">
        <v>244</v>
      </c>
      <c r="F144" s="56" t="s">
        <v>2620</v>
      </c>
      <c r="G144" s="56" t="s">
        <v>2624</v>
      </c>
      <c r="H144" s="55" t="s">
        <v>1932</v>
      </c>
      <c r="I144" s="57" t="s">
        <v>69</v>
      </c>
      <c r="J144" s="56" t="s">
        <v>2305</v>
      </c>
      <c r="K144" s="58" t="s">
        <v>71</v>
      </c>
      <c r="L144" s="58" t="s">
        <v>362</v>
      </c>
      <c r="M144" s="58" t="s">
        <v>73</v>
      </c>
      <c r="N144" s="58" t="s">
        <v>2625</v>
      </c>
      <c r="O144" s="54" t="s">
        <v>75</v>
      </c>
      <c r="P144" s="54" t="s">
        <v>76</v>
      </c>
      <c r="Q144" s="59" t="s">
        <v>77</v>
      </c>
      <c r="R144" s="60" t="n">
        <v>42591</v>
      </c>
      <c r="S144" s="57" t="n">
        <v>15</v>
      </c>
      <c r="T144" s="56" t="n">
        <f aca="false">R144+S144*365.2</f>
        <v>48069</v>
      </c>
      <c r="U144" s="55" t="s">
        <v>78</v>
      </c>
      <c r="V144" s="62" t="str">
        <f aca="false">IF(Y144="","",Y144)</f>
        <v/>
      </c>
      <c r="W144" s="62" t="str">
        <f aca="false">IF(Z144="","",Z144)</f>
        <v>%НКПР</v>
      </c>
      <c r="X144" s="57" t="n">
        <v>100</v>
      </c>
      <c r="Y144" s="57"/>
      <c r="Z144" s="59" t="s">
        <v>79</v>
      </c>
      <c r="AA144" s="526" t="s">
        <v>80</v>
      </c>
      <c r="AB144" s="57"/>
      <c r="AC144" s="59" t="s">
        <v>79</v>
      </c>
      <c r="AD144" s="527" t="n">
        <v>24</v>
      </c>
      <c r="AE144" s="56" t="n">
        <v>45735</v>
      </c>
      <c r="AF144" s="64" t="n">
        <f aca="false">IF(AD144=0,0,IF(AE144="","",EDATE(AE144,AD144)-DAY(1)))</f>
        <v>46434</v>
      </c>
      <c r="AG144" s="56" t="s">
        <v>81</v>
      </c>
      <c r="AH144" s="56" t="s">
        <v>82</v>
      </c>
      <c r="AI144" s="56" t="s">
        <v>3396</v>
      </c>
      <c r="AJ144" s="54" t="s">
        <v>351</v>
      </c>
      <c r="AK144" s="64" t="str">
        <f aca="true">IF(AE144=0,"нет данных",IF(TODAY()&lt;AF144-30,"поверен",IF(TODAY()&gt;AF144,"ЗАМЕНИТЬ","ПРОСРОЧЕН")))</f>
        <v>поверен</v>
      </c>
      <c r="AL144" s="59"/>
      <c r="AM144" s="59" t="s">
        <v>85</v>
      </c>
      <c r="AN144" s="59" t="s">
        <v>86</v>
      </c>
      <c r="AO144" s="59" t="s">
        <v>87</v>
      </c>
      <c r="AP144" s="57" t="s">
        <v>365</v>
      </c>
      <c r="AQ144" s="59"/>
      <c r="AR144" s="504"/>
      <c r="AS144" s="59" t="s">
        <v>90</v>
      </c>
      <c r="AT144" s="54" t="s">
        <v>91</v>
      </c>
      <c r="AU144" s="57"/>
      <c r="AV144" s="56"/>
      <c r="AW144" s="56"/>
      <c r="AX144" s="57"/>
      <c r="AY144" s="57"/>
      <c r="AZ144" s="54"/>
      <c r="BA144" s="56" t="s">
        <v>402</v>
      </c>
      <c r="BB144" s="56" t="s">
        <v>93</v>
      </c>
      <c r="BC144" s="56" t="s">
        <v>94</v>
      </c>
      <c r="BD144" s="59" t="n">
        <v>3160</v>
      </c>
      <c r="BE144" s="56"/>
      <c r="BF144" s="56"/>
      <c r="BG144" s="56" t="s">
        <v>3397</v>
      </c>
      <c r="BH144" s="302"/>
      <c r="BI144" s="302"/>
      <c r="BJ144" s="88" t="s">
        <v>96</v>
      </c>
      <c r="BK144" s="91" t="s">
        <v>97</v>
      </c>
    </row>
    <row r="145" customFormat="false" ht="28.35" hidden="false" customHeight="false" outlineLevel="0" collapsed="false">
      <c r="A145" s="54"/>
      <c r="B145" s="54" t="s">
        <v>62</v>
      </c>
      <c r="C145" s="54" t="s">
        <v>63</v>
      </c>
      <c r="D145" s="55" t="s">
        <v>64</v>
      </c>
      <c r="E145" s="55" t="n">
        <v>212</v>
      </c>
      <c r="F145" s="56" t="s">
        <v>2182</v>
      </c>
      <c r="G145" s="56" t="s">
        <v>342</v>
      </c>
      <c r="H145" s="55" t="s">
        <v>3398</v>
      </c>
      <c r="I145" s="57" t="s">
        <v>69</v>
      </c>
      <c r="J145" s="56" t="s">
        <v>361</v>
      </c>
      <c r="K145" s="58" t="s">
        <v>71</v>
      </c>
      <c r="L145" s="58" t="s">
        <v>362</v>
      </c>
      <c r="M145" s="56" t="s">
        <v>73</v>
      </c>
      <c r="N145" s="58" t="s">
        <v>3399</v>
      </c>
      <c r="O145" s="54" t="s">
        <v>75</v>
      </c>
      <c r="P145" s="54" t="s">
        <v>76</v>
      </c>
      <c r="Q145" s="59" t="s">
        <v>77</v>
      </c>
      <c r="R145" s="69" t="n">
        <v>42592</v>
      </c>
      <c r="S145" s="57" t="n">
        <v>15</v>
      </c>
      <c r="T145" s="56" t="n">
        <f aca="false">R145+S145*365.2</f>
        <v>48070</v>
      </c>
      <c r="U145" s="55" t="s">
        <v>78</v>
      </c>
      <c r="V145" s="62" t="str">
        <f aca="false">IF(Y145="","",Y145)</f>
        <v/>
      </c>
      <c r="W145" s="62" t="str">
        <f aca="false">IF(Z145="","",Z145)</f>
        <v>%НКПР</v>
      </c>
      <c r="X145" s="57" t="n">
        <v>100</v>
      </c>
      <c r="Y145" s="57"/>
      <c r="Z145" s="59" t="s">
        <v>79</v>
      </c>
      <c r="AA145" s="55" t="s">
        <v>80</v>
      </c>
      <c r="AB145" s="57"/>
      <c r="AC145" s="59" t="s">
        <v>79</v>
      </c>
      <c r="AD145" s="58" t="n">
        <v>24</v>
      </c>
      <c r="AE145" s="63" t="n">
        <v>45576</v>
      </c>
      <c r="AF145" s="64" t="n">
        <f aca="false">IF(AD145=0,0,IF(AE145="","",EDATE(AE145,AD145)-DAY(1)))</f>
        <v>46275</v>
      </c>
      <c r="AG145" s="56" t="s">
        <v>81</v>
      </c>
      <c r="AH145" s="56" t="s">
        <v>82</v>
      </c>
      <c r="AI145" s="59" t="s">
        <v>3400</v>
      </c>
      <c r="AJ145" s="56" t="s">
        <v>316</v>
      </c>
      <c r="AK145" s="64" t="str">
        <f aca="true">IF(AE145=0,"нет данных",IF(TODAY()&lt;AF145-30,"поверен",IF(TODAY()&gt;AF145,"ЗАМЕНИТЬ","ПРОСРОЧЕН")))</f>
        <v>поверен</v>
      </c>
      <c r="AL145" s="59"/>
      <c r="AM145" s="59" t="s">
        <v>85</v>
      </c>
      <c r="AN145" s="59" t="s">
        <v>86</v>
      </c>
      <c r="AO145" s="59" t="s">
        <v>87</v>
      </c>
      <c r="AP145" s="57" t="s">
        <v>365</v>
      </c>
      <c r="AQ145" s="65" t="n">
        <v>2015</v>
      </c>
      <c r="AR145" s="64"/>
      <c r="AS145" s="59" t="s">
        <v>90</v>
      </c>
      <c r="AT145" s="54" t="s">
        <v>91</v>
      </c>
      <c r="AU145" s="54"/>
      <c r="AV145" s="56"/>
      <c r="AW145" s="56"/>
      <c r="AX145" s="54"/>
      <c r="AY145" s="54"/>
      <c r="AZ145" s="54"/>
      <c r="BA145" s="56" t="s">
        <v>402</v>
      </c>
      <c r="BB145" s="56" t="s">
        <v>93</v>
      </c>
      <c r="BC145" s="56" t="s">
        <v>94</v>
      </c>
      <c r="BD145" s="59" t="n">
        <v>3160</v>
      </c>
      <c r="BE145" s="56"/>
      <c r="BF145" s="56"/>
      <c r="BG145" s="56" t="s">
        <v>3397</v>
      </c>
      <c r="BH145" s="68"/>
      <c r="BI145" s="62"/>
      <c r="BJ145" s="107" t="s">
        <v>96</v>
      </c>
      <c r="BK145" s="62" t="s">
        <v>97</v>
      </c>
    </row>
    <row r="146" customFormat="false" ht="28.35" hidden="false" customHeight="false" outlineLevel="0" collapsed="false">
      <c r="A146" s="528"/>
      <c r="B146" s="528" t="s">
        <v>62</v>
      </c>
      <c r="C146" s="528" t="s">
        <v>63</v>
      </c>
      <c r="D146" s="529" t="s">
        <v>64</v>
      </c>
      <c r="E146" s="529" t="s">
        <v>392</v>
      </c>
      <c r="F146" s="530" t="s">
        <v>371</v>
      </c>
      <c r="G146" s="530" t="s">
        <v>342</v>
      </c>
      <c r="H146" s="529" t="s">
        <v>393</v>
      </c>
      <c r="I146" s="531" t="s">
        <v>69</v>
      </c>
      <c r="J146" s="530" t="s">
        <v>361</v>
      </c>
      <c r="K146" s="532" t="s">
        <v>71</v>
      </c>
      <c r="L146" s="532" t="s">
        <v>362</v>
      </c>
      <c r="M146" s="532" t="s">
        <v>73</v>
      </c>
      <c r="N146" s="532" t="s">
        <v>3401</v>
      </c>
      <c r="O146" s="528" t="s">
        <v>75</v>
      </c>
      <c r="P146" s="528" t="s">
        <v>76</v>
      </c>
      <c r="Q146" s="533" t="s">
        <v>77</v>
      </c>
      <c r="R146" s="534" t="n">
        <v>42736</v>
      </c>
      <c r="S146" s="531" t="n">
        <v>15</v>
      </c>
      <c r="T146" s="530" t="n">
        <f aca="false">R146+S146*365.2</f>
        <v>48214</v>
      </c>
      <c r="U146" s="529" t="s">
        <v>78</v>
      </c>
      <c r="V146" s="535" t="str">
        <f aca="false">IF(Y146="","",Y146)</f>
        <v/>
      </c>
      <c r="W146" s="533" t="s">
        <v>79</v>
      </c>
      <c r="X146" s="531" t="n">
        <v>100</v>
      </c>
      <c r="Y146" s="531"/>
      <c r="Z146" s="533" t="s">
        <v>79</v>
      </c>
      <c r="AA146" s="529" t="s">
        <v>80</v>
      </c>
      <c r="AB146" s="531"/>
      <c r="AC146" s="533" t="s">
        <v>79</v>
      </c>
      <c r="AD146" s="532" t="n">
        <v>24</v>
      </c>
      <c r="AE146" s="536" t="n">
        <v>45332</v>
      </c>
      <c r="AF146" s="537" t="n">
        <f aca="false">IF(AD146=0,0,IF(AE146="","",EDATE(AE146,AD146)-DAY(1)))</f>
        <v>46032</v>
      </c>
      <c r="AG146" s="530" t="s">
        <v>81</v>
      </c>
      <c r="AH146" s="530" t="s">
        <v>82</v>
      </c>
      <c r="AI146" s="533" t="s">
        <v>3402</v>
      </c>
      <c r="AJ146" s="530" t="s">
        <v>113</v>
      </c>
      <c r="AK146" s="537" t="str">
        <f aca="true">IF(AE146=0,"нет данных",IF(TODAY()&lt;AF146-30,"поверен",IF(TODAY()&gt;AF146,"ЗАМЕНИТЬ","ПРОСРОЧЕН")))</f>
        <v>поверен</v>
      </c>
      <c r="AL146" s="533"/>
      <c r="AM146" s="533" t="s">
        <v>85</v>
      </c>
      <c r="AN146" s="533" t="s">
        <v>86</v>
      </c>
      <c r="AO146" s="533" t="s">
        <v>87</v>
      </c>
      <c r="AP146" s="531" t="s">
        <v>365</v>
      </c>
      <c r="AQ146" s="538"/>
      <c r="AR146" s="537"/>
      <c r="AS146" s="533" t="s">
        <v>90</v>
      </c>
      <c r="AT146" s="528" t="s">
        <v>91</v>
      </c>
      <c r="AU146" s="528"/>
      <c r="AV146" s="530"/>
      <c r="AW146" s="530"/>
      <c r="AX146" s="528"/>
      <c r="AY146" s="528"/>
      <c r="AZ146" s="528"/>
      <c r="BA146" s="530" t="s">
        <v>92</v>
      </c>
      <c r="BB146" s="530" t="s">
        <v>93</v>
      </c>
      <c r="BC146" s="530" t="s">
        <v>94</v>
      </c>
      <c r="BD146" s="533" t="n">
        <v>3160</v>
      </c>
      <c r="BE146" s="530"/>
      <c r="BF146" s="530"/>
      <c r="BG146" s="530" t="s">
        <v>3403</v>
      </c>
      <c r="BH146" s="539"/>
      <c r="BI146" s="535"/>
      <c r="BJ146" s="540" t="s">
        <v>96</v>
      </c>
      <c r="BK146" s="535" t="s">
        <v>97</v>
      </c>
      <c r="BL146" s="541"/>
      <c r="BM146" s="541"/>
      <c r="BN146" s="541"/>
      <c r="BO146" s="542"/>
      <c r="BP146" s="542"/>
      <c r="BQ146" s="542"/>
      <c r="BR146" s="542"/>
      <c r="BS146" s="542"/>
      <c r="BT146" s="542"/>
      <c r="BU146" s="542"/>
      <c r="BV146" s="542"/>
    </row>
    <row r="147" customFormat="false" ht="28.35" hidden="false" customHeight="false" outlineLevel="0" collapsed="false">
      <c r="A147" s="528"/>
      <c r="B147" s="528" t="s">
        <v>62</v>
      </c>
      <c r="C147" s="528" t="s">
        <v>63</v>
      </c>
      <c r="D147" s="529" t="s">
        <v>64</v>
      </c>
      <c r="E147" s="529" t="s">
        <v>392</v>
      </c>
      <c r="F147" s="530" t="s">
        <v>371</v>
      </c>
      <c r="G147" s="530" t="s">
        <v>342</v>
      </c>
      <c r="H147" s="529" t="s">
        <v>400</v>
      </c>
      <c r="I147" s="531" t="s">
        <v>448</v>
      </c>
      <c r="J147" s="530" t="s">
        <v>449</v>
      </c>
      <c r="K147" s="532" t="s">
        <v>71</v>
      </c>
      <c r="L147" s="532" t="s">
        <v>450</v>
      </c>
      <c r="M147" s="532" t="s">
        <v>451</v>
      </c>
      <c r="N147" s="532" t="n">
        <v>9521901</v>
      </c>
      <c r="O147" s="528" t="s">
        <v>452</v>
      </c>
      <c r="P147" s="528" t="s">
        <v>76</v>
      </c>
      <c r="Q147" s="533" t="s">
        <v>77</v>
      </c>
      <c r="R147" s="534" t="n">
        <v>45170</v>
      </c>
      <c r="S147" s="531" t="n">
        <v>10</v>
      </c>
      <c r="T147" s="530" t="n">
        <f aca="false">R147+S147*365.2</f>
        <v>48822</v>
      </c>
      <c r="U147" s="529" t="s">
        <v>78</v>
      </c>
      <c r="V147" s="535" t="str">
        <f aca="false">IF(Y147="","",Y147)</f>
        <v/>
      </c>
      <c r="W147" s="543" t="str">
        <f aca="false">IF(Z147="","",Z147)</f>
        <v>%НКПР</v>
      </c>
      <c r="X147" s="531" t="n">
        <v>100</v>
      </c>
      <c r="Y147" s="531"/>
      <c r="Z147" s="533" t="s">
        <v>79</v>
      </c>
      <c r="AA147" s="529" t="s">
        <v>80</v>
      </c>
      <c r="AB147" s="531"/>
      <c r="AC147" s="533" t="s">
        <v>79</v>
      </c>
      <c r="AD147" s="532" t="n">
        <v>36</v>
      </c>
      <c r="AE147" s="544" t="n">
        <v>45201</v>
      </c>
      <c r="AF147" s="537" t="n">
        <f aca="false">IF(AD147=0,0,IF(AE147="","",EDATE(AE147,AD147)-DAY(1)))</f>
        <v>46266</v>
      </c>
      <c r="AG147" s="530" t="s">
        <v>81</v>
      </c>
      <c r="AH147" s="530" t="s">
        <v>82</v>
      </c>
      <c r="AI147" s="531" t="s">
        <v>3404</v>
      </c>
      <c r="AJ147" s="530" t="s">
        <v>454</v>
      </c>
      <c r="AK147" s="537" t="str">
        <f aca="true">IF(AE147=0,"нет данных",IF(TODAY()&lt;AF147-30,"поверен",IF(TODAY()&gt;AF147,"ЗАМЕНИТЬ","ПРОСРОЧЕН")))</f>
        <v>поверен</v>
      </c>
      <c r="AL147" s="533"/>
      <c r="AM147" s="533" t="s">
        <v>85</v>
      </c>
      <c r="AN147" s="533" t="s">
        <v>86</v>
      </c>
      <c r="AO147" s="533" t="s">
        <v>87</v>
      </c>
      <c r="AP147" s="531" t="s">
        <v>455</v>
      </c>
      <c r="AQ147" s="538" t="s">
        <v>3405</v>
      </c>
      <c r="AR147" s="537"/>
      <c r="AS147" s="533" t="s">
        <v>90</v>
      </c>
      <c r="AT147" s="528" t="s">
        <v>91</v>
      </c>
      <c r="AU147" s="528"/>
      <c r="AV147" s="533" t="s">
        <v>3405</v>
      </c>
      <c r="AW147" s="530"/>
      <c r="AX147" s="528"/>
      <c r="AY147" s="528"/>
      <c r="AZ147" s="528"/>
      <c r="BA147" s="530" t="s">
        <v>402</v>
      </c>
      <c r="BB147" s="530" t="s">
        <v>93</v>
      </c>
      <c r="BC147" s="530" t="s">
        <v>94</v>
      </c>
      <c r="BD147" s="533" t="n">
        <v>3160</v>
      </c>
      <c r="BE147" s="530"/>
      <c r="BF147" s="530"/>
      <c r="BG147" s="530" t="s">
        <v>3403</v>
      </c>
      <c r="BH147" s="535"/>
      <c r="BI147" s="535"/>
      <c r="BJ147" s="540" t="s">
        <v>403</v>
      </c>
      <c r="BK147" s="535" t="s">
        <v>297</v>
      </c>
      <c r="BL147" s="541"/>
      <c r="BM147" s="541"/>
      <c r="BN147" s="541"/>
      <c r="BO147" s="542"/>
      <c r="BP147" s="542"/>
      <c r="BQ147" s="542"/>
      <c r="BR147" s="542"/>
      <c r="BS147" s="542"/>
      <c r="BT147" s="542"/>
      <c r="BU147" s="542"/>
      <c r="BV147" s="542"/>
    </row>
    <row r="148" customFormat="false" ht="28.35" hidden="false" customHeight="false" outlineLevel="0" collapsed="false">
      <c r="A148" s="528"/>
      <c r="B148" s="528" t="s">
        <v>62</v>
      </c>
      <c r="C148" s="528" t="s">
        <v>63</v>
      </c>
      <c r="D148" s="529" t="s">
        <v>64</v>
      </c>
      <c r="E148" s="529" t="s">
        <v>492</v>
      </c>
      <c r="F148" s="530" t="s">
        <v>405</v>
      </c>
      <c r="G148" s="530" t="s">
        <v>342</v>
      </c>
      <c r="H148" s="529" t="s">
        <v>508</v>
      </c>
      <c r="I148" s="531" t="s">
        <v>69</v>
      </c>
      <c r="J148" s="530" t="s">
        <v>361</v>
      </c>
      <c r="K148" s="532" t="s">
        <v>71</v>
      </c>
      <c r="L148" s="532" t="s">
        <v>362</v>
      </c>
      <c r="M148" s="532" t="s">
        <v>73</v>
      </c>
      <c r="N148" s="532" t="s">
        <v>3406</v>
      </c>
      <c r="O148" s="528" t="s">
        <v>444</v>
      </c>
      <c r="P148" s="528" t="s">
        <v>76</v>
      </c>
      <c r="Q148" s="533" t="s">
        <v>77</v>
      </c>
      <c r="R148" s="534" t="n">
        <v>42957</v>
      </c>
      <c r="S148" s="531" t="n">
        <v>15</v>
      </c>
      <c r="T148" s="530" t="n">
        <f aca="false">R148+S148*365.2</f>
        <v>48435</v>
      </c>
      <c r="U148" s="529" t="s">
        <v>78</v>
      </c>
      <c r="V148" s="535" t="str">
        <f aca="false">IF(Y148="","",Y148)</f>
        <v/>
      </c>
      <c r="W148" s="533" t="s">
        <v>79</v>
      </c>
      <c r="X148" s="531" t="n">
        <v>100</v>
      </c>
      <c r="Y148" s="531"/>
      <c r="Z148" s="533" t="s">
        <v>79</v>
      </c>
      <c r="AA148" s="529" t="s">
        <v>80</v>
      </c>
      <c r="AB148" s="531"/>
      <c r="AC148" s="533" t="s">
        <v>79</v>
      </c>
      <c r="AD148" s="532" t="n">
        <v>24</v>
      </c>
      <c r="AE148" s="536" t="n">
        <v>45332</v>
      </c>
      <c r="AF148" s="537" t="n">
        <f aca="false">IF(AD148=0,0,IF(AE148="","",EDATE(AE148,AD148)-DAY(1)))</f>
        <v>46032</v>
      </c>
      <c r="AG148" s="530" t="s">
        <v>81</v>
      </c>
      <c r="AH148" s="530" t="s">
        <v>82</v>
      </c>
      <c r="AI148" s="533" t="s">
        <v>3407</v>
      </c>
      <c r="AJ148" s="530" t="s">
        <v>113</v>
      </c>
      <c r="AK148" s="537" t="str">
        <f aca="true">IF(AE148=0,"нет данных",IF(TODAY()&lt;AF148-30,"поверен",IF(TODAY()&gt;AF148,"ЗАМЕНИТЬ","ПРОСРОЧЕН")))</f>
        <v>поверен</v>
      </c>
      <c r="AL148" s="533"/>
      <c r="AM148" s="533" t="s">
        <v>85</v>
      </c>
      <c r="AN148" s="533" t="s">
        <v>86</v>
      </c>
      <c r="AO148" s="533" t="s">
        <v>87</v>
      </c>
      <c r="AP148" s="531" t="s">
        <v>365</v>
      </c>
      <c r="AQ148" s="538"/>
      <c r="AR148" s="537"/>
      <c r="AS148" s="533" t="s">
        <v>90</v>
      </c>
      <c r="AT148" s="528" t="s">
        <v>91</v>
      </c>
      <c r="AU148" s="528"/>
      <c r="AV148" s="530"/>
      <c r="AW148" s="530"/>
      <c r="AX148" s="528"/>
      <c r="AY148" s="528"/>
      <c r="AZ148" s="528"/>
      <c r="BA148" s="530" t="s">
        <v>92</v>
      </c>
      <c r="BB148" s="530" t="s">
        <v>93</v>
      </c>
      <c r="BC148" s="530" t="s">
        <v>94</v>
      </c>
      <c r="BD148" s="533" t="n">
        <v>3160</v>
      </c>
      <c r="BE148" s="530"/>
      <c r="BF148" s="530"/>
      <c r="BG148" s="530" t="s">
        <v>3403</v>
      </c>
      <c r="BH148" s="539"/>
      <c r="BI148" s="535"/>
      <c r="BJ148" s="540" t="s">
        <v>96</v>
      </c>
      <c r="BK148" s="535" t="s">
        <v>97</v>
      </c>
      <c r="BL148" s="541"/>
      <c r="BM148" s="541"/>
      <c r="BN148" s="541"/>
      <c r="BO148" s="542"/>
      <c r="BP148" s="542"/>
      <c r="BQ148" s="542"/>
      <c r="BR148" s="542"/>
      <c r="BS148" s="542"/>
      <c r="BT148" s="542"/>
      <c r="BU148" s="542"/>
      <c r="BV148" s="542"/>
    </row>
    <row r="149" customFormat="false" ht="28.35" hidden="false" customHeight="false" outlineLevel="0" collapsed="false">
      <c r="A149" s="528"/>
      <c r="B149" s="528" t="s">
        <v>62</v>
      </c>
      <c r="C149" s="528" t="s">
        <v>63</v>
      </c>
      <c r="D149" s="529" t="s">
        <v>64</v>
      </c>
      <c r="E149" s="529" t="s">
        <v>492</v>
      </c>
      <c r="F149" s="530" t="s">
        <v>405</v>
      </c>
      <c r="G149" s="530" t="s">
        <v>342</v>
      </c>
      <c r="H149" s="529" t="s">
        <v>517</v>
      </c>
      <c r="I149" s="531" t="s">
        <v>69</v>
      </c>
      <c r="J149" s="530" t="s">
        <v>361</v>
      </c>
      <c r="K149" s="532" t="s">
        <v>71</v>
      </c>
      <c r="L149" s="532" t="s">
        <v>362</v>
      </c>
      <c r="M149" s="532" t="s">
        <v>73</v>
      </c>
      <c r="N149" s="532" t="s">
        <v>3408</v>
      </c>
      <c r="O149" s="528" t="s">
        <v>75</v>
      </c>
      <c r="P149" s="528" t="s">
        <v>76</v>
      </c>
      <c r="Q149" s="533" t="s">
        <v>77</v>
      </c>
      <c r="R149" s="534" t="n">
        <v>42957</v>
      </c>
      <c r="S149" s="531" t="n">
        <v>15</v>
      </c>
      <c r="T149" s="530" t="n">
        <f aca="false">R149+S149*365.2</f>
        <v>48435</v>
      </c>
      <c r="U149" s="529" t="s">
        <v>78</v>
      </c>
      <c r="V149" s="535" t="str">
        <f aca="false">IF(Y149="","",Y149)</f>
        <v/>
      </c>
      <c r="W149" s="533" t="s">
        <v>79</v>
      </c>
      <c r="X149" s="531" t="n">
        <v>100</v>
      </c>
      <c r="Y149" s="531"/>
      <c r="Z149" s="533" t="s">
        <v>79</v>
      </c>
      <c r="AA149" s="529" t="s">
        <v>80</v>
      </c>
      <c r="AB149" s="531"/>
      <c r="AC149" s="533" t="s">
        <v>79</v>
      </c>
      <c r="AD149" s="532" t="n">
        <v>24</v>
      </c>
      <c r="AE149" s="536" t="n">
        <v>45332</v>
      </c>
      <c r="AF149" s="537" t="n">
        <f aca="false">IF(AD149=0,0,IF(AE149="","",EDATE(AE149,AD149)-DAY(1)))</f>
        <v>46032</v>
      </c>
      <c r="AG149" s="530" t="s">
        <v>81</v>
      </c>
      <c r="AH149" s="530" t="s">
        <v>82</v>
      </c>
      <c r="AI149" s="533" t="s">
        <v>3409</v>
      </c>
      <c r="AJ149" s="530" t="s">
        <v>113</v>
      </c>
      <c r="AK149" s="537" t="str">
        <f aca="true">IF(AE149=0,"нет данных",IF(TODAY()&lt;AF149-30,"поверен",IF(TODAY()&gt;AF149,"ЗАМЕНИТЬ","ПРОСРОЧЕН")))</f>
        <v>поверен</v>
      </c>
      <c r="AL149" s="533"/>
      <c r="AM149" s="533" t="s">
        <v>85</v>
      </c>
      <c r="AN149" s="533" t="s">
        <v>86</v>
      </c>
      <c r="AO149" s="533" t="s">
        <v>87</v>
      </c>
      <c r="AP149" s="531" t="s">
        <v>365</v>
      </c>
      <c r="AQ149" s="538"/>
      <c r="AR149" s="537"/>
      <c r="AS149" s="533" t="s">
        <v>90</v>
      </c>
      <c r="AT149" s="528" t="s">
        <v>91</v>
      </c>
      <c r="AU149" s="528"/>
      <c r="AV149" s="530"/>
      <c r="AW149" s="530"/>
      <c r="AX149" s="528"/>
      <c r="AY149" s="528"/>
      <c r="AZ149" s="528"/>
      <c r="BA149" s="530" t="s">
        <v>92</v>
      </c>
      <c r="BB149" s="530" t="s">
        <v>93</v>
      </c>
      <c r="BC149" s="530" t="s">
        <v>94</v>
      </c>
      <c r="BD149" s="533" t="n">
        <v>3160</v>
      </c>
      <c r="BE149" s="530"/>
      <c r="BF149" s="530"/>
      <c r="BG149" s="530" t="s">
        <v>3403</v>
      </c>
      <c r="BH149" s="539"/>
      <c r="BI149" s="535"/>
      <c r="BJ149" s="540" t="s">
        <v>96</v>
      </c>
      <c r="BK149" s="535" t="s">
        <v>97</v>
      </c>
      <c r="BL149" s="541"/>
      <c r="BM149" s="541"/>
      <c r="BN149" s="541"/>
      <c r="BO149" s="542"/>
      <c r="BP149" s="542"/>
      <c r="BQ149" s="542"/>
      <c r="BR149" s="542"/>
      <c r="BS149" s="542"/>
      <c r="BT149" s="542"/>
      <c r="BU149" s="542"/>
      <c r="BV149" s="542"/>
    </row>
    <row r="150" customFormat="false" ht="28.35" hidden="false" customHeight="false" outlineLevel="0" collapsed="false">
      <c r="A150" s="528"/>
      <c r="B150" s="528" t="s">
        <v>62</v>
      </c>
      <c r="C150" s="528" t="s">
        <v>63</v>
      </c>
      <c r="D150" s="529" t="s">
        <v>64</v>
      </c>
      <c r="E150" s="529" t="s">
        <v>492</v>
      </c>
      <c r="F150" s="530" t="s">
        <v>405</v>
      </c>
      <c r="G150" s="530" t="s">
        <v>342</v>
      </c>
      <c r="H150" s="529" t="s">
        <v>521</v>
      </c>
      <c r="I150" s="531" t="s">
        <v>69</v>
      </c>
      <c r="J150" s="530" t="s">
        <v>361</v>
      </c>
      <c r="K150" s="532" t="s">
        <v>71</v>
      </c>
      <c r="L150" s="532" t="s">
        <v>362</v>
      </c>
      <c r="M150" s="532" t="s">
        <v>73</v>
      </c>
      <c r="N150" s="532" t="s">
        <v>3410</v>
      </c>
      <c r="O150" s="528" t="s">
        <v>75</v>
      </c>
      <c r="P150" s="528" t="s">
        <v>76</v>
      </c>
      <c r="Q150" s="533" t="s">
        <v>77</v>
      </c>
      <c r="R150" s="534" t="n">
        <v>42957</v>
      </c>
      <c r="S150" s="531" t="n">
        <v>15</v>
      </c>
      <c r="T150" s="530" t="n">
        <f aca="false">R150+S150*365.2</f>
        <v>48435</v>
      </c>
      <c r="U150" s="529" t="s">
        <v>78</v>
      </c>
      <c r="V150" s="535" t="str">
        <f aca="false">IF(Y150="","",Y150)</f>
        <v/>
      </c>
      <c r="W150" s="533" t="s">
        <v>79</v>
      </c>
      <c r="X150" s="531" t="n">
        <v>100</v>
      </c>
      <c r="Y150" s="531"/>
      <c r="Z150" s="533" t="s">
        <v>79</v>
      </c>
      <c r="AA150" s="529" t="s">
        <v>80</v>
      </c>
      <c r="AB150" s="531"/>
      <c r="AC150" s="533" t="s">
        <v>79</v>
      </c>
      <c r="AD150" s="532" t="n">
        <v>24</v>
      </c>
      <c r="AE150" s="536" t="n">
        <v>45332</v>
      </c>
      <c r="AF150" s="537" t="n">
        <f aca="false">IF(AD150=0,0,IF(AE150="","",EDATE(AE150,AD150)-DAY(1)))</f>
        <v>46032</v>
      </c>
      <c r="AG150" s="530" t="s">
        <v>81</v>
      </c>
      <c r="AH150" s="530" t="s">
        <v>82</v>
      </c>
      <c r="AI150" s="533" t="s">
        <v>3411</v>
      </c>
      <c r="AJ150" s="530" t="s">
        <v>113</v>
      </c>
      <c r="AK150" s="537" t="str">
        <f aca="true">IF(AE150=0,"нет данных",IF(TODAY()&lt;AF150-30,"поверен",IF(TODAY()&gt;AF150,"ЗАМЕНИТЬ","ПРОСРОЧЕН")))</f>
        <v>поверен</v>
      </c>
      <c r="AL150" s="533"/>
      <c r="AM150" s="533" t="s">
        <v>85</v>
      </c>
      <c r="AN150" s="533" t="s">
        <v>86</v>
      </c>
      <c r="AO150" s="533" t="s">
        <v>87</v>
      </c>
      <c r="AP150" s="531" t="s">
        <v>365</v>
      </c>
      <c r="AQ150" s="538"/>
      <c r="AR150" s="537"/>
      <c r="AS150" s="533" t="s">
        <v>90</v>
      </c>
      <c r="AT150" s="528" t="s">
        <v>91</v>
      </c>
      <c r="AU150" s="528"/>
      <c r="AV150" s="530"/>
      <c r="AW150" s="530"/>
      <c r="AX150" s="528"/>
      <c r="AY150" s="528"/>
      <c r="AZ150" s="528"/>
      <c r="BA150" s="530" t="s">
        <v>92</v>
      </c>
      <c r="BB150" s="530" t="s">
        <v>93</v>
      </c>
      <c r="BC150" s="530" t="s">
        <v>94</v>
      </c>
      <c r="BD150" s="533" t="n">
        <v>3160</v>
      </c>
      <c r="BE150" s="530"/>
      <c r="BF150" s="530"/>
      <c r="BG150" s="530" t="s">
        <v>3403</v>
      </c>
      <c r="BH150" s="539"/>
      <c r="BI150" s="535"/>
      <c r="BJ150" s="540" t="s">
        <v>96</v>
      </c>
      <c r="BK150" s="535" t="s">
        <v>97</v>
      </c>
      <c r="BL150" s="541"/>
      <c r="BM150" s="541"/>
      <c r="BN150" s="541"/>
      <c r="BO150" s="542"/>
      <c r="BP150" s="542"/>
      <c r="BQ150" s="542"/>
      <c r="BR150" s="542"/>
      <c r="BS150" s="542"/>
      <c r="BT150" s="542"/>
      <c r="BU150" s="542"/>
      <c r="BV150" s="542"/>
    </row>
    <row r="151" customFormat="false" ht="28.35" hidden="false" customHeight="false" outlineLevel="0" collapsed="false">
      <c r="A151" s="528"/>
      <c r="B151" s="528" t="s">
        <v>62</v>
      </c>
      <c r="C151" s="528" t="s">
        <v>63</v>
      </c>
      <c r="D151" s="529" t="s">
        <v>64</v>
      </c>
      <c r="E151" s="529" t="s">
        <v>492</v>
      </c>
      <c r="F151" s="545" t="s">
        <v>3412</v>
      </c>
      <c r="G151" s="545" t="s">
        <v>342</v>
      </c>
      <c r="H151" s="529" t="s">
        <v>3413</v>
      </c>
      <c r="I151" s="543" t="s">
        <v>462</v>
      </c>
      <c r="J151" s="546" t="s">
        <v>463</v>
      </c>
      <c r="K151" s="532" t="s">
        <v>464</v>
      </c>
      <c r="L151" s="532" t="s">
        <v>465</v>
      </c>
      <c r="M151" s="547" t="s">
        <v>466</v>
      </c>
      <c r="N151" s="548" t="n">
        <v>222171</v>
      </c>
      <c r="O151" s="535" t="s">
        <v>3414</v>
      </c>
      <c r="P151" s="535" t="s">
        <v>76</v>
      </c>
      <c r="Q151" s="549" t="s">
        <v>77</v>
      </c>
      <c r="R151" s="550" t="n">
        <v>44889</v>
      </c>
      <c r="S151" s="543" t="n">
        <v>10</v>
      </c>
      <c r="T151" s="546" t="n">
        <f aca="false">R151+S151*365.2</f>
        <v>48541</v>
      </c>
      <c r="U151" s="551" t="s">
        <v>78</v>
      </c>
      <c r="V151" s="535" t="str">
        <f aca="false">IF(Y151="","",Y151)</f>
        <v/>
      </c>
      <c r="W151" s="543" t="str">
        <f aca="false">IF(Z151="","",Z151)</f>
        <v>%НКПР</v>
      </c>
      <c r="X151" s="543" t="n">
        <v>100</v>
      </c>
      <c r="Y151" s="543"/>
      <c r="Z151" s="549" t="s">
        <v>79</v>
      </c>
      <c r="AA151" s="552" t="s">
        <v>468</v>
      </c>
      <c r="AB151" s="543"/>
      <c r="AC151" s="549" t="s">
        <v>79</v>
      </c>
      <c r="AD151" s="547" t="n">
        <v>36</v>
      </c>
      <c r="AE151" s="546" t="n">
        <v>44889</v>
      </c>
      <c r="AF151" s="553" t="n">
        <f aca="false">IF(AD151=0,0,IF(AE151="","",EDATE(AE151,AD151)-DAY(1)))</f>
        <v>45954</v>
      </c>
      <c r="AG151" s="546" t="s">
        <v>81</v>
      </c>
      <c r="AH151" s="546" t="s">
        <v>82</v>
      </c>
      <c r="AI151" s="549" t="s">
        <v>3415</v>
      </c>
      <c r="AJ151" s="543" t="s">
        <v>470</v>
      </c>
      <c r="AK151" s="554" t="str">
        <f aca="true">IF(AE151=0,"нет данных",IF(TODAY()&lt;AF151-30,"поверен",IF(TODAY()&gt;AF151,"ЗАМЕНИТЬ","ПРОСРОЧЕН")))</f>
        <v>ПРОСРОЧЕН</v>
      </c>
      <c r="AL151" s="549"/>
      <c r="AM151" s="549" t="s">
        <v>85</v>
      </c>
      <c r="AN151" s="549" t="s">
        <v>86</v>
      </c>
      <c r="AO151" s="549" t="s">
        <v>87</v>
      </c>
      <c r="AP151" s="543" t="s">
        <v>3416</v>
      </c>
      <c r="AQ151" s="549" t="s">
        <v>3417</v>
      </c>
      <c r="AR151" s="553"/>
      <c r="AS151" s="549" t="s">
        <v>90</v>
      </c>
      <c r="AT151" s="535" t="s">
        <v>91</v>
      </c>
      <c r="AU151" s="543"/>
      <c r="AV151" s="549" t="s">
        <v>3417</v>
      </c>
      <c r="AW151" s="546"/>
      <c r="AX151" s="535"/>
      <c r="AY151" s="535"/>
      <c r="AZ151" s="535"/>
      <c r="BA151" s="546"/>
      <c r="BB151" s="546" t="s">
        <v>93</v>
      </c>
      <c r="BC151" s="546" t="s">
        <v>94</v>
      </c>
      <c r="BD151" s="549" t="n">
        <v>3160</v>
      </c>
      <c r="BE151" s="546"/>
      <c r="BF151" s="546"/>
      <c r="BG151" s="530" t="s">
        <v>3403</v>
      </c>
      <c r="BH151" s="539"/>
      <c r="BI151" s="535" t="s">
        <v>95</v>
      </c>
      <c r="BJ151" s="540" t="s">
        <v>474</v>
      </c>
      <c r="BK151" s="535" t="s">
        <v>475</v>
      </c>
      <c r="BL151" s="541"/>
      <c r="BM151" s="541"/>
      <c r="BN151" s="541"/>
      <c r="BO151" s="542"/>
      <c r="BP151" s="542"/>
      <c r="BQ151" s="542"/>
      <c r="BR151" s="542"/>
      <c r="BS151" s="542"/>
      <c r="BT151" s="542"/>
      <c r="BU151" s="542"/>
      <c r="BV151" s="542"/>
    </row>
    <row r="152" customFormat="false" ht="28.35" hidden="false" customHeight="false" outlineLevel="0" collapsed="false">
      <c r="A152" s="528"/>
      <c r="B152" s="528" t="s">
        <v>62</v>
      </c>
      <c r="C152" s="528" t="s">
        <v>63</v>
      </c>
      <c r="D152" s="529" t="s">
        <v>64</v>
      </c>
      <c r="E152" s="529" t="s">
        <v>492</v>
      </c>
      <c r="F152" s="530" t="s">
        <v>405</v>
      </c>
      <c r="G152" s="530" t="s">
        <v>342</v>
      </c>
      <c r="H152" s="529" t="s">
        <v>528</v>
      </c>
      <c r="I152" s="531" t="s">
        <v>69</v>
      </c>
      <c r="J152" s="530" t="s">
        <v>361</v>
      </c>
      <c r="K152" s="532" t="s">
        <v>71</v>
      </c>
      <c r="L152" s="532" t="s">
        <v>362</v>
      </c>
      <c r="M152" s="532" t="s">
        <v>73</v>
      </c>
      <c r="N152" s="532" t="s">
        <v>3418</v>
      </c>
      <c r="O152" s="528" t="s">
        <v>75</v>
      </c>
      <c r="P152" s="528" t="s">
        <v>76</v>
      </c>
      <c r="Q152" s="533" t="s">
        <v>77</v>
      </c>
      <c r="R152" s="534" t="n">
        <v>42957</v>
      </c>
      <c r="S152" s="531" t="n">
        <v>15</v>
      </c>
      <c r="T152" s="530" t="n">
        <f aca="false">R152+S152*365.2</f>
        <v>48435</v>
      </c>
      <c r="U152" s="529" t="s">
        <v>78</v>
      </c>
      <c r="V152" s="535" t="str">
        <f aca="false">IF(Y152="","",Y152)</f>
        <v/>
      </c>
      <c r="W152" s="533" t="s">
        <v>79</v>
      </c>
      <c r="X152" s="531" t="n">
        <v>100</v>
      </c>
      <c r="Y152" s="531"/>
      <c r="Z152" s="533" t="s">
        <v>79</v>
      </c>
      <c r="AA152" s="529" t="s">
        <v>80</v>
      </c>
      <c r="AB152" s="531"/>
      <c r="AC152" s="533" t="s">
        <v>79</v>
      </c>
      <c r="AD152" s="532" t="n">
        <v>24</v>
      </c>
      <c r="AE152" s="536" t="n">
        <v>45332</v>
      </c>
      <c r="AF152" s="537" t="n">
        <f aca="false">IF(AD152=0,0,IF(AE152="","",EDATE(AE152,AD152)-DAY(1)))</f>
        <v>46032</v>
      </c>
      <c r="AG152" s="530" t="s">
        <v>81</v>
      </c>
      <c r="AH152" s="530" t="s">
        <v>82</v>
      </c>
      <c r="AI152" s="533" t="s">
        <v>3419</v>
      </c>
      <c r="AJ152" s="530" t="s">
        <v>113</v>
      </c>
      <c r="AK152" s="537" t="str">
        <f aca="true">IF(AE152=0,"нет данных",IF(TODAY()&lt;AF152-30,"поверен",IF(TODAY()&gt;AF152,"ЗАМЕНИТЬ","ПРОСРОЧЕН")))</f>
        <v>поверен</v>
      </c>
      <c r="AL152" s="533"/>
      <c r="AM152" s="533" t="s">
        <v>85</v>
      </c>
      <c r="AN152" s="533" t="s">
        <v>86</v>
      </c>
      <c r="AO152" s="533" t="s">
        <v>87</v>
      </c>
      <c r="AP152" s="531" t="s">
        <v>365</v>
      </c>
      <c r="AQ152" s="538"/>
      <c r="AR152" s="537"/>
      <c r="AS152" s="533" t="s">
        <v>90</v>
      </c>
      <c r="AT152" s="528" t="s">
        <v>91</v>
      </c>
      <c r="AU152" s="528"/>
      <c r="AV152" s="530"/>
      <c r="AW152" s="530"/>
      <c r="AX152" s="528"/>
      <c r="AY152" s="528"/>
      <c r="AZ152" s="528"/>
      <c r="BA152" s="530" t="s">
        <v>92</v>
      </c>
      <c r="BB152" s="530" t="s">
        <v>93</v>
      </c>
      <c r="BC152" s="530" t="s">
        <v>94</v>
      </c>
      <c r="BD152" s="533" t="n">
        <v>3160</v>
      </c>
      <c r="BE152" s="530"/>
      <c r="BF152" s="530"/>
      <c r="BG152" s="530" t="s">
        <v>3403</v>
      </c>
      <c r="BH152" s="539"/>
      <c r="BI152" s="535"/>
      <c r="BJ152" s="540" t="s">
        <v>96</v>
      </c>
      <c r="BK152" s="535" t="s">
        <v>97</v>
      </c>
      <c r="BL152" s="541"/>
      <c r="BM152" s="541"/>
      <c r="BN152" s="541"/>
      <c r="BO152" s="542"/>
      <c r="BP152" s="542"/>
      <c r="BQ152" s="542"/>
      <c r="BR152" s="542"/>
      <c r="BS152" s="542"/>
      <c r="BT152" s="542"/>
      <c r="BU152" s="542"/>
      <c r="BV152" s="542"/>
    </row>
    <row r="153" customFormat="false" ht="28.35" hidden="false" customHeight="false" outlineLevel="0" collapsed="false">
      <c r="A153" s="528"/>
      <c r="B153" s="528" t="s">
        <v>62</v>
      </c>
      <c r="C153" s="528" t="s">
        <v>63</v>
      </c>
      <c r="D153" s="529" t="s">
        <v>64</v>
      </c>
      <c r="E153" s="529" t="s">
        <v>492</v>
      </c>
      <c r="F153" s="530" t="s">
        <v>405</v>
      </c>
      <c r="G153" s="530" t="s">
        <v>342</v>
      </c>
      <c r="H153" s="529" t="s">
        <v>532</v>
      </c>
      <c r="I153" s="531" t="s">
        <v>69</v>
      </c>
      <c r="J153" s="530" t="s">
        <v>361</v>
      </c>
      <c r="K153" s="532" t="s">
        <v>71</v>
      </c>
      <c r="L153" s="532" t="s">
        <v>362</v>
      </c>
      <c r="M153" s="532" t="s">
        <v>73</v>
      </c>
      <c r="N153" s="532" t="s">
        <v>3420</v>
      </c>
      <c r="O153" s="528" t="s">
        <v>75</v>
      </c>
      <c r="P153" s="528" t="s">
        <v>76</v>
      </c>
      <c r="Q153" s="533" t="s">
        <v>77</v>
      </c>
      <c r="R153" s="534" t="n">
        <v>42957</v>
      </c>
      <c r="S153" s="531" t="n">
        <v>15</v>
      </c>
      <c r="T153" s="530" t="n">
        <f aca="false">R153+S153*365.2</f>
        <v>48435</v>
      </c>
      <c r="U153" s="529" t="s">
        <v>78</v>
      </c>
      <c r="V153" s="535" t="str">
        <f aca="false">IF(Y153="","",Y153)</f>
        <v/>
      </c>
      <c r="W153" s="533" t="s">
        <v>79</v>
      </c>
      <c r="X153" s="531" t="n">
        <v>100</v>
      </c>
      <c r="Y153" s="531"/>
      <c r="Z153" s="533" t="s">
        <v>79</v>
      </c>
      <c r="AA153" s="529" t="s">
        <v>80</v>
      </c>
      <c r="AB153" s="531"/>
      <c r="AC153" s="533" t="s">
        <v>79</v>
      </c>
      <c r="AD153" s="532" t="n">
        <v>24</v>
      </c>
      <c r="AE153" s="536" t="n">
        <v>45332</v>
      </c>
      <c r="AF153" s="537" t="n">
        <f aca="false">IF(AD153=0,0,IF(AE153="","",EDATE(AE153,AD153)-DAY(1)))</f>
        <v>46032</v>
      </c>
      <c r="AG153" s="530" t="s">
        <v>81</v>
      </c>
      <c r="AH153" s="530" t="s">
        <v>82</v>
      </c>
      <c r="AI153" s="533" t="s">
        <v>3421</v>
      </c>
      <c r="AJ153" s="530" t="s">
        <v>113</v>
      </c>
      <c r="AK153" s="537" t="str">
        <f aca="true">IF(AE153=0,"нет данных",IF(TODAY()&lt;AF153-30,"поверен",IF(TODAY()&gt;AF153,"ЗАМЕНИТЬ","ПРОСРОЧЕН")))</f>
        <v>поверен</v>
      </c>
      <c r="AL153" s="533"/>
      <c r="AM153" s="533" t="s">
        <v>85</v>
      </c>
      <c r="AN153" s="533" t="s">
        <v>86</v>
      </c>
      <c r="AO153" s="533" t="s">
        <v>87</v>
      </c>
      <c r="AP153" s="531" t="s">
        <v>365</v>
      </c>
      <c r="AQ153" s="538"/>
      <c r="AR153" s="537"/>
      <c r="AS153" s="533" t="s">
        <v>90</v>
      </c>
      <c r="AT153" s="528" t="s">
        <v>91</v>
      </c>
      <c r="AU153" s="528"/>
      <c r="AV153" s="530"/>
      <c r="AW153" s="530"/>
      <c r="AX153" s="528"/>
      <c r="AY153" s="528"/>
      <c r="AZ153" s="528"/>
      <c r="BA153" s="530" t="s">
        <v>92</v>
      </c>
      <c r="BB153" s="530" t="s">
        <v>93</v>
      </c>
      <c r="BC153" s="530" t="s">
        <v>94</v>
      </c>
      <c r="BD153" s="533" t="n">
        <v>3160</v>
      </c>
      <c r="BE153" s="530"/>
      <c r="BF153" s="530"/>
      <c r="BG153" s="530" t="s">
        <v>3403</v>
      </c>
      <c r="BH153" s="539"/>
      <c r="BI153" s="535"/>
      <c r="BJ153" s="540" t="s">
        <v>96</v>
      </c>
      <c r="BK153" s="535" t="s">
        <v>97</v>
      </c>
      <c r="BL153" s="541"/>
      <c r="BM153" s="541"/>
      <c r="BN153" s="541"/>
      <c r="BO153" s="542"/>
      <c r="BP153" s="542"/>
      <c r="BQ153" s="542"/>
      <c r="BR153" s="542"/>
      <c r="BS153" s="542"/>
      <c r="BT153" s="542"/>
      <c r="BU153" s="542"/>
      <c r="BV153" s="542"/>
    </row>
    <row r="154" customFormat="false" ht="28.35" hidden="false" customHeight="false" outlineLevel="0" collapsed="false">
      <c r="A154" s="54"/>
      <c r="B154" s="54" t="s">
        <v>62</v>
      </c>
      <c r="C154" s="54" t="s">
        <v>63</v>
      </c>
      <c r="D154" s="55" t="s">
        <v>64</v>
      </c>
      <c r="E154" s="55" t="n">
        <v>223</v>
      </c>
      <c r="F154" s="56" t="s">
        <v>405</v>
      </c>
      <c r="G154" s="56" t="s">
        <v>2431</v>
      </c>
      <c r="H154" s="55" t="s">
        <v>2438</v>
      </c>
      <c r="I154" s="57" t="s">
        <v>69</v>
      </c>
      <c r="J154" s="56" t="s">
        <v>361</v>
      </c>
      <c r="K154" s="58" t="s">
        <v>71</v>
      </c>
      <c r="L154" s="58" t="s">
        <v>362</v>
      </c>
      <c r="M154" s="58" t="s">
        <v>73</v>
      </c>
      <c r="N154" s="58" t="s">
        <v>2439</v>
      </c>
      <c r="O154" s="54" t="s">
        <v>75</v>
      </c>
      <c r="P154" s="54" t="s">
        <v>76</v>
      </c>
      <c r="Q154" s="59" t="s">
        <v>77</v>
      </c>
      <c r="R154" s="60" t="n">
        <v>42591</v>
      </c>
      <c r="S154" s="57" t="n">
        <v>15</v>
      </c>
      <c r="T154" s="56" t="n">
        <f aca="false">R154+S154*365.2</f>
        <v>48069</v>
      </c>
      <c r="U154" s="55" t="s">
        <v>78</v>
      </c>
      <c r="V154" s="62" t="str">
        <f aca="false">IF(Y154="","",Y154)</f>
        <v/>
      </c>
      <c r="W154" s="62" t="str">
        <f aca="false">IF(Z154="","",Z154)</f>
        <v>%НКПР</v>
      </c>
      <c r="X154" s="57" t="n">
        <v>100</v>
      </c>
      <c r="Y154" s="57"/>
      <c r="Z154" s="59" t="s">
        <v>79</v>
      </c>
      <c r="AA154" s="55" t="s">
        <v>80</v>
      </c>
      <c r="AB154" s="57"/>
      <c r="AC154" s="59" t="s">
        <v>79</v>
      </c>
      <c r="AD154" s="555" t="n">
        <v>24</v>
      </c>
      <c r="AE154" s="69" t="n">
        <v>45735</v>
      </c>
      <c r="AF154" s="64" t="n">
        <f aca="false">IF(AD154=0,0,IF(AE154="","",EDATE(AE154,AD154)-DAY(1)))</f>
        <v>46434</v>
      </c>
      <c r="AG154" s="56" t="s">
        <v>81</v>
      </c>
      <c r="AH154" s="56" t="s">
        <v>82</v>
      </c>
      <c r="AI154" s="56" t="s">
        <v>3422</v>
      </c>
      <c r="AJ154" s="54" t="s">
        <v>351</v>
      </c>
      <c r="AK154" s="64" t="str">
        <f aca="true">IF(AE154=0,"нет данных",IF(TODAY()&lt;AF154-30,"поверен",IF(TODAY()&gt;AF154,"ЗАМЕНИТЬ","ПРОСРОЧЕН")))</f>
        <v>поверен</v>
      </c>
      <c r="AL154" s="59"/>
      <c r="AM154" s="59" t="s">
        <v>85</v>
      </c>
      <c r="AN154" s="59" t="s">
        <v>86</v>
      </c>
      <c r="AO154" s="59" t="s">
        <v>87</v>
      </c>
      <c r="AP154" s="57" t="s">
        <v>365</v>
      </c>
      <c r="AQ154" s="65"/>
      <c r="AR154" s="64"/>
      <c r="AS154" s="59" t="s">
        <v>90</v>
      </c>
      <c r="AT154" s="54" t="s">
        <v>91</v>
      </c>
      <c r="AU154" s="54"/>
      <c r="AV154" s="56"/>
      <c r="AW154" s="56"/>
      <c r="AX154" s="54"/>
      <c r="AY154" s="54"/>
      <c r="AZ154" s="54"/>
      <c r="BA154" s="56" t="s">
        <v>402</v>
      </c>
      <c r="BB154" s="56" t="s">
        <v>93</v>
      </c>
      <c r="BC154" s="56" t="s">
        <v>94</v>
      </c>
      <c r="BD154" s="59" t="n">
        <v>3160</v>
      </c>
      <c r="BE154" s="56"/>
      <c r="BF154" s="56"/>
      <c r="BG154" s="56" t="s">
        <v>3423</v>
      </c>
      <c r="BH154" s="62"/>
      <c r="BI154" s="62"/>
      <c r="BJ154" s="107" t="s">
        <v>96</v>
      </c>
      <c r="BK154" s="62" t="s">
        <v>97</v>
      </c>
      <c r="BL154" s="120"/>
      <c r="BM154" s="120"/>
      <c r="BN154" s="120"/>
      <c r="BO154" s="120"/>
    </row>
    <row r="155" customFormat="false" ht="62.25" hidden="false" customHeight="true" outlineLevel="0" collapsed="false">
      <c r="A155" s="36"/>
      <c r="B155" s="36" t="s">
        <v>62</v>
      </c>
      <c r="C155" s="36" t="s">
        <v>63</v>
      </c>
      <c r="D155" s="37" t="s">
        <v>64</v>
      </c>
      <c r="E155" s="37" t="n">
        <v>221</v>
      </c>
      <c r="F155" s="38" t="s">
        <v>405</v>
      </c>
      <c r="G155" s="38" t="s">
        <v>342</v>
      </c>
      <c r="H155" s="37" t="s">
        <v>3008</v>
      </c>
      <c r="I155" s="39" t="s">
        <v>462</v>
      </c>
      <c r="J155" s="145" t="s">
        <v>463</v>
      </c>
      <c r="K155" s="40" t="s">
        <v>464</v>
      </c>
      <c r="L155" s="146" t="s">
        <v>465</v>
      </c>
      <c r="M155" s="146" t="s">
        <v>466</v>
      </c>
      <c r="N155" s="40" t="n">
        <v>222417</v>
      </c>
      <c r="O155" s="51" t="s">
        <v>3414</v>
      </c>
      <c r="P155" s="36" t="s">
        <v>76</v>
      </c>
      <c r="Q155" s="41" t="s">
        <v>77</v>
      </c>
      <c r="R155" s="74" t="n">
        <v>44889</v>
      </c>
      <c r="S155" s="142" t="n">
        <v>10</v>
      </c>
      <c r="T155" s="38" t="n">
        <f aca="false">R155+S155*365.2</f>
        <v>48541</v>
      </c>
      <c r="U155" s="37" t="s">
        <v>78</v>
      </c>
      <c r="V155" s="36" t="str">
        <f aca="false">IF(Y155="","",Y155)</f>
        <v/>
      </c>
      <c r="W155" s="36" t="str">
        <f aca="false">IF(Z155="","",Z155)</f>
        <v>%НКПР</v>
      </c>
      <c r="X155" s="39" t="n">
        <v>100</v>
      </c>
      <c r="Y155" s="39"/>
      <c r="Z155" s="41" t="s">
        <v>79</v>
      </c>
      <c r="AA155" s="37" t="s">
        <v>468</v>
      </c>
      <c r="AB155" s="39"/>
      <c r="AC155" s="41" t="s">
        <v>79</v>
      </c>
      <c r="AD155" s="146" t="n">
        <v>36</v>
      </c>
      <c r="AE155" s="42" t="n">
        <v>44890</v>
      </c>
      <c r="AF155" s="45" t="n">
        <f aca="false">IF(AD155=0,0,IF(AE155="","",EDATE(AE155,AD155)-DAY(1)))</f>
        <v>45955</v>
      </c>
      <c r="AG155" s="38" t="s">
        <v>81</v>
      </c>
      <c r="AH155" s="38" t="s">
        <v>82</v>
      </c>
      <c r="AI155" s="36" t="s">
        <v>3424</v>
      </c>
      <c r="AJ155" s="51" t="s">
        <v>470</v>
      </c>
      <c r="AK155" s="45" t="str">
        <f aca="true">IF(AE155=0,"нет данных",IF(TODAY()&lt;AF155-30,"поверен",IF(TODAY()&gt;AF155,"ЗАМЕНИТЬ","ПРОСРОЧЕН")))</f>
        <v>ПРОСРОЧЕН</v>
      </c>
      <c r="AL155" s="41"/>
      <c r="AM155" s="41" t="s">
        <v>85</v>
      </c>
      <c r="AN155" s="41" t="s">
        <v>86</v>
      </c>
      <c r="AO155" s="41" t="s">
        <v>87</v>
      </c>
      <c r="AP155" s="51" t="s">
        <v>3416</v>
      </c>
      <c r="AQ155" s="46" t="s">
        <v>3425</v>
      </c>
      <c r="AR155" s="45"/>
      <c r="AS155" s="41" t="s">
        <v>90</v>
      </c>
      <c r="AT155" s="36" t="s">
        <v>91</v>
      </c>
      <c r="AU155" s="36"/>
      <c r="AV155" s="46" t="s">
        <v>3425</v>
      </c>
      <c r="AW155" s="38"/>
      <c r="AX155" s="36"/>
      <c r="AY155" s="36"/>
      <c r="AZ155" s="36"/>
      <c r="BA155" s="38"/>
      <c r="BB155" s="38" t="s">
        <v>93</v>
      </c>
      <c r="BC155" s="38" t="s">
        <v>94</v>
      </c>
      <c r="BD155" s="41"/>
      <c r="BE155" s="38"/>
      <c r="BF155" s="38"/>
      <c r="BG155" s="56" t="s">
        <v>3426</v>
      </c>
      <c r="BH155" s="51"/>
      <c r="BI155" s="51" t="s">
        <v>95</v>
      </c>
      <c r="BJ155" s="50" t="s">
        <v>474</v>
      </c>
      <c r="BK155" s="51" t="s">
        <v>475</v>
      </c>
    </row>
    <row r="156" customFormat="false" ht="42" hidden="false" customHeight="true" outlineLevel="0" collapsed="false">
      <c r="A156" s="556"/>
      <c r="B156" s="556" t="s">
        <v>62</v>
      </c>
      <c r="C156" s="556" t="s">
        <v>63</v>
      </c>
      <c r="D156" s="557" t="s">
        <v>64</v>
      </c>
      <c r="E156" s="557" t="s">
        <v>2701</v>
      </c>
      <c r="F156" s="558" t="s">
        <v>1975</v>
      </c>
      <c r="G156" s="558" t="s">
        <v>2702</v>
      </c>
      <c r="H156" s="557" t="s">
        <v>2703</v>
      </c>
      <c r="I156" s="559" t="s">
        <v>69</v>
      </c>
      <c r="J156" s="558" t="s">
        <v>361</v>
      </c>
      <c r="K156" s="560" t="s">
        <v>71</v>
      </c>
      <c r="L156" s="560" t="s">
        <v>2884</v>
      </c>
      <c r="M156" s="560" t="s">
        <v>73</v>
      </c>
      <c r="N156" s="560" t="s">
        <v>2704</v>
      </c>
      <c r="O156" s="556" t="s">
        <v>444</v>
      </c>
      <c r="P156" s="556" t="s">
        <v>76</v>
      </c>
      <c r="Q156" s="561" t="s">
        <v>77</v>
      </c>
      <c r="R156" s="562" t="n">
        <v>42559</v>
      </c>
      <c r="S156" s="559" t="n">
        <v>15</v>
      </c>
      <c r="T156" s="558" t="n">
        <f aca="false">R156+S156*365.2</f>
        <v>48037</v>
      </c>
      <c r="U156" s="557" t="s">
        <v>78</v>
      </c>
      <c r="V156" s="563" t="str">
        <f aca="false">IF(Y156="","",Y156)</f>
        <v/>
      </c>
      <c r="W156" s="561" t="s">
        <v>79</v>
      </c>
      <c r="X156" s="559" t="n">
        <v>100</v>
      </c>
      <c r="Y156" s="559"/>
      <c r="Z156" s="561" t="s">
        <v>79</v>
      </c>
      <c r="AA156" s="557" t="s">
        <v>80</v>
      </c>
      <c r="AB156" s="559"/>
      <c r="AC156" s="561" t="s">
        <v>79</v>
      </c>
      <c r="AD156" s="564" t="n">
        <v>24</v>
      </c>
      <c r="AE156" s="565" t="n">
        <v>45735</v>
      </c>
      <c r="AF156" s="566" t="n">
        <f aca="false">IF(AD156=0,0,IF(AE156="","",EDATE(AE156,AD156)-DAY(1)))</f>
        <v>46434</v>
      </c>
      <c r="AG156" s="558" t="s">
        <v>81</v>
      </c>
      <c r="AH156" s="558" t="s">
        <v>82</v>
      </c>
      <c r="AI156" s="558" t="s">
        <v>3427</v>
      </c>
      <c r="AJ156" s="556" t="s">
        <v>351</v>
      </c>
      <c r="AK156" s="566" t="str">
        <f aca="true">IF(AE156=0,"нет данных",IF(TODAY()&lt;AF156-30,"поверен",IF(TODAY()&gt;AF156,"ЗАМЕНИТЬ","ПРОСРОЧЕН")))</f>
        <v>поверен</v>
      </c>
      <c r="AL156" s="561"/>
      <c r="AM156" s="561" t="s">
        <v>85</v>
      </c>
      <c r="AN156" s="561" t="s">
        <v>86</v>
      </c>
      <c r="AO156" s="561" t="s">
        <v>87</v>
      </c>
      <c r="AP156" s="559" t="s">
        <v>365</v>
      </c>
      <c r="AQ156" s="567"/>
      <c r="AR156" s="566"/>
      <c r="AS156" s="561" t="s">
        <v>90</v>
      </c>
      <c r="AT156" s="556" t="s">
        <v>91</v>
      </c>
      <c r="AU156" s="556"/>
      <c r="AV156" s="558" t="n">
        <v>44326</v>
      </c>
      <c r="AW156" s="558"/>
      <c r="AX156" s="556"/>
      <c r="AY156" s="556"/>
      <c r="AZ156" s="556"/>
      <c r="BA156" s="558" t="s">
        <v>92</v>
      </c>
      <c r="BB156" s="558" t="s">
        <v>93</v>
      </c>
      <c r="BC156" s="558" t="s">
        <v>94</v>
      </c>
      <c r="BD156" s="561" t="n">
        <v>3160</v>
      </c>
      <c r="BE156" s="558"/>
      <c r="BF156" s="558"/>
      <c r="BG156" s="226" t="s">
        <v>3426</v>
      </c>
      <c r="BH156" s="563"/>
      <c r="BI156" s="563"/>
      <c r="BJ156" s="568" t="s">
        <v>96</v>
      </c>
      <c r="BK156" s="563" t="s">
        <v>97</v>
      </c>
    </row>
    <row r="157" customFormat="false" ht="28.35" hidden="false" customHeight="false" outlineLevel="0" collapsed="false">
      <c r="A157" s="62"/>
      <c r="B157" s="54" t="s">
        <v>62</v>
      </c>
      <c r="C157" s="54" t="s">
        <v>63</v>
      </c>
      <c r="D157" s="300" t="s">
        <v>64</v>
      </c>
      <c r="E157" s="300" t="n">
        <v>210</v>
      </c>
      <c r="F157" s="301" t="s">
        <v>2328</v>
      </c>
      <c r="G157" s="56" t="s">
        <v>3428</v>
      </c>
      <c r="H157" s="300" t="s">
        <v>3429</v>
      </c>
      <c r="I157" s="302" t="s">
        <v>69</v>
      </c>
      <c r="J157" s="301" t="s">
        <v>361</v>
      </c>
      <c r="K157" s="303" t="s">
        <v>71</v>
      </c>
      <c r="L157" s="303" t="s">
        <v>362</v>
      </c>
      <c r="M157" s="303" t="s">
        <v>73</v>
      </c>
      <c r="N157" s="303" t="s">
        <v>3430</v>
      </c>
      <c r="O157" s="62" t="s">
        <v>75</v>
      </c>
      <c r="P157" s="62" t="s">
        <v>76</v>
      </c>
      <c r="Q157" s="304" t="s">
        <v>77</v>
      </c>
      <c r="R157" s="60" t="n">
        <v>43020</v>
      </c>
      <c r="S157" s="302" t="n">
        <v>15</v>
      </c>
      <c r="T157" s="301" t="n">
        <f aca="false">R157+S157*365.2</f>
        <v>48498</v>
      </c>
      <c r="U157" s="300" t="s">
        <v>78</v>
      </c>
      <c r="V157" s="62" t="str">
        <f aca="false">IF(Y157="","",Y157)</f>
        <v/>
      </c>
      <c r="W157" s="62" t="str">
        <f aca="false">IF(Z157="","",Z157)</f>
        <v>%НКПР</v>
      </c>
      <c r="X157" s="302" t="n">
        <v>100</v>
      </c>
      <c r="Y157" s="302"/>
      <c r="Z157" s="304" t="s">
        <v>79</v>
      </c>
      <c r="AA157" s="300" t="s">
        <v>80</v>
      </c>
      <c r="AB157" s="302"/>
      <c r="AC157" s="304" t="s">
        <v>79</v>
      </c>
      <c r="AD157" s="303" t="n">
        <v>24</v>
      </c>
      <c r="AE157" s="451" t="n">
        <v>45332</v>
      </c>
      <c r="AF157" s="64" t="n">
        <f aca="false">IF(AD157=0,0,IF(AE157="","",EDATE(AE157,AD157)-DAY(1)))</f>
        <v>46032</v>
      </c>
      <c r="AG157" s="301" t="s">
        <v>81</v>
      </c>
      <c r="AH157" s="301" t="s">
        <v>82</v>
      </c>
      <c r="AI157" s="304" t="s">
        <v>3431</v>
      </c>
      <c r="AJ157" s="301" t="s">
        <v>113</v>
      </c>
      <c r="AK157" s="306" t="str">
        <f aca="true">IF(AE157=0,"нет данных",IF(TODAY()&lt;AF157-30,"поверен",IF(TODAY()&gt;AF157,"ЗАМЕНИТЬ","ПРОСРОЧЕН")))</f>
        <v>поверен</v>
      </c>
      <c r="AL157" s="304"/>
      <c r="AM157" s="304" t="s">
        <v>85</v>
      </c>
      <c r="AN157" s="304" t="s">
        <v>86</v>
      </c>
      <c r="AO157" s="304" t="s">
        <v>87</v>
      </c>
      <c r="AP157" s="302" t="s">
        <v>365</v>
      </c>
      <c r="AQ157" s="107" t="s">
        <v>115</v>
      </c>
      <c r="AR157" s="306"/>
      <c r="AS157" s="304" t="s">
        <v>90</v>
      </c>
      <c r="AT157" s="62" t="s">
        <v>91</v>
      </c>
      <c r="AU157" s="62"/>
      <c r="AV157" s="301"/>
      <c r="AW157" s="301"/>
      <c r="AX157" s="62"/>
      <c r="AY157" s="62"/>
      <c r="AZ157" s="62"/>
      <c r="BA157" s="301" t="s">
        <v>402</v>
      </c>
      <c r="BB157" s="301" t="s">
        <v>93</v>
      </c>
      <c r="BC157" s="301" t="s">
        <v>94</v>
      </c>
      <c r="BD157" s="304" t="n">
        <v>3160</v>
      </c>
      <c r="BE157" s="301"/>
      <c r="BF157" s="301"/>
      <c r="BG157" s="108" t="s">
        <v>3432</v>
      </c>
      <c r="BH157" s="68"/>
      <c r="BI157" s="62"/>
      <c r="BJ157" s="107" t="s">
        <v>96</v>
      </c>
      <c r="BK157" s="62" t="s">
        <v>97</v>
      </c>
    </row>
    <row r="158" customFormat="false" ht="28.35" hidden="false" customHeight="false" outlineLevel="0" collapsed="false">
      <c r="A158" s="77"/>
      <c r="B158" s="77" t="s">
        <v>62</v>
      </c>
      <c r="C158" s="77" t="s">
        <v>63</v>
      </c>
      <c r="D158" s="79" t="s">
        <v>64</v>
      </c>
      <c r="E158" s="79" t="n">
        <v>247</v>
      </c>
      <c r="F158" s="108" t="s">
        <v>2661</v>
      </c>
      <c r="G158" s="108" t="s">
        <v>2662</v>
      </c>
      <c r="H158" s="79" t="s">
        <v>2663</v>
      </c>
      <c r="I158" s="109" t="s">
        <v>69</v>
      </c>
      <c r="J158" s="108" t="s">
        <v>2305</v>
      </c>
      <c r="K158" s="84" t="s">
        <v>71</v>
      </c>
      <c r="L158" s="84" t="s">
        <v>362</v>
      </c>
      <c r="M158" s="84" t="s">
        <v>73</v>
      </c>
      <c r="N158" s="84" t="s">
        <v>2664</v>
      </c>
      <c r="O158" s="77" t="s">
        <v>75</v>
      </c>
      <c r="P158" s="77" t="s">
        <v>76</v>
      </c>
      <c r="Q158" s="95" t="s">
        <v>77</v>
      </c>
      <c r="R158" s="119" t="n">
        <v>42370</v>
      </c>
      <c r="S158" s="109" t="n">
        <v>15</v>
      </c>
      <c r="T158" s="108" t="n">
        <f aca="false">R158+S158*365.2</f>
        <v>47848</v>
      </c>
      <c r="U158" s="79" t="s">
        <v>78</v>
      </c>
      <c r="V158" s="91" t="str">
        <f aca="false">IF(Y158="","",Y158)</f>
        <v/>
      </c>
      <c r="W158" s="91" t="str">
        <f aca="false">IF(Z158="","",Z158)</f>
        <v>%НКПР</v>
      </c>
      <c r="X158" s="109" t="n">
        <v>100</v>
      </c>
      <c r="Y158" s="109"/>
      <c r="Z158" s="95" t="s">
        <v>79</v>
      </c>
      <c r="AA158" s="79" t="s">
        <v>80</v>
      </c>
      <c r="AB158" s="109"/>
      <c r="AC158" s="95" t="s">
        <v>79</v>
      </c>
      <c r="AD158" s="569" t="n">
        <v>24</v>
      </c>
      <c r="AE158" s="119" t="n">
        <v>45735</v>
      </c>
      <c r="AF158" s="114" t="n">
        <f aca="false">IF(AD158=0,0,IF(AE158="","",EDATE(AE158,AD158)-DAY(1)))</f>
        <v>46464</v>
      </c>
      <c r="AG158" s="108" t="s">
        <v>81</v>
      </c>
      <c r="AH158" s="108" t="s">
        <v>82</v>
      </c>
      <c r="AI158" s="108" t="s">
        <v>3433</v>
      </c>
      <c r="AJ158" s="77" t="s">
        <v>351</v>
      </c>
      <c r="AK158" s="114" t="str">
        <f aca="true">IF(AE158=0,"нет данных",IF(TODAY()&lt;AF158-30,"поверен",IF(TODAY()&gt;AF158,"ЗАМЕНИТЬ","ПРОСРОЧЕН")))</f>
        <v>поверен</v>
      </c>
      <c r="AL158" s="95"/>
      <c r="AM158" s="95" t="s">
        <v>85</v>
      </c>
      <c r="AN158" s="95" t="s">
        <v>86</v>
      </c>
      <c r="AO158" s="95" t="s">
        <v>87</v>
      </c>
      <c r="AP158" s="109" t="s">
        <v>365</v>
      </c>
      <c r="AQ158" s="103"/>
      <c r="AR158" s="114"/>
      <c r="AS158" s="95" t="s">
        <v>90</v>
      </c>
      <c r="AT158" s="77" t="s">
        <v>91</v>
      </c>
      <c r="AU158" s="77"/>
      <c r="AV158" s="108"/>
      <c r="AW158" s="108"/>
      <c r="AX158" s="77"/>
      <c r="AY158" s="77"/>
      <c r="AZ158" s="77"/>
      <c r="BA158" s="108" t="s">
        <v>92</v>
      </c>
      <c r="BB158" s="108" t="s">
        <v>93</v>
      </c>
      <c r="BC158" s="108" t="s">
        <v>94</v>
      </c>
      <c r="BD158" s="95" t="n">
        <v>3160</v>
      </c>
      <c r="BE158" s="108"/>
      <c r="BF158" s="108"/>
      <c r="BG158" s="108" t="s">
        <v>3434</v>
      </c>
      <c r="BH158" s="91"/>
      <c r="BI158" s="91"/>
      <c r="BJ158" s="88" t="s">
        <v>96</v>
      </c>
      <c r="BK158" s="91" t="s">
        <v>97</v>
      </c>
    </row>
    <row r="159" customFormat="false" ht="28.35" hidden="false" customHeight="false" outlineLevel="0" collapsed="false">
      <c r="A159" s="36"/>
      <c r="B159" s="36" t="s">
        <v>62</v>
      </c>
      <c r="C159" s="36" t="s">
        <v>63</v>
      </c>
      <c r="D159" s="37" t="s">
        <v>64</v>
      </c>
      <c r="E159" s="37" t="n">
        <v>253</v>
      </c>
      <c r="F159" s="38" t="s">
        <v>3177</v>
      </c>
      <c r="G159" s="38" t="s">
        <v>2681</v>
      </c>
      <c r="H159" s="37" t="s">
        <v>1900</v>
      </c>
      <c r="I159" s="39" t="s">
        <v>69</v>
      </c>
      <c r="J159" s="38" t="s">
        <v>361</v>
      </c>
      <c r="K159" s="40" t="s">
        <v>71</v>
      </c>
      <c r="L159" s="40" t="s">
        <v>362</v>
      </c>
      <c r="M159" s="40" t="s">
        <v>73</v>
      </c>
      <c r="N159" s="40" t="s">
        <v>3435</v>
      </c>
      <c r="O159" s="36" t="s">
        <v>75</v>
      </c>
      <c r="P159" s="36" t="s">
        <v>76</v>
      </c>
      <c r="Q159" s="41" t="s">
        <v>77</v>
      </c>
      <c r="R159" s="74" t="n">
        <v>42593</v>
      </c>
      <c r="S159" s="39" t="n">
        <v>15</v>
      </c>
      <c r="T159" s="38" t="n">
        <f aca="false">R159+S159*365.2</f>
        <v>48071</v>
      </c>
      <c r="U159" s="37" t="s">
        <v>78</v>
      </c>
      <c r="V159" s="51" t="str">
        <f aca="false">IF(Y159="","",Y159)</f>
        <v/>
      </c>
      <c r="W159" s="51" t="str">
        <f aca="false">IF(Z159="","",Z159)</f>
        <v>%НКПР</v>
      </c>
      <c r="X159" s="39" t="n">
        <v>100</v>
      </c>
      <c r="Y159" s="39"/>
      <c r="Z159" s="41" t="s">
        <v>79</v>
      </c>
      <c r="AA159" s="37" t="s">
        <v>80</v>
      </c>
      <c r="AB159" s="39"/>
      <c r="AC159" s="41" t="s">
        <v>79</v>
      </c>
      <c r="AD159" s="40" t="n">
        <v>24</v>
      </c>
      <c r="AE159" s="44" t="n">
        <v>45332</v>
      </c>
      <c r="AF159" s="45" t="n">
        <f aca="false">IF(AD159=0,0,IF(AE159="","",EDATE(AE159,AD159)-DAY(1)))</f>
        <v>46062</v>
      </c>
      <c r="AG159" s="38" t="s">
        <v>81</v>
      </c>
      <c r="AH159" s="38" t="s">
        <v>82</v>
      </c>
      <c r="AI159" s="41" t="s">
        <v>3436</v>
      </c>
      <c r="AJ159" s="38" t="s">
        <v>113</v>
      </c>
      <c r="AK159" s="45" t="str">
        <f aca="true">IF(AE159=0,"нет данных",IF(TODAY()&lt;AF159-30,"поверен",IF(TODAY()&gt;AF159,"ЗАМЕНИТЬ","ПРОСРОЧЕН")))</f>
        <v>поверен</v>
      </c>
      <c r="AL159" s="41"/>
      <c r="AM159" s="41" t="s">
        <v>85</v>
      </c>
      <c r="AN159" s="41" t="s">
        <v>86</v>
      </c>
      <c r="AO159" s="41" t="s">
        <v>87</v>
      </c>
      <c r="AP159" s="39" t="s">
        <v>365</v>
      </c>
      <c r="AQ159" s="46"/>
      <c r="AR159" s="45"/>
      <c r="AS159" s="41" t="s">
        <v>90</v>
      </c>
      <c r="AT159" s="36" t="s">
        <v>91</v>
      </c>
      <c r="AU159" s="36"/>
      <c r="AV159" s="38"/>
      <c r="AW159" s="38"/>
      <c r="AX159" s="36"/>
      <c r="AY159" s="36"/>
      <c r="AZ159" s="36"/>
      <c r="BA159" s="38" t="s">
        <v>92</v>
      </c>
      <c r="BB159" s="38" t="s">
        <v>93</v>
      </c>
      <c r="BC159" s="38" t="s">
        <v>94</v>
      </c>
      <c r="BD159" s="41" t="n">
        <v>3160</v>
      </c>
      <c r="BE159" s="38"/>
      <c r="BF159" s="38"/>
      <c r="BG159" s="108" t="s">
        <v>3434</v>
      </c>
      <c r="BH159" s="49"/>
      <c r="BI159" s="51"/>
      <c r="BJ159" s="50" t="s">
        <v>96</v>
      </c>
      <c r="BK159" s="51" t="s">
        <v>97</v>
      </c>
    </row>
  </sheetData>
  <autoFilter ref="A1:BV159"/>
  <dataValidations count="18">
    <dataValidation allowBlank="true" errorStyle="stop" operator="between" showDropDown="false" showErrorMessage="true" showInputMessage="true" sqref="Q73 Q111:Q114 Q132" type="list">
      <formula1>Область_измерений</formula1>
      <formula2>0</formula2>
    </dataValidation>
    <dataValidation allowBlank="true" errorStyle="stop" operator="between" showDropDown="false" showErrorMessage="true" showInputMessage="true" sqref="Y73 AB73:AC73 Y111:Y114 AB111:AB114 Y132 AB132:AC132" type="list">
      <formula1>Приставки</formula1>
      <formula2>0</formula2>
    </dataValidation>
    <dataValidation allowBlank="true" errorStyle="stop" operator="between" showDropDown="false" showErrorMessage="true" showInputMessage="true" sqref="Z73 Z111:Z114 AC111:AC114 W113 Z132" type="list">
      <formula1>Единицы_величин</formula1>
      <formula2>0</formula2>
    </dataValidation>
    <dataValidation allowBlank="true" errorStyle="stop" operator="between" showDropDown="false" showErrorMessage="true" showInputMessage="true" sqref="AL73 AL111:AL114 AL132" type="list">
      <formula1>Система_автоматизации</formula1>
      <formula2>0</formula2>
    </dataValidation>
    <dataValidation allowBlank="true" errorStyle="stop" operator="between" showDropDown="false" showErrorMessage="true" showInputMessage="true" sqref="AM73 AM111:AM114 AM132" type="list">
      <formula1>Категория_использования</formula1>
      <formula2>0</formula2>
    </dataValidation>
    <dataValidation allowBlank="true" errorStyle="stop" operator="between" showDropDown="false" showErrorMessage="true" showInputMessage="true" sqref="AN73 AN111:AN114 AN132" type="list">
      <formula1>Состояние_эксплуатации</formula1>
      <formula2>0</formula2>
    </dataValidation>
    <dataValidation allowBlank="true" errorStyle="stop" operator="between" showDropDown="false" showErrorMessage="true" showInputMessage="true" sqref="AS73 AS111:AS114 AS132" type="list">
      <formula1>Подразделение</formula1>
      <formula2>0</formula2>
    </dataValidation>
    <dataValidation allowBlank="true" errorStyle="stop" operator="between" showDropDown="false" showErrorMessage="true" showInputMessage="true" sqref="AT73 AT111:AT114 AT132" type="list">
      <formula1>Наличие_формуляра</formula1>
      <formula2>0</formula2>
    </dataValidation>
    <dataValidation allowBlank="true" errorStyle="stop" operator="between" showDropDown="false" showErrorMessage="true" showInputMessage="true" sqref="AO111:AO114" type="list">
      <formula1>Техническое_состояние</formula1>
      <formula2>0</formula2>
    </dataValidation>
    <dataValidation allowBlank="true" errorStyle="stop" operator="between" showDropDown="false" showErrorMessage="true" showInputMessage="true" sqref="Q147" type="list">
      <formula1>Область_измерений</formula1>
      <formula2>0</formula2>
    </dataValidation>
    <dataValidation allowBlank="true" errorStyle="stop" operator="between" showDropDown="false" showErrorMessage="true" showInputMessage="true" sqref="Y147 AB147" type="list">
      <formula1>Приставки</formula1>
      <formula2>0</formula2>
    </dataValidation>
    <dataValidation allowBlank="true" errorStyle="stop" operator="between" showDropDown="false" showErrorMessage="true" showInputMessage="true" sqref="Z147 AC147" type="list">
      <formula1>Единицы_величин</formula1>
      <formula2>0</formula2>
    </dataValidation>
    <dataValidation allowBlank="true" errorStyle="stop" operator="between" showDropDown="false" showErrorMessage="true" showInputMessage="true" sqref="AL147" type="list">
      <formula1>Система_автоматизации</formula1>
      <formula2>0</formula2>
    </dataValidation>
    <dataValidation allowBlank="true" errorStyle="stop" operator="between" showDropDown="false" showErrorMessage="true" showInputMessage="true" sqref="AM147" type="list">
      <formula1>Категория_использования</formula1>
      <formula2>0</formula2>
    </dataValidation>
    <dataValidation allowBlank="true" errorStyle="stop" operator="between" showDropDown="false" showErrorMessage="true" showInputMessage="true" sqref="AN147" type="list">
      <formula1>Состояние_эксплуатации</formula1>
      <formula2>0</formula2>
    </dataValidation>
    <dataValidation allowBlank="true" errorStyle="stop" operator="between" showDropDown="false" showErrorMessage="true" showInputMessage="true" sqref="AO147" type="list">
      <formula1>Техническое_состояние</formula1>
      <formula2>0</formula2>
    </dataValidation>
    <dataValidation allowBlank="true" errorStyle="stop" operator="between" showDropDown="false" showErrorMessage="true" showInputMessage="true" sqref="AS147" type="list">
      <formula1>Подразделение</formula1>
      <formula2>0</formula2>
    </dataValidation>
    <dataValidation allowBlank="true" errorStyle="stop" operator="between" showDropDown="false" showErrorMessage="true" showInputMessage="true" sqref="AT147" type="list">
      <formula1>Наличие_формуляра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31"/>
  <sheetViews>
    <sheetView showFormulas="false" showGridLines="true" showRowColHeaders="true" showZeros="true" rightToLeft="false" tabSelected="false" showOutlineSymbols="true" defaultGridColor="true" view="normal" topLeftCell="A28" colorId="64" zoomScale="65" zoomScaleNormal="65" zoomScalePageLayoutView="100" workbookViewId="0">
      <selection pane="topLeft" activeCell="BB26" activeCellId="0" sqref="BB26"/>
    </sheetView>
  </sheetViews>
  <sheetFormatPr defaultColWidth="9.140625" defaultRowHeight="14.25" customHeight="true" zeroHeight="false" outlineLevelRow="0" outlineLevelCol="0"/>
  <cols>
    <col collapsed="false" customWidth="false" hidden="false" outlineLevel="0" max="5" min="1" style="424" width="9.14"/>
    <col collapsed="false" customWidth="true" hidden="false" outlineLevel="0" max="6" min="6" style="424" width="14.42"/>
    <col collapsed="false" customWidth="false" hidden="false" outlineLevel="0" max="7" min="7" style="424" width="9.14"/>
    <col collapsed="false" customWidth="true" hidden="false" outlineLevel="0" max="8" min="8" style="424" width="11.14"/>
    <col collapsed="false" customWidth="false" hidden="false" outlineLevel="0" max="9" min="9" style="424" width="9.14"/>
    <col collapsed="false" customWidth="true" hidden="false" outlineLevel="0" max="10" min="10" style="424" width="12.43"/>
    <col collapsed="false" customWidth="true" hidden="false" outlineLevel="0" max="11" min="11" style="424" width="15"/>
    <col collapsed="false" customWidth="false" hidden="false" outlineLevel="0" max="13" min="12" style="424" width="9.14"/>
    <col collapsed="false" customWidth="true" hidden="false" outlineLevel="0" max="14" min="14" style="424" width="14.85"/>
    <col collapsed="false" customWidth="false" hidden="false" outlineLevel="0" max="34" min="15" style="424" width="9.14"/>
    <col collapsed="false" customWidth="true" hidden="false" outlineLevel="0" max="35" min="35" style="424" width="14.85"/>
    <col collapsed="false" customWidth="false" hidden="false" outlineLevel="0" max="36" min="36" style="424" width="9.14"/>
    <col collapsed="false" customWidth="true" hidden="false" outlineLevel="0" max="37" min="37" style="424" width="11.14"/>
    <col collapsed="false" customWidth="false" hidden="false" outlineLevel="0" max="41" min="38" style="424" width="9.14"/>
    <col collapsed="false" customWidth="true" hidden="false" outlineLevel="0" max="42" min="42" style="424" width="14.28"/>
    <col collapsed="false" customWidth="false" hidden="false" outlineLevel="0" max="48" min="43" style="424" width="9.14"/>
    <col collapsed="false" customWidth="true" hidden="false" outlineLevel="0" max="49" min="49" style="424" width="14.57"/>
    <col collapsed="false" customWidth="false" hidden="false" outlineLevel="0" max="54" min="50" style="424" width="9.14"/>
    <col collapsed="false" customWidth="true" hidden="false" outlineLevel="0" max="55" min="55" style="424" width="12"/>
    <col collapsed="false" customWidth="false" hidden="false" outlineLevel="0" max="58" min="56" style="424" width="9.14"/>
    <col collapsed="false" customWidth="true" hidden="false" outlineLevel="0" max="59" min="59" style="424" width="16.72"/>
    <col collapsed="false" customWidth="false" hidden="false" outlineLevel="0" max="16384" min="60" style="424" width="9.14"/>
  </cols>
  <sheetData>
    <row r="1" s="35" customFormat="true" ht="69.75" hidden="false" customHeight="true" outlineLevel="0" collapsed="false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9" t="s">
        <v>12</v>
      </c>
      <c r="N1" s="20" t="s">
        <v>13</v>
      </c>
      <c r="O1" s="16" t="s">
        <v>14</v>
      </c>
      <c r="P1" s="14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13" t="s">
        <v>20</v>
      </c>
      <c r="V1" s="21" t="s">
        <v>21</v>
      </c>
      <c r="W1" s="25" t="s">
        <v>22</v>
      </c>
      <c r="X1" s="26" t="s">
        <v>23</v>
      </c>
      <c r="Y1" s="21" t="s">
        <v>24</v>
      </c>
      <c r="Z1" s="18" t="s">
        <v>25</v>
      </c>
      <c r="AA1" s="13" t="s">
        <v>26</v>
      </c>
      <c r="AB1" s="21" t="s">
        <v>27</v>
      </c>
      <c r="AC1" s="18" t="s">
        <v>28</v>
      </c>
      <c r="AD1" s="13" t="s">
        <v>29</v>
      </c>
      <c r="AE1" s="27" t="s">
        <v>30</v>
      </c>
      <c r="AF1" s="28" t="s">
        <v>31</v>
      </c>
      <c r="AG1" s="28" t="s">
        <v>32</v>
      </c>
      <c r="AH1" s="28" t="s">
        <v>33</v>
      </c>
      <c r="AI1" s="14" t="s">
        <v>34</v>
      </c>
      <c r="AJ1" s="28" t="s">
        <v>35</v>
      </c>
      <c r="AK1" s="2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6" t="s">
        <v>41</v>
      </c>
      <c r="AQ1" s="16" t="s">
        <v>42</v>
      </c>
      <c r="AR1" s="14" t="s">
        <v>43</v>
      </c>
      <c r="AS1" s="18" t="s">
        <v>44</v>
      </c>
      <c r="AT1" s="14" t="s">
        <v>45</v>
      </c>
      <c r="AU1" s="16" t="s">
        <v>46</v>
      </c>
      <c r="AV1" s="29" t="s">
        <v>47</v>
      </c>
      <c r="AW1" s="29" t="s">
        <v>48</v>
      </c>
      <c r="AX1" s="30" t="s">
        <v>49</v>
      </c>
      <c r="AY1" s="30" t="s">
        <v>50</v>
      </c>
      <c r="AZ1" s="30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31" t="s">
        <v>57</v>
      </c>
      <c r="BG1" s="29" t="s">
        <v>58</v>
      </c>
      <c r="BH1" s="32"/>
      <c r="BI1" s="33" t="s">
        <v>59</v>
      </c>
      <c r="BJ1" s="33" t="s">
        <v>60</v>
      </c>
      <c r="BK1" s="33" t="s">
        <v>61</v>
      </c>
    </row>
    <row r="2" customFormat="false" ht="41.25" hidden="false" customHeight="true" outlineLevel="0" collapsed="false">
      <c r="A2" s="54"/>
      <c r="B2" s="54" t="s">
        <v>62</v>
      </c>
      <c r="C2" s="54" t="s">
        <v>63</v>
      </c>
      <c r="D2" s="55" t="s">
        <v>64</v>
      </c>
      <c r="E2" s="55" t="s">
        <v>2956</v>
      </c>
      <c r="F2" s="56" t="s">
        <v>2957</v>
      </c>
      <c r="G2" s="56" t="s">
        <v>2958</v>
      </c>
      <c r="H2" s="55" t="s">
        <v>2959</v>
      </c>
      <c r="I2" s="57" t="s">
        <v>2960</v>
      </c>
      <c r="J2" s="56" t="s">
        <v>2961</v>
      </c>
      <c r="K2" s="58" t="s">
        <v>3437</v>
      </c>
      <c r="L2" s="54" t="s">
        <v>2962</v>
      </c>
      <c r="M2" s="58" t="s">
        <v>2963</v>
      </c>
      <c r="N2" s="58" t="n">
        <v>10749</v>
      </c>
      <c r="O2" s="54" t="s">
        <v>2964</v>
      </c>
      <c r="P2" s="54" t="s">
        <v>76</v>
      </c>
      <c r="Q2" s="59" t="s">
        <v>77</v>
      </c>
      <c r="R2" s="69" t="n">
        <v>42370</v>
      </c>
      <c r="S2" s="57" t="n">
        <v>10</v>
      </c>
      <c r="T2" s="61" t="n">
        <f aca="false">R2+S2*365.2</f>
        <v>46022</v>
      </c>
      <c r="U2" s="55" t="s">
        <v>78</v>
      </c>
      <c r="V2" s="54" t="str">
        <f aca="false">IF(Y2="","",Y2)</f>
        <v/>
      </c>
      <c r="W2" s="54" t="str">
        <f aca="false">IF(Z2="","",Z2)</f>
        <v>%</v>
      </c>
      <c r="X2" s="57" t="n">
        <v>2.2</v>
      </c>
      <c r="Y2" s="57"/>
      <c r="Z2" s="59" t="s">
        <v>111</v>
      </c>
      <c r="AA2" s="55" t="s">
        <v>2965</v>
      </c>
      <c r="AB2" s="57"/>
      <c r="AC2" s="59" t="s">
        <v>111</v>
      </c>
      <c r="AD2" s="58" t="n">
        <v>12</v>
      </c>
      <c r="AE2" s="63" t="n">
        <v>45128</v>
      </c>
      <c r="AF2" s="64" t="n">
        <f aca="false">IF(AD2=0,0,IF(AE2="","",EDATE(AE2,AD2)-DAY(1)))</f>
        <v>45463</v>
      </c>
      <c r="AG2" s="56" t="s">
        <v>81</v>
      </c>
      <c r="AH2" s="56" t="s">
        <v>82</v>
      </c>
      <c r="AI2" s="59" t="s">
        <v>2966</v>
      </c>
      <c r="AJ2" s="56" t="s">
        <v>113</v>
      </c>
      <c r="AK2" s="64" t="str">
        <f aca="true">IF(AE2=0,"нет данных",IF(TODAY()&lt;AF2-30,"поверен",IF(TODAY()&gt;AF2,"ЗАМЕНИТЬ","ПРОСРОЧЕН")))</f>
        <v>ЗАМЕНИТЬ</v>
      </c>
      <c r="AL2" s="59"/>
      <c r="AM2" s="59" t="s">
        <v>85</v>
      </c>
      <c r="AN2" s="59" t="s">
        <v>86</v>
      </c>
      <c r="AO2" s="59" t="s">
        <v>87</v>
      </c>
      <c r="AP2" s="57" t="s">
        <v>352</v>
      </c>
      <c r="AQ2" s="65"/>
      <c r="AR2" s="64"/>
      <c r="AS2" s="59" t="s">
        <v>90</v>
      </c>
      <c r="AT2" s="54" t="s">
        <v>91</v>
      </c>
      <c r="AU2" s="54"/>
      <c r="AV2" s="56"/>
      <c r="AW2" s="56" t="s">
        <v>3438</v>
      </c>
      <c r="AX2" s="54"/>
      <c r="AY2" s="54"/>
      <c r="AZ2" s="54"/>
      <c r="BA2" s="56"/>
      <c r="BB2" s="56" t="s">
        <v>93</v>
      </c>
      <c r="BC2" s="56" t="s">
        <v>94</v>
      </c>
      <c r="BD2" s="59" t="n">
        <v>3160</v>
      </c>
      <c r="BE2" s="56"/>
      <c r="BF2" s="66"/>
      <c r="BG2" s="56" t="s">
        <v>3438</v>
      </c>
      <c r="BH2" s="246"/>
      <c r="BI2" s="246"/>
      <c r="BJ2" s="246"/>
      <c r="BK2" s="246"/>
      <c r="BL2" s="2"/>
      <c r="BM2" s="2"/>
      <c r="BN2" s="2"/>
      <c r="BO2" s="2"/>
      <c r="BP2" s="2"/>
    </row>
    <row r="3" customFormat="false" ht="44.25" hidden="false" customHeight="true" outlineLevel="0" collapsed="false">
      <c r="A3" s="54"/>
      <c r="B3" s="54" t="s">
        <v>62</v>
      </c>
      <c r="C3" s="54" t="s">
        <v>63</v>
      </c>
      <c r="D3" s="55" t="s">
        <v>64</v>
      </c>
      <c r="E3" s="55" t="s">
        <v>2595</v>
      </c>
      <c r="F3" s="56" t="s">
        <v>2596</v>
      </c>
      <c r="G3" s="56" t="s">
        <v>2317</v>
      </c>
      <c r="H3" s="55" t="s">
        <v>3439</v>
      </c>
      <c r="I3" s="57" t="s">
        <v>2185</v>
      </c>
      <c r="J3" s="56" t="s">
        <v>2186</v>
      </c>
      <c r="K3" s="58" t="s">
        <v>2187</v>
      </c>
      <c r="L3" s="58" t="s">
        <v>3440</v>
      </c>
      <c r="M3" s="58" t="s">
        <v>2189</v>
      </c>
      <c r="N3" s="58" t="n">
        <v>6988</v>
      </c>
      <c r="O3" s="54" t="s">
        <v>2191</v>
      </c>
      <c r="P3" s="54" t="s">
        <v>76</v>
      </c>
      <c r="Q3" s="59" t="s">
        <v>77</v>
      </c>
      <c r="R3" s="60" t="n">
        <v>41640</v>
      </c>
      <c r="S3" s="57" t="n">
        <v>10</v>
      </c>
      <c r="T3" s="61" t="n">
        <f aca="false">R3+S3*365.2</f>
        <v>45292</v>
      </c>
      <c r="U3" s="55" t="s">
        <v>78</v>
      </c>
      <c r="V3" s="62" t="str">
        <f aca="false">IF(Y3="","",Y3)</f>
        <v/>
      </c>
      <c r="W3" s="62" t="str">
        <f aca="false">IF(Z3="","",Z3)</f>
        <v>%НКПР</v>
      </c>
      <c r="X3" s="57" t="n">
        <v>100</v>
      </c>
      <c r="Y3" s="57"/>
      <c r="Z3" s="59" t="s">
        <v>79</v>
      </c>
      <c r="AA3" s="55" t="s">
        <v>80</v>
      </c>
      <c r="AB3" s="57"/>
      <c r="AC3" s="59" t="s">
        <v>79</v>
      </c>
      <c r="AD3" s="58" t="n">
        <v>12</v>
      </c>
      <c r="AE3" s="63" t="n">
        <v>44885</v>
      </c>
      <c r="AF3" s="64" t="n">
        <f aca="false">IF(AD3=0,0,IF(AE3="","",EDATE(AE3,AD3)-DAY(1)))</f>
        <v>45219</v>
      </c>
      <c r="AG3" s="56" t="s">
        <v>81</v>
      </c>
      <c r="AH3" s="56" t="s">
        <v>82</v>
      </c>
      <c r="AI3" s="59" t="s">
        <v>3441</v>
      </c>
      <c r="AJ3" s="56" t="s">
        <v>113</v>
      </c>
      <c r="AK3" s="64" t="str">
        <f aca="true">IF(AE3=0,"нет данных",IF(TODAY()&lt;AF3-30,"поверен",IF(TODAY()&gt;AF3,"ЗАМЕНИТЬ","ПРОСРОЧЕН")))</f>
        <v>ЗАМЕНИТЬ</v>
      </c>
      <c r="AL3" s="59"/>
      <c r="AM3" s="59" t="s">
        <v>85</v>
      </c>
      <c r="AN3" s="59" t="s">
        <v>86</v>
      </c>
      <c r="AO3" s="59" t="s">
        <v>87</v>
      </c>
      <c r="AP3" s="57" t="s">
        <v>2208</v>
      </c>
      <c r="AQ3" s="65"/>
      <c r="AR3" s="64"/>
      <c r="AS3" s="59" t="s">
        <v>90</v>
      </c>
      <c r="AT3" s="54" t="s">
        <v>91</v>
      </c>
      <c r="AU3" s="54"/>
      <c r="AV3" s="56"/>
      <c r="AW3" s="56" t="s">
        <v>3442</v>
      </c>
      <c r="AX3" s="54"/>
      <c r="AY3" s="54"/>
      <c r="AZ3" s="54"/>
      <c r="BA3" s="56"/>
      <c r="BB3" s="56" t="s">
        <v>93</v>
      </c>
      <c r="BC3" s="56" t="s">
        <v>94</v>
      </c>
      <c r="BD3" s="59" t="n">
        <v>3160</v>
      </c>
      <c r="BE3" s="56"/>
      <c r="BF3" s="66"/>
      <c r="BG3" s="62" t="s">
        <v>388</v>
      </c>
      <c r="BH3" s="232"/>
      <c r="BI3" s="62"/>
      <c r="BJ3" s="232"/>
      <c r="BK3" s="232"/>
      <c r="BL3" s="1"/>
      <c r="BM3" s="1"/>
      <c r="BN3" s="1"/>
      <c r="BO3" s="1"/>
      <c r="BP3" s="1"/>
    </row>
    <row r="4" customFormat="false" ht="40.5" hidden="false" customHeight="true" outlineLevel="0" collapsed="false">
      <c r="A4" s="54"/>
      <c r="B4" s="54" t="s">
        <v>62</v>
      </c>
      <c r="C4" s="54" t="s">
        <v>63</v>
      </c>
      <c r="D4" s="55" t="s">
        <v>64</v>
      </c>
      <c r="E4" s="55" t="n">
        <v>600</v>
      </c>
      <c r="F4" s="56" t="s">
        <v>680</v>
      </c>
      <c r="G4" s="62"/>
      <c r="H4" s="62"/>
      <c r="I4" s="57" t="s">
        <v>766</v>
      </c>
      <c r="J4" s="56" t="s">
        <v>866</v>
      </c>
      <c r="K4" s="58" t="s">
        <v>768</v>
      </c>
      <c r="L4" s="58" t="s">
        <v>769</v>
      </c>
      <c r="M4" s="58" t="s">
        <v>770</v>
      </c>
      <c r="N4" s="62" t="n">
        <v>1033</v>
      </c>
      <c r="O4" s="54" t="s">
        <v>771</v>
      </c>
      <c r="P4" s="54" t="s">
        <v>76</v>
      </c>
      <c r="Q4" s="59" t="s">
        <v>630</v>
      </c>
      <c r="R4" s="60" t="n">
        <v>44550</v>
      </c>
      <c r="S4" s="57" t="n">
        <v>12</v>
      </c>
      <c r="T4" s="61" t="n">
        <v>45645</v>
      </c>
      <c r="U4" s="62" t="n">
        <v>-2</v>
      </c>
      <c r="V4" s="62" t="s">
        <v>773</v>
      </c>
      <c r="W4" s="62" t="s">
        <v>773</v>
      </c>
      <c r="X4" s="62" t="n">
        <v>2</v>
      </c>
      <c r="Y4" s="62" t="s">
        <v>773</v>
      </c>
      <c r="Z4" s="62" t="s">
        <v>773</v>
      </c>
      <c r="AA4" s="55" t="s">
        <v>774</v>
      </c>
      <c r="AB4" s="62"/>
      <c r="AC4" s="59" t="s">
        <v>111</v>
      </c>
      <c r="AD4" s="62" t="n">
        <v>24</v>
      </c>
      <c r="AE4" s="64" t="n">
        <v>44550</v>
      </c>
      <c r="AF4" s="64" t="n">
        <f aca="false">IF(AD4=0,0,IF(AE4="","",EDATE(AE4,AD4)-DAY(1)))</f>
        <v>45249</v>
      </c>
      <c r="AG4" s="56" t="s">
        <v>81</v>
      </c>
      <c r="AH4" s="493" t="s">
        <v>82</v>
      </c>
      <c r="AI4" s="62" t="s">
        <v>3443</v>
      </c>
      <c r="AJ4" s="56" t="s">
        <v>520</v>
      </c>
      <c r="AK4" s="64" t="str">
        <f aca="true">IF(AE4=0,"нет данных",IF(TODAY()&lt;AF4-30,"поверен",IF(TODAY()&gt;AF4,"ПРОСРОЧЕН")))</f>
        <v>ПРОСРОЧЕН</v>
      </c>
      <c r="AL4" s="232"/>
      <c r="AM4" s="59" t="s">
        <v>85</v>
      </c>
      <c r="AN4" s="59" t="s">
        <v>3444</v>
      </c>
      <c r="AO4" s="59" t="s">
        <v>87</v>
      </c>
      <c r="AP4" s="62" t="s">
        <v>3075</v>
      </c>
      <c r="AQ4" s="60" t="n">
        <v>44803</v>
      </c>
      <c r="AR4" s="232"/>
      <c r="AS4" s="59" t="s">
        <v>90</v>
      </c>
      <c r="AT4" s="62" t="s">
        <v>91</v>
      </c>
      <c r="AU4" s="62"/>
      <c r="AV4" s="60" t="n">
        <v>44803</v>
      </c>
      <c r="AW4" s="62" t="s">
        <v>3445</v>
      </c>
      <c r="AX4" s="232"/>
      <c r="AY4" s="232"/>
      <c r="AZ4" s="232"/>
      <c r="BA4" s="232"/>
      <c r="BB4" s="56" t="s">
        <v>777</v>
      </c>
      <c r="BC4" s="56"/>
      <c r="BD4" s="59"/>
      <c r="BE4" s="232"/>
      <c r="BF4" s="247"/>
      <c r="BG4" s="62" t="s">
        <v>3446</v>
      </c>
      <c r="BH4" s="232"/>
      <c r="BI4" s="570" t="s">
        <v>778</v>
      </c>
      <c r="BJ4" s="570" t="s">
        <v>779</v>
      </c>
      <c r="BK4" s="570" t="s">
        <v>780</v>
      </c>
    </row>
    <row r="5" customFormat="false" ht="40.5" hidden="false" customHeight="true" outlineLevel="0" collapsed="false">
      <c r="A5" s="32"/>
      <c r="B5" s="32" t="s">
        <v>62</v>
      </c>
      <c r="C5" s="32" t="s">
        <v>63</v>
      </c>
      <c r="D5" s="492" t="s">
        <v>64</v>
      </c>
      <c r="E5" s="492" t="n">
        <v>600</v>
      </c>
      <c r="F5" s="493" t="s">
        <v>680</v>
      </c>
      <c r="G5" s="455"/>
      <c r="H5" s="455"/>
      <c r="I5" s="494" t="s">
        <v>766</v>
      </c>
      <c r="J5" s="493" t="s">
        <v>866</v>
      </c>
      <c r="K5" s="495" t="s">
        <v>768</v>
      </c>
      <c r="L5" s="495" t="s">
        <v>769</v>
      </c>
      <c r="M5" s="495" t="s">
        <v>770</v>
      </c>
      <c r="N5" s="455" t="n">
        <v>1032</v>
      </c>
      <c r="O5" s="32" t="s">
        <v>771</v>
      </c>
      <c r="P5" s="32" t="s">
        <v>76</v>
      </c>
      <c r="Q5" s="496" t="s">
        <v>630</v>
      </c>
      <c r="R5" s="497" t="n">
        <v>44550</v>
      </c>
      <c r="S5" s="494" t="n">
        <v>12</v>
      </c>
      <c r="T5" s="571" t="n">
        <v>45645</v>
      </c>
      <c r="U5" s="455" t="n">
        <v>-2</v>
      </c>
      <c r="V5" s="455" t="s">
        <v>773</v>
      </c>
      <c r="W5" s="455" t="s">
        <v>773</v>
      </c>
      <c r="X5" s="455" t="n">
        <v>2</v>
      </c>
      <c r="Y5" s="455" t="s">
        <v>773</v>
      </c>
      <c r="Z5" s="455" t="s">
        <v>773</v>
      </c>
      <c r="AA5" s="492" t="s">
        <v>774</v>
      </c>
      <c r="AB5" s="455"/>
      <c r="AC5" s="496" t="s">
        <v>111</v>
      </c>
      <c r="AD5" s="455" t="n">
        <v>24</v>
      </c>
      <c r="AE5" s="499" t="n">
        <v>44550</v>
      </c>
      <c r="AF5" s="499" t="n">
        <f aca="false">IF(AD5=0,0,IF(AE5="","",EDATE(AE5,AD5)-DAY(1)))</f>
        <v>45249</v>
      </c>
      <c r="AG5" s="493" t="s">
        <v>81</v>
      </c>
      <c r="AH5" s="493" t="s">
        <v>82</v>
      </c>
      <c r="AI5" s="455" t="s">
        <v>3447</v>
      </c>
      <c r="AJ5" s="56" t="s">
        <v>520</v>
      </c>
      <c r="AK5" s="499" t="str">
        <f aca="true">IF(AE5=0,"нет данных",IF(TODAY()&lt;AF5-30,"поверен",IF(TODAY()&gt;AF5,"ПРОСРОЧЕН")))</f>
        <v>ПРОСРОЧЕН</v>
      </c>
      <c r="AL5" s="519"/>
      <c r="AM5" s="496" t="s">
        <v>85</v>
      </c>
      <c r="AN5" s="59" t="s">
        <v>3444</v>
      </c>
      <c r="AO5" s="496" t="s">
        <v>87</v>
      </c>
      <c r="AP5" s="455" t="s">
        <v>3075</v>
      </c>
      <c r="AQ5" s="497" t="n">
        <v>44803</v>
      </c>
      <c r="AR5" s="519"/>
      <c r="AS5" s="496" t="s">
        <v>90</v>
      </c>
      <c r="AT5" s="455" t="s">
        <v>91</v>
      </c>
      <c r="AU5" s="455"/>
      <c r="AV5" s="497" t="n">
        <v>44803</v>
      </c>
      <c r="AW5" s="455" t="s">
        <v>3445</v>
      </c>
      <c r="AX5" s="519"/>
      <c r="AY5" s="519"/>
      <c r="AZ5" s="519"/>
      <c r="BA5" s="519"/>
      <c r="BB5" s="56" t="s">
        <v>777</v>
      </c>
      <c r="BC5" s="493"/>
      <c r="BD5" s="496"/>
      <c r="BE5" s="519"/>
      <c r="BF5" s="572"/>
      <c r="BG5" s="455" t="s">
        <v>3446</v>
      </c>
      <c r="BH5" s="519"/>
      <c r="BI5" s="65" t="s">
        <v>778</v>
      </c>
      <c r="BJ5" s="65" t="s">
        <v>779</v>
      </c>
      <c r="BK5" s="65" t="s">
        <v>780</v>
      </c>
    </row>
    <row r="6" customFormat="false" ht="60" hidden="false" customHeight="true" outlineLevel="0" collapsed="false">
      <c r="A6" s="54"/>
      <c r="B6" s="54" t="s">
        <v>62</v>
      </c>
      <c r="C6" s="54" t="s">
        <v>63</v>
      </c>
      <c r="D6" s="55" t="s">
        <v>64</v>
      </c>
      <c r="E6" s="55" t="s">
        <v>2982</v>
      </c>
      <c r="F6" s="56" t="s">
        <v>1975</v>
      </c>
      <c r="G6" s="56" t="s">
        <v>342</v>
      </c>
      <c r="H6" s="55" t="s">
        <v>3448</v>
      </c>
      <c r="I6" s="57" t="s">
        <v>69</v>
      </c>
      <c r="J6" s="56" t="s">
        <v>361</v>
      </c>
      <c r="K6" s="58" t="s">
        <v>71</v>
      </c>
      <c r="L6" s="58" t="s">
        <v>362</v>
      </c>
      <c r="M6" s="58" t="s">
        <v>73</v>
      </c>
      <c r="N6" s="58" t="s">
        <v>3449</v>
      </c>
      <c r="O6" s="54" t="s">
        <v>75</v>
      </c>
      <c r="P6" s="54" t="s">
        <v>76</v>
      </c>
      <c r="Q6" s="59" t="s">
        <v>77</v>
      </c>
      <c r="R6" s="60" t="n">
        <v>42736</v>
      </c>
      <c r="S6" s="57" t="n">
        <v>15</v>
      </c>
      <c r="T6" s="61" t="n">
        <f aca="false">R6+S6*365.2</f>
        <v>48214</v>
      </c>
      <c r="U6" s="55" t="s">
        <v>78</v>
      </c>
      <c r="V6" s="62" t="str">
        <f aca="false">IF(Y6="","",Y6)</f>
        <v/>
      </c>
      <c r="W6" s="59" t="s">
        <v>79</v>
      </c>
      <c r="X6" s="57" t="n">
        <v>100</v>
      </c>
      <c r="Y6" s="57"/>
      <c r="Z6" s="59" t="s">
        <v>79</v>
      </c>
      <c r="AA6" s="55" t="s">
        <v>80</v>
      </c>
      <c r="AB6" s="57"/>
      <c r="AC6" s="59" t="s">
        <v>79</v>
      </c>
      <c r="AD6" s="58" t="n">
        <v>24</v>
      </c>
      <c r="AE6" s="63" t="n">
        <v>44650</v>
      </c>
      <c r="AF6" s="64" t="n">
        <f aca="false">IF(AD6=0,0,IF(AE6="","",EDATE(AE6,AD6)-DAY(1)))</f>
        <v>45350</v>
      </c>
      <c r="AG6" s="56" t="s">
        <v>81</v>
      </c>
      <c r="AH6" s="56" t="s">
        <v>82</v>
      </c>
      <c r="AI6" s="59" t="s">
        <v>3450</v>
      </c>
      <c r="AJ6" s="56" t="s">
        <v>113</v>
      </c>
      <c r="AK6" s="64" t="str">
        <f aca="true">IF(AE6=0,"нет данных",IF(TODAY()&lt;AF6-30,"поверен",IF(TODAY()&gt;AF6,"ЗАМЕНИТЬ","ПРОСРОЧЕН")))</f>
        <v>ЗАМЕНИТЬ</v>
      </c>
      <c r="AL6" s="59"/>
      <c r="AM6" s="59" t="s">
        <v>85</v>
      </c>
      <c r="AN6" s="59" t="s">
        <v>86</v>
      </c>
      <c r="AO6" s="59" t="s">
        <v>87</v>
      </c>
      <c r="AP6" s="57" t="s">
        <v>365</v>
      </c>
      <c r="AQ6" s="65"/>
      <c r="AR6" s="64"/>
      <c r="AS6" s="59" t="s">
        <v>90</v>
      </c>
      <c r="AT6" s="54" t="s">
        <v>91</v>
      </c>
      <c r="AU6" s="54"/>
      <c r="AV6" s="56"/>
      <c r="AW6" s="455" t="s">
        <v>3451</v>
      </c>
      <c r="AX6" s="54"/>
      <c r="AY6" s="54"/>
      <c r="AZ6" s="54"/>
      <c r="BA6" s="56" t="s">
        <v>92</v>
      </c>
      <c r="BB6" s="56" t="s">
        <v>93</v>
      </c>
      <c r="BC6" s="56" t="s">
        <v>94</v>
      </c>
      <c r="BD6" s="59" t="n">
        <v>3160</v>
      </c>
      <c r="BE6" s="56"/>
      <c r="BF6" s="66"/>
      <c r="BG6" s="67" t="s">
        <v>473</v>
      </c>
      <c r="BH6" s="68"/>
      <c r="BI6" s="62"/>
      <c r="BJ6" s="107" t="s">
        <v>96</v>
      </c>
      <c r="BK6" s="62" t="s">
        <v>97</v>
      </c>
      <c r="BL6" s="52"/>
      <c r="BM6" s="52"/>
      <c r="BN6" s="52"/>
      <c r="BO6" s="52"/>
      <c r="BP6" s="52"/>
    </row>
    <row r="7" customFormat="false" ht="54.95" hidden="false" customHeight="true" outlineLevel="0" collapsed="false">
      <c r="A7" s="54"/>
      <c r="B7" s="54" t="s">
        <v>62</v>
      </c>
      <c r="C7" s="54" t="s">
        <v>63</v>
      </c>
      <c r="D7" s="55" t="s">
        <v>64</v>
      </c>
      <c r="E7" s="55" t="n">
        <v>275</v>
      </c>
      <c r="F7" s="56" t="s">
        <v>3452</v>
      </c>
      <c r="G7" s="56" t="s">
        <v>2662</v>
      </c>
      <c r="H7" s="55" t="s">
        <v>3453</v>
      </c>
      <c r="I7" s="57" t="s">
        <v>344</v>
      </c>
      <c r="J7" s="56" t="s">
        <v>3454</v>
      </c>
      <c r="K7" s="58" t="s">
        <v>346</v>
      </c>
      <c r="L7" s="58" t="s">
        <v>347</v>
      </c>
      <c r="M7" s="58" t="s">
        <v>347</v>
      </c>
      <c r="N7" s="58" t="s">
        <v>3455</v>
      </c>
      <c r="O7" s="54" t="s">
        <v>75</v>
      </c>
      <c r="P7" s="54" t="s">
        <v>76</v>
      </c>
      <c r="Q7" s="59" t="s">
        <v>77</v>
      </c>
      <c r="R7" s="60" t="n">
        <v>44267</v>
      </c>
      <c r="S7" s="57" t="n">
        <v>12</v>
      </c>
      <c r="T7" s="61" t="n">
        <v>48649.4</v>
      </c>
      <c r="U7" s="265" t="s">
        <v>78</v>
      </c>
      <c r="V7" s="62"/>
      <c r="W7" s="59" t="s">
        <v>79</v>
      </c>
      <c r="X7" s="57" t="n">
        <v>100</v>
      </c>
      <c r="Y7" s="63"/>
      <c r="Z7" s="59" t="s">
        <v>79</v>
      </c>
      <c r="AA7" s="55" t="s">
        <v>80</v>
      </c>
      <c r="AB7" s="64"/>
      <c r="AC7" s="59" t="s">
        <v>111</v>
      </c>
      <c r="AD7" s="58" t="n">
        <v>36</v>
      </c>
      <c r="AE7" s="69" t="n">
        <v>44267</v>
      </c>
      <c r="AF7" s="64" t="n">
        <v>45362</v>
      </c>
      <c r="AG7" s="56" t="s">
        <v>81</v>
      </c>
      <c r="AH7" s="56" t="s">
        <v>82</v>
      </c>
      <c r="AI7" s="59" t="s">
        <v>3456</v>
      </c>
      <c r="AJ7" s="56" t="s">
        <v>444</v>
      </c>
      <c r="AK7" s="64" t="str">
        <f aca="true">IF(AE7=0,"нет данных",IF(TODAY()&lt;AF7-30,"поверен",IF(TODAY()&gt;AF7,"ЗАМЕНИТЬ","ПРОСРОЧЕН")))</f>
        <v>ЗАМЕНИТЬ</v>
      </c>
      <c r="AL7" s="59"/>
      <c r="AM7" s="59" t="s">
        <v>85</v>
      </c>
      <c r="AN7" s="59" t="s">
        <v>86</v>
      </c>
      <c r="AO7" s="59" t="s">
        <v>87</v>
      </c>
      <c r="AP7" s="57" t="s">
        <v>352</v>
      </c>
      <c r="AQ7" s="59" t="s">
        <v>3457</v>
      </c>
      <c r="AR7" s="59"/>
      <c r="AS7" s="59" t="s">
        <v>90</v>
      </c>
      <c r="AT7" s="54" t="s">
        <v>91</v>
      </c>
      <c r="AU7" s="54"/>
      <c r="AV7" s="56" t="n">
        <v>44626</v>
      </c>
      <c r="AW7" s="54" t="s">
        <v>3458</v>
      </c>
      <c r="AX7" s="54"/>
      <c r="AY7" s="54"/>
      <c r="AZ7" s="56"/>
      <c r="BA7" s="56" t="s">
        <v>92</v>
      </c>
      <c r="BB7" s="56" t="s">
        <v>93</v>
      </c>
      <c r="BC7" s="56" t="s">
        <v>94</v>
      </c>
      <c r="BD7" s="59" t="n">
        <v>3160</v>
      </c>
      <c r="BE7" s="56"/>
      <c r="BF7" s="66"/>
      <c r="BG7" s="54" t="s">
        <v>3458</v>
      </c>
      <c r="BH7" s="232"/>
      <c r="BI7" s="62" t="s">
        <v>95</v>
      </c>
      <c r="BJ7" s="107" t="s">
        <v>96</v>
      </c>
      <c r="BK7" s="62" t="s">
        <v>354</v>
      </c>
    </row>
    <row r="8" customFormat="false" ht="54.95" hidden="false" customHeight="true" outlineLevel="0" collapsed="false">
      <c r="A8" s="54"/>
      <c r="B8" s="54" t="s">
        <v>62</v>
      </c>
      <c r="C8" s="54" t="s">
        <v>63</v>
      </c>
      <c r="D8" s="55" t="s">
        <v>64</v>
      </c>
      <c r="E8" s="55" t="s">
        <v>2982</v>
      </c>
      <c r="F8" s="56" t="s">
        <v>1975</v>
      </c>
      <c r="G8" s="56" t="s">
        <v>342</v>
      </c>
      <c r="H8" s="55" t="s">
        <v>3459</v>
      </c>
      <c r="I8" s="57" t="s">
        <v>69</v>
      </c>
      <c r="J8" s="56" t="s">
        <v>361</v>
      </c>
      <c r="K8" s="58" t="s">
        <v>71</v>
      </c>
      <c r="L8" s="58" t="s">
        <v>362</v>
      </c>
      <c r="M8" s="58" t="s">
        <v>73</v>
      </c>
      <c r="N8" s="58" t="s">
        <v>534</v>
      </c>
      <c r="O8" s="54" t="s">
        <v>444</v>
      </c>
      <c r="P8" s="54" t="s">
        <v>76</v>
      </c>
      <c r="Q8" s="59" t="s">
        <v>77</v>
      </c>
      <c r="R8" s="60" t="n">
        <v>42736</v>
      </c>
      <c r="S8" s="57" t="n">
        <v>15</v>
      </c>
      <c r="T8" s="61" t="n">
        <f aca="false">R8+S8*365.2</f>
        <v>48214</v>
      </c>
      <c r="U8" s="55" t="s">
        <v>78</v>
      </c>
      <c r="V8" s="62" t="str">
        <f aca="false">IF(Y8="","",Y8)</f>
        <v/>
      </c>
      <c r="W8" s="59" t="s">
        <v>79</v>
      </c>
      <c r="X8" s="57" t="n">
        <v>100</v>
      </c>
      <c r="Y8" s="57"/>
      <c r="Z8" s="59" t="s">
        <v>79</v>
      </c>
      <c r="AA8" s="55" t="s">
        <v>80</v>
      </c>
      <c r="AB8" s="57"/>
      <c r="AC8" s="59" t="s">
        <v>79</v>
      </c>
      <c r="AD8" s="58" t="n">
        <v>24</v>
      </c>
      <c r="AE8" s="63" t="n">
        <v>44650</v>
      </c>
      <c r="AF8" s="64" t="n">
        <f aca="false">IF(AD8=0,0,IF(AE8="","",EDATE(AE8,AD8)-DAY(1)))</f>
        <v>45350</v>
      </c>
      <c r="AG8" s="56" t="s">
        <v>81</v>
      </c>
      <c r="AH8" s="56" t="s">
        <v>82</v>
      </c>
      <c r="AI8" s="59" t="s">
        <v>3460</v>
      </c>
      <c r="AJ8" s="56" t="s">
        <v>113</v>
      </c>
      <c r="AK8" s="64" t="str">
        <f aca="true">IF(AE8=0,"нет данных",IF(TODAY()&lt;AF8-30,"поверен",IF(TODAY()&gt;AF8,"ЗАМЕНИТЬ","ПРОСРОЧЕН")))</f>
        <v>ЗАМЕНИТЬ</v>
      </c>
      <c r="AL8" s="59"/>
      <c r="AM8" s="59" t="s">
        <v>85</v>
      </c>
      <c r="AN8" s="59" t="s">
        <v>86</v>
      </c>
      <c r="AO8" s="59" t="s">
        <v>87</v>
      </c>
      <c r="AP8" s="57" t="s">
        <v>365</v>
      </c>
      <c r="AQ8" s="65"/>
      <c r="AR8" s="64"/>
      <c r="AS8" s="59" t="s">
        <v>90</v>
      </c>
      <c r="AT8" s="54" t="s">
        <v>91</v>
      </c>
      <c r="AU8" s="54"/>
      <c r="AV8" s="56"/>
      <c r="AW8" s="54" t="s">
        <v>3458</v>
      </c>
      <c r="AX8" s="54"/>
      <c r="AY8" s="54"/>
      <c r="AZ8" s="54"/>
      <c r="BA8" s="56" t="s">
        <v>92</v>
      </c>
      <c r="BB8" s="56" t="s">
        <v>93</v>
      </c>
      <c r="BC8" s="56" t="s">
        <v>94</v>
      </c>
      <c r="BD8" s="59" t="n">
        <v>3160</v>
      </c>
      <c r="BE8" s="56"/>
      <c r="BF8" s="66"/>
      <c r="BG8" s="54" t="s">
        <v>3458</v>
      </c>
      <c r="BH8" s="232"/>
      <c r="BI8" s="62"/>
      <c r="BJ8" s="107" t="s">
        <v>96</v>
      </c>
      <c r="BK8" s="62" t="s">
        <v>97</v>
      </c>
    </row>
    <row r="9" customFormat="false" ht="54.95" hidden="false" customHeight="true" outlineLevel="0" collapsed="false">
      <c r="A9" s="54"/>
      <c r="B9" s="54" t="s">
        <v>62</v>
      </c>
      <c r="C9" s="54" t="s">
        <v>63</v>
      </c>
      <c r="D9" s="55" t="s">
        <v>64</v>
      </c>
      <c r="E9" s="55" t="s">
        <v>2689</v>
      </c>
      <c r="F9" s="56" t="s">
        <v>1975</v>
      </c>
      <c r="G9" s="56" t="s">
        <v>2690</v>
      </c>
      <c r="H9" s="55" t="s">
        <v>2691</v>
      </c>
      <c r="I9" s="57" t="s">
        <v>69</v>
      </c>
      <c r="J9" s="56" t="s">
        <v>361</v>
      </c>
      <c r="K9" s="58" t="s">
        <v>71</v>
      </c>
      <c r="L9" s="58" t="s">
        <v>2884</v>
      </c>
      <c r="M9" s="58" t="s">
        <v>73</v>
      </c>
      <c r="N9" s="58" t="s">
        <v>3461</v>
      </c>
      <c r="O9" s="54" t="s">
        <v>75</v>
      </c>
      <c r="P9" s="54" t="s">
        <v>76</v>
      </c>
      <c r="Q9" s="59" t="s">
        <v>77</v>
      </c>
      <c r="R9" s="60" t="n">
        <v>42590</v>
      </c>
      <c r="S9" s="57" t="n">
        <v>15</v>
      </c>
      <c r="T9" s="61" t="n">
        <f aca="false">R9+S9*365.2</f>
        <v>48068</v>
      </c>
      <c r="U9" s="55" t="s">
        <v>78</v>
      </c>
      <c r="V9" s="62" t="str">
        <f aca="false">IF(Y9="","",Y9)</f>
        <v/>
      </c>
      <c r="W9" s="62" t="str">
        <f aca="false">IF(Z9="","",Z9)</f>
        <v>%НКПР</v>
      </c>
      <c r="X9" s="57" t="n">
        <v>100</v>
      </c>
      <c r="Y9" s="57"/>
      <c r="Z9" s="59" t="s">
        <v>79</v>
      </c>
      <c r="AA9" s="55" t="s">
        <v>80</v>
      </c>
      <c r="AB9" s="57"/>
      <c r="AC9" s="59" t="s">
        <v>79</v>
      </c>
      <c r="AD9" s="58" t="n">
        <v>24</v>
      </c>
      <c r="AE9" s="63" t="n">
        <v>44650</v>
      </c>
      <c r="AF9" s="64" t="n">
        <f aca="false">IF(AD9=0,0,IF(AE9="","",EDATE(AE9,AD9)-DAY(1)))</f>
        <v>45350</v>
      </c>
      <c r="AG9" s="56" t="s">
        <v>81</v>
      </c>
      <c r="AH9" s="56" t="s">
        <v>82</v>
      </c>
      <c r="AI9" s="59" t="s">
        <v>3462</v>
      </c>
      <c r="AJ9" s="56" t="s">
        <v>113</v>
      </c>
      <c r="AK9" s="64" t="str">
        <f aca="true">IF(AE9=0,"нет данных",IF(TODAY()&lt;AF9-30,"поверен",IF(TODAY()&gt;AF9,"ЗАМЕНИТЬ","ПРОСРОЧЕН")))</f>
        <v>ЗАМЕНИТЬ</v>
      </c>
      <c r="AL9" s="59"/>
      <c r="AM9" s="59" t="s">
        <v>85</v>
      </c>
      <c r="AN9" s="59" t="s">
        <v>86</v>
      </c>
      <c r="AO9" s="59" t="s">
        <v>87</v>
      </c>
      <c r="AP9" s="57" t="s">
        <v>365</v>
      </c>
      <c r="AQ9" s="65"/>
      <c r="AR9" s="64"/>
      <c r="AS9" s="59" t="s">
        <v>90</v>
      </c>
      <c r="AT9" s="54" t="s">
        <v>91</v>
      </c>
      <c r="AU9" s="54"/>
      <c r="AV9" s="56"/>
      <c r="AW9" s="54" t="s">
        <v>3458</v>
      </c>
      <c r="AX9" s="54"/>
      <c r="AY9" s="54"/>
      <c r="AZ9" s="54"/>
      <c r="BA9" s="56" t="s">
        <v>92</v>
      </c>
      <c r="BB9" s="56" t="s">
        <v>93</v>
      </c>
      <c r="BC9" s="56" t="s">
        <v>94</v>
      </c>
      <c r="BD9" s="59" t="n">
        <v>3160</v>
      </c>
      <c r="BE9" s="56"/>
      <c r="BF9" s="66"/>
      <c r="BG9" s="54" t="s">
        <v>3458</v>
      </c>
      <c r="BH9" s="232"/>
      <c r="BI9" s="62"/>
      <c r="BJ9" s="107" t="s">
        <v>96</v>
      </c>
      <c r="BK9" s="62" t="s">
        <v>97</v>
      </c>
    </row>
    <row r="10" customFormat="false" ht="60" hidden="false" customHeight="true" outlineLevel="0" collapsed="false">
      <c r="A10" s="54"/>
      <c r="B10" s="54" t="s">
        <v>62</v>
      </c>
      <c r="C10" s="54" t="s">
        <v>63</v>
      </c>
      <c r="D10" s="55" t="s">
        <v>64</v>
      </c>
      <c r="E10" s="55" t="n">
        <v>282</v>
      </c>
      <c r="F10" s="56" t="s">
        <v>3463</v>
      </c>
      <c r="G10" s="56" t="s">
        <v>3464</v>
      </c>
      <c r="H10" s="55" t="s">
        <v>3465</v>
      </c>
      <c r="I10" s="57" t="s">
        <v>69</v>
      </c>
      <c r="J10" s="56" t="s">
        <v>361</v>
      </c>
      <c r="K10" s="58" t="s">
        <v>71</v>
      </c>
      <c r="L10" s="58" t="s">
        <v>72</v>
      </c>
      <c r="M10" s="58" t="s">
        <v>73</v>
      </c>
      <c r="N10" s="58" t="s">
        <v>514</v>
      </c>
      <c r="O10" s="54" t="s">
        <v>75</v>
      </c>
      <c r="P10" s="54" t="s">
        <v>76</v>
      </c>
      <c r="Q10" s="59" t="s">
        <v>77</v>
      </c>
      <c r="R10" s="60" t="n">
        <v>42592</v>
      </c>
      <c r="S10" s="57" t="n">
        <v>15</v>
      </c>
      <c r="T10" s="61" t="n">
        <f aca="false">R10+S10*365.2</f>
        <v>48070</v>
      </c>
      <c r="U10" s="55" t="s">
        <v>78</v>
      </c>
      <c r="V10" s="62" t="str">
        <f aca="false">IF(Y10="","",Y10)</f>
        <v/>
      </c>
      <c r="W10" s="62" t="str">
        <f aca="false">IF(Z10="","",Z10)</f>
        <v>%НКПР</v>
      </c>
      <c r="X10" s="57" t="n">
        <v>100</v>
      </c>
      <c r="Y10" s="57"/>
      <c r="Z10" s="59" t="s">
        <v>79</v>
      </c>
      <c r="AA10" s="55" t="s">
        <v>80</v>
      </c>
      <c r="AB10" s="57"/>
      <c r="AC10" s="59" t="s">
        <v>79</v>
      </c>
      <c r="AD10" s="58" t="n">
        <v>24</v>
      </c>
      <c r="AE10" s="63" t="n">
        <v>44650</v>
      </c>
      <c r="AF10" s="64" t="n">
        <f aca="false">IF(AD10=0,0,IF(AE10="","",EDATE(AE10,AD10)-DAY(1)))</f>
        <v>45350</v>
      </c>
      <c r="AG10" s="56" t="s">
        <v>81</v>
      </c>
      <c r="AH10" s="56" t="s">
        <v>82</v>
      </c>
      <c r="AI10" s="59" t="s">
        <v>3466</v>
      </c>
      <c r="AJ10" s="56" t="s">
        <v>113</v>
      </c>
      <c r="AK10" s="64" t="str">
        <f aca="true">IF(AE10=0,"нет данных",IF(TODAY()&lt;AF10-30,"поверен",IF(TODAY()&gt;AF10,"ЗАМЕНИТЬ","ПРОСРОЧЕН")))</f>
        <v>ЗАМЕНИТЬ</v>
      </c>
      <c r="AL10" s="59"/>
      <c r="AM10" s="59" t="s">
        <v>85</v>
      </c>
      <c r="AN10" s="59" t="s">
        <v>86</v>
      </c>
      <c r="AO10" s="59" t="s">
        <v>87</v>
      </c>
      <c r="AP10" s="57" t="s">
        <v>365</v>
      </c>
      <c r="AQ10" s="65" t="s">
        <v>3467</v>
      </c>
      <c r="AR10" s="64"/>
      <c r="AS10" s="59" t="s">
        <v>90</v>
      </c>
      <c r="AT10" s="54" t="s">
        <v>91</v>
      </c>
      <c r="AU10" s="54"/>
      <c r="AV10" s="56"/>
      <c r="AW10" s="54" t="s">
        <v>3468</v>
      </c>
      <c r="AX10" s="54"/>
      <c r="AY10" s="54"/>
      <c r="AZ10" s="54"/>
      <c r="BA10" s="56" t="s">
        <v>92</v>
      </c>
      <c r="BB10" s="56" t="s">
        <v>93</v>
      </c>
      <c r="BC10" s="56" t="s">
        <v>94</v>
      </c>
      <c r="BD10" s="59" t="n">
        <v>3160</v>
      </c>
      <c r="BE10" s="56"/>
      <c r="BF10" s="66"/>
      <c r="BG10" s="54" t="s">
        <v>3468</v>
      </c>
      <c r="BH10" s="68"/>
      <c r="BI10" s="62"/>
      <c r="BJ10" s="107" t="s">
        <v>96</v>
      </c>
      <c r="BK10" s="62" t="s">
        <v>97</v>
      </c>
      <c r="BL10" s="52"/>
      <c r="BM10" s="52"/>
      <c r="BN10" s="52"/>
      <c r="BO10" s="52"/>
      <c r="BP10" s="52"/>
    </row>
    <row r="11" customFormat="false" ht="60" hidden="false" customHeight="true" outlineLevel="0" collapsed="false">
      <c r="A11" s="54"/>
      <c r="B11" s="54" t="s">
        <v>62</v>
      </c>
      <c r="C11" s="54" t="s">
        <v>63</v>
      </c>
      <c r="D11" s="55" t="s">
        <v>64</v>
      </c>
      <c r="E11" s="55" t="n">
        <v>282</v>
      </c>
      <c r="F11" s="56" t="s">
        <v>3463</v>
      </c>
      <c r="G11" s="56" t="s">
        <v>3372</v>
      </c>
      <c r="H11" s="55" t="s">
        <v>3469</v>
      </c>
      <c r="I11" s="57" t="s">
        <v>69</v>
      </c>
      <c r="J11" s="56" t="s">
        <v>361</v>
      </c>
      <c r="K11" s="58" t="s">
        <v>71</v>
      </c>
      <c r="L11" s="58" t="s">
        <v>72</v>
      </c>
      <c r="M11" s="58" t="s">
        <v>73</v>
      </c>
      <c r="N11" s="58" t="s">
        <v>509</v>
      </c>
      <c r="O11" s="54" t="s">
        <v>75</v>
      </c>
      <c r="P11" s="54" t="s">
        <v>76</v>
      </c>
      <c r="Q11" s="59" t="s">
        <v>77</v>
      </c>
      <c r="R11" s="60" t="n">
        <v>42592</v>
      </c>
      <c r="S11" s="57" t="n">
        <v>15</v>
      </c>
      <c r="T11" s="61" t="n">
        <f aca="false">R11+S11*365.2</f>
        <v>48070</v>
      </c>
      <c r="U11" s="55" t="s">
        <v>78</v>
      </c>
      <c r="V11" s="62" t="str">
        <f aca="false">IF(Y11="","",Y11)</f>
        <v/>
      </c>
      <c r="W11" s="62" t="str">
        <f aca="false">IF(Z11="","",Z11)</f>
        <v>%НКПР</v>
      </c>
      <c r="X11" s="57" t="n">
        <v>100</v>
      </c>
      <c r="Y11" s="57"/>
      <c r="Z11" s="59" t="s">
        <v>79</v>
      </c>
      <c r="AA11" s="55" t="s">
        <v>80</v>
      </c>
      <c r="AB11" s="57"/>
      <c r="AC11" s="59" t="s">
        <v>79</v>
      </c>
      <c r="AD11" s="58" t="n">
        <v>24</v>
      </c>
      <c r="AE11" s="63" t="n">
        <v>44650</v>
      </c>
      <c r="AF11" s="64" t="n">
        <f aca="false">IF(AD11=0,0,IF(AE11="","",EDATE(AE11,AD11)-DAY(1)))</f>
        <v>45350</v>
      </c>
      <c r="AG11" s="56" t="s">
        <v>81</v>
      </c>
      <c r="AH11" s="56" t="s">
        <v>82</v>
      </c>
      <c r="AI11" s="59" t="s">
        <v>3470</v>
      </c>
      <c r="AJ11" s="56" t="s">
        <v>113</v>
      </c>
      <c r="AK11" s="64" t="str">
        <f aca="true">IF(AE11=0,"нет данных",IF(TODAY()&lt;AF11-30,"поверен",IF(TODAY()&gt;AF11,"ЗАМЕНИТЬ","ПРОСРОЧЕН")))</f>
        <v>ЗАМЕНИТЬ</v>
      </c>
      <c r="AL11" s="59"/>
      <c r="AM11" s="59" t="s">
        <v>85</v>
      </c>
      <c r="AN11" s="59" t="s">
        <v>86</v>
      </c>
      <c r="AO11" s="59" t="s">
        <v>87</v>
      </c>
      <c r="AP11" s="57" t="s">
        <v>365</v>
      </c>
      <c r="AQ11" s="65" t="s">
        <v>3467</v>
      </c>
      <c r="AR11" s="64"/>
      <c r="AS11" s="59" t="s">
        <v>90</v>
      </c>
      <c r="AT11" s="54" t="s">
        <v>91</v>
      </c>
      <c r="AU11" s="54"/>
      <c r="AV11" s="56"/>
      <c r="AW11" s="54" t="s">
        <v>3468</v>
      </c>
      <c r="AX11" s="54"/>
      <c r="AY11" s="54"/>
      <c r="AZ11" s="54"/>
      <c r="BA11" s="56" t="s">
        <v>92</v>
      </c>
      <c r="BB11" s="56" t="s">
        <v>93</v>
      </c>
      <c r="BC11" s="56" t="s">
        <v>94</v>
      </c>
      <c r="BD11" s="59" t="n">
        <v>3160</v>
      </c>
      <c r="BE11" s="56"/>
      <c r="BF11" s="66"/>
      <c r="BG11" s="54" t="s">
        <v>3468</v>
      </c>
      <c r="BH11" s="68"/>
      <c r="BI11" s="62"/>
      <c r="BJ11" s="107" t="s">
        <v>96</v>
      </c>
      <c r="BK11" s="62" t="s">
        <v>97</v>
      </c>
      <c r="BL11" s="52"/>
      <c r="BM11" s="52"/>
      <c r="BN11" s="52"/>
      <c r="BO11" s="52"/>
      <c r="BP11" s="52"/>
    </row>
    <row r="12" customFormat="false" ht="60" hidden="false" customHeight="true" outlineLevel="0" collapsed="false">
      <c r="A12" s="54"/>
      <c r="B12" s="54" t="s">
        <v>62</v>
      </c>
      <c r="C12" s="54" t="s">
        <v>63</v>
      </c>
      <c r="D12" s="55" t="s">
        <v>64</v>
      </c>
      <c r="E12" s="55" t="n">
        <v>281</v>
      </c>
      <c r="F12" s="56" t="s">
        <v>3471</v>
      </c>
      <c r="G12" s="56" t="s">
        <v>2662</v>
      </c>
      <c r="H12" s="55" t="s">
        <v>3472</v>
      </c>
      <c r="I12" s="57" t="s">
        <v>69</v>
      </c>
      <c r="J12" s="56" t="s">
        <v>361</v>
      </c>
      <c r="K12" s="58" t="s">
        <v>71</v>
      </c>
      <c r="L12" s="58" t="s">
        <v>72</v>
      </c>
      <c r="M12" s="58" t="s">
        <v>73</v>
      </c>
      <c r="N12" s="58" t="s">
        <v>522</v>
      </c>
      <c r="O12" s="54" t="s">
        <v>75</v>
      </c>
      <c r="P12" s="54" t="s">
        <v>76</v>
      </c>
      <c r="Q12" s="59" t="s">
        <v>77</v>
      </c>
      <c r="R12" s="60" t="n">
        <v>42590</v>
      </c>
      <c r="S12" s="57" t="n">
        <v>15</v>
      </c>
      <c r="T12" s="61" t="n">
        <f aca="false">R12+S12*365.2</f>
        <v>48068</v>
      </c>
      <c r="U12" s="55" t="s">
        <v>78</v>
      </c>
      <c r="V12" s="62" t="str">
        <f aca="false">IF(Y12="","",Y12)</f>
        <v/>
      </c>
      <c r="W12" s="62" t="str">
        <f aca="false">IF(Z12="","",Z12)</f>
        <v>%НКПР</v>
      </c>
      <c r="X12" s="57" t="n">
        <v>100</v>
      </c>
      <c r="Y12" s="57"/>
      <c r="Z12" s="59" t="s">
        <v>79</v>
      </c>
      <c r="AA12" s="55" t="s">
        <v>80</v>
      </c>
      <c r="AB12" s="57"/>
      <c r="AC12" s="59" t="s">
        <v>79</v>
      </c>
      <c r="AD12" s="58" t="n">
        <v>24</v>
      </c>
      <c r="AE12" s="63" t="n">
        <v>44650</v>
      </c>
      <c r="AF12" s="64" t="n">
        <f aca="false">IF(AD12=0,0,IF(AE12="","",EDATE(AE12,AD12)-DAY(1)))</f>
        <v>45350</v>
      </c>
      <c r="AG12" s="56" t="s">
        <v>81</v>
      </c>
      <c r="AH12" s="56" t="s">
        <v>82</v>
      </c>
      <c r="AI12" s="59" t="s">
        <v>3473</v>
      </c>
      <c r="AJ12" s="56" t="s">
        <v>113</v>
      </c>
      <c r="AK12" s="64" t="str">
        <f aca="true">IF(AE12=0,"нет данных",IF(TODAY()&lt;AF12-30,"поверен",IF(TODAY()&gt;AF12,"ЗАМЕНИТЬ","ПРОСРОЧЕН")))</f>
        <v>ЗАМЕНИТЬ</v>
      </c>
      <c r="AL12" s="59"/>
      <c r="AM12" s="59" t="s">
        <v>85</v>
      </c>
      <c r="AN12" s="59" t="s">
        <v>86</v>
      </c>
      <c r="AO12" s="59" t="s">
        <v>87</v>
      </c>
      <c r="AP12" s="57" t="s">
        <v>365</v>
      </c>
      <c r="AQ12" s="65" t="s">
        <v>1577</v>
      </c>
      <c r="AR12" s="64"/>
      <c r="AS12" s="59" t="s">
        <v>90</v>
      </c>
      <c r="AT12" s="54" t="s">
        <v>91</v>
      </c>
      <c r="AU12" s="54"/>
      <c r="AV12" s="56" t="n">
        <v>44866</v>
      </c>
      <c r="AW12" s="54" t="s">
        <v>3468</v>
      </c>
      <c r="AX12" s="54"/>
      <c r="AY12" s="54"/>
      <c r="AZ12" s="54"/>
      <c r="BA12" s="56" t="s">
        <v>92</v>
      </c>
      <c r="BB12" s="56" t="s">
        <v>93</v>
      </c>
      <c r="BC12" s="56" t="s">
        <v>94</v>
      </c>
      <c r="BD12" s="59" t="n">
        <v>3160</v>
      </c>
      <c r="BE12" s="56"/>
      <c r="BF12" s="66"/>
      <c r="BG12" s="54" t="s">
        <v>3468</v>
      </c>
      <c r="BH12" s="68"/>
      <c r="BI12" s="62" t="s">
        <v>95</v>
      </c>
      <c r="BJ12" s="107" t="s">
        <v>96</v>
      </c>
      <c r="BK12" s="62" t="s">
        <v>97</v>
      </c>
      <c r="BL12" s="52"/>
      <c r="BM12" s="52"/>
      <c r="BN12" s="52"/>
      <c r="BO12" s="52"/>
      <c r="BP12" s="52"/>
    </row>
    <row r="13" customFormat="false" ht="60" hidden="false" customHeight="true" outlineLevel="0" collapsed="false">
      <c r="A13" s="54"/>
      <c r="B13" s="54" t="s">
        <v>62</v>
      </c>
      <c r="C13" s="54" t="s">
        <v>63</v>
      </c>
      <c r="D13" s="55" t="s">
        <v>64</v>
      </c>
      <c r="E13" s="55" t="n">
        <v>245</v>
      </c>
      <c r="F13" s="56" t="s">
        <v>3283</v>
      </c>
      <c r="G13" s="56" t="s">
        <v>3474</v>
      </c>
      <c r="H13" s="55" t="s">
        <v>3475</v>
      </c>
      <c r="I13" s="57" t="s">
        <v>3476</v>
      </c>
      <c r="J13" s="56" t="s">
        <v>3477</v>
      </c>
      <c r="K13" s="58" t="s">
        <v>3478</v>
      </c>
      <c r="L13" s="58" t="s">
        <v>3479</v>
      </c>
      <c r="M13" s="56" t="s">
        <v>3480</v>
      </c>
      <c r="N13" s="58" t="n">
        <v>282792</v>
      </c>
      <c r="O13" s="54" t="s">
        <v>3481</v>
      </c>
      <c r="P13" s="54" t="s">
        <v>189</v>
      </c>
      <c r="Q13" s="59" t="s">
        <v>239</v>
      </c>
      <c r="R13" s="60" t="n">
        <v>42103</v>
      </c>
      <c r="S13" s="56"/>
      <c r="T13" s="61" t="n">
        <v>42103</v>
      </c>
      <c r="U13" s="55"/>
      <c r="V13" s="62"/>
      <c r="W13" s="62"/>
      <c r="X13" s="57"/>
      <c r="Y13" s="57"/>
      <c r="Z13" s="59"/>
      <c r="AA13" s="55" t="s">
        <v>2759</v>
      </c>
      <c r="AB13" s="57"/>
      <c r="AC13" s="59"/>
      <c r="AD13" s="58" t="n">
        <v>48</v>
      </c>
      <c r="AE13" s="63" t="n">
        <v>45545</v>
      </c>
      <c r="AF13" s="64" t="n">
        <v>47005</v>
      </c>
      <c r="AG13" s="56" t="s">
        <v>81</v>
      </c>
      <c r="AH13" s="56" t="s">
        <v>82</v>
      </c>
      <c r="AI13" s="59" t="s">
        <v>3482</v>
      </c>
      <c r="AJ13" s="56" t="s">
        <v>712</v>
      </c>
      <c r="AK13" s="64" t="s">
        <v>2203</v>
      </c>
      <c r="AL13" s="59"/>
      <c r="AM13" s="59" t="s">
        <v>85</v>
      </c>
      <c r="AN13" s="59" t="s">
        <v>86</v>
      </c>
      <c r="AO13" s="59" t="s">
        <v>87</v>
      </c>
      <c r="AP13" s="57"/>
      <c r="AQ13" s="65"/>
      <c r="AR13" s="64"/>
      <c r="AS13" s="59" t="s">
        <v>90</v>
      </c>
      <c r="AT13" s="54" t="s">
        <v>91</v>
      </c>
      <c r="AU13" s="54"/>
      <c r="AV13" s="56"/>
      <c r="AW13" s="56"/>
      <c r="AX13" s="54"/>
      <c r="AY13" s="54"/>
      <c r="AZ13" s="54"/>
      <c r="BA13" s="56"/>
      <c r="BB13" s="56" t="s">
        <v>793</v>
      </c>
      <c r="BC13" s="56" t="s">
        <v>387</v>
      </c>
      <c r="BD13" s="59" t="n">
        <v>2903</v>
      </c>
      <c r="BE13" s="56"/>
      <c r="BF13" s="66"/>
      <c r="BG13" s="67" t="s">
        <v>3483</v>
      </c>
      <c r="BH13" s="68"/>
      <c r="BI13" s="62"/>
      <c r="BJ13" s="62"/>
      <c r="BK13" s="62"/>
      <c r="BL13" s="52"/>
      <c r="BM13" s="52"/>
      <c r="BN13" s="52"/>
      <c r="BO13" s="52"/>
      <c r="BP13" s="52"/>
    </row>
    <row r="14" customFormat="false" ht="60" hidden="false" customHeight="true" outlineLevel="0" collapsed="false">
      <c r="A14" s="54"/>
      <c r="B14" s="54" t="s">
        <v>62</v>
      </c>
      <c r="C14" s="54" t="s">
        <v>63</v>
      </c>
      <c r="D14" s="55" t="s">
        <v>64</v>
      </c>
      <c r="E14" s="55" t="n">
        <v>245</v>
      </c>
      <c r="F14" s="56" t="s">
        <v>3283</v>
      </c>
      <c r="G14" s="56" t="s">
        <v>3484</v>
      </c>
      <c r="H14" s="55" t="s">
        <v>3485</v>
      </c>
      <c r="I14" s="57" t="s">
        <v>3476</v>
      </c>
      <c r="J14" s="56" t="s">
        <v>3477</v>
      </c>
      <c r="K14" s="58" t="s">
        <v>3478</v>
      </c>
      <c r="L14" s="58" t="s">
        <v>3479</v>
      </c>
      <c r="M14" s="56" t="s">
        <v>3480</v>
      </c>
      <c r="N14" s="58" t="n">
        <v>282793</v>
      </c>
      <c r="O14" s="54" t="s">
        <v>3481</v>
      </c>
      <c r="P14" s="54" t="s">
        <v>189</v>
      </c>
      <c r="Q14" s="59" t="s">
        <v>239</v>
      </c>
      <c r="R14" s="69" t="n">
        <v>42102</v>
      </c>
      <c r="S14" s="56"/>
      <c r="T14" s="61" t="n">
        <v>42102</v>
      </c>
      <c r="U14" s="55"/>
      <c r="V14" s="54"/>
      <c r="W14" s="54"/>
      <c r="X14" s="57"/>
      <c r="Y14" s="57"/>
      <c r="Z14" s="59"/>
      <c r="AA14" s="55" t="s">
        <v>2759</v>
      </c>
      <c r="AB14" s="57"/>
      <c r="AC14" s="59"/>
      <c r="AD14" s="58" t="n">
        <v>48</v>
      </c>
      <c r="AE14" s="63" t="n">
        <v>45545</v>
      </c>
      <c r="AF14" s="64" t="n">
        <v>47005</v>
      </c>
      <c r="AG14" s="56" t="s">
        <v>81</v>
      </c>
      <c r="AH14" s="56" t="s">
        <v>82</v>
      </c>
      <c r="AI14" s="59" t="s">
        <v>3486</v>
      </c>
      <c r="AJ14" s="56" t="s">
        <v>712</v>
      </c>
      <c r="AK14" s="64" t="s">
        <v>2203</v>
      </c>
      <c r="AL14" s="59"/>
      <c r="AM14" s="59" t="s">
        <v>85</v>
      </c>
      <c r="AN14" s="59" t="s">
        <v>86</v>
      </c>
      <c r="AO14" s="59" t="s">
        <v>87</v>
      </c>
      <c r="AP14" s="57"/>
      <c r="AQ14" s="65"/>
      <c r="AR14" s="64"/>
      <c r="AS14" s="59" t="s">
        <v>90</v>
      </c>
      <c r="AT14" s="54" t="s">
        <v>91</v>
      </c>
      <c r="AU14" s="54"/>
      <c r="AV14" s="56"/>
      <c r="AW14" s="56"/>
      <c r="AX14" s="54"/>
      <c r="AY14" s="54"/>
      <c r="AZ14" s="54"/>
      <c r="BA14" s="56"/>
      <c r="BB14" s="56" t="s">
        <v>793</v>
      </c>
      <c r="BC14" s="56" t="s">
        <v>387</v>
      </c>
      <c r="BD14" s="59" t="n">
        <v>2903</v>
      </c>
      <c r="BE14" s="56"/>
      <c r="BF14" s="66"/>
      <c r="BG14" s="67" t="s">
        <v>3483</v>
      </c>
      <c r="BH14" s="71"/>
      <c r="BI14" s="54"/>
      <c r="BJ14" s="54"/>
      <c r="BK14" s="54"/>
      <c r="BL14" s="72"/>
      <c r="BM14" s="72"/>
      <c r="BN14" s="72"/>
      <c r="BO14" s="72"/>
      <c r="BP14" s="72"/>
    </row>
    <row r="15" customFormat="false" ht="52.5" hidden="false" customHeight="true" outlineLevel="0" collapsed="false">
      <c r="A15" s="279"/>
      <c r="B15" s="279" t="s">
        <v>62</v>
      </c>
      <c r="C15" s="279" t="s">
        <v>63</v>
      </c>
      <c r="D15" s="280" t="s">
        <v>64</v>
      </c>
      <c r="E15" s="280" t="s">
        <v>2689</v>
      </c>
      <c r="F15" s="281" t="s">
        <v>1975</v>
      </c>
      <c r="G15" s="281" t="s">
        <v>2690</v>
      </c>
      <c r="H15" s="280" t="s">
        <v>2691</v>
      </c>
      <c r="I15" s="289" t="s">
        <v>2319</v>
      </c>
      <c r="J15" s="281" t="s">
        <v>2320</v>
      </c>
      <c r="K15" s="284" t="s">
        <v>71</v>
      </c>
      <c r="L15" s="284" t="s">
        <v>2321</v>
      </c>
      <c r="M15" s="284" t="s">
        <v>2321</v>
      </c>
      <c r="N15" s="284" t="n">
        <v>22758</v>
      </c>
      <c r="O15" s="279" t="s">
        <v>2323</v>
      </c>
      <c r="P15" s="279" t="s">
        <v>76</v>
      </c>
      <c r="Q15" s="287" t="s">
        <v>77</v>
      </c>
      <c r="R15" s="288" t="n">
        <v>44886</v>
      </c>
      <c r="S15" s="289" t="n">
        <v>15</v>
      </c>
      <c r="T15" s="281" t="n">
        <v>50366</v>
      </c>
      <c r="U15" s="280" t="s">
        <v>78</v>
      </c>
      <c r="V15" s="279" t="str">
        <f aca="false">IF(Y15="","",Y15)</f>
        <v/>
      </c>
      <c r="W15" s="279" t="str">
        <f aca="false">IF(Z15="","",Z15)</f>
        <v>%НКПР</v>
      </c>
      <c r="X15" s="289" t="n">
        <v>50</v>
      </c>
      <c r="Y15" s="289"/>
      <c r="Z15" s="287" t="s">
        <v>79</v>
      </c>
      <c r="AA15" s="280" t="s">
        <v>80</v>
      </c>
      <c r="AB15" s="289"/>
      <c r="AC15" s="287" t="s">
        <v>79</v>
      </c>
      <c r="AD15" s="284" t="n">
        <v>24</v>
      </c>
      <c r="AE15" s="288" t="n">
        <v>44888</v>
      </c>
      <c r="AF15" s="294" t="n">
        <f aca="false">IF(AD15=0,0,IF(AE15="","",EDATE(AE15,AD15)-DAY(1)))</f>
        <v>45588</v>
      </c>
      <c r="AG15" s="281" t="s">
        <v>81</v>
      </c>
      <c r="AH15" s="281" t="s">
        <v>82</v>
      </c>
      <c r="AI15" s="287" t="s">
        <v>3487</v>
      </c>
      <c r="AJ15" s="281" t="s">
        <v>2325</v>
      </c>
      <c r="AK15" s="294" t="str">
        <f aca="true">IF(AE15=0,"нет данных",IF(TODAY()&lt;AF15-30,"поверен",IF(TODAY()&gt;AF15,"ЗАМЕНИТЬ","ПРОСРОЧЕН")))</f>
        <v>ЗАМЕНИТЬ</v>
      </c>
      <c r="AL15" s="287"/>
      <c r="AM15" s="287" t="s">
        <v>85</v>
      </c>
      <c r="AN15" s="287" t="s">
        <v>86</v>
      </c>
      <c r="AO15" s="287" t="s">
        <v>87</v>
      </c>
      <c r="AP15" s="289" t="s">
        <v>455</v>
      </c>
      <c r="AQ15" s="337" t="s">
        <v>647</v>
      </c>
      <c r="AR15" s="294"/>
      <c r="AS15" s="287" t="s">
        <v>90</v>
      </c>
      <c r="AT15" s="279" t="s">
        <v>746</v>
      </c>
      <c r="AU15" s="279"/>
      <c r="AV15" s="337" t="s">
        <v>3488</v>
      </c>
      <c r="AW15" s="281"/>
      <c r="AX15" s="279"/>
      <c r="AY15" s="279"/>
      <c r="AZ15" s="279"/>
      <c r="BA15" s="281"/>
      <c r="BB15" s="281"/>
      <c r="BC15" s="281"/>
      <c r="BD15" s="287"/>
      <c r="BE15" s="281"/>
      <c r="BF15" s="281"/>
      <c r="BG15" s="291" t="s">
        <v>3489</v>
      </c>
      <c r="BH15" s="333"/>
      <c r="BI15" s="279"/>
      <c r="BJ15" s="298" t="s">
        <v>2559</v>
      </c>
      <c r="BK15" s="298" t="s">
        <v>391</v>
      </c>
      <c r="BL15" s="334"/>
      <c r="BM15" s="334"/>
      <c r="BN15" s="334"/>
      <c r="BO15" s="573"/>
      <c r="BP15" s="573"/>
    </row>
    <row r="16" customFormat="false" ht="63" hidden="false" customHeight="true" outlineLevel="0" collapsed="false">
      <c r="A16" s="279"/>
      <c r="B16" s="279" t="s">
        <v>62</v>
      </c>
      <c r="C16" s="279" t="s">
        <v>63</v>
      </c>
      <c r="D16" s="280" t="s">
        <v>64</v>
      </c>
      <c r="E16" s="280" t="s">
        <v>2570</v>
      </c>
      <c r="F16" s="281" t="s">
        <v>2571</v>
      </c>
      <c r="G16" s="281" t="s">
        <v>2317</v>
      </c>
      <c r="H16" s="280" t="s">
        <v>2572</v>
      </c>
      <c r="I16" s="289" t="s">
        <v>69</v>
      </c>
      <c r="J16" s="281" t="s">
        <v>361</v>
      </c>
      <c r="K16" s="284" t="s">
        <v>71</v>
      </c>
      <c r="L16" s="284" t="s">
        <v>362</v>
      </c>
      <c r="M16" s="284" t="s">
        <v>73</v>
      </c>
      <c r="N16" s="284" t="s">
        <v>3490</v>
      </c>
      <c r="O16" s="279" t="s">
        <v>2520</v>
      </c>
      <c r="P16" s="279" t="s">
        <v>76</v>
      </c>
      <c r="Q16" s="287" t="s">
        <v>77</v>
      </c>
      <c r="R16" s="574" t="n">
        <v>42804</v>
      </c>
      <c r="S16" s="289" t="n">
        <v>15</v>
      </c>
      <c r="T16" s="281" t="n">
        <f aca="false">R16+S16*365.2</f>
        <v>48282</v>
      </c>
      <c r="U16" s="280" t="s">
        <v>78</v>
      </c>
      <c r="V16" s="291" t="str">
        <f aca="false">IF(Y16="","",Y16)</f>
        <v/>
      </c>
      <c r="W16" s="291" t="str">
        <f aca="false">IF(Z16="","",Z16)</f>
        <v>%НКПР</v>
      </c>
      <c r="X16" s="289" t="n">
        <v>100</v>
      </c>
      <c r="Y16" s="289"/>
      <c r="Z16" s="287" t="s">
        <v>79</v>
      </c>
      <c r="AA16" s="280" t="s">
        <v>80</v>
      </c>
      <c r="AB16" s="289"/>
      <c r="AC16" s="287" t="s">
        <v>79</v>
      </c>
      <c r="AD16" s="284" t="n">
        <v>24</v>
      </c>
      <c r="AE16" s="288" t="n">
        <v>44874</v>
      </c>
      <c r="AF16" s="294" t="n">
        <f aca="false">IF(AD16=0,0,IF(AE16="","",EDATE(AE16,AD16)-DAY(1)))</f>
        <v>45574</v>
      </c>
      <c r="AG16" s="281" t="s">
        <v>81</v>
      </c>
      <c r="AH16" s="281" t="s">
        <v>82</v>
      </c>
      <c r="AI16" s="287" t="s">
        <v>3491</v>
      </c>
      <c r="AJ16" s="281" t="s">
        <v>444</v>
      </c>
      <c r="AK16" s="294" t="str">
        <f aca="true">IF(AE16=0,"нет данных",IF(TODAY()&lt;AF16-30,"поверен",IF(TODAY()&gt;AF16,"ЗАМЕНИТЬ","ПРОСРОЧЕН")))</f>
        <v>ЗАМЕНИТЬ</v>
      </c>
      <c r="AL16" s="287"/>
      <c r="AM16" s="287" t="s">
        <v>85</v>
      </c>
      <c r="AN16" s="287" t="s">
        <v>86</v>
      </c>
      <c r="AO16" s="287" t="s">
        <v>87</v>
      </c>
      <c r="AP16" s="289" t="s">
        <v>365</v>
      </c>
      <c r="AQ16" s="337"/>
      <c r="AR16" s="294"/>
      <c r="AS16" s="287" t="s">
        <v>90</v>
      </c>
      <c r="AT16" s="279" t="s">
        <v>91</v>
      </c>
      <c r="AU16" s="279"/>
      <c r="AV16" s="281"/>
      <c r="AW16" s="281"/>
      <c r="AX16" s="279"/>
      <c r="AY16" s="279"/>
      <c r="AZ16" s="279"/>
      <c r="BA16" s="281"/>
      <c r="BB16" s="281" t="s">
        <v>93</v>
      </c>
      <c r="BC16" s="281" t="s">
        <v>94</v>
      </c>
      <c r="BD16" s="287" t="n">
        <v>3160</v>
      </c>
      <c r="BE16" s="281"/>
      <c r="BF16" s="281"/>
      <c r="BG16" s="291" t="s">
        <v>3492</v>
      </c>
      <c r="BH16" s="297"/>
      <c r="BI16" s="291"/>
      <c r="BJ16" s="298" t="s">
        <v>96</v>
      </c>
      <c r="BK16" s="291" t="s">
        <v>97</v>
      </c>
      <c r="BL16" s="573"/>
      <c r="BM16" s="573"/>
      <c r="BN16" s="573"/>
      <c r="BO16" s="573"/>
      <c r="BP16" s="573"/>
    </row>
    <row r="17" customFormat="false" ht="63" hidden="false" customHeight="true" outlineLevel="0" collapsed="false">
      <c r="A17" s="279"/>
      <c r="B17" s="279" t="s">
        <v>62</v>
      </c>
      <c r="C17" s="279" t="s">
        <v>63</v>
      </c>
      <c r="D17" s="280" t="s">
        <v>64</v>
      </c>
      <c r="E17" s="280" t="s">
        <v>2566</v>
      </c>
      <c r="F17" s="281" t="s">
        <v>2567</v>
      </c>
      <c r="G17" s="281" t="s">
        <v>2317</v>
      </c>
      <c r="H17" s="280" t="s">
        <v>2568</v>
      </c>
      <c r="I17" s="289" t="s">
        <v>69</v>
      </c>
      <c r="J17" s="281" t="s">
        <v>361</v>
      </c>
      <c r="K17" s="284" t="s">
        <v>71</v>
      </c>
      <c r="L17" s="284" t="s">
        <v>362</v>
      </c>
      <c r="M17" s="284" t="s">
        <v>3493</v>
      </c>
      <c r="N17" s="284" t="s">
        <v>3494</v>
      </c>
      <c r="O17" s="279" t="s">
        <v>2520</v>
      </c>
      <c r="P17" s="279" t="s">
        <v>76</v>
      </c>
      <c r="Q17" s="287" t="s">
        <v>77</v>
      </c>
      <c r="R17" s="574" t="n">
        <v>42807</v>
      </c>
      <c r="S17" s="289" t="n">
        <v>15</v>
      </c>
      <c r="T17" s="281" t="n">
        <f aca="false">R17+S17*365.2</f>
        <v>48285</v>
      </c>
      <c r="U17" s="280" t="s">
        <v>78</v>
      </c>
      <c r="V17" s="291" t="str">
        <f aca="false">IF(Y17="","",Y17)</f>
        <v/>
      </c>
      <c r="W17" s="291" t="str">
        <f aca="false">IF(Z17="","",Z17)</f>
        <v>%НКПР</v>
      </c>
      <c r="X17" s="289" t="n">
        <v>100</v>
      </c>
      <c r="Y17" s="289"/>
      <c r="Z17" s="287" t="s">
        <v>79</v>
      </c>
      <c r="AA17" s="280" t="s">
        <v>80</v>
      </c>
      <c r="AB17" s="289"/>
      <c r="AC17" s="287" t="s">
        <v>79</v>
      </c>
      <c r="AD17" s="284" t="n">
        <v>24</v>
      </c>
      <c r="AE17" s="288" t="n">
        <v>44874</v>
      </c>
      <c r="AF17" s="294" t="n">
        <f aca="false">IF(AD17=0,0,IF(AE17="","",EDATE(AE17,AD17)-DAY(1)))</f>
        <v>45574</v>
      </c>
      <c r="AG17" s="281" t="s">
        <v>81</v>
      </c>
      <c r="AH17" s="281" t="s">
        <v>82</v>
      </c>
      <c r="AI17" s="287" t="s">
        <v>3495</v>
      </c>
      <c r="AJ17" s="281" t="s">
        <v>444</v>
      </c>
      <c r="AK17" s="294" t="str">
        <f aca="true">IF(AE17=0,"нет данных",IF(TODAY()&lt;AF17-30,"поверен",IF(TODAY()&gt;AF17,"ЗАМЕНИТЬ","ПРОСРОЧЕН")))</f>
        <v>ЗАМЕНИТЬ</v>
      </c>
      <c r="AL17" s="287"/>
      <c r="AM17" s="287" t="s">
        <v>85</v>
      </c>
      <c r="AN17" s="287" t="s">
        <v>86</v>
      </c>
      <c r="AO17" s="287" t="s">
        <v>87</v>
      </c>
      <c r="AP17" s="289" t="s">
        <v>365</v>
      </c>
      <c r="AQ17" s="337" t="s">
        <v>3496</v>
      </c>
      <c r="AR17" s="294"/>
      <c r="AS17" s="287" t="s">
        <v>90</v>
      </c>
      <c r="AT17" s="279" t="s">
        <v>91</v>
      </c>
      <c r="AU17" s="279"/>
      <c r="AV17" s="281"/>
      <c r="AW17" s="281" t="s">
        <v>3497</v>
      </c>
      <c r="AX17" s="279"/>
      <c r="AY17" s="279"/>
      <c r="AZ17" s="279"/>
      <c r="BA17" s="281"/>
      <c r="BB17" s="281" t="s">
        <v>93</v>
      </c>
      <c r="BC17" s="281" t="s">
        <v>94</v>
      </c>
      <c r="BD17" s="287" t="n">
        <v>3160</v>
      </c>
      <c r="BE17" s="281"/>
      <c r="BF17" s="281"/>
      <c r="BG17" s="291" t="s">
        <v>3498</v>
      </c>
      <c r="BH17" s="297"/>
      <c r="BI17" s="291"/>
      <c r="BJ17" s="298" t="s">
        <v>96</v>
      </c>
      <c r="BK17" s="291" t="s">
        <v>97</v>
      </c>
    </row>
    <row r="18" customFormat="false" ht="126" hidden="false" customHeight="true" outlineLevel="0" collapsed="false">
      <c r="A18" s="279"/>
      <c r="B18" s="279" t="s">
        <v>62</v>
      </c>
      <c r="C18" s="279" t="s">
        <v>63</v>
      </c>
      <c r="D18" s="280" t="s">
        <v>64</v>
      </c>
      <c r="E18" s="280" t="s">
        <v>2315</v>
      </c>
      <c r="F18" s="281" t="s">
        <v>2316</v>
      </c>
      <c r="G18" s="281" t="s">
        <v>3499</v>
      </c>
      <c r="H18" s="280" t="s">
        <v>2318</v>
      </c>
      <c r="I18" s="289" t="s">
        <v>2185</v>
      </c>
      <c r="J18" s="281" t="s">
        <v>2186</v>
      </c>
      <c r="K18" s="284" t="s">
        <v>2187</v>
      </c>
      <c r="L18" s="284" t="s">
        <v>2188</v>
      </c>
      <c r="M18" s="284" t="s">
        <v>2189</v>
      </c>
      <c r="N18" s="284" t="n">
        <v>13421</v>
      </c>
      <c r="O18" s="279" t="s">
        <v>3500</v>
      </c>
      <c r="P18" s="279" t="s">
        <v>76</v>
      </c>
      <c r="Q18" s="287" t="s">
        <v>77</v>
      </c>
      <c r="R18" s="337" t="s">
        <v>273</v>
      </c>
      <c r="S18" s="289" t="n">
        <v>10</v>
      </c>
      <c r="T18" s="281" t="e">
        <f aca="false">R18+S18*365.2</f>
        <v>#VALUE!</v>
      </c>
      <c r="U18" s="280" t="s">
        <v>78</v>
      </c>
      <c r="V18" s="279"/>
      <c r="W18" s="279" t="str">
        <f aca="false">IF(Z18="","",Z18)</f>
        <v>%НКПР</v>
      </c>
      <c r="X18" s="289" t="n">
        <v>100</v>
      </c>
      <c r="Y18" s="289"/>
      <c r="Z18" s="287" t="s">
        <v>79</v>
      </c>
      <c r="AA18" s="280" t="s">
        <v>80</v>
      </c>
      <c r="AB18" s="289"/>
      <c r="AC18" s="287" t="s">
        <v>79</v>
      </c>
      <c r="AD18" s="284" t="n">
        <v>12</v>
      </c>
      <c r="AE18" s="288" t="n">
        <v>45266</v>
      </c>
      <c r="AF18" s="294" t="n">
        <f aca="false">IF(AD18=0,0,IF(AE18="","",EDATE(AE18,AD18)-DAY(1)))</f>
        <v>45601</v>
      </c>
      <c r="AG18" s="281" t="s">
        <v>81</v>
      </c>
      <c r="AH18" s="281" t="s">
        <v>82</v>
      </c>
      <c r="AI18" s="287" t="s">
        <v>3501</v>
      </c>
      <c r="AJ18" s="281" t="s">
        <v>316</v>
      </c>
      <c r="AK18" s="294" t="str">
        <f aca="true">IF(AE18=0,"нет данных",IF(TODAY()&lt;AF18-30,"поверен",IF(TODAY()&gt;AF18,"ПРОСРОЧЕН")))</f>
        <v>ПРОСРОЧЕН</v>
      </c>
      <c r="AL18" s="287"/>
      <c r="AM18" s="287" t="s">
        <v>85</v>
      </c>
      <c r="AN18" s="287" t="s">
        <v>86</v>
      </c>
      <c r="AO18" s="287" t="s">
        <v>87</v>
      </c>
      <c r="AP18" s="289" t="s">
        <v>3502</v>
      </c>
      <c r="AQ18" s="337" t="s">
        <v>115</v>
      </c>
      <c r="AR18" s="294"/>
      <c r="AS18" s="287" t="s">
        <v>90</v>
      </c>
      <c r="AT18" s="279" t="s">
        <v>746</v>
      </c>
      <c r="AU18" s="279"/>
      <c r="AV18" s="281"/>
      <c r="AW18" s="281"/>
      <c r="AX18" s="279"/>
      <c r="AY18" s="279"/>
      <c r="AZ18" s="279"/>
      <c r="BA18" s="281"/>
      <c r="BB18" s="281" t="s">
        <v>93</v>
      </c>
      <c r="BC18" s="281" t="s">
        <v>94</v>
      </c>
      <c r="BD18" s="287" t="n">
        <v>3160</v>
      </c>
      <c r="BE18" s="281"/>
      <c r="BF18" s="281"/>
      <c r="BG18" s="291" t="s">
        <v>3503</v>
      </c>
      <c r="BH18" s="333"/>
      <c r="BI18" s="279"/>
      <c r="BJ18" s="279"/>
      <c r="BK18" s="279"/>
      <c r="BL18" s="299"/>
      <c r="BM18" s="299"/>
      <c r="BN18" s="299"/>
    </row>
    <row r="19" customFormat="false" ht="63" hidden="false" customHeight="true" outlineLevel="0" collapsed="false">
      <c r="A19" s="279" t="n">
        <f aca="true">IF(ROW()=2,1,INDIRECT("A"&amp;ROW()-1)+1)</f>
        <v>1</v>
      </c>
      <c r="B19" s="279" t="s">
        <v>62</v>
      </c>
      <c r="C19" s="279" t="s">
        <v>63</v>
      </c>
      <c r="D19" s="280" t="s">
        <v>64</v>
      </c>
      <c r="E19" s="280" t="s">
        <v>2555</v>
      </c>
      <c r="F19" s="281" t="s">
        <v>2556</v>
      </c>
      <c r="G19" s="281" t="s">
        <v>342</v>
      </c>
      <c r="H19" s="280" t="s">
        <v>2564</v>
      </c>
      <c r="I19" s="289" t="s">
        <v>2319</v>
      </c>
      <c r="J19" s="281" t="s">
        <v>2320</v>
      </c>
      <c r="K19" s="284" t="s">
        <v>71</v>
      </c>
      <c r="L19" s="284" t="s">
        <v>2321</v>
      </c>
      <c r="M19" s="284" t="s">
        <v>2321</v>
      </c>
      <c r="N19" s="284" t="n">
        <v>22762</v>
      </c>
      <c r="O19" s="279" t="s">
        <v>2323</v>
      </c>
      <c r="P19" s="279" t="s">
        <v>76</v>
      </c>
      <c r="Q19" s="287" t="s">
        <v>77</v>
      </c>
      <c r="R19" s="288" t="n">
        <v>44888</v>
      </c>
      <c r="S19" s="289" t="n">
        <v>15</v>
      </c>
      <c r="T19" s="281" t="n">
        <v>50366</v>
      </c>
      <c r="U19" s="280" t="s">
        <v>78</v>
      </c>
      <c r="V19" s="279" t="str">
        <f aca="false">IF(Y19="","",Y19)</f>
        <v/>
      </c>
      <c r="W19" s="279" t="str">
        <f aca="false">IF(Z19="","",Z19)</f>
        <v>%НКПР</v>
      </c>
      <c r="X19" s="289" t="n">
        <v>50</v>
      </c>
      <c r="Y19" s="289"/>
      <c r="Z19" s="287" t="s">
        <v>79</v>
      </c>
      <c r="AA19" s="280" t="s">
        <v>80</v>
      </c>
      <c r="AB19" s="289"/>
      <c r="AC19" s="287" t="s">
        <v>79</v>
      </c>
      <c r="AD19" s="284" t="n">
        <v>24</v>
      </c>
      <c r="AE19" s="288" t="n">
        <v>44888</v>
      </c>
      <c r="AF19" s="294" t="n">
        <f aca="false">IF(AD19=0,0,IF(AE19="","",EDATE(AE19,AD19)-DAY(1)))</f>
        <v>45588</v>
      </c>
      <c r="AG19" s="281" t="s">
        <v>81</v>
      </c>
      <c r="AH19" s="281" t="s">
        <v>82</v>
      </c>
      <c r="AI19" s="287" t="s">
        <v>3504</v>
      </c>
      <c r="AJ19" s="281" t="s">
        <v>2325</v>
      </c>
      <c r="AK19" s="294" t="str">
        <f aca="true">IF(AE19=0,"нет данных",IF(TODAY()&lt;AF19-30,"поверен",IF(TODAY()&gt;AF19,"ЗАМЕНИТЬ","ПРОСРОЧЕН")))</f>
        <v>ЗАМЕНИТЬ</v>
      </c>
      <c r="AL19" s="287"/>
      <c r="AM19" s="287" t="s">
        <v>85</v>
      </c>
      <c r="AN19" s="287" t="s">
        <v>86</v>
      </c>
      <c r="AO19" s="287" t="s">
        <v>87</v>
      </c>
      <c r="AP19" s="289" t="s">
        <v>3505</v>
      </c>
      <c r="AQ19" s="337" t="s">
        <v>3488</v>
      </c>
      <c r="AR19" s="294"/>
      <c r="AS19" s="287" t="s">
        <v>90</v>
      </c>
      <c r="AT19" s="279" t="s">
        <v>746</v>
      </c>
      <c r="AU19" s="279"/>
      <c r="AV19" s="337" t="s">
        <v>3488</v>
      </c>
      <c r="AW19" s="281"/>
      <c r="AX19" s="279"/>
      <c r="AY19" s="279"/>
      <c r="AZ19" s="279"/>
      <c r="BA19" s="281"/>
      <c r="BB19" s="281"/>
      <c r="BC19" s="281"/>
      <c r="BD19" s="287"/>
      <c r="BE19" s="281"/>
      <c r="BF19" s="281"/>
      <c r="BG19" s="291" t="s">
        <v>3506</v>
      </c>
      <c r="BH19" s="333"/>
      <c r="BI19" s="279"/>
      <c r="BJ19" s="298" t="s">
        <v>2559</v>
      </c>
      <c r="BK19" s="298" t="s">
        <v>391</v>
      </c>
      <c r="BL19" s="299"/>
      <c r="BM19" s="299"/>
      <c r="BN19" s="299"/>
      <c r="BO19" s="573"/>
      <c r="BP19" s="573"/>
    </row>
    <row r="20" customFormat="false" ht="63" hidden="false" customHeight="true" outlineLevel="0" collapsed="false">
      <c r="A20" s="279" t="n">
        <f aca="true">IF(ROW()=2,1,INDIRECT("A"&amp;ROW()-1)+1)</f>
        <v>2</v>
      </c>
      <c r="B20" s="279" t="s">
        <v>62</v>
      </c>
      <c r="C20" s="279" t="s">
        <v>63</v>
      </c>
      <c r="D20" s="280" t="s">
        <v>64</v>
      </c>
      <c r="E20" s="280" t="s">
        <v>2555</v>
      </c>
      <c r="F20" s="281" t="s">
        <v>2556</v>
      </c>
      <c r="G20" s="281" t="s">
        <v>342</v>
      </c>
      <c r="H20" s="280" t="s">
        <v>2560</v>
      </c>
      <c r="I20" s="289" t="s">
        <v>2319</v>
      </c>
      <c r="J20" s="281" t="s">
        <v>2320</v>
      </c>
      <c r="K20" s="284" t="s">
        <v>71</v>
      </c>
      <c r="L20" s="284" t="s">
        <v>2321</v>
      </c>
      <c r="M20" s="284" t="s">
        <v>2321</v>
      </c>
      <c r="N20" s="284" t="n">
        <v>22760</v>
      </c>
      <c r="O20" s="279" t="s">
        <v>2323</v>
      </c>
      <c r="P20" s="279" t="s">
        <v>76</v>
      </c>
      <c r="Q20" s="287" t="s">
        <v>77</v>
      </c>
      <c r="R20" s="288" t="n">
        <v>44888</v>
      </c>
      <c r="S20" s="289" t="n">
        <v>15</v>
      </c>
      <c r="T20" s="328" t="n">
        <f aca="false">R20+S20*365.2</f>
        <v>50366</v>
      </c>
      <c r="U20" s="280" t="s">
        <v>78</v>
      </c>
      <c r="V20" s="279" t="str">
        <f aca="false">IF(Y20="","",Y20)</f>
        <v/>
      </c>
      <c r="W20" s="279" t="str">
        <f aca="false">IF(Z20="","",Z20)</f>
        <v>%НКПР</v>
      </c>
      <c r="X20" s="289" t="n">
        <v>50</v>
      </c>
      <c r="Y20" s="289"/>
      <c r="Z20" s="287" t="s">
        <v>79</v>
      </c>
      <c r="AA20" s="280" t="s">
        <v>80</v>
      </c>
      <c r="AB20" s="289"/>
      <c r="AC20" s="287" t="s">
        <v>79</v>
      </c>
      <c r="AD20" s="284" t="n">
        <v>24</v>
      </c>
      <c r="AE20" s="288" t="n">
        <v>44888</v>
      </c>
      <c r="AF20" s="294" t="n">
        <f aca="false">IF(AD20=0,0,IF(AE20="","",EDATE(AE20,AD20)-DAY(1)))</f>
        <v>45588</v>
      </c>
      <c r="AG20" s="281" t="s">
        <v>81</v>
      </c>
      <c r="AH20" s="281" t="s">
        <v>82</v>
      </c>
      <c r="AI20" s="287" t="s">
        <v>3507</v>
      </c>
      <c r="AJ20" s="281" t="s">
        <v>2325</v>
      </c>
      <c r="AK20" s="294" t="str">
        <f aca="true">IF(AE20=0,"нет данных",IF(TODAY()&lt;AF20-30,"поверен",IF(TODAY()&gt;AF20,"ЗАМЕНИТЬ","ПРОСРОЧЕН")))</f>
        <v>ЗАМЕНИТЬ</v>
      </c>
      <c r="AL20" s="287"/>
      <c r="AM20" s="287" t="s">
        <v>85</v>
      </c>
      <c r="AN20" s="287" t="s">
        <v>86</v>
      </c>
      <c r="AO20" s="287" t="s">
        <v>87</v>
      </c>
      <c r="AP20" s="289" t="s">
        <v>455</v>
      </c>
      <c r="AQ20" s="337" t="s">
        <v>3488</v>
      </c>
      <c r="AR20" s="294"/>
      <c r="AS20" s="287" t="s">
        <v>90</v>
      </c>
      <c r="AT20" s="279" t="s">
        <v>746</v>
      </c>
      <c r="AU20" s="279"/>
      <c r="AV20" s="337" t="s">
        <v>3488</v>
      </c>
      <c r="AW20" s="281"/>
      <c r="AX20" s="279"/>
      <c r="AY20" s="279"/>
      <c r="AZ20" s="279"/>
      <c r="BA20" s="281"/>
      <c r="BB20" s="281"/>
      <c r="BC20" s="281"/>
      <c r="BD20" s="287"/>
      <c r="BE20" s="281"/>
      <c r="BF20" s="281"/>
      <c r="BG20" s="291" t="s">
        <v>3508</v>
      </c>
      <c r="BH20" s="333"/>
      <c r="BI20" s="279"/>
      <c r="BJ20" s="298" t="s">
        <v>2559</v>
      </c>
      <c r="BK20" s="298" t="s">
        <v>391</v>
      </c>
      <c r="BL20" s="299"/>
      <c r="BM20" s="299"/>
      <c r="BN20" s="299"/>
    </row>
    <row r="21" customFormat="false" ht="63" hidden="false" customHeight="true" outlineLevel="0" collapsed="false">
      <c r="A21" s="279" t="n">
        <f aca="true">IF(ROW()=2,1,INDIRECT("A"&amp;ROW()-1)+1)</f>
        <v>3</v>
      </c>
      <c r="B21" s="279" t="s">
        <v>62</v>
      </c>
      <c r="C21" s="279" t="s">
        <v>63</v>
      </c>
      <c r="D21" s="280" t="s">
        <v>64</v>
      </c>
      <c r="E21" s="280" t="s">
        <v>2555</v>
      </c>
      <c r="F21" s="281" t="s">
        <v>2556</v>
      </c>
      <c r="G21" s="281" t="s">
        <v>342</v>
      </c>
      <c r="H21" s="280" t="s">
        <v>2562</v>
      </c>
      <c r="I21" s="289" t="s">
        <v>2319</v>
      </c>
      <c r="J21" s="281" t="s">
        <v>2320</v>
      </c>
      <c r="K21" s="284" t="s">
        <v>71</v>
      </c>
      <c r="L21" s="284" t="s">
        <v>2321</v>
      </c>
      <c r="M21" s="284" t="s">
        <v>2321</v>
      </c>
      <c r="N21" s="284" t="n">
        <v>22761</v>
      </c>
      <c r="O21" s="279" t="s">
        <v>2323</v>
      </c>
      <c r="P21" s="279" t="s">
        <v>76</v>
      </c>
      <c r="Q21" s="287" t="s">
        <v>77</v>
      </c>
      <c r="R21" s="288" t="n">
        <v>44888</v>
      </c>
      <c r="S21" s="289" t="n">
        <v>15</v>
      </c>
      <c r="T21" s="328" t="n">
        <f aca="false">R21+S21*365.2</f>
        <v>50366</v>
      </c>
      <c r="U21" s="280" t="s">
        <v>78</v>
      </c>
      <c r="V21" s="279" t="str">
        <f aca="false">IF(Y21="","",Y21)</f>
        <v/>
      </c>
      <c r="W21" s="279" t="str">
        <f aca="false">IF(Z21="","",Z21)</f>
        <v>%НКПР</v>
      </c>
      <c r="X21" s="289" t="n">
        <v>50</v>
      </c>
      <c r="Y21" s="289"/>
      <c r="Z21" s="287" t="s">
        <v>79</v>
      </c>
      <c r="AA21" s="280" t="s">
        <v>80</v>
      </c>
      <c r="AB21" s="289"/>
      <c r="AC21" s="287" t="s">
        <v>79</v>
      </c>
      <c r="AD21" s="284" t="n">
        <v>24</v>
      </c>
      <c r="AE21" s="288" t="n">
        <v>44888</v>
      </c>
      <c r="AF21" s="294" t="n">
        <f aca="false">IF(AD21=0,0,IF(AE21="","",EDATE(AE21,AD21)-DAY(1)))</f>
        <v>45588</v>
      </c>
      <c r="AG21" s="281" t="s">
        <v>81</v>
      </c>
      <c r="AH21" s="281" t="s">
        <v>82</v>
      </c>
      <c r="AI21" s="287" t="s">
        <v>3509</v>
      </c>
      <c r="AJ21" s="281" t="s">
        <v>2325</v>
      </c>
      <c r="AK21" s="294" t="str">
        <f aca="true">IF(AE21=0,"нет данных",IF(TODAY()&lt;AF21-30,"поверен",IF(TODAY()&gt;AF21,"ЗАМЕНИТЬ","ПРОСРОЧЕН")))</f>
        <v>ЗАМЕНИТЬ</v>
      </c>
      <c r="AL21" s="287"/>
      <c r="AM21" s="287" t="s">
        <v>85</v>
      </c>
      <c r="AN21" s="287" t="s">
        <v>86</v>
      </c>
      <c r="AO21" s="287" t="s">
        <v>87</v>
      </c>
      <c r="AP21" s="289" t="s">
        <v>455</v>
      </c>
      <c r="AQ21" s="337" t="s">
        <v>3488</v>
      </c>
      <c r="AR21" s="294"/>
      <c r="AS21" s="287" t="s">
        <v>90</v>
      </c>
      <c r="AT21" s="279" t="s">
        <v>746</v>
      </c>
      <c r="AU21" s="279"/>
      <c r="AV21" s="337" t="s">
        <v>3488</v>
      </c>
      <c r="AW21" s="281"/>
      <c r="AX21" s="279"/>
      <c r="AY21" s="279"/>
      <c r="AZ21" s="279"/>
      <c r="BA21" s="281"/>
      <c r="BB21" s="281"/>
      <c r="BC21" s="281"/>
      <c r="BD21" s="287"/>
      <c r="BE21" s="281"/>
      <c r="BF21" s="281"/>
      <c r="BG21" s="291" t="s">
        <v>3510</v>
      </c>
      <c r="BH21" s="333"/>
      <c r="BI21" s="279"/>
      <c r="BJ21" s="298" t="s">
        <v>2559</v>
      </c>
      <c r="BK21" s="298" t="s">
        <v>391</v>
      </c>
      <c r="BL21" s="334"/>
      <c r="BM21" s="334"/>
      <c r="BN21" s="334"/>
    </row>
    <row r="22" customFormat="false" ht="63" hidden="false" customHeight="true" outlineLevel="0" collapsed="false">
      <c r="A22" s="279" t="n">
        <f aca="true">IF(ROW()=2,1,INDIRECT("A"&amp;ROW()-1)+1)</f>
        <v>4</v>
      </c>
      <c r="B22" s="279" t="s">
        <v>62</v>
      </c>
      <c r="C22" s="279" t="s">
        <v>63</v>
      </c>
      <c r="D22" s="280" t="s">
        <v>64</v>
      </c>
      <c r="E22" s="280" t="s">
        <v>2555</v>
      </c>
      <c r="F22" s="281" t="s">
        <v>2556</v>
      </c>
      <c r="G22" s="281" t="s">
        <v>342</v>
      </c>
      <c r="H22" s="280" t="s">
        <v>2557</v>
      </c>
      <c r="I22" s="289" t="s">
        <v>2319</v>
      </c>
      <c r="J22" s="281" t="s">
        <v>2320</v>
      </c>
      <c r="K22" s="284" t="s">
        <v>71</v>
      </c>
      <c r="L22" s="284" t="s">
        <v>2321</v>
      </c>
      <c r="M22" s="284" t="s">
        <v>2321</v>
      </c>
      <c r="N22" s="324" t="n">
        <v>22759</v>
      </c>
      <c r="O22" s="279" t="s">
        <v>2323</v>
      </c>
      <c r="P22" s="279" t="s">
        <v>76</v>
      </c>
      <c r="Q22" s="287" t="s">
        <v>77</v>
      </c>
      <c r="R22" s="288" t="n">
        <v>44888</v>
      </c>
      <c r="S22" s="289" t="n">
        <v>15</v>
      </c>
      <c r="T22" s="281" t="n">
        <v>50366</v>
      </c>
      <c r="U22" s="280" t="s">
        <v>78</v>
      </c>
      <c r="V22" s="279" t="str">
        <f aca="false">IF(Y22="","",Y22)</f>
        <v/>
      </c>
      <c r="W22" s="279" t="str">
        <f aca="false">IF(Z22="","",Z22)</f>
        <v>%НКПР</v>
      </c>
      <c r="X22" s="289" t="n">
        <v>50</v>
      </c>
      <c r="Y22" s="289"/>
      <c r="Z22" s="287" t="s">
        <v>79</v>
      </c>
      <c r="AA22" s="280" t="s">
        <v>80</v>
      </c>
      <c r="AB22" s="326"/>
      <c r="AC22" s="287" t="s">
        <v>79</v>
      </c>
      <c r="AD22" s="284" t="n">
        <v>24</v>
      </c>
      <c r="AE22" s="288" t="n">
        <v>44888</v>
      </c>
      <c r="AF22" s="327" t="n">
        <f aca="false">IF(AD22=0,0,IF(AE22="","",EDATE(AE22,AD22)-DAY(1)))</f>
        <v>45588</v>
      </c>
      <c r="AG22" s="328" t="s">
        <v>81</v>
      </c>
      <c r="AH22" s="281" t="s">
        <v>82</v>
      </c>
      <c r="AI22" s="287" t="s">
        <v>3511</v>
      </c>
      <c r="AJ22" s="281" t="s">
        <v>2325</v>
      </c>
      <c r="AK22" s="294" t="str">
        <f aca="true">IF(AE22=0,"нет данных",IF(TODAY()&lt;AF22-30,"поверен",IF(TODAY()&gt;AF22,"ЗАМЕНИТЬ","ПРОСРОЧЕН")))</f>
        <v>ЗАМЕНИТЬ</v>
      </c>
      <c r="AL22" s="329"/>
      <c r="AM22" s="287" t="s">
        <v>85</v>
      </c>
      <c r="AN22" s="287" t="s">
        <v>86</v>
      </c>
      <c r="AO22" s="287" t="s">
        <v>87</v>
      </c>
      <c r="AP22" s="289" t="s">
        <v>3505</v>
      </c>
      <c r="AQ22" s="337" t="s">
        <v>3488</v>
      </c>
      <c r="AR22" s="327"/>
      <c r="AS22" s="287" t="s">
        <v>90</v>
      </c>
      <c r="AT22" s="279" t="s">
        <v>746</v>
      </c>
      <c r="AU22" s="279"/>
      <c r="AV22" s="337" t="s">
        <v>3488</v>
      </c>
      <c r="AW22" s="328"/>
      <c r="AX22" s="291"/>
      <c r="AY22" s="291"/>
      <c r="AZ22" s="291"/>
      <c r="BA22" s="328"/>
      <c r="BB22" s="328"/>
      <c r="BC22" s="328"/>
      <c r="BD22" s="329"/>
      <c r="BE22" s="328"/>
      <c r="BF22" s="328"/>
      <c r="BG22" s="291" t="s">
        <v>3512</v>
      </c>
      <c r="BH22" s="297"/>
      <c r="BI22" s="291"/>
      <c r="BJ22" s="298" t="s">
        <v>2559</v>
      </c>
      <c r="BK22" s="298" t="s">
        <v>391</v>
      </c>
      <c r="BL22" s="573"/>
      <c r="BM22" s="573"/>
      <c r="BN22" s="573"/>
      <c r="BO22" s="573"/>
      <c r="BP22" s="573"/>
    </row>
    <row r="23" customFormat="false" ht="52.2" hidden="false" customHeight="false" outlineLevel="0" collapsed="false">
      <c r="A23" s="32"/>
      <c r="B23" s="32" t="s">
        <v>62</v>
      </c>
      <c r="C23" s="32" t="s">
        <v>63</v>
      </c>
      <c r="D23" s="492" t="s">
        <v>64</v>
      </c>
      <c r="E23" s="492" t="s">
        <v>2574</v>
      </c>
      <c r="F23" s="493" t="s">
        <v>2575</v>
      </c>
      <c r="G23" s="493" t="s">
        <v>3128</v>
      </c>
      <c r="H23" s="492" t="s">
        <v>3513</v>
      </c>
      <c r="I23" s="494" t="s">
        <v>2578</v>
      </c>
      <c r="J23" s="493" t="s">
        <v>2579</v>
      </c>
      <c r="K23" s="495" t="s">
        <v>2580</v>
      </c>
      <c r="L23" s="495" t="s">
        <v>2581</v>
      </c>
      <c r="M23" s="493" t="s">
        <v>2582</v>
      </c>
      <c r="N23" s="495" t="n">
        <v>1568834</v>
      </c>
      <c r="O23" s="32" t="s">
        <v>2583</v>
      </c>
      <c r="P23" s="32" t="s">
        <v>2584</v>
      </c>
      <c r="Q23" s="496" t="s">
        <v>239</v>
      </c>
      <c r="R23" s="498" t="n">
        <v>43221</v>
      </c>
      <c r="S23" s="494" t="n">
        <v>10</v>
      </c>
      <c r="T23" s="493" t="n">
        <f aca="false">R23+S23*365.2</f>
        <v>46873</v>
      </c>
      <c r="U23" s="492"/>
      <c r="V23" s="32" t="str">
        <f aca="false">IF(Y23="","",Y23)</f>
        <v/>
      </c>
      <c r="W23" s="32" t="str">
        <f aca="false">IF(Z23="","",Z23)</f>
        <v/>
      </c>
      <c r="X23" s="494"/>
      <c r="Y23" s="494"/>
      <c r="Z23" s="496"/>
      <c r="AA23" s="492" t="s">
        <v>572</v>
      </c>
      <c r="AB23" s="494"/>
      <c r="AC23" s="494" t="s">
        <v>111</v>
      </c>
      <c r="AD23" s="495" t="n">
        <v>12</v>
      </c>
      <c r="AE23" s="509" t="n">
        <v>45387</v>
      </c>
      <c r="AF23" s="499" t="n">
        <f aca="false">IF(AD23=0,0,IF(AE23="","",EDATE(AE23,AD23)-DAY(1)))</f>
        <v>45721</v>
      </c>
      <c r="AG23" s="499" t="s">
        <v>81</v>
      </c>
      <c r="AH23" s="493" t="s">
        <v>82</v>
      </c>
      <c r="AI23" s="496" t="s">
        <v>3514</v>
      </c>
      <c r="AJ23" s="493" t="s">
        <v>712</v>
      </c>
      <c r="AK23" s="499" t="str">
        <f aca="true">IF(AE23=0,"нет данных",IF(TODAY()&lt;AF23-30,"поверен",IF(TODAY()&gt;AF23,"ЗАМЕНИТЬ","ПРОСРОЧЕН")))</f>
        <v>ЗАМЕНИТЬ</v>
      </c>
      <c r="AL23" s="496"/>
      <c r="AM23" s="496" t="s">
        <v>85</v>
      </c>
      <c r="AN23" s="496" t="s">
        <v>86</v>
      </c>
      <c r="AO23" s="496"/>
      <c r="AP23" s="494" t="s">
        <v>2586</v>
      </c>
      <c r="AQ23" s="500" t="s">
        <v>1496</v>
      </c>
      <c r="AR23" s="499"/>
      <c r="AS23" s="496" t="s">
        <v>90</v>
      </c>
      <c r="AT23" s="32" t="s">
        <v>91</v>
      </c>
      <c r="AU23" s="32"/>
      <c r="AV23" s="493" t="n">
        <v>45167</v>
      </c>
      <c r="AW23" s="493"/>
      <c r="AX23" s="32"/>
      <c r="AY23" s="32"/>
      <c r="AZ23" s="32"/>
      <c r="BA23" s="493"/>
      <c r="BB23" s="493" t="s">
        <v>793</v>
      </c>
      <c r="BC23" s="493" t="s">
        <v>387</v>
      </c>
      <c r="BD23" s="493"/>
      <c r="BE23" s="493"/>
      <c r="BF23" s="493"/>
      <c r="BG23" s="575" t="s">
        <v>3515</v>
      </c>
      <c r="BH23" s="516"/>
      <c r="BI23" s="32" t="s">
        <v>95</v>
      </c>
      <c r="BJ23" s="500" t="s">
        <v>2587</v>
      </c>
      <c r="BK23" s="32" t="s">
        <v>354</v>
      </c>
      <c r="BL23" s="520"/>
      <c r="BM23" s="506"/>
      <c r="BN23" s="506"/>
      <c r="BO23" s="507"/>
      <c r="BP23" s="507"/>
    </row>
    <row r="24" customFormat="false" ht="52.2" hidden="false" customHeight="false" outlineLevel="0" collapsed="false">
      <c r="A24" s="32"/>
      <c r="B24" s="32" t="s">
        <v>62</v>
      </c>
      <c r="C24" s="32" t="s">
        <v>63</v>
      </c>
      <c r="D24" s="492" t="s">
        <v>64</v>
      </c>
      <c r="E24" s="492" t="s">
        <v>2574</v>
      </c>
      <c r="F24" s="493" t="s">
        <v>2575</v>
      </c>
      <c r="G24" s="493" t="s">
        <v>2576</v>
      </c>
      <c r="H24" s="492" t="s">
        <v>2577</v>
      </c>
      <c r="I24" s="494" t="s">
        <v>2578</v>
      </c>
      <c r="J24" s="493" t="s">
        <v>2579</v>
      </c>
      <c r="K24" s="495" t="s">
        <v>2580</v>
      </c>
      <c r="L24" s="495" t="s">
        <v>2581</v>
      </c>
      <c r="M24" s="493" t="s">
        <v>2582</v>
      </c>
      <c r="N24" s="495" t="n">
        <v>1568831</v>
      </c>
      <c r="O24" s="32" t="s">
        <v>2583</v>
      </c>
      <c r="P24" s="32" t="s">
        <v>2584</v>
      </c>
      <c r="Q24" s="496" t="s">
        <v>239</v>
      </c>
      <c r="R24" s="497" t="n">
        <v>43221</v>
      </c>
      <c r="S24" s="494" t="n">
        <v>10</v>
      </c>
      <c r="T24" s="493" t="n">
        <f aca="false">R24+S24*365.2</f>
        <v>46873</v>
      </c>
      <c r="U24" s="492"/>
      <c r="V24" s="455" t="str">
        <f aca="false">IF(Y24="","",Y24)</f>
        <v/>
      </c>
      <c r="W24" s="455" t="str">
        <f aca="false">IF(Z24="","",Z24)</f>
        <v/>
      </c>
      <c r="X24" s="494"/>
      <c r="Y24" s="494"/>
      <c r="Z24" s="496"/>
      <c r="AA24" s="492" t="s">
        <v>572</v>
      </c>
      <c r="AB24" s="494"/>
      <c r="AC24" s="494" t="s">
        <v>111</v>
      </c>
      <c r="AD24" s="495" t="n">
        <v>12</v>
      </c>
      <c r="AE24" s="509" t="n">
        <v>45373</v>
      </c>
      <c r="AF24" s="499" t="n">
        <f aca="false">IF(AD24=0,0,IF(AE24="","",EDATE(AE24,AD24)-DAY(1)))</f>
        <v>45707</v>
      </c>
      <c r="AG24" s="499" t="s">
        <v>81</v>
      </c>
      <c r="AH24" s="493" t="s">
        <v>82</v>
      </c>
      <c r="AI24" s="496" t="s">
        <v>2585</v>
      </c>
      <c r="AJ24" s="493" t="s">
        <v>712</v>
      </c>
      <c r="AK24" s="499" t="str">
        <f aca="true">IF(AE24=0,"нет данных",IF(TODAY()&lt;AF24-30,"поверен",IF(TODAY()&gt;AF24,"ЗАМЕНИТЬ","ПРОСРОЧЕН")))</f>
        <v>ЗАМЕНИТЬ</v>
      </c>
      <c r="AL24" s="496"/>
      <c r="AM24" s="496" t="s">
        <v>85</v>
      </c>
      <c r="AN24" s="496" t="s">
        <v>86</v>
      </c>
      <c r="AO24" s="496"/>
      <c r="AP24" s="494" t="s">
        <v>2586</v>
      </c>
      <c r="AQ24" s="500" t="s">
        <v>1496</v>
      </c>
      <c r="AR24" s="499"/>
      <c r="AS24" s="496" t="s">
        <v>90</v>
      </c>
      <c r="AT24" s="32" t="s">
        <v>91</v>
      </c>
      <c r="AU24" s="32"/>
      <c r="AV24" s="493" t="n">
        <v>45167</v>
      </c>
      <c r="AW24" s="493"/>
      <c r="AX24" s="32"/>
      <c r="AY24" s="32"/>
      <c r="AZ24" s="32"/>
      <c r="BA24" s="493"/>
      <c r="BB24" s="493" t="s">
        <v>793</v>
      </c>
      <c r="BC24" s="493" t="s">
        <v>387</v>
      </c>
      <c r="BD24" s="493"/>
      <c r="BE24" s="493"/>
      <c r="BF24" s="493"/>
      <c r="BG24" s="575" t="s">
        <v>3515</v>
      </c>
      <c r="BH24" s="511"/>
      <c r="BI24" s="455" t="s">
        <v>95</v>
      </c>
      <c r="BJ24" s="502" t="s">
        <v>2587</v>
      </c>
      <c r="BK24" s="455" t="s">
        <v>354</v>
      </c>
      <c r="BL24" s="513"/>
      <c r="BM24" s="513"/>
      <c r="BN24" s="513"/>
      <c r="BO24" s="507"/>
      <c r="BP24" s="507"/>
    </row>
    <row r="25" customFormat="false" ht="52.2" hidden="false" customHeight="false" outlineLevel="0" collapsed="false">
      <c r="A25" s="32"/>
      <c r="B25" s="32" t="s">
        <v>62</v>
      </c>
      <c r="C25" s="32" t="s">
        <v>63</v>
      </c>
      <c r="D25" s="492" t="s">
        <v>64</v>
      </c>
      <c r="E25" s="492" t="s">
        <v>2574</v>
      </c>
      <c r="F25" s="493" t="s">
        <v>2575</v>
      </c>
      <c r="G25" s="493" t="s">
        <v>2589</v>
      </c>
      <c r="H25" s="492" t="s">
        <v>2590</v>
      </c>
      <c r="I25" s="494" t="s">
        <v>2578</v>
      </c>
      <c r="J25" s="493" t="s">
        <v>2579</v>
      </c>
      <c r="K25" s="495" t="s">
        <v>2580</v>
      </c>
      <c r="L25" s="495" t="s">
        <v>2581</v>
      </c>
      <c r="M25" s="493" t="s">
        <v>2582</v>
      </c>
      <c r="N25" s="495" t="n">
        <v>1568830</v>
      </c>
      <c r="O25" s="32" t="s">
        <v>2583</v>
      </c>
      <c r="P25" s="32" t="s">
        <v>2584</v>
      </c>
      <c r="Q25" s="496" t="s">
        <v>239</v>
      </c>
      <c r="R25" s="498" t="n">
        <v>43221</v>
      </c>
      <c r="S25" s="494" t="n">
        <v>10</v>
      </c>
      <c r="T25" s="493" t="n">
        <f aca="false">R25+S25*365.2</f>
        <v>46873</v>
      </c>
      <c r="U25" s="492"/>
      <c r="V25" s="32" t="str">
        <f aca="false">IF(Y25="","",Y25)</f>
        <v/>
      </c>
      <c r="W25" s="32" t="str">
        <f aca="false">IF(Z25="","",Z25)</f>
        <v/>
      </c>
      <c r="X25" s="494"/>
      <c r="Y25" s="494"/>
      <c r="Z25" s="496"/>
      <c r="AA25" s="492" t="s">
        <v>572</v>
      </c>
      <c r="AB25" s="494"/>
      <c r="AC25" s="494" t="s">
        <v>111</v>
      </c>
      <c r="AD25" s="495" t="n">
        <v>12</v>
      </c>
      <c r="AE25" s="509" t="n">
        <v>45373</v>
      </c>
      <c r="AF25" s="499" t="n">
        <f aca="false">IF(AD25=0,0,IF(AE25="","",EDATE(AE25,AD25)-DAY(1)))</f>
        <v>45707</v>
      </c>
      <c r="AG25" s="499" t="s">
        <v>81</v>
      </c>
      <c r="AH25" s="493" t="s">
        <v>82</v>
      </c>
      <c r="AI25" s="496" t="s">
        <v>2591</v>
      </c>
      <c r="AJ25" s="493" t="s">
        <v>712</v>
      </c>
      <c r="AK25" s="499" t="str">
        <f aca="true">IF(AE25=0,"нет данных",IF(TODAY()&lt;AF25-30,"поверен",IF(TODAY()&gt;AF25,"ЗАМЕНИТЬ","ПРОСРОЧЕН")))</f>
        <v>ЗАМЕНИТЬ</v>
      </c>
      <c r="AL25" s="496"/>
      <c r="AM25" s="496" t="s">
        <v>85</v>
      </c>
      <c r="AN25" s="496" t="s">
        <v>86</v>
      </c>
      <c r="AO25" s="496"/>
      <c r="AP25" s="494" t="s">
        <v>2586</v>
      </c>
      <c r="AQ25" s="500" t="s">
        <v>1496</v>
      </c>
      <c r="AR25" s="499"/>
      <c r="AS25" s="496" t="s">
        <v>90</v>
      </c>
      <c r="AT25" s="32" t="s">
        <v>91</v>
      </c>
      <c r="AU25" s="32"/>
      <c r="AV25" s="493" t="n">
        <v>45167</v>
      </c>
      <c r="AW25" s="493"/>
      <c r="AX25" s="32"/>
      <c r="AY25" s="32"/>
      <c r="AZ25" s="32"/>
      <c r="BA25" s="493"/>
      <c r="BB25" s="493" t="s">
        <v>793</v>
      </c>
      <c r="BC25" s="493" t="s">
        <v>387</v>
      </c>
      <c r="BD25" s="493"/>
      <c r="BE25" s="493"/>
      <c r="BF25" s="493"/>
      <c r="BG25" s="575" t="s">
        <v>3515</v>
      </c>
      <c r="BH25" s="516"/>
      <c r="BI25" s="32" t="s">
        <v>95</v>
      </c>
      <c r="BJ25" s="500" t="s">
        <v>2587</v>
      </c>
      <c r="BK25" s="32" t="s">
        <v>354</v>
      </c>
      <c r="BL25" s="506"/>
      <c r="BM25" s="506"/>
      <c r="BN25" s="506"/>
      <c r="BO25" s="507"/>
      <c r="BP25" s="507"/>
    </row>
    <row r="26" customFormat="false" ht="52.2" hidden="false" customHeight="false" outlineLevel="0" collapsed="false">
      <c r="A26" s="32"/>
      <c r="B26" s="32" t="s">
        <v>62</v>
      </c>
      <c r="C26" s="32" t="s">
        <v>63</v>
      </c>
      <c r="D26" s="492" t="s">
        <v>64</v>
      </c>
      <c r="E26" s="492" t="s">
        <v>2574</v>
      </c>
      <c r="F26" s="493" t="s">
        <v>2575</v>
      </c>
      <c r="G26" s="493" t="s">
        <v>2592</v>
      </c>
      <c r="H26" s="492" t="s">
        <v>2593</v>
      </c>
      <c r="I26" s="494" t="s">
        <v>2578</v>
      </c>
      <c r="J26" s="493" t="s">
        <v>2579</v>
      </c>
      <c r="K26" s="495" t="s">
        <v>2580</v>
      </c>
      <c r="L26" s="495" t="s">
        <v>2581</v>
      </c>
      <c r="M26" s="493" t="s">
        <v>2582</v>
      </c>
      <c r="N26" s="495" t="n">
        <v>1568835</v>
      </c>
      <c r="O26" s="32" t="s">
        <v>2583</v>
      </c>
      <c r="P26" s="32" t="s">
        <v>2584</v>
      </c>
      <c r="Q26" s="496" t="s">
        <v>239</v>
      </c>
      <c r="R26" s="498" t="n">
        <v>43221</v>
      </c>
      <c r="S26" s="494" t="n">
        <v>10</v>
      </c>
      <c r="T26" s="493" t="n">
        <f aca="false">R26+S26*365.2</f>
        <v>46873</v>
      </c>
      <c r="U26" s="492"/>
      <c r="V26" s="32" t="str">
        <f aca="false">IF(Y26="","",Y26)</f>
        <v/>
      </c>
      <c r="W26" s="32" t="str">
        <f aca="false">IF(Z26="","",Z26)</f>
        <v/>
      </c>
      <c r="X26" s="494"/>
      <c r="Y26" s="494"/>
      <c r="Z26" s="496"/>
      <c r="AA26" s="492" t="s">
        <v>572</v>
      </c>
      <c r="AB26" s="494"/>
      <c r="AC26" s="494" t="s">
        <v>111</v>
      </c>
      <c r="AD26" s="495" t="n">
        <v>12</v>
      </c>
      <c r="AE26" s="509" t="n">
        <v>45373</v>
      </c>
      <c r="AF26" s="499" t="n">
        <f aca="false">IF(AD26=0,0,IF(AE26="","",EDATE(AE26,AD26)-DAY(1)))</f>
        <v>45707</v>
      </c>
      <c r="AG26" s="499" t="s">
        <v>81</v>
      </c>
      <c r="AH26" s="493" t="s">
        <v>82</v>
      </c>
      <c r="AI26" s="496" t="s">
        <v>2594</v>
      </c>
      <c r="AJ26" s="493" t="s">
        <v>712</v>
      </c>
      <c r="AK26" s="499" t="str">
        <f aca="true">IF(AE26=0,"нет данных",IF(TODAY()&lt;AF26-30,"поверен",IF(TODAY()&gt;AF26,"ЗАМЕНИТЬ","ПРОСРОЧЕН")))</f>
        <v>ЗАМЕНИТЬ</v>
      </c>
      <c r="AL26" s="496"/>
      <c r="AM26" s="496" t="s">
        <v>85</v>
      </c>
      <c r="AN26" s="496" t="s">
        <v>86</v>
      </c>
      <c r="AO26" s="496"/>
      <c r="AP26" s="494" t="s">
        <v>2586</v>
      </c>
      <c r="AQ26" s="500" t="s">
        <v>1496</v>
      </c>
      <c r="AR26" s="499"/>
      <c r="AS26" s="496" t="s">
        <v>90</v>
      </c>
      <c r="AT26" s="32" t="s">
        <v>91</v>
      </c>
      <c r="AU26" s="32"/>
      <c r="AV26" s="493" t="n">
        <v>45167</v>
      </c>
      <c r="AW26" s="493"/>
      <c r="AX26" s="32"/>
      <c r="AY26" s="32"/>
      <c r="AZ26" s="32"/>
      <c r="BA26" s="493"/>
      <c r="BB26" s="493" t="s">
        <v>793</v>
      </c>
      <c r="BC26" s="493" t="s">
        <v>387</v>
      </c>
      <c r="BD26" s="493"/>
      <c r="BE26" s="493"/>
      <c r="BF26" s="493"/>
      <c r="BG26" s="575" t="s">
        <v>3515</v>
      </c>
      <c r="BH26" s="516"/>
      <c r="BI26" s="32" t="s">
        <v>95</v>
      </c>
      <c r="BJ26" s="500" t="s">
        <v>2587</v>
      </c>
      <c r="BK26" s="32" t="s">
        <v>354</v>
      </c>
      <c r="BL26" s="576"/>
      <c r="BM26" s="506"/>
      <c r="BN26" s="506"/>
      <c r="BO26" s="507"/>
      <c r="BP26" s="507"/>
    </row>
    <row r="27" customFormat="false" ht="64.15" hidden="false" customHeight="false" outlineLevel="0" collapsed="false">
      <c r="A27" s="36"/>
      <c r="B27" s="36" t="s">
        <v>62</v>
      </c>
      <c r="C27" s="36" t="s">
        <v>63</v>
      </c>
      <c r="D27" s="37" t="s">
        <v>64</v>
      </c>
      <c r="E27" s="37" t="s">
        <v>2555</v>
      </c>
      <c r="F27" s="38" t="s">
        <v>2556</v>
      </c>
      <c r="G27" s="38" t="s">
        <v>342</v>
      </c>
      <c r="H27" s="37" t="s">
        <v>3516</v>
      </c>
      <c r="I27" s="39" t="s">
        <v>2319</v>
      </c>
      <c r="J27" s="38" t="s">
        <v>2320</v>
      </c>
      <c r="K27" s="40" t="s">
        <v>71</v>
      </c>
      <c r="L27" s="40" t="s">
        <v>450</v>
      </c>
      <c r="M27" s="40" t="s">
        <v>451</v>
      </c>
      <c r="N27" s="40" t="s">
        <v>3517</v>
      </c>
      <c r="O27" s="36" t="s">
        <v>452</v>
      </c>
      <c r="P27" s="36" t="s">
        <v>76</v>
      </c>
      <c r="Q27" s="41" t="s">
        <v>77</v>
      </c>
      <c r="R27" s="44" t="n">
        <v>44826</v>
      </c>
      <c r="S27" s="39" t="n">
        <v>15</v>
      </c>
      <c r="T27" s="145" t="n">
        <f aca="false">R27+S27*365.2</f>
        <v>50304</v>
      </c>
      <c r="U27" s="37" t="s">
        <v>78</v>
      </c>
      <c r="V27" s="51" t="str">
        <f aca="false">IF(Z27="","",Z27)</f>
        <v/>
      </c>
      <c r="W27" s="51" t="str">
        <f aca="false">IF(AA27="","",AA27)</f>
        <v>%НКПР</v>
      </c>
      <c r="X27" s="39" t="n">
        <v>50</v>
      </c>
      <c r="Y27" s="39"/>
      <c r="Z27" s="39"/>
      <c r="AA27" s="41" t="s">
        <v>79</v>
      </c>
      <c r="AB27" s="41"/>
      <c r="AC27" s="37" t="s">
        <v>80</v>
      </c>
      <c r="AD27" s="39"/>
      <c r="AE27" s="41" t="s">
        <v>79</v>
      </c>
      <c r="AF27" s="40" t="n">
        <v>36</v>
      </c>
      <c r="AG27" s="44" t="n">
        <v>44826</v>
      </c>
      <c r="AH27" s="45" t="n">
        <f aca="false">IF(AF27=0,0,IF(AG27="","",EDATE(AG27,AF27)-DAY(1)))</f>
        <v>45891</v>
      </c>
      <c r="AI27" s="38" t="s">
        <v>81</v>
      </c>
      <c r="AJ27" s="38" t="s">
        <v>82</v>
      </c>
      <c r="AK27" s="41" t="s">
        <v>3518</v>
      </c>
      <c r="AL27" s="36" t="s">
        <v>454</v>
      </c>
      <c r="AM27" s="45" t="str">
        <f aca="true">IF(AG27=0,"нет данных",IF(TODAY()&lt;AH27-30,"поверен",IF(TODAY()&gt;AH27,"ЗАМЕНИТЬ","ПРОСРОЧЕН")))</f>
        <v>ЗАМЕНИТЬ</v>
      </c>
      <c r="AN27" s="41"/>
      <c r="AO27" s="41" t="s">
        <v>85</v>
      </c>
      <c r="AP27" s="41" t="s">
        <v>86</v>
      </c>
      <c r="AQ27" s="41" t="s">
        <v>87</v>
      </c>
      <c r="AR27" s="39" t="s">
        <v>455</v>
      </c>
      <c r="AS27" s="46" t="s">
        <v>3519</v>
      </c>
      <c r="AT27" s="45"/>
      <c r="AU27" s="41" t="s">
        <v>90</v>
      </c>
      <c r="AV27" s="36" t="s">
        <v>746</v>
      </c>
      <c r="AW27" s="36"/>
      <c r="AX27" s="38" t="n">
        <v>44596</v>
      </c>
      <c r="AY27" s="38"/>
      <c r="AZ27" s="36"/>
      <c r="BA27" s="36"/>
      <c r="BB27" s="36"/>
      <c r="BC27" s="38" t="s">
        <v>402</v>
      </c>
      <c r="BD27" s="38" t="s">
        <v>93</v>
      </c>
      <c r="BE27" s="38" t="s">
        <v>94</v>
      </c>
      <c r="BF27" s="41" t="n">
        <v>3160</v>
      </c>
      <c r="BG27" s="38"/>
      <c r="BH27" s="38"/>
      <c r="BI27" s="104"/>
      <c r="BJ27" s="105"/>
      <c r="BK27" s="36"/>
      <c r="BL27" s="50" t="s">
        <v>458</v>
      </c>
      <c r="BM27" s="50" t="s">
        <v>459</v>
      </c>
    </row>
    <row r="28" customFormat="false" ht="64.15" hidden="false" customHeight="false" outlineLevel="0" collapsed="false">
      <c r="A28" s="32"/>
      <c r="B28" s="32" t="s">
        <v>62</v>
      </c>
      <c r="C28" s="32" t="s">
        <v>63</v>
      </c>
      <c r="D28" s="492" t="s">
        <v>64</v>
      </c>
      <c r="E28" s="492" t="s">
        <v>2574</v>
      </c>
      <c r="F28" s="493" t="s">
        <v>2575</v>
      </c>
      <c r="G28" s="493" t="s">
        <v>2317</v>
      </c>
      <c r="H28" s="492" t="s">
        <v>3520</v>
      </c>
      <c r="I28" s="494" t="s">
        <v>448</v>
      </c>
      <c r="J28" s="493" t="s">
        <v>449</v>
      </c>
      <c r="K28" s="495" t="s">
        <v>71</v>
      </c>
      <c r="L28" s="495" t="s">
        <v>450</v>
      </c>
      <c r="M28" s="495" t="s">
        <v>451</v>
      </c>
      <c r="N28" s="492" t="s">
        <v>3521</v>
      </c>
      <c r="O28" s="32" t="s">
        <v>452</v>
      </c>
      <c r="P28" s="32" t="s">
        <v>76</v>
      </c>
      <c r="Q28" s="496" t="s">
        <v>77</v>
      </c>
      <c r="R28" s="497" t="n">
        <v>44805</v>
      </c>
      <c r="S28" s="494" t="n">
        <v>15</v>
      </c>
      <c r="T28" s="493" t="n">
        <f aca="false">R28+S28*365.2</f>
        <v>50283</v>
      </c>
      <c r="U28" s="492" t="s">
        <v>78</v>
      </c>
      <c r="V28" s="455" t="str">
        <f aca="false">IF(Z28="","",Z28)</f>
        <v/>
      </c>
      <c r="W28" s="455" t="str">
        <f aca="false">IF(AA28="","",AA28)</f>
        <v>%НКПР</v>
      </c>
      <c r="X28" s="494" t="n">
        <v>100</v>
      </c>
      <c r="Y28" s="494"/>
      <c r="Z28" s="494"/>
      <c r="AA28" s="496" t="s">
        <v>79</v>
      </c>
      <c r="AB28" s="496"/>
      <c r="AC28" s="492" t="s">
        <v>80</v>
      </c>
      <c r="AD28" s="494"/>
      <c r="AE28" s="496" t="s">
        <v>79</v>
      </c>
      <c r="AF28" s="495" t="n">
        <v>36</v>
      </c>
      <c r="AG28" s="509" t="n">
        <v>44826</v>
      </c>
      <c r="AH28" s="499" t="n">
        <f aca="false">IF(AF28=0,0,IF(AG28="","",EDATE(AG28,AF28)-DAY(1)))</f>
        <v>45891</v>
      </c>
      <c r="AI28" s="493" t="s">
        <v>81</v>
      </c>
      <c r="AJ28" s="493" t="s">
        <v>82</v>
      </c>
      <c r="AK28" s="496" t="s">
        <v>3522</v>
      </c>
      <c r="AL28" s="32" t="s">
        <v>454</v>
      </c>
      <c r="AM28" s="499" t="str">
        <f aca="true">IF(AG28=0,"нет данных",IF(TODAY()&lt;AH28-30,"поверен",IF(TODAY()&gt;AH28,"ЗАМЕНИТЬ","ПРОСРОЧЕН")))</f>
        <v>ЗАМЕНИТЬ</v>
      </c>
      <c r="AN28" s="496"/>
      <c r="AO28" s="496" t="s">
        <v>85</v>
      </c>
      <c r="AP28" s="496" t="s">
        <v>86</v>
      </c>
      <c r="AQ28" s="496" t="s">
        <v>87</v>
      </c>
      <c r="AR28" s="494" t="s">
        <v>455</v>
      </c>
      <c r="AS28" s="500" t="s">
        <v>3523</v>
      </c>
      <c r="AT28" s="499"/>
      <c r="AU28" s="496" t="s">
        <v>90</v>
      </c>
      <c r="AV28" s="32" t="s">
        <v>746</v>
      </c>
      <c r="AW28" s="32"/>
      <c r="AX28" s="500" t="s">
        <v>3523</v>
      </c>
      <c r="AY28" s="493"/>
      <c r="AZ28" s="32"/>
      <c r="BA28" s="32"/>
      <c r="BB28" s="32"/>
      <c r="BC28" s="493"/>
      <c r="BD28" s="493" t="s">
        <v>93</v>
      </c>
      <c r="BE28" s="493" t="s">
        <v>94</v>
      </c>
      <c r="BF28" s="496" t="n">
        <v>3160</v>
      </c>
      <c r="BG28" s="493" t="s">
        <v>3524</v>
      </c>
      <c r="BH28" s="493"/>
      <c r="BI28" s="577"/>
      <c r="BJ28" s="511"/>
      <c r="BK28" s="502" t="s">
        <v>95</v>
      </c>
      <c r="BL28" s="502" t="s">
        <v>458</v>
      </c>
      <c r="BM28" s="502" t="s">
        <v>459</v>
      </c>
      <c r="BN28" s="513"/>
      <c r="BO28" s="513"/>
      <c r="BP28" s="513"/>
    </row>
    <row r="29" customFormat="false" ht="64.15" hidden="false" customHeight="false" outlineLevel="0" collapsed="false">
      <c r="A29" s="32"/>
      <c r="B29" s="32" t="s">
        <v>62</v>
      </c>
      <c r="C29" s="32" t="s">
        <v>63</v>
      </c>
      <c r="D29" s="492" t="s">
        <v>64</v>
      </c>
      <c r="E29" s="492" t="s">
        <v>2574</v>
      </c>
      <c r="F29" s="493" t="s">
        <v>2575</v>
      </c>
      <c r="G29" s="493" t="s">
        <v>2317</v>
      </c>
      <c r="H29" s="492" t="s">
        <v>3525</v>
      </c>
      <c r="I29" s="494" t="s">
        <v>448</v>
      </c>
      <c r="J29" s="493" t="s">
        <v>449</v>
      </c>
      <c r="K29" s="495" t="s">
        <v>71</v>
      </c>
      <c r="L29" s="495" t="s">
        <v>450</v>
      </c>
      <c r="M29" s="495" t="s">
        <v>451</v>
      </c>
      <c r="N29" s="492" t="s">
        <v>3526</v>
      </c>
      <c r="O29" s="32" t="s">
        <v>452</v>
      </c>
      <c r="P29" s="32" t="s">
        <v>76</v>
      </c>
      <c r="Q29" s="496" t="s">
        <v>77</v>
      </c>
      <c r="R29" s="497" t="n">
        <v>44805</v>
      </c>
      <c r="S29" s="494" t="n">
        <v>15</v>
      </c>
      <c r="T29" s="493" t="n">
        <f aca="false">R29+S29*365.2</f>
        <v>50283</v>
      </c>
      <c r="U29" s="492" t="s">
        <v>78</v>
      </c>
      <c r="V29" s="455" t="str">
        <f aca="false">IF(Z29="","",Z29)</f>
        <v/>
      </c>
      <c r="W29" s="455" t="str">
        <f aca="false">IF(AA29="","",AA29)</f>
        <v>%НКПР</v>
      </c>
      <c r="X29" s="494" t="n">
        <v>100</v>
      </c>
      <c r="Y29" s="494"/>
      <c r="Z29" s="494"/>
      <c r="AA29" s="496" t="s">
        <v>79</v>
      </c>
      <c r="AB29" s="496"/>
      <c r="AC29" s="492" t="s">
        <v>80</v>
      </c>
      <c r="AD29" s="494"/>
      <c r="AE29" s="496" t="s">
        <v>79</v>
      </c>
      <c r="AF29" s="495" t="n">
        <v>36</v>
      </c>
      <c r="AG29" s="509" t="n">
        <v>44826</v>
      </c>
      <c r="AH29" s="499" t="n">
        <f aca="false">IF(AF29=0,0,IF(AG29="","",EDATE(AG29,AF29)-DAY(1)))</f>
        <v>45891</v>
      </c>
      <c r="AI29" s="493" t="s">
        <v>81</v>
      </c>
      <c r="AJ29" s="493" t="s">
        <v>82</v>
      </c>
      <c r="AK29" s="496" t="s">
        <v>3527</v>
      </c>
      <c r="AL29" s="32" t="s">
        <v>454</v>
      </c>
      <c r="AM29" s="499" t="str">
        <f aca="true">IF(AG29=0,"нет данных",IF(TODAY()&lt;AH29-30,"поверен",IF(TODAY()&gt;AH29,"ЗАМЕНИТЬ","ПРОСРОЧЕН")))</f>
        <v>ЗАМЕНИТЬ</v>
      </c>
      <c r="AN29" s="496"/>
      <c r="AO29" s="496" t="s">
        <v>85</v>
      </c>
      <c r="AP29" s="496" t="s">
        <v>86</v>
      </c>
      <c r="AQ29" s="496" t="s">
        <v>87</v>
      </c>
      <c r="AR29" s="494" t="s">
        <v>455</v>
      </c>
      <c r="AS29" s="500" t="s">
        <v>3523</v>
      </c>
      <c r="AT29" s="499"/>
      <c r="AU29" s="496" t="s">
        <v>90</v>
      </c>
      <c r="AV29" s="32" t="s">
        <v>746</v>
      </c>
      <c r="AW29" s="32"/>
      <c r="AX29" s="500" t="s">
        <v>3523</v>
      </c>
      <c r="AY29" s="493"/>
      <c r="AZ29" s="32"/>
      <c r="BA29" s="32"/>
      <c r="BB29" s="32"/>
      <c r="BC29" s="493"/>
      <c r="BD29" s="493" t="s">
        <v>93</v>
      </c>
      <c r="BE29" s="493" t="s">
        <v>94</v>
      </c>
      <c r="BF29" s="496" t="n">
        <v>3160</v>
      </c>
      <c r="BG29" s="493" t="s">
        <v>3524</v>
      </c>
      <c r="BH29" s="493"/>
      <c r="BI29" s="577"/>
      <c r="BJ29" s="511"/>
      <c r="BK29" s="502" t="s">
        <v>95</v>
      </c>
      <c r="BL29" s="502" t="s">
        <v>458</v>
      </c>
      <c r="BM29" s="502" t="s">
        <v>459</v>
      </c>
      <c r="BN29" s="513"/>
      <c r="BO29" s="513"/>
      <c r="BP29" s="513"/>
    </row>
    <row r="30" customFormat="false" ht="64.15" hidden="false" customHeight="false" outlineLevel="0" collapsed="false">
      <c r="A30" s="32"/>
      <c r="B30" s="32" t="s">
        <v>62</v>
      </c>
      <c r="C30" s="32" t="s">
        <v>63</v>
      </c>
      <c r="D30" s="492" t="s">
        <v>64</v>
      </c>
      <c r="E30" s="492" t="s">
        <v>2574</v>
      </c>
      <c r="F30" s="493" t="s">
        <v>2575</v>
      </c>
      <c r="G30" s="493" t="s">
        <v>2317</v>
      </c>
      <c r="H30" s="492" t="s">
        <v>3525</v>
      </c>
      <c r="I30" s="494" t="s">
        <v>448</v>
      </c>
      <c r="J30" s="493" t="s">
        <v>449</v>
      </c>
      <c r="K30" s="495" t="s">
        <v>71</v>
      </c>
      <c r="L30" s="495" t="s">
        <v>450</v>
      </c>
      <c r="M30" s="495" t="s">
        <v>451</v>
      </c>
      <c r="N30" s="492" t="s">
        <v>3526</v>
      </c>
      <c r="O30" s="32" t="s">
        <v>452</v>
      </c>
      <c r="P30" s="32" t="s">
        <v>76</v>
      </c>
      <c r="Q30" s="496" t="s">
        <v>77</v>
      </c>
      <c r="R30" s="497" t="n">
        <v>44805</v>
      </c>
      <c r="S30" s="494" t="n">
        <v>15</v>
      </c>
      <c r="T30" s="493" t="n">
        <f aca="false">R30+S30*365.2</f>
        <v>50283</v>
      </c>
      <c r="U30" s="492" t="s">
        <v>78</v>
      </c>
      <c r="V30" s="455" t="str">
        <f aca="false">IF(Z30="","",Z30)</f>
        <v/>
      </c>
      <c r="W30" s="455" t="str">
        <f aca="false">IF(AA30="","",AA30)</f>
        <v>%НКПР</v>
      </c>
      <c r="X30" s="494" t="n">
        <v>100</v>
      </c>
      <c r="Y30" s="494"/>
      <c r="Z30" s="494"/>
      <c r="AA30" s="496" t="s">
        <v>79</v>
      </c>
      <c r="AB30" s="496"/>
      <c r="AC30" s="492" t="s">
        <v>80</v>
      </c>
      <c r="AD30" s="494"/>
      <c r="AE30" s="496" t="s">
        <v>79</v>
      </c>
      <c r="AF30" s="495" t="n">
        <v>36</v>
      </c>
      <c r="AG30" s="509" t="n">
        <v>44826</v>
      </c>
      <c r="AH30" s="499" t="n">
        <f aca="false">IF(AF30=0,0,IF(AG30="","",EDATE(AG30,AF30)-DAY(1)))</f>
        <v>45891</v>
      </c>
      <c r="AI30" s="493" t="s">
        <v>81</v>
      </c>
      <c r="AJ30" s="493" t="s">
        <v>82</v>
      </c>
      <c r="AK30" s="496" t="s">
        <v>3527</v>
      </c>
      <c r="AL30" s="32" t="s">
        <v>454</v>
      </c>
      <c r="AM30" s="499" t="str">
        <f aca="true">IF(AG30=0,"нет данных",IF(TODAY()&lt;AH30-30,"поверен",IF(TODAY()&gt;AH30,"ЗАМЕНИТЬ","ПРОСРОЧЕН")))</f>
        <v>ЗАМЕНИТЬ</v>
      </c>
      <c r="AN30" s="496"/>
      <c r="AO30" s="496" t="s">
        <v>85</v>
      </c>
      <c r="AP30" s="496" t="s">
        <v>86</v>
      </c>
      <c r="AQ30" s="496" t="s">
        <v>87</v>
      </c>
      <c r="AR30" s="494" t="s">
        <v>455</v>
      </c>
      <c r="AS30" s="500" t="s">
        <v>3523</v>
      </c>
      <c r="AT30" s="499"/>
      <c r="AU30" s="496" t="s">
        <v>90</v>
      </c>
      <c r="AV30" s="32" t="s">
        <v>746</v>
      </c>
      <c r="AW30" s="32"/>
      <c r="AX30" s="500" t="s">
        <v>3523</v>
      </c>
      <c r="AY30" s="493"/>
      <c r="AZ30" s="32"/>
      <c r="BA30" s="32"/>
      <c r="BB30" s="32"/>
      <c r="BC30" s="493"/>
      <c r="BD30" s="493" t="s">
        <v>93</v>
      </c>
      <c r="BE30" s="493" t="s">
        <v>94</v>
      </c>
      <c r="BF30" s="496" t="n">
        <v>3160</v>
      </c>
      <c r="BG30" s="493" t="s">
        <v>3524</v>
      </c>
      <c r="BH30" s="493"/>
      <c r="BI30" s="577"/>
      <c r="BJ30" s="511"/>
      <c r="BK30" s="502" t="s">
        <v>95</v>
      </c>
      <c r="BL30" s="502" t="s">
        <v>458</v>
      </c>
      <c r="BM30" s="502" t="s">
        <v>459</v>
      </c>
      <c r="BN30" s="513"/>
      <c r="BO30" s="513"/>
      <c r="BP30" s="513"/>
    </row>
    <row r="31" customFormat="false" ht="64.15" hidden="false" customHeight="false" outlineLevel="0" collapsed="false">
      <c r="A31" s="455"/>
      <c r="B31" s="32" t="s">
        <v>62</v>
      </c>
      <c r="C31" s="32" t="s">
        <v>63</v>
      </c>
      <c r="D31" s="578" t="s">
        <v>64</v>
      </c>
      <c r="E31" s="578" t="s">
        <v>3528</v>
      </c>
      <c r="F31" s="579" t="s">
        <v>3529</v>
      </c>
      <c r="G31" s="579" t="s">
        <v>3530</v>
      </c>
      <c r="H31" s="578" t="s">
        <v>3531</v>
      </c>
      <c r="I31" s="580" t="s">
        <v>2185</v>
      </c>
      <c r="J31" s="579" t="s">
        <v>2186</v>
      </c>
      <c r="K31" s="514" t="s">
        <v>2070</v>
      </c>
      <c r="L31" s="495" t="s">
        <v>2188</v>
      </c>
      <c r="M31" s="514" t="s">
        <v>2189</v>
      </c>
      <c r="N31" s="514" t="n">
        <v>13422</v>
      </c>
      <c r="O31" s="455" t="s">
        <v>3500</v>
      </c>
      <c r="P31" s="455" t="s">
        <v>76</v>
      </c>
      <c r="Q31" s="581" t="s">
        <v>77</v>
      </c>
      <c r="R31" s="502" t="s">
        <v>273</v>
      </c>
      <c r="S31" s="580" t="n">
        <v>10</v>
      </c>
      <c r="T31" s="579" t="e">
        <f aca="false">R31+S31*365.2</f>
        <v>#VALUE!</v>
      </c>
      <c r="U31" s="578" t="s">
        <v>78</v>
      </c>
      <c r="V31" s="455"/>
      <c r="W31" s="455" t="str">
        <f aca="false">IF(AA31="","",AA31)</f>
        <v>%НКПР</v>
      </c>
      <c r="X31" s="580" t="n">
        <v>100</v>
      </c>
      <c r="Y31" s="580"/>
      <c r="Z31" s="580"/>
      <c r="AA31" s="581" t="s">
        <v>79</v>
      </c>
      <c r="AB31" s="581"/>
      <c r="AC31" s="578" t="s">
        <v>80</v>
      </c>
      <c r="AD31" s="580"/>
      <c r="AE31" s="581" t="s">
        <v>79</v>
      </c>
      <c r="AF31" s="514" t="n">
        <v>12</v>
      </c>
      <c r="AG31" s="582" t="n">
        <v>45541</v>
      </c>
      <c r="AH31" s="499" t="n">
        <f aca="false">IF(AF31=0,0,IF(AG31="","",EDATE(AG31,AF31)-DAY(1)))</f>
        <v>45875</v>
      </c>
      <c r="AI31" s="579" t="s">
        <v>81</v>
      </c>
      <c r="AJ31" s="579" t="s">
        <v>82</v>
      </c>
      <c r="AK31" s="581" t="s">
        <v>3532</v>
      </c>
      <c r="AL31" s="579" t="s">
        <v>316</v>
      </c>
      <c r="AM31" s="583" t="str">
        <f aca="true">IF(AG31=0,"нет данных",IF(TODAY()&lt;AH31-30,"поверен",IF(TODAY()&gt;AH31,"ЗАМЕНИТЬ","ПРОСРОЧЕН")))</f>
        <v>ЗАМЕНИТЬ</v>
      </c>
      <c r="AN31" s="581"/>
      <c r="AO31" s="581" t="s">
        <v>85</v>
      </c>
      <c r="AP31" s="581" t="s">
        <v>86</v>
      </c>
      <c r="AQ31" s="581" t="s">
        <v>87</v>
      </c>
      <c r="AR31" s="580" t="s">
        <v>3502</v>
      </c>
      <c r="AS31" s="502" t="s">
        <v>115</v>
      </c>
      <c r="AT31" s="583"/>
      <c r="AU31" s="581" t="s">
        <v>90</v>
      </c>
      <c r="AV31" s="455" t="s">
        <v>746</v>
      </c>
      <c r="AW31" s="455"/>
      <c r="AX31" s="579"/>
      <c r="AY31" s="579"/>
      <c r="AZ31" s="455"/>
      <c r="BA31" s="455"/>
      <c r="BB31" s="455"/>
      <c r="BC31" s="579"/>
      <c r="BD31" s="579" t="s">
        <v>93</v>
      </c>
      <c r="BE31" s="579" t="s">
        <v>94</v>
      </c>
      <c r="BF31" s="581" t="n">
        <v>3160</v>
      </c>
      <c r="BG31" s="493" t="s">
        <v>3524</v>
      </c>
      <c r="BH31" s="579"/>
      <c r="BI31" s="577" t="s">
        <v>118</v>
      </c>
      <c r="BJ31" s="584"/>
      <c r="BK31" s="455"/>
      <c r="BL31" s="455"/>
      <c r="BM31" s="455"/>
      <c r="BN31" s="513"/>
      <c r="BO31" s="513"/>
      <c r="BP31" s="513"/>
    </row>
  </sheetData>
  <autoFilter ref="A1:BG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9" activeCellId="0" sqref="J19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5.71"/>
    <col collapsed="false" customWidth="true" hidden="false" outlineLevel="0" max="3" min="3" style="0" width="16.85"/>
    <col collapsed="false" customWidth="true" hidden="false" outlineLevel="0" max="4" min="4" style="0" width="10.57"/>
    <col collapsed="false" customWidth="true" hidden="false" outlineLevel="0" max="5" min="5" style="0" width="16.43"/>
    <col collapsed="false" customWidth="true" hidden="false" outlineLevel="0" max="7" min="7" style="0" width="14.14"/>
    <col collapsed="false" customWidth="true" hidden="false" outlineLevel="0" max="9" min="9" style="0" width="11.43"/>
    <col collapsed="false" customWidth="true" hidden="false" outlineLevel="0" max="10" min="10" style="0" width="11"/>
  </cols>
  <sheetData>
    <row r="1" customFormat="false" ht="14.25" hidden="false" customHeight="false" outlineLevel="0" collapsed="false">
      <c r="A1" s="585" t="s">
        <v>3533</v>
      </c>
      <c r="B1" s="585"/>
      <c r="C1" s="585"/>
      <c r="D1" s="586"/>
      <c r="E1" s="587" t="s">
        <v>3534</v>
      </c>
      <c r="F1" s="587"/>
      <c r="G1" s="587"/>
      <c r="H1" s="586"/>
      <c r="I1" s="588"/>
      <c r="K1" s="589" t="s">
        <v>3533</v>
      </c>
    </row>
    <row r="2" customFormat="false" ht="14.25" hidden="false" customHeight="false" outlineLevel="0" collapsed="false">
      <c r="A2" s="590" t="s">
        <v>3535</v>
      </c>
      <c r="B2" s="590"/>
      <c r="C2" s="590"/>
      <c r="D2" s="586"/>
      <c r="E2" s="587" t="s">
        <v>3536</v>
      </c>
      <c r="F2" s="587"/>
      <c r="G2" s="587"/>
      <c r="H2" s="586"/>
      <c r="I2" s="588"/>
      <c r="K2" s="589" t="s">
        <v>3537</v>
      </c>
    </row>
    <row r="3" customFormat="false" ht="14.25" hidden="false" customHeight="false" outlineLevel="0" collapsed="false">
      <c r="A3" s="590" t="s">
        <v>3538</v>
      </c>
      <c r="B3" s="590"/>
      <c r="C3" s="590"/>
      <c r="D3" s="586"/>
      <c r="E3" s="587" t="s">
        <v>3539</v>
      </c>
      <c r="F3" s="587"/>
      <c r="G3" s="587"/>
      <c r="H3" s="586"/>
      <c r="I3" s="588"/>
      <c r="K3" s="589" t="s">
        <v>3540</v>
      </c>
    </row>
    <row r="4" customFormat="false" ht="14.25" hidden="false" customHeight="false" outlineLevel="0" collapsed="false">
      <c r="A4" s="590" t="s">
        <v>3541</v>
      </c>
      <c r="B4" s="590"/>
      <c r="C4" s="590"/>
      <c r="D4" s="586"/>
      <c r="E4" s="587" t="s">
        <v>3541</v>
      </c>
      <c r="F4" s="587"/>
      <c r="G4" s="587"/>
      <c r="H4" s="586"/>
      <c r="I4" s="588"/>
      <c r="K4" s="589"/>
    </row>
    <row r="5" customFormat="false" ht="14.25" hidden="false" customHeight="false" outlineLevel="0" collapsed="false">
      <c r="A5" s="590"/>
      <c r="B5" s="590"/>
      <c r="C5" s="590"/>
      <c r="D5" s="586"/>
      <c r="E5" s="591"/>
      <c r="G5" s="586"/>
      <c r="H5" s="586"/>
      <c r="I5" s="588"/>
      <c r="K5" s="589"/>
    </row>
    <row r="6" customFormat="false" ht="14.25" hidden="false" customHeight="false" outlineLevel="0" collapsed="false">
      <c r="A6" s="590" t="s">
        <v>3542</v>
      </c>
      <c r="B6" s="590"/>
      <c r="C6" s="590"/>
      <c r="D6" s="586"/>
      <c r="E6" s="587" t="s">
        <v>3543</v>
      </c>
      <c r="F6" s="587"/>
      <c r="G6" s="587"/>
      <c r="H6" s="586"/>
      <c r="I6" s="588"/>
      <c r="K6" s="589" t="s">
        <v>3544</v>
      </c>
    </row>
    <row r="7" customFormat="false" ht="14.25" hidden="false" customHeight="false" outlineLevel="0" collapsed="false">
      <c r="A7" s="590"/>
      <c r="B7" s="590"/>
      <c r="C7" s="590"/>
      <c r="D7" s="586"/>
      <c r="E7" s="592"/>
      <c r="F7" s="593"/>
      <c r="G7" s="587"/>
      <c r="H7" s="587"/>
      <c r="I7" s="587"/>
      <c r="K7" s="589"/>
    </row>
    <row r="8" customFormat="false" ht="14.25" hidden="false" customHeight="false" outlineLevel="0" collapsed="false">
      <c r="A8" s="590" t="s">
        <v>3545</v>
      </c>
      <c r="B8" s="590"/>
      <c r="C8" s="590"/>
      <c r="D8" s="586"/>
      <c r="E8" s="587" t="s">
        <v>3546</v>
      </c>
      <c r="F8" s="587"/>
      <c r="G8" s="587"/>
      <c r="H8" s="586"/>
      <c r="I8" s="588"/>
      <c r="K8" s="589" t="s">
        <v>3547</v>
      </c>
    </row>
    <row r="9" customFormat="false" ht="14.25" hidden="false" customHeight="false" outlineLevel="0" collapsed="false">
      <c r="A9" s="594"/>
      <c r="B9" s="594"/>
      <c r="C9" s="595"/>
      <c r="D9" s="595"/>
      <c r="E9" s="596"/>
      <c r="F9" s="595"/>
      <c r="G9" s="595"/>
      <c r="H9" s="597"/>
      <c r="I9" s="598"/>
      <c r="J9" s="599"/>
      <c r="K9" s="600"/>
    </row>
    <row r="10" customFormat="false" ht="14.25" hidden="false" customHeight="false" outlineLevel="0" collapsed="false">
      <c r="A10" s="601" t="s">
        <v>3548</v>
      </c>
      <c r="B10" s="601"/>
      <c r="C10" s="601"/>
      <c r="D10" s="601"/>
      <c r="E10" s="601"/>
      <c r="F10" s="601"/>
      <c r="G10" s="601"/>
      <c r="H10" s="601"/>
      <c r="I10" s="601"/>
      <c r="J10" s="601"/>
      <c r="K10" s="601"/>
    </row>
    <row r="11" customFormat="false" ht="14.25" hidden="false" customHeight="false" outlineLevel="0" collapsed="false">
      <c r="A11" s="602" t="s">
        <v>3549</v>
      </c>
      <c r="B11" s="602"/>
      <c r="C11" s="602"/>
      <c r="D11" s="602"/>
      <c r="E11" s="602"/>
      <c r="F11" s="602"/>
      <c r="G11" s="602"/>
      <c r="H11" s="602"/>
      <c r="I11" s="602"/>
      <c r="J11" s="602"/>
      <c r="K11" s="602"/>
    </row>
    <row r="12" customFormat="false" ht="14.25" hidden="false" customHeight="false" outlineLevel="0" collapsed="false">
      <c r="A12" s="603" t="s">
        <v>3550</v>
      </c>
      <c r="B12" s="603"/>
      <c r="C12" s="603"/>
      <c r="D12" s="603"/>
      <c r="E12" s="603"/>
      <c r="F12" s="603"/>
      <c r="G12" s="603"/>
      <c r="H12" s="603"/>
      <c r="I12" s="603"/>
      <c r="J12" s="603"/>
      <c r="K12" s="603"/>
    </row>
    <row r="13" customFormat="false" ht="25.5" hidden="false" customHeight="true" outlineLevel="0" collapsed="false">
      <c r="A13" s="604" t="s">
        <v>0</v>
      </c>
      <c r="B13" s="604" t="s">
        <v>3551</v>
      </c>
      <c r="C13" s="604" t="s">
        <v>11</v>
      </c>
      <c r="D13" s="604" t="s">
        <v>3552</v>
      </c>
      <c r="E13" s="604" t="s">
        <v>3553</v>
      </c>
      <c r="F13" s="604" t="s">
        <v>3554</v>
      </c>
      <c r="G13" s="604"/>
      <c r="H13" s="604" t="s">
        <v>3555</v>
      </c>
      <c r="I13" s="605" t="s">
        <v>3556</v>
      </c>
      <c r="J13" s="604" t="s">
        <v>3557</v>
      </c>
      <c r="K13" s="29" t="s">
        <v>3558</v>
      </c>
    </row>
    <row r="14" customFormat="false" ht="21" hidden="false" customHeight="true" outlineLevel="0" collapsed="false">
      <c r="A14" s="604"/>
      <c r="B14" s="604"/>
      <c r="C14" s="604"/>
      <c r="D14" s="604"/>
      <c r="E14" s="604"/>
      <c r="F14" s="604" t="s">
        <v>3559</v>
      </c>
      <c r="G14" s="604" t="s">
        <v>3560</v>
      </c>
      <c r="H14" s="604"/>
      <c r="I14" s="604"/>
      <c r="J14" s="604"/>
      <c r="K14" s="604"/>
    </row>
    <row r="15" customFormat="false" ht="11.25" hidden="false" customHeight="true" outlineLevel="0" collapsed="false">
      <c r="A15" s="604" t="n">
        <v>1</v>
      </c>
      <c r="B15" s="604" t="n">
        <v>2</v>
      </c>
      <c r="C15" s="604" t="n">
        <v>3</v>
      </c>
      <c r="D15" s="604" t="n">
        <v>4</v>
      </c>
      <c r="E15" s="604" t="n">
        <v>5</v>
      </c>
      <c r="F15" s="604" t="n">
        <v>6</v>
      </c>
      <c r="G15" s="604" t="n">
        <v>7</v>
      </c>
      <c r="H15" s="604" t="n">
        <v>8</v>
      </c>
      <c r="I15" s="29" t="n">
        <v>9</v>
      </c>
      <c r="J15" s="604" t="n">
        <v>10</v>
      </c>
      <c r="K15" s="29" t="n">
        <v>11</v>
      </c>
    </row>
    <row r="16" customFormat="false" ht="21.95" hidden="false" customHeight="true" outlineLevel="0" collapsed="false">
      <c r="A16" s="54"/>
      <c r="B16" s="606"/>
      <c r="C16" s="54"/>
      <c r="D16" s="54"/>
      <c r="E16" s="65"/>
      <c r="F16" s="54"/>
      <c r="G16" s="54"/>
      <c r="H16" s="54"/>
      <c r="I16" s="69"/>
      <c r="J16" s="69"/>
      <c r="K16" s="32"/>
    </row>
    <row r="17" customFormat="false" ht="0.95" hidden="false" customHeight="true" outlineLevel="0" collapsed="false">
      <c r="A17" s="474"/>
      <c r="B17" s="474"/>
      <c r="C17" s="474"/>
      <c r="D17" s="474"/>
      <c r="E17" s="474"/>
      <c r="F17" s="474"/>
      <c r="G17" s="474"/>
      <c r="H17" s="474"/>
      <c r="I17" s="607"/>
      <c r="J17" s="607"/>
      <c r="K17" s="474"/>
    </row>
    <row r="18" customFormat="false" ht="20.1" hidden="false" customHeight="true" outlineLevel="0" collapsed="false"/>
    <row r="19" customFormat="false" ht="20.1" hidden="false" customHeight="true" outlineLevel="0" collapsed="false"/>
  </sheetData>
  <autoFilter ref="A13:K15"/>
  <mergeCells count="28">
    <mergeCell ref="A1:C1"/>
    <mergeCell ref="E1:G1"/>
    <mergeCell ref="A2:C2"/>
    <mergeCell ref="E2:G2"/>
    <mergeCell ref="A3:C3"/>
    <mergeCell ref="E3:G3"/>
    <mergeCell ref="A4:C4"/>
    <mergeCell ref="E4:G4"/>
    <mergeCell ref="A5:C5"/>
    <mergeCell ref="A6:C6"/>
    <mergeCell ref="E6:G6"/>
    <mergeCell ref="A7:C7"/>
    <mergeCell ref="G7:I7"/>
    <mergeCell ref="A8:C8"/>
    <mergeCell ref="E8:G8"/>
    <mergeCell ref="A10:K10"/>
    <mergeCell ref="A11:K11"/>
    <mergeCell ref="A12:K12"/>
    <mergeCell ref="A13:A14"/>
    <mergeCell ref="B13:B14"/>
    <mergeCell ref="C13:C14"/>
    <mergeCell ref="D13:D14"/>
    <mergeCell ref="E13:E14"/>
    <mergeCell ref="F13:G13"/>
    <mergeCell ref="H13:H14"/>
    <mergeCell ref="I13:I14"/>
    <mergeCell ref="J13:J14"/>
    <mergeCell ref="K13:K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customHeight="true" zeroHeight="false" outlineLevelRow="0" outlineLevelCol="0"/>
  <sheetData>
    <row r="1" s="35" customFormat="true" ht="73.5" hidden="false" customHeight="true" outlineLevel="0" collapsed="false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9" t="s">
        <v>12</v>
      </c>
      <c r="N1" s="20" t="s">
        <v>13</v>
      </c>
      <c r="O1" s="16" t="s">
        <v>14</v>
      </c>
      <c r="P1" s="14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13" t="s">
        <v>20</v>
      </c>
      <c r="V1" s="21" t="s">
        <v>21</v>
      </c>
      <c r="W1" s="25" t="s">
        <v>22</v>
      </c>
      <c r="X1" s="26" t="s">
        <v>23</v>
      </c>
      <c r="Y1" s="21" t="s">
        <v>24</v>
      </c>
      <c r="Z1" s="18" t="s">
        <v>25</v>
      </c>
      <c r="AA1" s="13" t="s">
        <v>26</v>
      </c>
      <c r="AB1" s="21" t="s">
        <v>27</v>
      </c>
      <c r="AC1" s="18" t="s">
        <v>28</v>
      </c>
      <c r="AD1" s="13" t="s">
        <v>29</v>
      </c>
      <c r="AE1" s="608" t="s">
        <v>30</v>
      </c>
      <c r="AF1" s="28" t="s">
        <v>31</v>
      </c>
      <c r="AG1" s="28" t="s">
        <v>32</v>
      </c>
      <c r="AH1" s="28" t="s">
        <v>33</v>
      </c>
      <c r="AI1" s="14" t="s">
        <v>34</v>
      </c>
      <c r="AJ1" s="28" t="s">
        <v>35</v>
      </c>
      <c r="AK1" s="2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6" t="s">
        <v>41</v>
      </c>
      <c r="AQ1" s="16" t="s">
        <v>42</v>
      </c>
      <c r="AR1" s="14" t="s">
        <v>43</v>
      </c>
      <c r="AS1" s="18" t="s">
        <v>44</v>
      </c>
      <c r="AT1" s="14" t="s">
        <v>45</v>
      </c>
      <c r="AU1" s="16" t="s">
        <v>46</v>
      </c>
      <c r="AV1" s="29" t="s">
        <v>47</v>
      </c>
      <c r="AW1" s="29" t="s">
        <v>48</v>
      </c>
      <c r="AX1" s="30" t="s">
        <v>49</v>
      </c>
      <c r="AY1" s="30" t="s">
        <v>50</v>
      </c>
      <c r="AZ1" s="30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31" t="s">
        <v>57</v>
      </c>
      <c r="BG1" s="29" t="s">
        <v>58</v>
      </c>
      <c r="BH1" s="32"/>
      <c r="BI1" s="33" t="s">
        <v>59</v>
      </c>
      <c r="BJ1" s="33" t="s">
        <v>60</v>
      </c>
      <c r="BK1" s="33" t="s">
        <v>61</v>
      </c>
    </row>
    <row r="2" customFormat="false" ht="60" hidden="false" customHeight="true" outlineLevel="0" collapsed="false">
      <c r="A2" s="36"/>
      <c r="B2" s="36" t="s">
        <v>62</v>
      </c>
      <c r="C2" s="36" t="s">
        <v>63</v>
      </c>
      <c r="D2" s="37" t="s">
        <v>64</v>
      </c>
      <c r="E2" s="37" t="s">
        <v>3561</v>
      </c>
      <c r="F2" s="38" t="s">
        <v>2870</v>
      </c>
      <c r="G2" s="38" t="s">
        <v>3562</v>
      </c>
      <c r="H2" s="37" t="s">
        <v>3563</v>
      </c>
      <c r="I2" s="39" t="s">
        <v>321</v>
      </c>
      <c r="J2" s="38" t="s">
        <v>322</v>
      </c>
      <c r="K2" s="36" t="s">
        <v>323</v>
      </c>
      <c r="L2" s="36" t="s">
        <v>324</v>
      </c>
      <c r="M2" s="38" t="s">
        <v>3564</v>
      </c>
      <c r="N2" s="37" t="s">
        <v>3565</v>
      </c>
      <c r="O2" s="36" t="s">
        <v>305</v>
      </c>
      <c r="P2" s="36" t="s">
        <v>76</v>
      </c>
      <c r="Q2" s="41" t="s">
        <v>108</v>
      </c>
      <c r="R2" s="42" t="n">
        <v>42705</v>
      </c>
      <c r="S2" s="75" t="n">
        <v>15</v>
      </c>
      <c r="T2" s="43" t="n">
        <f aca="false">R2+S2*365.2</f>
        <v>48183</v>
      </c>
      <c r="U2" s="37" t="n">
        <v>0</v>
      </c>
      <c r="V2" s="51" t="str">
        <f aca="false">IF(Y2="","",Y2)</f>
        <v/>
      </c>
      <c r="W2" s="51" t="str">
        <f aca="false">IF(Z2="","",Z2)</f>
        <v>°С</v>
      </c>
      <c r="X2" s="39" t="n">
        <v>50</v>
      </c>
      <c r="Y2" s="39"/>
      <c r="Z2" s="41" t="s">
        <v>109</v>
      </c>
      <c r="AA2" s="36" t="s">
        <v>327</v>
      </c>
      <c r="AB2" s="39"/>
      <c r="AC2" s="41" t="s">
        <v>578</v>
      </c>
      <c r="AD2" s="40" t="n">
        <v>60</v>
      </c>
      <c r="AE2" s="44" t="n">
        <v>44363</v>
      </c>
      <c r="AF2" s="45" t="n">
        <f aca="false">IF(AD2=0,0,IF(AE2="","",EDATE(AE2,AD2)-DAY(1)))</f>
        <v>46158</v>
      </c>
      <c r="AG2" s="45" t="s">
        <v>81</v>
      </c>
      <c r="AH2" s="45" t="s">
        <v>82</v>
      </c>
      <c r="AI2" s="41" t="s">
        <v>3566</v>
      </c>
      <c r="AJ2" s="38" t="s">
        <v>712</v>
      </c>
      <c r="AK2" s="45" t="str">
        <f aca="true">IF(AE2=0,"нет данных",IF(TODAY()&lt;AF2-30,"поверен",IF(TODAY()&gt;AF2,"ЗАМЕНИТЬ","ПРОСРОЧЕН")))</f>
        <v>поверен</v>
      </c>
      <c r="AL2" s="41"/>
      <c r="AM2" s="41" t="s">
        <v>85</v>
      </c>
      <c r="AN2" s="41" t="s">
        <v>86</v>
      </c>
      <c r="AO2" s="41" t="s">
        <v>87</v>
      </c>
      <c r="AP2" s="39" t="s">
        <v>3567</v>
      </c>
      <c r="AQ2" s="46" t="s">
        <v>3568</v>
      </c>
      <c r="AR2" s="45"/>
      <c r="AS2" s="41" t="s">
        <v>90</v>
      </c>
      <c r="AT2" s="36" t="s">
        <v>91</v>
      </c>
      <c r="AU2" s="36"/>
      <c r="AV2" s="38" t="n">
        <v>45097</v>
      </c>
      <c r="AW2" s="38"/>
      <c r="AX2" s="36"/>
      <c r="AY2" s="36"/>
      <c r="AZ2" s="36"/>
      <c r="BA2" s="38"/>
      <c r="BB2" s="38" t="s">
        <v>116</v>
      </c>
      <c r="BC2" s="38" t="s">
        <v>117</v>
      </c>
      <c r="BD2" s="41" t="n">
        <v>3201</v>
      </c>
      <c r="BE2" s="38"/>
      <c r="BF2" s="47"/>
      <c r="BG2" s="609" t="s">
        <v>3569</v>
      </c>
      <c r="BH2" s="48"/>
      <c r="BI2" s="51" t="s">
        <v>3570</v>
      </c>
      <c r="BJ2" s="50" t="s">
        <v>3571</v>
      </c>
      <c r="BK2" s="50" t="s">
        <v>1789</v>
      </c>
    </row>
    <row r="3" customFormat="false" ht="60" hidden="false" customHeight="true" outlineLevel="0" collapsed="false">
      <c r="A3" s="77"/>
      <c r="B3" s="77" t="s">
        <v>62</v>
      </c>
      <c r="C3" s="77" t="s">
        <v>63</v>
      </c>
      <c r="D3" s="79" t="s">
        <v>64</v>
      </c>
      <c r="E3" s="79" t="s">
        <v>3561</v>
      </c>
      <c r="F3" s="108" t="s">
        <v>2870</v>
      </c>
      <c r="G3" s="108" t="s">
        <v>3562</v>
      </c>
      <c r="H3" s="79" t="s">
        <v>3563</v>
      </c>
      <c r="I3" s="109" t="s">
        <v>329</v>
      </c>
      <c r="J3" s="108" t="s">
        <v>330</v>
      </c>
      <c r="K3" s="84" t="s">
        <v>3572</v>
      </c>
      <c r="L3" s="84" t="s">
        <v>332</v>
      </c>
      <c r="M3" s="108" t="s">
        <v>3573</v>
      </c>
      <c r="N3" s="84" t="n">
        <v>2350732</v>
      </c>
      <c r="O3" s="77" t="s">
        <v>305</v>
      </c>
      <c r="P3" s="77" t="s">
        <v>76</v>
      </c>
      <c r="Q3" s="95" t="s">
        <v>108</v>
      </c>
      <c r="R3" s="119" t="n">
        <v>42705</v>
      </c>
      <c r="S3" s="610" t="n">
        <v>15</v>
      </c>
      <c r="T3" s="111" t="n">
        <f aca="false">R3+S3*365.2</f>
        <v>48183</v>
      </c>
      <c r="U3" s="79" t="s">
        <v>334</v>
      </c>
      <c r="V3" s="91" t="str">
        <f aca="false">IF(Y3="","",Y3)</f>
        <v/>
      </c>
      <c r="W3" s="91" t="str">
        <f aca="false">IF(Z3="","",Z3)</f>
        <v>°С</v>
      </c>
      <c r="X3" s="109" t="n">
        <v>450</v>
      </c>
      <c r="Y3" s="109"/>
      <c r="Z3" s="95" t="s">
        <v>109</v>
      </c>
      <c r="AA3" s="77" t="s">
        <v>3574</v>
      </c>
      <c r="AB3" s="109"/>
      <c r="AC3" s="95" t="s">
        <v>578</v>
      </c>
      <c r="AD3" s="84" t="n">
        <v>48</v>
      </c>
      <c r="AE3" s="113" t="n">
        <v>44362</v>
      </c>
      <c r="AF3" s="114" t="n">
        <f aca="false">IF(AD3=0,0,IF(AE3="","",EDATE(AE3,AD3)-DAY(1)))</f>
        <v>45792</v>
      </c>
      <c r="AG3" s="114" t="s">
        <v>81</v>
      </c>
      <c r="AH3" s="114" t="s">
        <v>82</v>
      </c>
      <c r="AI3" s="95" t="s">
        <v>3575</v>
      </c>
      <c r="AJ3" s="108" t="s">
        <v>316</v>
      </c>
      <c r="AK3" s="114" t="str">
        <f aca="true">IF(AE3=0,"нет данных",IF(TODAY()&lt;AF3-30,"поверен",IF(TODAY()&gt;AF3,"ЗАМЕНИТЬ","ПРОСРОЧЕН")))</f>
        <v>ЗАМЕНИТЬ</v>
      </c>
      <c r="AL3" s="95"/>
      <c r="AM3" s="95" t="s">
        <v>85</v>
      </c>
      <c r="AN3" s="95" t="s">
        <v>86</v>
      </c>
      <c r="AO3" s="95" t="s">
        <v>87</v>
      </c>
      <c r="AP3" s="109" t="s">
        <v>3567</v>
      </c>
      <c r="AQ3" s="103" t="s">
        <v>3568</v>
      </c>
      <c r="AR3" s="114"/>
      <c r="AS3" s="95" t="s">
        <v>90</v>
      </c>
      <c r="AT3" s="77" t="s">
        <v>91</v>
      </c>
      <c r="AU3" s="77"/>
      <c r="AV3" s="108" t="n">
        <v>45097</v>
      </c>
      <c r="AW3" s="108"/>
      <c r="AX3" s="77"/>
      <c r="AY3" s="77"/>
      <c r="AZ3" s="77"/>
      <c r="BA3" s="108"/>
      <c r="BB3" s="108" t="s">
        <v>116</v>
      </c>
      <c r="BC3" s="108" t="s">
        <v>117</v>
      </c>
      <c r="BD3" s="95" t="n">
        <v>3201</v>
      </c>
      <c r="BE3" s="108"/>
      <c r="BF3" s="115"/>
      <c r="BG3" s="609"/>
      <c r="BH3" s="77"/>
      <c r="BI3" s="91" t="s">
        <v>3576</v>
      </c>
      <c r="BJ3" s="88" t="s">
        <v>3571</v>
      </c>
      <c r="BK3" s="88" t="s">
        <v>97</v>
      </c>
    </row>
    <row r="4" customFormat="false" ht="60" hidden="false" customHeight="true" outlineLevel="0" collapsed="false">
      <c r="A4" s="36"/>
      <c r="B4" s="36" t="s">
        <v>62</v>
      </c>
      <c r="C4" s="36" t="s">
        <v>63</v>
      </c>
      <c r="D4" s="37" t="s">
        <v>64</v>
      </c>
      <c r="E4" s="37" t="s">
        <v>3577</v>
      </c>
      <c r="F4" s="38" t="s">
        <v>2870</v>
      </c>
      <c r="G4" s="38" t="s">
        <v>3578</v>
      </c>
      <c r="H4" s="37" t="s">
        <v>3579</v>
      </c>
      <c r="I4" s="39" t="s">
        <v>321</v>
      </c>
      <c r="J4" s="38" t="s">
        <v>322</v>
      </c>
      <c r="K4" s="36" t="s">
        <v>323</v>
      </c>
      <c r="L4" s="36" t="s">
        <v>324</v>
      </c>
      <c r="M4" s="38" t="s">
        <v>3564</v>
      </c>
      <c r="N4" s="37" t="s">
        <v>3580</v>
      </c>
      <c r="O4" s="36" t="s">
        <v>305</v>
      </c>
      <c r="P4" s="36" t="s">
        <v>76</v>
      </c>
      <c r="Q4" s="41" t="s">
        <v>108</v>
      </c>
      <c r="R4" s="42" t="n">
        <v>42705</v>
      </c>
      <c r="S4" s="75" t="n">
        <v>15</v>
      </c>
      <c r="T4" s="43" t="n">
        <f aca="false">R4+S4*365.2</f>
        <v>48183</v>
      </c>
      <c r="U4" s="37" t="n">
        <v>0</v>
      </c>
      <c r="V4" s="51" t="str">
        <f aca="false">IF(Y4="","",Y4)</f>
        <v/>
      </c>
      <c r="W4" s="51" t="str">
        <f aca="false">IF(Z4="","",Z4)</f>
        <v>°С</v>
      </c>
      <c r="X4" s="39" t="n">
        <v>100</v>
      </c>
      <c r="Y4" s="39"/>
      <c r="Z4" s="41" t="s">
        <v>109</v>
      </c>
      <c r="AA4" s="36" t="s">
        <v>327</v>
      </c>
      <c r="AB4" s="39"/>
      <c r="AC4" s="41" t="s">
        <v>578</v>
      </c>
      <c r="AD4" s="40" t="n">
        <v>60</v>
      </c>
      <c r="AE4" s="44" t="n">
        <v>44363</v>
      </c>
      <c r="AF4" s="45" t="n">
        <f aca="false">IF(AD4=0,0,IF(AE4="","",EDATE(AE4,AD4)-DAY(1)))</f>
        <v>46158</v>
      </c>
      <c r="AG4" s="45" t="s">
        <v>81</v>
      </c>
      <c r="AH4" s="45" t="s">
        <v>82</v>
      </c>
      <c r="AI4" s="41" t="s">
        <v>3581</v>
      </c>
      <c r="AJ4" s="38" t="s">
        <v>712</v>
      </c>
      <c r="AK4" s="45" t="str">
        <f aca="true">IF(AE4=0,"нет данных",IF(TODAY()&lt;AF4-30,"поверен",IF(TODAY()&gt;AF4,"ЗАМЕНИТЬ","ПРОСРОЧЕН")))</f>
        <v>поверен</v>
      </c>
      <c r="AL4" s="41"/>
      <c r="AM4" s="41" t="s">
        <v>85</v>
      </c>
      <c r="AN4" s="41" t="s">
        <v>86</v>
      </c>
      <c r="AO4" s="41" t="s">
        <v>87</v>
      </c>
      <c r="AP4" s="39" t="s">
        <v>3567</v>
      </c>
      <c r="AQ4" s="46" t="s">
        <v>3582</v>
      </c>
      <c r="AR4" s="45"/>
      <c r="AS4" s="41" t="s">
        <v>90</v>
      </c>
      <c r="AT4" s="36" t="s">
        <v>91</v>
      </c>
      <c r="AU4" s="36"/>
      <c r="AV4" s="38" t="n">
        <v>45097</v>
      </c>
      <c r="AW4" s="38"/>
      <c r="AX4" s="36"/>
      <c r="AY4" s="36"/>
      <c r="AZ4" s="36"/>
      <c r="BA4" s="38"/>
      <c r="BB4" s="38" t="s">
        <v>116</v>
      </c>
      <c r="BC4" s="38" t="s">
        <v>117</v>
      </c>
      <c r="BD4" s="41" t="n">
        <v>3201</v>
      </c>
      <c r="BE4" s="38"/>
      <c r="BF4" s="47"/>
      <c r="BG4" s="609" t="s">
        <v>3569</v>
      </c>
      <c r="BH4" s="51"/>
      <c r="BI4" s="51" t="s">
        <v>3570</v>
      </c>
      <c r="BJ4" s="50" t="s">
        <v>3571</v>
      </c>
      <c r="BK4" s="50" t="s">
        <v>1789</v>
      </c>
    </row>
    <row r="5" customFormat="false" ht="60" hidden="false" customHeight="true" outlineLevel="0" collapsed="false">
      <c r="A5" s="77"/>
      <c r="B5" s="77" t="s">
        <v>62</v>
      </c>
      <c r="C5" s="77" t="s">
        <v>63</v>
      </c>
      <c r="D5" s="79" t="s">
        <v>64</v>
      </c>
      <c r="E5" s="79" t="s">
        <v>3577</v>
      </c>
      <c r="F5" s="108" t="s">
        <v>2870</v>
      </c>
      <c r="G5" s="108" t="s">
        <v>3578</v>
      </c>
      <c r="H5" s="79" t="s">
        <v>3579</v>
      </c>
      <c r="I5" s="109" t="s">
        <v>329</v>
      </c>
      <c r="J5" s="108" t="s">
        <v>330</v>
      </c>
      <c r="K5" s="84" t="s">
        <v>3572</v>
      </c>
      <c r="L5" s="84" t="s">
        <v>332</v>
      </c>
      <c r="M5" s="108" t="s">
        <v>3573</v>
      </c>
      <c r="N5" s="84" t="n">
        <v>2351281</v>
      </c>
      <c r="O5" s="77" t="s">
        <v>305</v>
      </c>
      <c r="P5" s="77" t="s">
        <v>76</v>
      </c>
      <c r="Q5" s="95" t="s">
        <v>108</v>
      </c>
      <c r="R5" s="119" t="n">
        <v>42705</v>
      </c>
      <c r="S5" s="610" t="n">
        <v>15</v>
      </c>
      <c r="T5" s="111" t="n">
        <f aca="false">R5+S5*365.2</f>
        <v>48183</v>
      </c>
      <c r="U5" s="79" t="s">
        <v>334</v>
      </c>
      <c r="V5" s="91" t="str">
        <f aca="false">IF(Y5="","",Y5)</f>
        <v/>
      </c>
      <c r="W5" s="91" t="str">
        <f aca="false">IF(Z5="","",Z5)</f>
        <v>°С</v>
      </c>
      <c r="X5" s="109" t="n">
        <v>450</v>
      </c>
      <c r="Y5" s="109"/>
      <c r="Z5" s="95" t="s">
        <v>109</v>
      </c>
      <c r="AA5" s="77" t="s">
        <v>3574</v>
      </c>
      <c r="AB5" s="109"/>
      <c r="AC5" s="95" t="s">
        <v>578</v>
      </c>
      <c r="AD5" s="84" t="n">
        <v>48</v>
      </c>
      <c r="AE5" s="113" t="n">
        <v>44331</v>
      </c>
      <c r="AF5" s="114" t="n">
        <f aca="false">IF(AD5=0,0,IF(AE5="","",EDATE(AE5,AD5)-DAY(1)))</f>
        <v>45761</v>
      </c>
      <c r="AG5" s="114" t="s">
        <v>81</v>
      </c>
      <c r="AH5" s="114" t="s">
        <v>82</v>
      </c>
      <c r="AI5" s="95" t="s">
        <v>3583</v>
      </c>
      <c r="AJ5" s="108" t="s">
        <v>316</v>
      </c>
      <c r="AK5" s="114" t="str">
        <f aca="true">IF(AE5=0,"нет данных",IF(TODAY()&lt;AF5-30,"поверен",IF(TODAY()&gt;AF5,"ЗАМЕНИТЬ","ПРОСРОЧЕН")))</f>
        <v>ЗАМЕНИТЬ</v>
      </c>
      <c r="AL5" s="95"/>
      <c r="AM5" s="95" t="s">
        <v>85</v>
      </c>
      <c r="AN5" s="95" t="s">
        <v>86</v>
      </c>
      <c r="AO5" s="95" t="s">
        <v>87</v>
      </c>
      <c r="AP5" s="109" t="s">
        <v>3567</v>
      </c>
      <c r="AQ5" s="103" t="s">
        <v>3582</v>
      </c>
      <c r="AR5" s="114"/>
      <c r="AS5" s="95" t="s">
        <v>90</v>
      </c>
      <c r="AT5" s="77" t="s">
        <v>91</v>
      </c>
      <c r="AU5" s="77"/>
      <c r="AV5" s="108" t="n">
        <v>45097</v>
      </c>
      <c r="AW5" s="108"/>
      <c r="AX5" s="77"/>
      <c r="AY5" s="77"/>
      <c r="AZ5" s="77"/>
      <c r="BA5" s="108"/>
      <c r="BB5" s="108" t="s">
        <v>116</v>
      </c>
      <c r="BC5" s="108" t="s">
        <v>117</v>
      </c>
      <c r="BD5" s="95" t="n">
        <v>3201</v>
      </c>
      <c r="BE5" s="108"/>
      <c r="BF5" s="115"/>
      <c r="BG5" s="609"/>
      <c r="BH5" s="77"/>
      <c r="BI5" s="91" t="s">
        <v>3576</v>
      </c>
      <c r="BJ5" s="88" t="s">
        <v>3571</v>
      </c>
      <c r="BK5" s="88" t="s">
        <v>97</v>
      </c>
    </row>
    <row r="6" customFormat="false" ht="60" hidden="false" customHeight="true" outlineLevel="0" collapsed="false">
      <c r="A6" s="36"/>
      <c r="B6" s="36" t="s">
        <v>62</v>
      </c>
      <c r="C6" s="36" t="s">
        <v>63</v>
      </c>
      <c r="D6" s="37" t="s">
        <v>64</v>
      </c>
      <c r="E6" s="37" t="n">
        <v>250</v>
      </c>
      <c r="F6" s="38" t="s">
        <v>2870</v>
      </c>
      <c r="G6" s="38" t="s">
        <v>3584</v>
      </c>
      <c r="H6" s="37" t="s">
        <v>3585</v>
      </c>
      <c r="I6" s="39" t="s">
        <v>321</v>
      </c>
      <c r="J6" s="38" t="s">
        <v>322</v>
      </c>
      <c r="K6" s="36" t="s">
        <v>323</v>
      </c>
      <c r="L6" s="36" t="s">
        <v>324</v>
      </c>
      <c r="M6" s="38" t="s">
        <v>3586</v>
      </c>
      <c r="N6" s="37" t="s">
        <v>3587</v>
      </c>
      <c r="O6" s="36" t="s">
        <v>305</v>
      </c>
      <c r="P6" s="36" t="s">
        <v>76</v>
      </c>
      <c r="Q6" s="41" t="s">
        <v>108</v>
      </c>
      <c r="R6" s="42" t="n">
        <v>42552</v>
      </c>
      <c r="S6" s="75" t="n">
        <v>15</v>
      </c>
      <c r="T6" s="43" t="n">
        <f aca="false">R6+S6*365.2</f>
        <v>48030</v>
      </c>
      <c r="U6" s="37" t="n">
        <v>0</v>
      </c>
      <c r="V6" s="51" t="str">
        <f aca="false">IF(Y6="","",Y6)</f>
        <v/>
      </c>
      <c r="W6" s="51" t="str">
        <f aca="false">IF(Z6="","",Z6)</f>
        <v>°С</v>
      </c>
      <c r="X6" s="39" t="n">
        <v>150</v>
      </c>
      <c r="Y6" s="39"/>
      <c r="Z6" s="41" t="s">
        <v>109</v>
      </c>
      <c r="AA6" s="36" t="s">
        <v>327</v>
      </c>
      <c r="AB6" s="39"/>
      <c r="AC6" s="41" t="s">
        <v>578</v>
      </c>
      <c r="AD6" s="40" t="n">
        <v>60</v>
      </c>
      <c r="AE6" s="44" t="n">
        <v>44363</v>
      </c>
      <c r="AF6" s="45" t="n">
        <f aca="false">IF(AD6=0,0,IF(AE6="","",EDATE(AE6,AD6)-DAY(1)))</f>
        <v>46158</v>
      </c>
      <c r="AG6" s="45" t="s">
        <v>81</v>
      </c>
      <c r="AH6" s="45" t="s">
        <v>82</v>
      </c>
      <c r="AI6" s="41" t="s">
        <v>3588</v>
      </c>
      <c r="AJ6" s="38" t="s">
        <v>712</v>
      </c>
      <c r="AK6" s="45" t="str">
        <f aca="true">IF(AE6=0,"нет данных",IF(TODAY()&lt;AF6-30,"поверен",IF(TODAY()&gt;AF6,"ЗАМЕНИТЬ","ПРОСРОЧЕН")))</f>
        <v>поверен</v>
      </c>
      <c r="AL6" s="41"/>
      <c r="AM6" s="41" t="s">
        <v>85</v>
      </c>
      <c r="AN6" s="41" t="s">
        <v>86</v>
      </c>
      <c r="AO6" s="41" t="s">
        <v>87</v>
      </c>
      <c r="AP6" s="39" t="s">
        <v>3589</v>
      </c>
      <c r="AQ6" s="46" t="s">
        <v>3590</v>
      </c>
      <c r="AR6" s="45"/>
      <c r="AS6" s="41" t="s">
        <v>90</v>
      </c>
      <c r="AT6" s="36" t="s">
        <v>91</v>
      </c>
      <c r="AU6" s="36"/>
      <c r="AV6" s="38" t="n">
        <v>45097</v>
      </c>
      <c r="AW6" s="38"/>
      <c r="AX6" s="36"/>
      <c r="AY6" s="36"/>
      <c r="AZ6" s="36"/>
      <c r="BA6" s="38"/>
      <c r="BB6" s="38" t="s">
        <v>116</v>
      </c>
      <c r="BC6" s="38" t="s">
        <v>117</v>
      </c>
      <c r="BD6" s="41" t="n">
        <v>3201</v>
      </c>
      <c r="BE6" s="38"/>
      <c r="BF6" s="47"/>
      <c r="BG6" s="609" t="s">
        <v>3569</v>
      </c>
      <c r="BH6" s="51"/>
      <c r="BI6" s="51" t="s">
        <v>95</v>
      </c>
      <c r="BJ6" s="50" t="s">
        <v>3591</v>
      </c>
      <c r="BK6" s="50" t="s">
        <v>1789</v>
      </c>
    </row>
    <row r="7" customFormat="false" ht="60" hidden="false" customHeight="true" outlineLevel="0" collapsed="false">
      <c r="A7" s="77"/>
      <c r="B7" s="77" t="s">
        <v>62</v>
      </c>
      <c r="C7" s="77" t="s">
        <v>63</v>
      </c>
      <c r="D7" s="79" t="s">
        <v>64</v>
      </c>
      <c r="E7" s="79" t="n">
        <v>250</v>
      </c>
      <c r="F7" s="108" t="s">
        <v>2870</v>
      </c>
      <c r="G7" s="108" t="s">
        <v>3584</v>
      </c>
      <c r="H7" s="79" t="s">
        <v>3585</v>
      </c>
      <c r="I7" s="109" t="s">
        <v>329</v>
      </c>
      <c r="J7" s="108" t="s">
        <v>330</v>
      </c>
      <c r="K7" s="84" t="s">
        <v>3572</v>
      </c>
      <c r="L7" s="84" t="s">
        <v>332</v>
      </c>
      <c r="M7" s="108" t="s">
        <v>3592</v>
      </c>
      <c r="N7" s="84" t="n">
        <v>2326919</v>
      </c>
      <c r="O7" s="77" t="s">
        <v>305</v>
      </c>
      <c r="P7" s="77" t="s">
        <v>76</v>
      </c>
      <c r="Q7" s="95" t="s">
        <v>108</v>
      </c>
      <c r="R7" s="119" t="n">
        <v>42552</v>
      </c>
      <c r="S7" s="610" t="n">
        <v>15</v>
      </c>
      <c r="T7" s="111" t="n">
        <f aca="false">R7+S7*365.2</f>
        <v>48030</v>
      </c>
      <c r="U7" s="79" t="s">
        <v>334</v>
      </c>
      <c r="V7" s="91" t="str">
        <f aca="false">IF(Y7="","",Y7)</f>
        <v/>
      </c>
      <c r="W7" s="91" t="str">
        <f aca="false">IF(Z7="","",Z7)</f>
        <v>°С</v>
      </c>
      <c r="X7" s="109" t="n">
        <v>450</v>
      </c>
      <c r="Y7" s="109"/>
      <c r="Z7" s="95" t="s">
        <v>109</v>
      </c>
      <c r="AA7" s="77" t="s">
        <v>3574</v>
      </c>
      <c r="AB7" s="109"/>
      <c r="AC7" s="95" t="s">
        <v>578</v>
      </c>
      <c r="AD7" s="84" t="n">
        <v>48</v>
      </c>
      <c r="AE7" s="113" t="n">
        <v>44331</v>
      </c>
      <c r="AF7" s="114" t="n">
        <f aca="false">IF(AD7=0,0,IF(AE7="","",EDATE(AE7,AD7)-DAY(1)))</f>
        <v>45761</v>
      </c>
      <c r="AG7" s="114" t="s">
        <v>81</v>
      </c>
      <c r="AH7" s="114" t="s">
        <v>82</v>
      </c>
      <c r="AI7" s="95" t="s">
        <v>3593</v>
      </c>
      <c r="AJ7" s="108" t="s">
        <v>316</v>
      </c>
      <c r="AK7" s="114" t="str">
        <f aca="true">IF(AE7=0,"нет данных",IF(TODAY()&lt;AF7-30,"поверен",IF(TODAY()&gt;AF7,"ЗАМЕНИТЬ","ПРОСРОЧЕН")))</f>
        <v>ЗАМЕНИТЬ</v>
      </c>
      <c r="AL7" s="95"/>
      <c r="AM7" s="95" t="s">
        <v>85</v>
      </c>
      <c r="AN7" s="95" t="s">
        <v>86</v>
      </c>
      <c r="AO7" s="95" t="s">
        <v>87</v>
      </c>
      <c r="AP7" s="109" t="s">
        <v>3589</v>
      </c>
      <c r="AQ7" s="103" t="s">
        <v>3590</v>
      </c>
      <c r="AR7" s="114"/>
      <c r="AS7" s="95" t="s">
        <v>90</v>
      </c>
      <c r="AT7" s="77" t="s">
        <v>91</v>
      </c>
      <c r="AU7" s="77"/>
      <c r="AV7" s="108" t="n">
        <v>45097</v>
      </c>
      <c r="AW7" s="108"/>
      <c r="AX7" s="77"/>
      <c r="AY7" s="77"/>
      <c r="AZ7" s="77"/>
      <c r="BA7" s="108"/>
      <c r="BB7" s="108" t="s">
        <v>116</v>
      </c>
      <c r="BC7" s="108" t="s">
        <v>117</v>
      </c>
      <c r="BD7" s="95" t="n">
        <v>3201</v>
      </c>
      <c r="BE7" s="108"/>
      <c r="BF7" s="115"/>
      <c r="BG7" s="609"/>
      <c r="BH7" s="77"/>
      <c r="BI7" s="91" t="s">
        <v>95</v>
      </c>
      <c r="BJ7" s="88" t="s">
        <v>3571</v>
      </c>
      <c r="BK7" s="88" t="s">
        <v>97</v>
      </c>
    </row>
    <row r="8" customFormat="false" ht="60" hidden="false" customHeight="true" outlineLevel="0" collapsed="false">
      <c r="A8" s="36"/>
      <c r="B8" s="36" t="s">
        <v>62</v>
      </c>
      <c r="C8" s="36" t="s">
        <v>63</v>
      </c>
      <c r="D8" s="37" t="s">
        <v>64</v>
      </c>
      <c r="E8" s="37" t="n">
        <v>250</v>
      </c>
      <c r="F8" s="38" t="s">
        <v>2870</v>
      </c>
      <c r="G8" s="38" t="s">
        <v>3594</v>
      </c>
      <c r="H8" s="37" t="s">
        <v>3595</v>
      </c>
      <c r="I8" s="39" t="s">
        <v>321</v>
      </c>
      <c r="J8" s="38" t="s">
        <v>322</v>
      </c>
      <c r="K8" s="36" t="s">
        <v>323</v>
      </c>
      <c r="L8" s="36" t="s">
        <v>324</v>
      </c>
      <c r="M8" s="38" t="s">
        <v>3586</v>
      </c>
      <c r="N8" s="37" t="s">
        <v>3596</v>
      </c>
      <c r="O8" s="36" t="s">
        <v>305</v>
      </c>
      <c r="P8" s="36" t="s">
        <v>76</v>
      </c>
      <c r="Q8" s="41" t="s">
        <v>108</v>
      </c>
      <c r="R8" s="42" t="n">
        <v>42552</v>
      </c>
      <c r="S8" s="75" t="n">
        <v>15</v>
      </c>
      <c r="T8" s="43" t="n">
        <f aca="false">R8+S8*365.2</f>
        <v>48030</v>
      </c>
      <c r="U8" s="37" t="n">
        <v>0</v>
      </c>
      <c r="V8" s="51" t="str">
        <f aca="false">IF(Y8="","",Y8)</f>
        <v/>
      </c>
      <c r="W8" s="51" t="str">
        <f aca="false">IF(Z8="","",Z8)</f>
        <v>°С</v>
      </c>
      <c r="X8" s="39" t="n">
        <v>150</v>
      </c>
      <c r="Y8" s="39"/>
      <c r="Z8" s="41" t="s">
        <v>109</v>
      </c>
      <c r="AA8" s="36" t="s">
        <v>327</v>
      </c>
      <c r="AB8" s="39"/>
      <c r="AC8" s="41" t="s">
        <v>578</v>
      </c>
      <c r="AD8" s="40" t="n">
        <v>60</v>
      </c>
      <c r="AE8" s="44" t="n">
        <v>44363</v>
      </c>
      <c r="AF8" s="45" t="n">
        <f aca="false">IF(AD8=0,0,IF(AE8="","",EDATE(AE8,AD8)-DAY(1)))</f>
        <v>46158</v>
      </c>
      <c r="AG8" s="45" t="s">
        <v>81</v>
      </c>
      <c r="AH8" s="45" t="s">
        <v>82</v>
      </c>
      <c r="AI8" s="41" t="s">
        <v>3597</v>
      </c>
      <c r="AJ8" s="38" t="s">
        <v>712</v>
      </c>
      <c r="AK8" s="45" t="str">
        <f aca="true">IF(AE8=0,"нет данных",IF(TODAY()&lt;AF8-30,"поверен",IF(TODAY()&gt;AF8,"ЗАМЕНИТЬ","ПРОСРОЧЕН")))</f>
        <v>поверен</v>
      </c>
      <c r="AL8" s="41"/>
      <c r="AM8" s="41" t="s">
        <v>85</v>
      </c>
      <c r="AN8" s="41" t="s">
        <v>86</v>
      </c>
      <c r="AO8" s="41" t="s">
        <v>87</v>
      </c>
      <c r="AP8" s="39" t="s">
        <v>3589</v>
      </c>
      <c r="AQ8" s="46" t="s">
        <v>3590</v>
      </c>
      <c r="AR8" s="45"/>
      <c r="AS8" s="41" t="s">
        <v>90</v>
      </c>
      <c r="AT8" s="36" t="s">
        <v>91</v>
      </c>
      <c r="AU8" s="36"/>
      <c r="AV8" s="38" t="n">
        <v>45097</v>
      </c>
      <c r="AW8" s="38"/>
      <c r="AX8" s="36"/>
      <c r="AY8" s="36"/>
      <c r="AZ8" s="36"/>
      <c r="BA8" s="38"/>
      <c r="BB8" s="38" t="s">
        <v>116</v>
      </c>
      <c r="BC8" s="38" t="s">
        <v>117</v>
      </c>
      <c r="BD8" s="41" t="n">
        <v>3201</v>
      </c>
      <c r="BE8" s="38"/>
      <c r="BF8" s="47"/>
      <c r="BG8" s="609" t="s">
        <v>3598</v>
      </c>
      <c r="BH8" s="51"/>
      <c r="BI8" s="51" t="s">
        <v>95</v>
      </c>
      <c r="BJ8" s="50" t="s">
        <v>3591</v>
      </c>
      <c r="BK8" s="50" t="s">
        <v>1789</v>
      </c>
    </row>
    <row r="9" customFormat="false" ht="60" hidden="false" customHeight="true" outlineLevel="0" collapsed="false">
      <c r="A9" s="77"/>
      <c r="B9" s="77" t="s">
        <v>62</v>
      </c>
      <c r="C9" s="77" t="s">
        <v>63</v>
      </c>
      <c r="D9" s="79" t="s">
        <v>64</v>
      </c>
      <c r="E9" s="79" t="n">
        <v>250</v>
      </c>
      <c r="F9" s="108" t="s">
        <v>2870</v>
      </c>
      <c r="G9" s="108" t="s">
        <v>3594</v>
      </c>
      <c r="H9" s="79" t="s">
        <v>3595</v>
      </c>
      <c r="I9" s="109" t="s">
        <v>329</v>
      </c>
      <c r="J9" s="108" t="s">
        <v>330</v>
      </c>
      <c r="K9" s="84" t="s">
        <v>3572</v>
      </c>
      <c r="L9" s="84" t="s">
        <v>332</v>
      </c>
      <c r="M9" s="108" t="s">
        <v>3592</v>
      </c>
      <c r="N9" s="84" t="n">
        <v>2326918</v>
      </c>
      <c r="O9" s="77" t="s">
        <v>305</v>
      </c>
      <c r="P9" s="77" t="s">
        <v>76</v>
      </c>
      <c r="Q9" s="95" t="s">
        <v>108</v>
      </c>
      <c r="R9" s="119" t="n">
        <v>42552</v>
      </c>
      <c r="S9" s="610" t="n">
        <v>15</v>
      </c>
      <c r="T9" s="111" t="n">
        <f aca="false">R9+S9*365.2</f>
        <v>48030</v>
      </c>
      <c r="U9" s="79" t="s">
        <v>334</v>
      </c>
      <c r="V9" s="91" t="str">
        <f aca="false">IF(Y9="","",Y9)</f>
        <v/>
      </c>
      <c r="W9" s="91" t="str">
        <f aca="false">IF(Z9="","",Z9)</f>
        <v>°С</v>
      </c>
      <c r="X9" s="109" t="n">
        <v>450</v>
      </c>
      <c r="Y9" s="109"/>
      <c r="Z9" s="95" t="s">
        <v>109</v>
      </c>
      <c r="AA9" s="77" t="s">
        <v>3574</v>
      </c>
      <c r="AB9" s="109"/>
      <c r="AC9" s="95" t="s">
        <v>578</v>
      </c>
      <c r="AD9" s="84" t="n">
        <v>48</v>
      </c>
      <c r="AE9" s="113" t="n">
        <v>44331</v>
      </c>
      <c r="AF9" s="114" t="n">
        <f aca="false">IF(AD9=0,0,IF(AE9="","",EDATE(AE9,AD9)-DAY(1)))</f>
        <v>45761</v>
      </c>
      <c r="AG9" s="114" t="s">
        <v>81</v>
      </c>
      <c r="AH9" s="114" t="s">
        <v>82</v>
      </c>
      <c r="AI9" s="95" t="s">
        <v>3599</v>
      </c>
      <c r="AJ9" s="108" t="s">
        <v>316</v>
      </c>
      <c r="AK9" s="114" t="str">
        <f aca="true">IF(AE9=0,"нет данных",IF(TODAY()&lt;AF9-30,"поверен",IF(TODAY()&gt;AF9,"ЗАМЕНИТЬ","ПРОСРОЧЕН")))</f>
        <v>ЗАМЕНИТЬ</v>
      </c>
      <c r="AL9" s="95"/>
      <c r="AM9" s="95" t="s">
        <v>85</v>
      </c>
      <c r="AN9" s="95" t="s">
        <v>86</v>
      </c>
      <c r="AO9" s="95" t="s">
        <v>87</v>
      </c>
      <c r="AP9" s="109" t="s">
        <v>3589</v>
      </c>
      <c r="AQ9" s="103" t="s">
        <v>3590</v>
      </c>
      <c r="AR9" s="114"/>
      <c r="AS9" s="95" t="s">
        <v>90</v>
      </c>
      <c r="AT9" s="77" t="s">
        <v>91</v>
      </c>
      <c r="AU9" s="77"/>
      <c r="AV9" s="108" t="n">
        <v>45097</v>
      </c>
      <c r="AW9" s="108"/>
      <c r="AX9" s="77"/>
      <c r="AY9" s="77"/>
      <c r="AZ9" s="77"/>
      <c r="BA9" s="108"/>
      <c r="BB9" s="108" t="s">
        <v>116</v>
      </c>
      <c r="BC9" s="108" t="s">
        <v>117</v>
      </c>
      <c r="BD9" s="95" t="n">
        <v>3201</v>
      </c>
      <c r="BE9" s="108"/>
      <c r="BF9" s="115"/>
      <c r="BG9" s="609"/>
      <c r="BH9" s="77"/>
      <c r="BI9" s="91" t="s">
        <v>95</v>
      </c>
      <c r="BJ9" s="88" t="s">
        <v>3571</v>
      </c>
      <c r="BK9" s="88" t="s">
        <v>97</v>
      </c>
    </row>
    <row r="10" customFormat="false" ht="60" hidden="false" customHeight="true" outlineLevel="0" collapsed="false">
      <c r="A10" s="36"/>
      <c r="B10" s="36" t="s">
        <v>62</v>
      </c>
      <c r="C10" s="36" t="s">
        <v>63</v>
      </c>
      <c r="D10" s="37" t="s">
        <v>64</v>
      </c>
      <c r="E10" s="37" t="n">
        <v>250</v>
      </c>
      <c r="F10" s="38" t="s">
        <v>2870</v>
      </c>
      <c r="G10" s="38" t="s">
        <v>3600</v>
      </c>
      <c r="H10" s="37" t="s">
        <v>3601</v>
      </c>
      <c r="I10" s="39" t="s">
        <v>321</v>
      </c>
      <c r="J10" s="38" t="s">
        <v>322</v>
      </c>
      <c r="K10" s="36" t="s">
        <v>323</v>
      </c>
      <c r="L10" s="36" t="s">
        <v>324</v>
      </c>
      <c r="M10" s="38" t="s">
        <v>3586</v>
      </c>
      <c r="N10" s="37" t="s">
        <v>3602</v>
      </c>
      <c r="O10" s="36" t="s">
        <v>305</v>
      </c>
      <c r="P10" s="36" t="s">
        <v>76</v>
      </c>
      <c r="Q10" s="41" t="s">
        <v>108</v>
      </c>
      <c r="R10" s="74" t="n">
        <v>42552</v>
      </c>
      <c r="S10" s="75" t="n">
        <v>15</v>
      </c>
      <c r="T10" s="43" t="n">
        <f aca="false">R10+S10*365.2</f>
        <v>48030</v>
      </c>
      <c r="U10" s="37" t="s">
        <v>78</v>
      </c>
      <c r="V10" s="51" t="str">
        <f aca="false">IF(Y10="","",Y10)</f>
        <v/>
      </c>
      <c r="W10" s="51" t="str">
        <f aca="false">IF(Z10="","",Z10)</f>
        <v>°С</v>
      </c>
      <c r="X10" s="39" t="n">
        <v>150</v>
      </c>
      <c r="Y10" s="39"/>
      <c r="Z10" s="41" t="s">
        <v>109</v>
      </c>
      <c r="AA10" s="36" t="s">
        <v>327</v>
      </c>
      <c r="AB10" s="39"/>
      <c r="AC10" s="41" t="s">
        <v>578</v>
      </c>
      <c r="AD10" s="40" t="n">
        <v>60</v>
      </c>
      <c r="AE10" s="44" t="n">
        <v>44363</v>
      </c>
      <c r="AF10" s="45" t="n">
        <f aca="false">IF(AD10=0,0,IF(AE10="","",EDATE(AE10,AD10)-DAY(1)))</f>
        <v>46158</v>
      </c>
      <c r="AG10" s="45" t="s">
        <v>81</v>
      </c>
      <c r="AH10" s="45" t="s">
        <v>82</v>
      </c>
      <c r="AI10" s="41" t="s">
        <v>3603</v>
      </c>
      <c r="AJ10" s="38" t="s">
        <v>712</v>
      </c>
      <c r="AK10" s="45" t="str">
        <f aca="true">IF(AE10=0,"нет данных",IF(TODAY()&lt;AF10-30,"поверен",IF(TODAY()&gt;AF10,"ЗАМЕНИТЬ","ПРОСРОЧЕН")))</f>
        <v>поверен</v>
      </c>
      <c r="AL10" s="41"/>
      <c r="AM10" s="41" t="s">
        <v>85</v>
      </c>
      <c r="AN10" s="41" t="s">
        <v>86</v>
      </c>
      <c r="AO10" s="41" t="s">
        <v>87</v>
      </c>
      <c r="AP10" s="39" t="s">
        <v>3589</v>
      </c>
      <c r="AQ10" s="46" t="s">
        <v>3568</v>
      </c>
      <c r="AR10" s="45"/>
      <c r="AS10" s="41" t="s">
        <v>90</v>
      </c>
      <c r="AT10" s="36" t="s">
        <v>91</v>
      </c>
      <c r="AU10" s="36"/>
      <c r="AV10" s="38" t="n">
        <v>45097</v>
      </c>
      <c r="AW10" s="38"/>
      <c r="AX10" s="36"/>
      <c r="AY10" s="36"/>
      <c r="AZ10" s="36"/>
      <c r="BA10" s="38"/>
      <c r="BB10" s="38" t="s">
        <v>116</v>
      </c>
      <c r="BC10" s="38" t="s">
        <v>117</v>
      </c>
      <c r="BD10" s="41" t="n">
        <v>3201</v>
      </c>
      <c r="BE10" s="49"/>
      <c r="BF10" s="611"/>
      <c r="BG10" s="609" t="s">
        <v>3569</v>
      </c>
      <c r="BH10" s="51"/>
      <c r="BI10" s="51" t="s">
        <v>95</v>
      </c>
      <c r="BJ10" s="50" t="s">
        <v>3591</v>
      </c>
      <c r="BK10" s="50" t="s">
        <v>1789</v>
      </c>
    </row>
    <row r="11" customFormat="false" ht="60" hidden="false" customHeight="true" outlineLevel="0" collapsed="false">
      <c r="A11" s="77"/>
      <c r="B11" s="77" t="s">
        <v>62</v>
      </c>
      <c r="C11" s="77" t="s">
        <v>63</v>
      </c>
      <c r="D11" s="79" t="s">
        <v>64</v>
      </c>
      <c r="E11" s="79" t="n">
        <v>250</v>
      </c>
      <c r="F11" s="108" t="s">
        <v>2870</v>
      </c>
      <c r="G11" s="108" t="s">
        <v>3600</v>
      </c>
      <c r="H11" s="79" t="s">
        <v>3601</v>
      </c>
      <c r="I11" s="109" t="s">
        <v>329</v>
      </c>
      <c r="J11" s="108" t="s">
        <v>330</v>
      </c>
      <c r="K11" s="84" t="s">
        <v>3572</v>
      </c>
      <c r="L11" s="84" t="s">
        <v>332</v>
      </c>
      <c r="M11" s="108" t="s">
        <v>3592</v>
      </c>
      <c r="N11" s="84" t="n">
        <v>2326917</v>
      </c>
      <c r="O11" s="77" t="s">
        <v>305</v>
      </c>
      <c r="P11" s="77" t="s">
        <v>76</v>
      </c>
      <c r="Q11" s="95" t="s">
        <v>108</v>
      </c>
      <c r="R11" s="119" t="n">
        <v>42552</v>
      </c>
      <c r="S11" s="610" t="n">
        <v>15</v>
      </c>
      <c r="T11" s="111" t="n">
        <f aca="false">R11+S11*365.2</f>
        <v>48030</v>
      </c>
      <c r="U11" s="79" t="s">
        <v>334</v>
      </c>
      <c r="V11" s="91" t="str">
        <f aca="false">IF(Y11="","",Y11)</f>
        <v/>
      </c>
      <c r="W11" s="91" t="str">
        <f aca="false">IF(Z11="","",Z11)</f>
        <v>°С</v>
      </c>
      <c r="X11" s="109" t="n">
        <v>450</v>
      </c>
      <c r="Y11" s="109"/>
      <c r="Z11" s="95" t="s">
        <v>109</v>
      </c>
      <c r="AA11" s="77" t="s">
        <v>3574</v>
      </c>
      <c r="AB11" s="109"/>
      <c r="AC11" s="95" t="s">
        <v>578</v>
      </c>
      <c r="AD11" s="84" t="n">
        <v>48</v>
      </c>
      <c r="AE11" s="113" t="n">
        <v>44331</v>
      </c>
      <c r="AF11" s="114" t="n">
        <f aca="false">IF(AD11=0,0,IF(AE11="","",EDATE(AE11,AD11)-DAY(1)))</f>
        <v>45761</v>
      </c>
      <c r="AG11" s="114" t="s">
        <v>81</v>
      </c>
      <c r="AH11" s="114" t="s">
        <v>82</v>
      </c>
      <c r="AI11" s="95" t="s">
        <v>3604</v>
      </c>
      <c r="AJ11" s="108" t="s">
        <v>316</v>
      </c>
      <c r="AK11" s="114" t="str">
        <f aca="true">IF(AE11=0,"нет данных",IF(TODAY()&lt;AF11-30,"поверен",IF(TODAY()&gt;AF11,"ЗАМЕНИТЬ","ПРОСРОЧЕН")))</f>
        <v>ЗАМЕНИТЬ</v>
      </c>
      <c r="AL11" s="95"/>
      <c r="AM11" s="95" t="s">
        <v>85</v>
      </c>
      <c r="AN11" s="95" t="s">
        <v>86</v>
      </c>
      <c r="AO11" s="95" t="s">
        <v>87</v>
      </c>
      <c r="AP11" s="109" t="s">
        <v>3589</v>
      </c>
      <c r="AQ11" s="103" t="s">
        <v>3568</v>
      </c>
      <c r="AR11" s="114"/>
      <c r="AS11" s="95" t="s">
        <v>90</v>
      </c>
      <c r="AT11" s="77" t="s">
        <v>91</v>
      </c>
      <c r="AU11" s="77"/>
      <c r="AV11" s="108" t="n">
        <v>45097</v>
      </c>
      <c r="AW11" s="108"/>
      <c r="AX11" s="77"/>
      <c r="AY11" s="77"/>
      <c r="AZ11" s="77"/>
      <c r="BA11" s="108"/>
      <c r="BB11" s="108" t="s">
        <v>116</v>
      </c>
      <c r="BC11" s="108" t="s">
        <v>117</v>
      </c>
      <c r="BD11" s="95" t="n">
        <v>3201</v>
      </c>
      <c r="BE11" s="108"/>
      <c r="BF11" s="115"/>
      <c r="BG11" s="609"/>
      <c r="BH11" s="77"/>
      <c r="BI11" s="91" t="s">
        <v>95</v>
      </c>
      <c r="BJ11" s="88" t="s">
        <v>3571</v>
      </c>
      <c r="BK11" s="88" t="s">
        <v>97</v>
      </c>
    </row>
    <row r="12" customFormat="false" ht="60" hidden="false" customHeight="true" outlineLevel="0" collapsed="false">
      <c r="A12" s="36"/>
      <c r="B12" s="36" t="s">
        <v>62</v>
      </c>
      <c r="C12" s="36" t="s">
        <v>63</v>
      </c>
      <c r="D12" s="37" t="s">
        <v>64</v>
      </c>
      <c r="E12" s="37" t="s">
        <v>3605</v>
      </c>
      <c r="F12" s="38" t="s">
        <v>2870</v>
      </c>
      <c r="G12" s="38" t="s">
        <v>3606</v>
      </c>
      <c r="H12" s="37" t="s">
        <v>3607</v>
      </c>
      <c r="I12" s="39" t="s">
        <v>321</v>
      </c>
      <c r="J12" s="38" t="s">
        <v>322</v>
      </c>
      <c r="K12" s="36" t="s">
        <v>323</v>
      </c>
      <c r="L12" s="40" t="s">
        <v>3608</v>
      </c>
      <c r="M12" s="40" t="s">
        <v>3609</v>
      </c>
      <c r="N12" s="40" t="n">
        <v>2327573</v>
      </c>
      <c r="O12" s="36" t="s">
        <v>107</v>
      </c>
      <c r="P12" s="36" t="s">
        <v>76</v>
      </c>
      <c r="Q12" s="41" t="s">
        <v>108</v>
      </c>
      <c r="R12" s="74" t="n">
        <v>42552</v>
      </c>
      <c r="S12" s="75" t="n">
        <v>15</v>
      </c>
      <c r="T12" s="43" t="n">
        <f aca="false">R12+S12*365.2</f>
        <v>48030</v>
      </c>
      <c r="U12" s="37" t="s">
        <v>78</v>
      </c>
      <c r="V12" s="51" t="str">
        <f aca="false">IF(Y12="","",Y12)</f>
        <v/>
      </c>
      <c r="W12" s="51" t="str">
        <f aca="false">IF(Z12="","",Z12)</f>
        <v>°С</v>
      </c>
      <c r="X12" s="39" t="n">
        <v>150</v>
      </c>
      <c r="Y12" s="39"/>
      <c r="Z12" s="41" t="s">
        <v>109</v>
      </c>
      <c r="AA12" s="36" t="s">
        <v>3610</v>
      </c>
      <c r="AB12" s="39"/>
      <c r="AC12" s="41" t="s">
        <v>578</v>
      </c>
      <c r="AD12" s="40" t="n">
        <v>60</v>
      </c>
      <c r="AE12" s="44" t="n">
        <v>44180</v>
      </c>
      <c r="AF12" s="45" t="n">
        <f aca="false">IF(AD12=0,0,IF(AE12="","",EDATE(AE12,AD12)-DAY(1)))</f>
        <v>45975</v>
      </c>
      <c r="AG12" s="45" t="s">
        <v>81</v>
      </c>
      <c r="AH12" s="45" t="s">
        <v>82</v>
      </c>
      <c r="AI12" s="41" t="s">
        <v>3611</v>
      </c>
      <c r="AJ12" s="38" t="s">
        <v>712</v>
      </c>
      <c r="AK12" s="45" t="str">
        <f aca="true">IF(AE12=0,"нет данных",IF(TODAY()&lt;AF12-30,"поверен",IF(TODAY()&gt;AF12,"ЗАМЕНИТЬ","ПРОСРОЧЕН")))</f>
        <v>ПРОСРОЧЕН</v>
      </c>
      <c r="AL12" s="41"/>
      <c r="AM12" s="41" t="s">
        <v>85</v>
      </c>
      <c r="AN12" s="41" t="s">
        <v>86</v>
      </c>
      <c r="AO12" s="41" t="s">
        <v>87</v>
      </c>
      <c r="AP12" s="39" t="s">
        <v>3612</v>
      </c>
      <c r="AQ12" s="46" t="s">
        <v>3582</v>
      </c>
      <c r="AR12" s="45"/>
      <c r="AS12" s="41" t="s">
        <v>90</v>
      </c>
      <c r="AT12" s="36" t="s">
        <v>91</v>
      </c>
      <c r="AU12" s="36"/>
      <c r="AV12" s="38" t="n">
        <v>45097</v>
      </c>
      <c r="AW12" s="38"/>
      <c r="AX12" s="36"/>
      <c r="AY12" s="36"/>
      <c r="AZ12" s="36"/>
      <c r="BA12" s="38"/>
      <c r="BB12" s="38" t="s">
        <v>116</v>
      </c>
      <c r="BC12" s="38" t="s">
        <v>117</v>
      </c>
      <c r="BD12" s="41" t="n">
        <v>3201</v>
      </c>
      <c r="BE12" s="38"/>
      <c r="BF12" s="47"/>
      <c r="BG12" s="609" t="s">
        <v>3569</v>
      </c>
      <c r="BH12" s="51"/>
      <c r="BI12" s="51" t="s">
        <v>3613</v>
      </c>
      <c r="BJ12" s="50" t="s">
        <v>403</v>
      </c>
      <c r="BK12" s="50" t="s">
        <v>1789</v>
      </c>
    </row>
    <row r="13" customFormat="false" ht="60" hidden="false" customHeight="true" outlineLevel="0" collapsed="false">
      <c r="A13" s="77"/>
      <c r="B13" s="77" t="s">
        <v>62</v>
      </c>
      <c r="C13" s="77" t="s">
        <v>63</v>
      </c>
      <c r="D13" s="79" t="s">
        <v>64</v>
      </c>
      <c r="E13" s="79" t="s">
        <v>3605</v>
      </c>
      <c r="F13" s="108" t="s">
        <v>2870</v>
      </c>
      <c r="G13" s="108" t="s">
        <v>3606</v>
      </c>
      <c r="H13" s="79" t="s">
        <v>3607</v>
      </c>
      <c r="I13" s="109" t="s">
        <v>329</v>
      </c>
      <c r="J13" s="108" t="s">
        <v>330</v>
      </c>
      <c r="K13" s="84" t="s">
        <v>331</v>
      </c>
      <c r="L13" s="84" t="s">
        <v>332</v>
      </c>
      <c r="M13" s="77" t="s">
        <v>3614</v>
      </c>
      <c r="N13" s="84" t="n">
        <v>2327591</v>
      </c>
      <c r="O13" s="77" t="s">
        <v>107</v>
      </c>
      <c r="P13" s="77" t="s">
        <v>76</v>
      </c>
      <c r="Q13" s="95" t="s">
        <v>108</v>
      </c>
      <c r="R13" s="110" t="n">
        <v>42552</v>
      </c>
      <c r="S13" s="610" t="n">
        <v>15</v>
      </c>
      <c r="T13" s="111" t="n">
        <f aca="false">R13+S13*365.2</f>
        <v>48030</v>
      </c>
      <c r="U13" s="79" t="n">
        <v>-50</v>
      </c>
      <c r="V13" s="91" t="str">
        <f aca="false">IF(Y13="","",Y13)</f>
        <v/>
      </c>
      <c r="W13" s="91" t="str">
        <f aca="false">IF(Z13="","",Z13)</f>
        <v>°С</v>
      </c>
      <c r="X13" s="109" t="n">
        <v>450</v>
      </c>
      <c r="Y13" s="109"/>
      <c r="Z13" s="95" t="s">
        <v>109</v>
      </c>
      <c r="AA13" s="77" t="s">
        <v>327</v>
      </c>
      <c r="AB13" s="109"/>
      <c r="AC13" s="95" t="s">
        <v>578</v>
      </c>
      <c r="AD13" s="84" t="n">
        <v>48</v>
      </c>
      <c r="AE13" s="113" t="n">
        <v>44180</v>
      </c>
      <c r="AF13" s="114" t="n">
        <f aca="false">IF(AD13=0,0,IF(AE13="","",EDATE(AE13,AD13)-DAY(1)))</f>
        <v>45610</v>
      </c>
      <c r="AG13" s="114" t="s">
        <v>81</v>
      </c>
      <c r="AH13" s="114" t="s">
        <v>82</v>
      </c>
      <c r="AI13" s="95" t="s">
        <v>3615</v>
      </c>
      <c r="AJ13" s="108" t="s">
        <v>712</v>
      </c>
      <c r="AK13" s="114" t="str">
        <f aca="true">IF(AE13=0,"нет данных",IF(TODAY()&lt;AF13-30,"поверен",IF(TODAY()&gt;AF13,"ЗАМЕНИТЬ","ПРОСРОЧЕН")))</f>
        <v>ЗАМЕНИТЬ</v>
      </c>
      <c r="AL13" s="95"/>
      <c r="AM13" s="95" t="s">
        <v>85</v>
      </c>
      <c r="AN13" s="95" t="s">
        <v>86</v>
      </c>
      <c r="AO13" s="95" t="s">
        <v>87</v>
      </c>
      <c r="AP13" s="109" t="s">
        <v>3612</v>
      </c>
      <c r="AQ13" s="103" t="s">
        <v>3582</v>
      </c>
      <c r="AR13" s="114"/>
      <c r="AS13" s="95" t="s">
        <v>90</v>
      </c>
      <c r="AT13" s="77" t="s">
        <v>91</v>
      </c>
      <c r="AU13" s="77"/>
      <c r="AV13" s="108" t="n">
        <v>45097</v>
      </c>
      <c r="AW13" s="108"/>
      <c r="AX13" s="77"/>
      <c r="AY13" s="77"/>
      <c r="AZ13" s="77"/>
      <c r="BA13" s="108"/>
      <c r="BB13" s="108" t="s">
        <v>116</v>
      </c>
      <c r="BC13" s="108" t="s">
        <v>117</v>
      </c>
      <c r="BD13" s="95" t="n">
        <v>3201</v>
      </c>
      <c r="BE13" s="108"/>
      <c r="BF13" s="115"/>
      <c r="BG13" s="609"/>
      <c r="BH13" s="91"/>
      <c r="BI13" s="91" t="s">
        <v>3576</v>
      </c>
      <c r="BJ13" s="88" t="s">
        <v>3571</v>
      </c>
      <c r="BK13" s="88" t="s">
        <v>97</v>
      </c>
    </row>
    <row r="14" customFormat="false" ht="60" hidden="false" customHeight="true" outlineLevel="0" collapsed="false">
      <c r="A14" s="36"/>
      <c r="B14" s="36" t="s">
        <v>62</v>
      </c>
      <c r="C14" s="36" t="s">
        <v>63</v>
      </c>
      <c r="D14" s="37" t="s">
        <v>64</v>
      </c>
      <c r="E14" s="37" t="s">
        <v>3605</v>
      </c>
      <c r="F14" s="38" t="s">
        <v>2870</v>
      </c>
      <c r="G14" s="38" t="s">
        <v>3616</v>
      </c>
      <c r="H14" s="37" t="s">
        <v>3617</v>
      </c>
      <c r="I14" s="39" t="s">
        <v>321</v>
      </c>
      <c r="J14" s="38" t="s">
        <v>3050</v>
      </c>
      <c r="K14" s="36" t="s">
        <v>323</v>
      </c>
      <c r="L14" s="40" t="s">
        <v>3608</v>
      </c>
      <c r="M14" s="40" t="s">
        <v>3609</v>
      </c>
      <c r="N14" s="40" t="n">
        <v>2327568</v>
      </c>
      <c r="O14" s="36" t="s">
        <v>107</v>
      </c>
      <c r="P14" s="36" t="s">
        <v>76</v>
      </c>
      <c r="Q14" s="41" t="s">
        <v>108</v>
      </c>
      <c r="R14" s="42" t="n">
        <v>42552</v>
      </c>
      <c r="S14" s="75" t="n">
        <v>15</v>
      </c>
      <c r="T14" s="43" t="n">
        <f aca="false">R14+S14*365.2</f>
        <v>48030</v>
      </c>
      <c r="U14" s="37" t="s">
        <v>78</v>
      </c>
      <c r="V14" s="51" t="str">
        <f aca="false">IF(Y14="","",Y14)</f>
        <v/>
      </c>
      <c r="W14" s="51" t="str">
        <f aca="false">IF(Z14="","",Z14)</f>
        <v>°С</v>
      </c>
      <c r="X14" s="39" t="n">
        <v>150</v>
      </c>
      <c r="Y14" s="39"/>
      <c r="Z14" s="41" t="s">
        <v>109</v>
      </c>
      <c r="AA14" s="36" t="s">
        <v>3610</v>
      </c>
      <c r="AB14" s="39"/>
      <c r="AC14" s="41" t="s">
        <v>578</v>
      </c>
      <c r="AD14" s="40" t="n">
        <v>60</v>
      </c>
      <c r="AE14" s="44" t="n">
        <v>43804</v>
      </c>
      <c r="AF14" s="45" t="n">
        <f aca="false">IF(AD14=0,0,IF(AE14="","",EDATE(AE14,AD14)-DAY(1)))</f>
        <v>45600</v>
      </c>
      <c r="AG14" s="45" t="s">
        <v>81</v>
      </c>
      <c r="AH14" s="38" t="s">
        <v>82</v>
      </c>
      <c r="AI14" s="41" t="s">
        <v>3618</v>
      </c>
      <c r="AJ14" s="38" t="s">
        <v>3619</v>
      </c>
      <c r="AK14" s="45" t="str">
        <f aca="true">IF(AE14=0,"нет данных",IF(TODAY()&lt;AF14-30,"поверен",IF(TODAY()&gt;AF14,"ЗАМЕНИТЬ","ПРОСРОЧЕН")))</f>
        <v>ЗАМЕНИТЬ</v>
      </c>
      <c r="AL14" s="41"/>
      <c r="AM14" s="41" t="s">
        <v>85</v>
      </c>
      <c r="AN14" s="41" t="s">
        <v>86</v>
      </c>
      <c r="AO14" s="41" t="s">
        <v>87</v>
      </c>
      <c r="AP14" s="39" t="s">
        <v>3612</v>
      </c>
      <c r="AQ14" s="46" t="s">
        <v>3582</v>
      </c>
      <c r="AR14" s="45"/>
      <c r="AS14" s="41" t="s">
        <v>90</v>
      </c>
      <c r="AT14" s="36" t="s">
        <v>91</v>
      </c>
      <c r="AU14" s="36"/>
      <c r="AV14" s="38" t="n">
        <v>45097</v>
      </c>
      <c r="AW14" s="38"/>
      <c r="AX14" s="36"/>
      <c r="AY14" s="36"/>
      <c r="AZ14" s="36"/>
      <c r="BA14" s="38"/>
      <c r="BB14" s="38" t="s">
        <v>116</v>
      </c>
      <c r="BC14" s="38" t="s">
        <v>117</v>
      </c>
      <c r="BD14" s="41" t="n">
        <v>3201</v>
      </c>
      <c r="BE14" s="38"/>
      <c r="BF14" s="47"/>
      <c r="BG14" s="609" t="s">
        <v>3569</v>
      </c>
      <c r="BH14" s="51"/>
      <c r="BI14" s="51" t="s">
        <v>3613</v>
      </c>
      <c r="BJ14" s="50" t="s">
        <v>403</v>
      </c>
      <c r="BK14" s="50" t="s">
        <v>1789</v>
      </c>
    </row>
    <row r="15" customFormat="false" ht="60" hidden="false" customHeight="true" outlineLevel="0" collapsed="false">
      <c r="A15" s="77"/>
      <c r="B15" s="77" t="s">
        <v>62</v>
      </c>
      <c r="C15" s="77" t="s">
        <v>63</v>
      </c>
      <c r="D15" s="79" t="s">
        <v>64</v>
      </c>
      <c r="E15" s="79" t="s">
        <v>3605</v>
      </c>
      <c r="F15" s="108" t="s">
        <v>2870</v>
      </c>
      <c r="G15" s="108" t="s">
        <v>3616</v>
      </c>
      <c r="H15" s="79" t="s">
        <v>3617</v>
      </c>
      <c r="I15" s="109" t="s">
        <v>329</v>
      </c>
      <c r="J15" s="108" t="s">
        <v>330</v>
      </c>
      <c r="K15" s="84" t="s">
        <v>331</v>
      </c>
      <c r="L15" s="84" t="s">
        <v>332</v>
      </c>
      <c r="M15" s="77" t="s">
        <v>3620</v>
      </c>
      <c r="N15" s="84" t="n">
        <v>2327586</v>
      </c>
      <c r="O15" s="77" t="s">
        <v>107</v>
      </c>
      <c r="P15" s="77" t="s">
        <v>76</v>
      </c>
      <c r="Q15" s="95" t="s">
        <v>108</v>
      </c>
      <c r="R15" s="119" t="n">
        <v>42552</v>
      </c>
      <c r="S15" s="610" t="n">
        <v>15</v>
      </c>
      <c r="T15" s="111" t="n">
        <f aca="false">R15+S15*365.2</f>
        <v>48030</v>
      </c>
      <c r="U15" s="79" t="n">
        <v>-50</v>
      </c>
      <c r="V15" s="91"/>
      <c r="W15" s="91" t="str">
        <f aca="false">IF(Z15="","",Z15)</f>
        <v>°С</v>
      </c>
      <c r="X15" s="109" t="n">
        <v>450</v>
      </c>
      <c r="Y15" s="109"/>
      <c r="Z15" s="95" t="s">
        <v>109</v>
      </c>
      <c r="AA15" s="77" t="s">
        <v>327</v>
      </c>
      <c r="AB15" s="109"/>
      <c r="AC15" s="95" t="s">
        <v>578</v>
      </c>
      <c r="AD15" s="84" t="n">
        <v>48</v>
      </c>
      <c r="AE15" s="113" t="n">
        <v>43804</v>
      </c>
      <c r="AF15" s="114" t="n">
        <f aca="false">IF(AD15=0,0,IF(AE15="","",EDATE(AE15,AD15)-DAY(1)))</f>
        <v>45234</v>
      </c>
      <c r="AG15" s="114" t="s">
        <v>81</v>
      </c>
      <c r="AH15" s="108" t="s">
        <v>82</v>
      </c>
      <c r="AI15" s="95" t="s">
        <v>3621</v>
      </c>
      <c r="AJ15" s="108" t="s">
        <v>3619</v>
      </c>
      <c r="AK15" s="114" t="str">
        <f aca="true">IF(AE15=0,"нет данных",IF(TODAY()&lt;AF15-30,"поверен",IF(TODAY()&gt;AF15,"ЗАМЕНИТЬ","ПРОСРОЧЕН")))</f>
        <v>ЗАМЕНИТЬ</v>
      </c>
      <c r="AL15" s="95"/>
      <c r="AM15" s="95" t="s">
        <v>85</v>
      </c>
      <c r="AN15" s="95" t="s">
        <v>86</v>
      </c>
      <c r="AO15" s="95" t="s">
        <v>87</v>
      </c>
      <c r="AP15" s="109" t="s">
        <v>3612</v>
      </c>
      <c r="AQ15" s="103" t="s">
        <v>3582</v>
      </c>
      <c r="AR15" s="114"/>
      <c r="AS15" s="95" t="s">
        <v>90</v>
      </c>
      <c r="AT15" s="77" t="s">
        <v>91</v>
      </c>
      <c r="AU15" s="77"/>
      <c r="AV15" s="108" t="n">
        <v>45097</v>
      </c>
      <c r="AW15" s="108"/>
      <c r="AX15" s="77"/>
      <c r="AY15" s="77"/>
      <c r="AZ15" s="77"/>
      <c r="BA15" s="108"/>
      <c r="BB15" s="108" t="s">
        <v>116</v>
      </c>
      <c r="BC15" s="108" t="s">
        <v>117</v>
      </c>
      <c r="BD15" s="95" t="n">
        <v>3201</v>
      </c>
      <c r="BE15" s="108"/>
      <c r="BF15" s="115"/>
      <c r="BG15" s="609"/>
      <c r="BH15" s="91"/>
      <c r="BI15" s="91" t="s">
        <v>3576</v>
      </c>
      <c r="BJ15" s="88" t="s">
        <v>3571</v>
      </c>
      <c r="BK15" s="88" t="s">
        <v>97</v>
      </c>
    </row>
    <row r="16" customFormat="false" ht="60" hidden="false" customHeight="true" outlineLevel="0" collapsed="false">
      <c r="A16" s="36"/>
      <c r="B16" s="36" t="s">
        <v>62</v>
      </c>
      <c r="C16" s="36" t="s">
        <v>63</v>
      </c>
      <c r="D16" s="37" t="s">
        <v>64</v>
      </c>
      <c r="E16" s="37" t="s">
        <v>3605</v>
      </c>
      <c r="F16" s="38" t="s">
        <v>2870</v>
      </c>
      <c r="G16" s="38" t="s">
        <v>3622</v>
      </c>
      <c r="H16" s="37" t="s">
        <v>3623</v>
      </c>
      <c r="I16" s="39" t="s">
        <v>321</v>
      </c>
      <c r="J16" s="38" t="s">
        <v>3624</v>
      </c>
      <c r="K16" s="36" t="s">
        <v>323</v>
      </c>
      <c r="L16" s="40" t="s">
        <v>3608</v>
      </c>
      <c r="M16" s="40" t="s">
        <v>3609</v>
      </c>
      <c r="N16" s="40" t="n">
        <v>2327570</v>
      </c>
      <c r="O16" s="36" t="s">
        <v>107</v>
      </c>
      <c r="P16" s="36" t="s">
        <v>76</v>
      </c>
      <c r="Q16" s="41" t="s">
        <v>108</v>
      </c>
      <c r="R16" s="42" t="n">
        <v>42552</v>
      </c>
      <c r="S16" s="75" t="n">
        <v>15</v>
      </c>
      <c r="T16" s="43" t="n">
        <f aca="false">R16+S16*365.2</f>
        <v>48030</v>
      </c>
      <c r="U16" s="37" t="s">
        <v>78</v>
      </c>
      <c r="V16" s="51" t="str">
        <f aca="false">IF(Y16="","",Y16)</f>
        <v/>
      </c>
      <c r="W16" s="51" t="str">
        <f aca="false">IF(Z16="","",Z16)</f>
        <v>°С</v>
      </c>
      <c r="X16" s="39" t="n">
        <v>150</v>
      </c>
      <c r="Y16" s="39"/>
      <c r="Z16" s="41" t="s">
        <v>109</v>
      </c>
      <c r="AA16" s="36" t="s">
        <v>3610</v>
      </c>
      <c r="AB16" s="39"/>
      <c r="AC16" s="41" t="s">
        <v>578</v>
      </c>
      <c r="AD16" s="40" t="n">
        <v>60</v>
      </c>
      <c r="AE16" s="44" t="n">
        <v>44545</v>
      </c>
      <c r="AF16" s="45" t="n">
        <f aca="false">IF(AD16=0,0,IF(AE16="","",EDATE(AE16,AD16)-DAY(1)))</f>
        <v>46340</v>
      </c>
      <c r="AG16" s="45" t="s">
        <v>81</v>
      </c>
      <c r="AH16" s="45" t="s">
        <v>82</v>
      </c>
      <c r="AI16" s="41" t="s">
        <v>3625</v>
      </c>
      <c r="AJ16" s="38" t="s">
        <v>712</v>
      </c>
      <c r="AK16" s="45" t="str">
        <f aca="true">IF(AE16=0,"нет данных",IF(TODAY()&lt;AF16-30,"поверен",IF(TODAY()&gt;AF16,"ЗАМЕНИТЬ","ПРОСРОЧЕН")))</f>
        <v>поверен</v>
      </c>
      <c r="AL16" s="41"/>
      <c r="AM16" s="41" t="s">
        <v>85</v>
      </c>
      <c r="AN16" s="41" t="s">
        <v>86</v>
      </c>
      <c r="AO16" s="41" t="s">
        <v>87</v>
      </c>
      <c r="AP16" s="39" t="s">
        <v>3612</v>
      </c>
      <c r="AQ16" s="46" t="s">
        <v>3582</v>
      </c>
      <c r="AR16" s="45"/>
      <c r="AS16" s="41" t="s">
        <v>90</v>
      </c>
      <c r="AT16" s="36" t="s">
        <v>91</v>
      </c>
      <c r="AU16" s="36"/>
      <c r="AV16" s="38" t="n">
        <v>45097</v>
      </c>
      <c r="AW16" s="38"/>
      <c r="AX16" s="36"/>
      <c r="AY16" s="36"/>
      <c r="AZ16" s="36"/>
      <c r="BA16" s="38"/>
      <c r="BB16" s="38" t="s">
        <v>116</v>
      </c>
      <c r="BC16" s="38" t="s">
        <v>117</v>
      </c>
      <c r="BD16" s="41" t="n">
        <v>3201</v>
      </c>
      <c r="BE16" s="38"/>
      <c r="BF16" s="47"/>
      <c r="BG16" s="609" t="s">
        <v>3569</v>
      </c>
      <c r="BH16" s="51"/>
      <c r="BI16" s="51" t="s">
        <v>3613</v>
      </c>
      <c r="BJ16" s="50" t="s">
        <v>403</v>
      </c>
      <c r="BK16" s="50" t="s">
        <v>1789</v>
      </c>
    </row>
    <row r="17" customFormat="false" ht="60" hidden="false" customHeight="true" outlineLevel="0" collapsed="false">
      <c r="A17" s="77"/>
      <c r="B17" s="77" t="s">
        <v>62</v>
      </c>
      <c r="C17" s="77" t="s">
        <v>63</v>
      </c>
      <c r="D17" s="79" t="s">
        <v>64</v>
      </c>
      <c r="E17" s="79" t="s">
        <v>3605</v>
      </c>
      <c r="F17" s="108" t="s">
        <v>2870</v>
      </c>
      <c r="G17" s="108" t="s">
        <v>3622</v>
      </c>
      <c r="H17" s="79" t="s">
        <v>3623</v>
      </c>
      <c r="I17" s="109" t="s">
        <v>329</v>
      </c>
      <c r="J17" s="108" t="s">
        <v>330</v>
      </c>
      <c r="K17" s="84" t="s">
        <v>331</v>
      </c>
      <c r="L17" s="77" t="s">
        <v>332</v>
      </c>
      <c r="M17" s="77" t="s">
        <v>3620</v>
      </c>
      <c r="N17" s="84" t="n">
        <v>2327588</v>
      </c>
      <c r="O17" s="77" t="s">
        <v>107</v>
      </c>
      <c r="P17" s="77" t="s">
        <v>76</v>
      </c>
      <c r="Q17" s="95" t="s">
        <v>108</v>
      </c>
      <c r="R17" s="119" t="n">
        <v>42552</v>
      </c>
      <c r="S17" s="610" t="n">
        <v>15</v>
      </c>
      <c r="T17" s="111" t="n">
        <f aca="false">R17+S17*365.2</f>
        <v>48030</v>
      </c>
      <c r="U17" s="79" t="s">
        <v>334</v>
      </c>
      <c r="V17" s="91" t="str">
        <f aca="false">IF(Y17="","",Y17)</f>
        <v/>
      </c>
      <c r="W17" s="91" t="str">
        <f aca="false">IF(Z17="","",Z17)</f>
        <v>°С</v>
      </c>
      <c r="X17" s="109" t="n">
        <v>450</v>
      </c>
      <c r="Y17" s="109"/>
      <c r="Z17" s="95" t="s">
        <v>109</v>
      </c>
      <c r="AA17" s="77" t="s">
        <v>327</v>
      </c>
      <c r="AB17" s="109"/>
      <c r="AC17" s="95" t="s">
        <v>578</v>
      </c>
      <c r="AD17" s="84" t="n">
        <v>48</v>
      </c>
      <c r="AE17" s="113" t="n">
        <v>44540</v>
      </c>
      <c r="AF17" s="114" t="n">
        <f aca="false">IF(AD17=0,0,IF(AE17="","",EDATE(AE17,AD17)-DAY(1)))</f>
        <v>45970</v>
      </c>
      <c r="AG17" s="114" t="s">
        <v>81</v>
      </c>
      <c r="AH17" s="114" t="s">
        <v>82</v>
      </c>
      <c r="AI17" s="95" t="s">
        <v>3626</v>
      </c>
      <c r="AJ17" s="108" t="s">
        <v>316</v>
      </c>
      <c r="AK17" s="114" t="str">
        <f aca="true">IF(AE17=0,"нет данных",IF(TODAY()&lt;AF17-30,"поверен",IF(TODAY()&gt;AF17,"ЗАМЕНИТЬ","ПРОСРОЧЕН")))</f>
        <v>ПРОСРОЧЕН</v>
      </c>
      <c r="AL17" s="95"/>
      <c r="AM17" s="95" t="s">
        <v>85</v>
      </c>
      <c r="AN17" s="95" t="s">
        <v>86</v>
      </c>
      <c r="AO17" s="95" t="s">
        <v>87</v>
      </c>
      <c r="AP17" s="109" t="s">
        <v>3612</v>
      </c>
      <c r="AQ17" s="103" t="s">
        <v>3582</v>
      </c>
      <c r="AR17" s="114"/>
      <c r="AS17" s="95" t="s">
        <v>90</v>
      </c>
      <c r="AT17" s="77" t="s">
        <v>91</v>
      </c>
      <c r="AU17" s="77"/>
      <c r="AV17" s="108" t="n">
        <v>45097</v>
      </c>
      <c r="AW17" s="108"/>
      <c r="AX17" s="77"/>
      <c r="AY17" s="77"/>
      <c r="AZ17" s="77"/>
      <c r="BA17" s="108"/>
      <c r="BB17" s="108" t="s">
        <v>116</v>
      </c>
      <c r="BC17" s="108" t="s">
        <v>117</v>
      </c>
      <c r="BD17" s="95" t="n">
        <v>3201</v>
      </c>
      <c r="BE17" s="108"/>
      <c r="BF17" s="115"/>
      <c r="BG17" s="609"/>
      <c r="BH17" s="116"/>
      <c r="BI17" s="91" t="s">
        <v>3576</v>
      </c>
      <c r="BJ17" s="88" t="s">
        <v>3571</v>
      </c>
      <c r="BK17" s="88" t="s">
        <v>97</v>
      </c>
    </row>
    <row r="18" customFormat="false" ht="60" hidden="false" customHeight="true" outlineLevel="0" collapsed="false">
      <c r="A18" s="36"/>
      <c r="B18" s="36" t="s">
        <v>62</v>
      </c>
      <c r="C18" s="36" t="s">
        <v>63</v>
      </c>
      <c r="D18" s="37" t="s">
        <v>64</v>
      </c>
      <c r="E18" s="37" t="s">
        <v>3561</v>
      </c>
      <c r="F18" s="38" t="s">
        <v>2870</v>
      </c>
      <c r="G18" s="38" t="s">
        <v>3627</v>
      </c>
      <c r="H18" s="37" t="s">
        <v>3628</v>
      </c>
      <c r="I18" s="39" t="s">
        <v>286</v>
      </c>
      <c r="J18" s="38" t="s">
        <v>287</v>
      </c>
      <c r="K18" s="40" t="s">
        <v>129</v>
      </c>
      <c r="L18" s="40" t="s">
        <v>130</v>
      </c>
      <c r="M18" s="38" t="s">
        <v>3629</v>
      </c>
      <c r="N18" s="40" t="s">
        <v>3630</v>
      </c>
      <c r="O18" s="36" t="s">
        <v>305</v>
      </c>
      <c r="P18" s="36" t="s">
        <v>76</v>
      </c>
      <c r="Q18" s="41" t="s">
        <v>135</v>
      </c>
      <c r="R18" s="74" t="n">
        <v>42705</v>
      </c>
      <c r="S18" s="75" t="n">
        <v>12</v>
      </c>
      <c r="T18" s="43" t="n">
        <f aca="false">R18+S18*365.2</f>
        <v>47087.4</v>
      </c>
      <c r="U18" s="37" t="s">
        <v>78</v>
      </c>
      <c r="V18" s="51" t="str">
        <f aca="false">IF(Y18="","",Y18)</f>
        <v>к</v>
      </c>
      <c r="W18" s="51" t="str">
        <f aca="false">IF(Z18="","",Z18)</f>
        <v>Па</v>
      </c>
      <c r="X18" s="39" t="n">
        <v>5</v>
      </c>
      <c r="Y18" s="39" t="s">
        <v>416</v>
      </c>
      <c r="Z18" s="41" t="s">
        <v>138</v>
      </c>
      <c r="AA18" s="37" t="s">
        <v>291</v>
      </c>
      <c r="AB18" s="39"/>
      <c r="AC18" s="41" t="s">
        <v>111</v>
      </c>
      <c r="AD18" s="40" t="n">
        <v>60</v>
      </c>
      <c r="AE18" s="44" t="n">
        <v>43997</v>
      </c>
      <c r="AF18" s="45" t="n">
        <f aca="false">IF(AD18=0,0,IF(AE18="","",EDATE(AE18,AD18)-DAY(1)))</f>
        <v>45792</v>
      </c>
      <c r="AG18" s="38" t="s">
        <v>81</v>
      </c>
      <c r="AH18" s="38" t="s">
        <v>82</v>
      </c>
      <c r="AI18" s="41" t="s">
        <v>3631</v>
      </c>
      <c r="AJ18" s="38" t="s">
        <v>3619</v>
      </c>
      <c r="AK18" s="45" t="str">
        <f aca="true">IF(AE18=0,"нет данных",IF(TODAY()&lt;AF18-30,"поверен",IF(TODAY()&gt;AF18,"ЗАМЕНИТЬ","ПРОСРОЧЕН")))</f>
        <v>ЗАМЕНИТЬ</v>
      </c>
      <c r="AL18" s="41"/>
      <c r="AM18" s="41" t="s">
        <v>85</v>
      </c>
      <c r="AN18" s="41" t="s">
        <v>86</v>
      </c>
      <c r="AO18" s="41" t="s">
        <v>87</v>
      </c>
      <c r="AP18" s="39" t="s">
        <v>3632</v>
      </c>
      <c r="AQ18" s="46" t="s">
        <v>3568</v>
      </c>
      <c r="AR18" s="45"/>
      <c r="AS18" s="41" t="s">
        <v>90</v>
      </c>
      <c r="AT18" s="36" t="s">
        <v>91</v>
      </c>
      <c r="AU18" s="36" t="n">
        <v>2008</v>
      </c>
      <c r="AV18" s="38" t="n">
        <v>44995</v>
      </c>
      <c r="AW18" s="38"/>
      <c r="AX18" s="36"/>
      <c r="AY18" s="36"/>
      <c r="AZ18" s="36"/>
      <c r="BA18" s="38"/>
      <c r="BB18" s="38" t="s">
        <v>141</v>
      </c>
      <c r="BC18" s="38" t="s">
        <v>142</v>
      </c>
      <c r="BD18" s="41" t="n">
        <v>3001</v>
      </c>
      <c r="BE18" s="38"/>
      <c r="BF18" s="47"/>
      <c r="BG18" s="48"/>
      <c r="BH18" s="49"/>
      <c r="BI18" s="50" t="s">
        <v>598</v>
      </c>
      <c r="BJ18" s="50" t="s">
        <v>599</v>
      </c>
      <c r="BK18" s="50" t="s">
        <v>600</v>
      </c>
    </row>
    <row r="19" customFormat="false" ht="60" hidden="false" customHeight="true" outlineLevel="0" collapsed="false">
      <c r="A19" s="36"/>
      <c r="B19" s="36" t="s">
        <v>62</v>
      </c>
      <c r="C19" s="36" t="s">
        <v>63</v>
      </c>
      <c r="D19" s="37" t="s">
        <v>64</v>
      </c>
      <c r="E19" s="37" t="s">
        <v>3577</v>
      </c>
      <c r="F19" s="38" t="s">
        <v>2870</v>
      </c>
      <c r="G19" s="38" t="s">
        <v>3633</v>
      </c>
      <c r="H19" s="37" t="s">
        <v>3634</v>
      </c>
      <c r="I19" s="39" t="s">
        <v>286</v>
      </c>
      <c r="J19" s="38" t="s">
        <v>287</v>
      </c>
      <c r="K19" s="40" t="s">
        <v>129</v>
      </c>
      <c r="L19" s="40" t="s">
        <v>130</v>
      </c>
      <c r="M19" s="38" t="s">
        <v>3635</v>
      </c>
      <c r="N19" s="40" t="s">
        <v>3636</v>
      </c>
      <c r="O19" s="36" t="s">
        <v>305</v>
      </c>
      <c r="P19" s="36" t="s">
        <v>76</v>
      </c>
      <c r="Q19" s="41" t="s">
        <v>135</v>
      </c>
      <c r="R19" s="74" t="n">
        <v>42705</v>
      </c>
      <c r="S19" s="75" t="n">
        <v>12</v>
      </c>
      <c r="T19" s="43" t="n">
        <f aca="false">R19+S19*365.2</f>
        <v>47087.4</v>
      </c>
      <c r="U19" s="37" t="s">
        <v>78</v>
      </c>
      <c r="V19" s="51" t="str">
        <f aca="false">IF(Y19="","",Y19)</f>
        <v>М</v>
      </c>
      <c r="W19" s="51" t="str">
        <f aca="false">IF(Z19="","",Z19)</f>
        <v>Па</v>
      </c>
      <c r="X19" s="39" t="n">
        <v>0.7</v>
      </c>
      <c r="Y19" s="39" t="s">
        <v>137</v>
      </c>
      <c r="Z19" s="41" t="s">
        <v>138</v>
      </c>
      <c r="AA19" s="37" t="s">
        <v>291</v>
      </c>
      <c r="AB19" s="39"/>
      <c r="AC19" s="41" t="s">
        <v>111</v>
      </c>
      <c r="AD19" s="40" t="n">
        <v>60</v>
      </c>
      <c r="AE19" s="44" t="n">
        <v>43604</v>
      </c>
      <c r="AF19" s="45" t="n">
        <f aca="false">IF(AD19=0,0,IF(AE19="","",EDATE(AE19,AD19)-DAY(1)))</f>
        <v>45400</v>
      </c>
      <c r="AG19" s="38" t="s">
        <v>81</v>
      </c>
      <c r="AH19" s="38" t="s">
        <v>82</v>
      </c>
      <c r="AI19" s="41" t="s">
        <v>3637</v>
      </c>
      <c r="AJ19" s="38" t="s">
        <v>3619</v>
      </c>
      <c r="AK19" s="45" t="str">
        <f aca="true">IF(AE19=0,"нет данных",IF(TODAY()&lt;AF19-30,"поверен",IF(TODAY()&gt;AF19,"ЗАМЕНИТЬ","ПРОСРОЧЕН")))</f>
        <v>ЗАМЕНИТЬ</v>
      </c>
      <c r="AL19" s="41"/>
      <c r="AM19" s="41" t="s">
        <v>85</v>
      </c>
      <c r="AN19" s="41" t="s">
        <v>86</v>
      </c>
      <c r="AO19" s="41" t="s">
        <v>87</v>
      </c>
      <c r="AP19" s="39" t="s">
        <v>3632</v>
      </c>
      <c r="AQ19" s="46" t="s">
        <v>3582</v>
      </c>
      <c r="AR19" s="45"/>
      <c r="AS19" s="41" t="s">
        <v>90</v>
      </c>
      <c r="AT19" s="36" t="s">
        <v>91</v>
      </c>
      <c r="AU19" s="36" t="n">
        <v>2043</v>
      </c>
      <c r="AV19" s="38" t="n">
        <v>44995</v>
      </c>
      <c r="AW19" s="38"/>
      <c r="AX19" s="36"/>
      <c r="AY19" s="36"/>
      <c r="AZ19" s="36"/>
      <c r="BA19" s="38"/>
      <c r="BB19" s="38" t="s">
        <v>141</v>
      </c>
      <c r="BC19" s="38" t="s">
        <v>142</v>
      </c>
      <c r="BD19" s="41" t="n">
        <v>3001</v>
      </c>
      <c r="BE19" s="38"/>
      <c r="BF19" s="47"/>
      <c r="BG19" s="48"/>
      <c r="BH19" s="49"/>
      <c r="BI19" s="50" t="s">
        <v>598</v>
      </c>
      <c r="BJ19" s="50" t="s">
        <v>599</v>
      </c>
      <c r="BK19" s="50" t="s">
        <v>600</v>
      </c>
    </row>
    <row r="20" customFormat="false" ht="60" hidden="false" customHeight="true" outlineLevel="0" collapsed="false">
      <c r="A20" s="36"/>
      <c r="B20" s="36" t="s">
        <v>62</v>
      </c>
      <c r="C20" s="36" t="s">
        <v>63</v>
      </c>
      <c r="D20" s="37" t="s">
        <v>64</v>
      </c>
      <c r="E20" s="37" t="s">
        <v>3561</v>
      </c>
      <c r="F20" s="38" t="s">
        <v>2870</v>
      </c>
      <c r="G20" s="38" t="s">
        <v>3638</v>
      </c>
      <c r="H20" s="37" t="s">
        <v>3639</v>
      </c>
      <c r="I20" s="39" t="s">
        <v>286</v>
      </c>
      <c r="J20" s="38" t="s">
        <v>287</v>
      </c>
      <c r="K20" s="40" t="s">
        <v>615</v>
      </c>
      <c r="L20" s="40" t="s">
        <v>130</v>
      </c>
      <c r="M20" s="38" t="s">
        <v>3640</v>
      </c>
      <c r="N20" s="40" t="s">
        <v>3641</v>
      </c>
      <c r="O20" s="36" t="s">
        <v>305</v>
      </c>
      <c r="P20" s="36" t="s">
        <v>76</v>
      </c>
      <c r="Q20" s="41" t="s">
        <v>135</v>
      </c>
      <c r="R20" s="74" t="n">
        <v>42705</v>
      </c>
      <c r="S20" s="75" t="n">
        <v>12</v>
      </c>
      <c r="T20" s="43" t="n">
        <f aca="false">R20+S20*365.2</f>
        <v>47087.4</v>
      </c>
      <c r="U20" s="37" t="s">
        <v>78</v>
      </c>
      <c r="V20" s="51" t="str">
        <f aca="false">IF(Y20="","",Y20)</f>
        <v>к</v>
      </c>
      <c r="W20" s="51" t="str">
        <f aca="false">IF(Z20="","",Z20)</f>
        <v>Па</v>
      </c>
      <c r="X20" s="39" t="n">
        <v>0.25</v>
      </c>
      <c r="Y20" s="39" t="s">
        <v>416</v>
      </c>
      <c r="Z20" s="41" t="s">
        <v>138</v>
      </c>
      <c r="AA20" s="37" t="s">
        <v>291</v>
      </c>
      <c r="AB20" s="39"/>
      <c r="AC20" s="41" t="s">
        <v>111</v>
      </c>
      <c r="AD20" s="40" t="n">
        <v>60</v>
      </c>
      <c r="AE20" s="44" t="n">
        <v>43997</v>
      </c>
      <c r="AF20" s="45" t="n">
        <f aca="false">IF(AD20=0,0,IF(AE20="","",EDATE(AE20,AD20)-DAY(1)))</f>
        <v>45792</v>
      </c>
      <c r="AG20" s="38" t="s">
        <v>81</v>
      </c>
      <c r="AH20" s="38" t="s">
        <v>82</v>
      </c>
      <c r="AI20" s="41" t="s">
        <v>3642</v>
      </c>
      <c r="AJ20" s="38" t="s">
        <v>3619</v>
      </c>
      <c r="AK20" s="45" t="str">
        <f aca="true">IF(AE20=0,"нет данных",IF(TODAY()&lt;AF20-30,"поверен",IF(TODAY()&gt;AF20,"ЗАМЕНИТЬ","ПРОСРОЧЕН")))</f>
        <v>ЗАМЕНИТЬ</v>
      </c>
      <c r="AL20" s="41"/>
      <c r="AM20" s="41" t="s">
        <v>85</v>
      </c>
      <c r="AN20" s="41" t="s">
        <v>86</v>
      </c>
      <c r="AO20" s="41" t="s">
        <v>87</v>
      </c>
      <c r="AP20" s="39" t="s">
        <v>3632</v>
      </c>
      <c r="AQ20" s="46" t="s">
        <v>3643</v>
      </c>
      <c r="AR20" s="45"/>
      <c r="AS20" s="41" t="s">
        <v>90</v>
      </c>
      <c r="AT20" s="36" t="s">
        <v>91</v>
      </c>
      <c r="AU20" s="36" t="n">
        <v>2039</v>
      </c>
      <c r="AV20" s="38" t="n">
        <v>44995</v>
      </c>
      <c r="AW20" s="612"/>
      <c r="AX20" s="36"/>
      <c r="AY20" s="36"/>
      <c r="AZ20" s="36"/>
      <c r="BA20" s="38"/>
      <c r="BB20" s="38" t="s">
        <v>141</v>
      </c>
      <c r="BC20" s="38" t="s">
        <v>142</v>
      </c>
      <c r="BD20" s="41"/>
      <c r="BE20" s="38"/>
      <c r="BF20" s="47"/>
      <c r="BG20" s="48"/>
      <c r="BH20" s="49"/>
      <c r="BI20" s="50" t="s">
        <v>598</v>
      </c>
      <c r="BJ20" s="50" t="s">
        <v>599</v>
      </c>
      <c r="BK20" s="50" t="s">
        <v>600</v>
      </c>
    </row>
    <row r="21" customFormat="false" ht="60" hidden="false" customHeight="true" outlineLevel="0" collapsed="false">
      <c r="A21" s="36"/>
      <c r="B21" s="36" t="s">
        <v>62</v>
      </c>
      <c r="C21" s="36" t="s">
        <v>63</v>
      </c>
      <c r="D21" s="37" t="s">
        <v>64</v>
      </c>
      <c r="E21" s="37" t="s">
        <v>3577</v>
      </c>
      <c r="F21" s="38" t="s">
        <v>2870</v>
      </c>
      <c r="G21" s="38" t="s">
        <v>3644</v>
      </c>
      <c r="H21" s="37" t="s">
        <v>3645</v>
      </c>
      <c r="I21" s="39" t="s">
        <v>286</v>
      </c>
      <c r="J21" s="38" t="s">
        <v>287</v>
      </c>
      <c r="K21" s="40" t="s">
        <v>615</v>
      </c>
      <c r="L21" s="40" t="s">
        <v>130</v>
      </c>
      <c r="M21" s="38" t="s">
        <v>3646</v>
      </c>
      <c r="N21" s="40" t="s">
        <v>3647</v>
      </c>
      <c r="O21" s="36" t="s">
        <v>305</v>
      </c>
      <c r="P21" s="36" t="s">
        <v>76</v>
      </c>
      <c r="Q21" s="41" t="s">
        <v>135</v>
      </c>
      <c r="R21" s="74" t="n">
        <v>42705</v>
      </c>
      <c r="S21" s="75" t="n">
        <v>12</v>
      </c>
      <c r="T21" s="43" t="n">
        <f aca="false">R21+S21*365.2</f>
        <v>47087.4</v>
      </c>
      <c r="U21" s="37" t="s">
        <v>78</v>
      </c>
      <c r="V21" s="51" t="str">
        <f aca="false">IF(Y21="","",Y21)</f>
        <v>к</v>
      </c>
      <c r="W21" s="51" t="str">
        <f aca="false">IF(Z21="","",Z21)</f>
        <v>Па</v>
      </c>
      <c r="X21" s="39" t="n">
        <v>10</v>
      </c>
      <c r="Y21" s="39" t="s">
        <v>416</v>
      </c>
      <c r="Z21" s="41" t="s">
        <v>138</v>
      </c>
      <c r="AA21" s="37" t="s">
        <v>291</v>
      </c>
      <c r="AB21" s="39"/>
      <c r="AC21" s="41" t="s">
        <v>111</v>
      </c>
      <c r="AD21" s="40" t="n">
        <v>60</v>
      </c>
      <c r="AE21" s="44" t="n">
        <v>43603</v>
      </c>
      <c r="AF21" s="45" t="n">
        <f aca="false">IF(AD21=0,0,IF(AE21="","",EDATE(AE21,AD21)-DAY(1)))</f>
        <v>45399</v>
      </c>
      <c r="AG21" s="38" t="s">
        <v>81</v>
      </c>
      <c r="AH21" s="38" t="s">
        <v>82</v>
      </c>
      <c r="AI21" s="41" t="s">
        <v>3648</v>
      </c>
      <c r="AJ21" s="38" t="s">
        <v>3619</v>
      </c>
      <c r="AK21" s="45" t="str">
        <f aca="true">IF(AE21=0,"нет данных",IF(TODAY()&lt;AF21-30,"поверен",IF(TODAY()&gt;AF21,"ЗАМЕНИТЬ","ПРОСРОЧЕН")))</f>
        <v>ЗАМЕНИТЬ</v>
      </c>
      <c r="AL21" s="41"/>
      <c r="AM21" s="41" t="s">
        <v>85</v>
      </c>
      <c r="AN21" s="41" t="s">
        <v>86</v>
      </c>
      <c r="AO21" s="41" t="s">
        <v>87</v>
      </c>
      <c r="AP21" s="39" t="s">
        <v>3632</v>
      </c>
      <c r="AQ21" s="46" t="s">
        <v>3568</v>
      </c>
      <c r="AR21" s="45"/>
      <c r="AS21" s="41" t="s">
        <v>90</v>
      </c>
      <c r="AT21" s="36" t="s">
        <v>91</v>
      </c>
      <c r="AU21" s="36" t="n">
        <v>2041</v>
      </c>
      <c r="AV21" s="38" t="n">
        <v>44995</v>
      </c>
      <c r="AW21" s="612"/>
      <c r="AX21" s="36"/>
      <c r="AY21" s="36"/>
      <c r="AZ21" s="613"/>
      <c r="BA21" s="38"/>
      <c r="BB21" s="38" t="s">
        <v>141</v>
      </c>
      <c r="BC21" s="38" t="s">
        <v>142</v>
      </c>
      <c r="BD21" s="41"/>
      <c r="BE21" s="38"/>
      <c r="BF21" s="47"/>
      <c r="BG21" s="48"/>
      <c r="BH21" s="49"/>
      <c r="BI21" s="50" t="s">
        <v>598</v>
      </c>
      <c r="BJ21" s="50" t="s">
        <v>599</v>
      </c>
      <c r="BK21" s="50" t="s">
        <v>600</v>
      </c>
    </row>
    <row r="22" customFormat="false" ht="60" hidden="false" customHeight="true" outlineLevel="0" collapsed="false">
      <c r="A22" s="36"/>
      <c r="B22" s="36" t="s">
        <v>62</v>
      </c>
      <c r="C22" s="36" t="s">
        <v>63</v>
      </c>
      <c r="D22" s="37" t="s">
        <v>64</v>
      </c>
      <c r="E22" s="37" t="n">
        <v>250</v>
      </c>
      <c r="F22" s="38" t="s">
        <v>2870</v>
      </c>
      <c r="G22" s="38" t="s">
        <v>3649</v>
      </c>
      <c r="H22" s="37" t="s">
        <v>3650</v>
      </c>
      <c r="I22" s="39" t="s">
        <v>286</v>
      </c>
      <c r="J22" s="38" t="s">
        <v>287</v>
      </c>
      <c r="K22" s="40" t="s">
        <v>129</v>
      </c>
      <c r="L22" s="40" t="s">
        <v>130</v>
      </c>
      <c r="M22" s="38" t="s">
        <v>3651</v>
      </c>
      <c r="N22" s="40" t="s">
        <v>3652</v>
      </c>
      <c r="O22" s="36" t="s">
        <v>305</v>
      </c>
      <c r="P22" s="36" t="s">
        <v>76</v>
      </c>
      <c r="Q22" s="41" t="s">
        <v>135</v>
      </c>
      <c r="R22" s="42" t="n">
        <v>42552</v>
      </c>
      <c r="S22" s="75" t="n">
        <v>12</v>
      </c>
      <c r="T22" s="43" t="n">
        <f aca="false">R22+S22*365.2</f>
        <v>46934.4</v>
      </c>
      <c r="U22" s="37" t="s">
        <v>78</v>
      </c>
      <c r="V22" s="51" t="str">
        <f aca="false">IF(Y22="","",Y22)</f>
        <v>к</v>
      </c>
      <c r="W22" s="51" t="str">
        <f aca="false">IF(Z22="","",Z22)</f>
        <v>Па</v>
      </c>
      <c r="X22" s="39" t="n">
        <v>1000</v>
      </c>
      <c r="Y22" s="39" t="s">
        <v>416</v>
      </c>
      <c r="Z22" s="41" t="s">
        <v>138</v>
      </c>
      <c r="AA22" s="37" t="s">
        <v>291</v>
      </c>
      <c r="AB22" s="39"/>
      <c r="AC22" s="41" t="s">
        <v>111</v>
      </c>
      <c r="AD22" s="40" t="n">
        <v>60</v>
      </c>
      <c r="AE22" s="44" t="n">
        <v>43604</v>
      </c>
      <c r="AF22" s="45" t="n">
        <f aca="false">IF(AD22=0,0,IF(AE22="","",EDATE(AE22,AD22)-DAY(1)))</f>
        <v>45400</v>
      </c>
      <c r="AG22" s="38" t="s">
        <v>81</v>
      </c>
      <c r="AH22" s="38" t="s">
        <v>82</v>
      </c>
      <c r="AI22" s="41" t="s">
        <v>3653</v>
      </c>
      <c r="AJ22" s="38" t="s">
        <v>561</v>
      </c>
      <c r="AK22" s="45" t="str">
        <f aca="true">IF(AE22=0,"нет данных",IF(TODAY()&lt;AF22-30,"поверен",IF(TODAY()&gt;AF22,"ЗАМЕНИТЬ","ПРОСРОЧЕН")))</f>
        <v>ЗАМЕНИТЬ</v>
      </c>
      <c r="AL22" s="41"/>
      <c r="AM22" s="41" t="s">
        <v>85</v>
      </c>
      <c r="AN22" s="41" t="s">
        <v>86</v>
      </c>
      <c r="AO22" s="41" t="s">
        <v>87</v>
      </c>
      <c r="AP22" s="39" t="s">
        <v>3654</v>
      </c>
      <c r="AQ22" s="46" t="s">
        <v>3655</v>
      </c>
      <c r="AR22" s="45"/>
      <c r="AS22" s="41" t="s">
        <v>90</v>
      </c>
      <c r="AT22" s="36" t="s">
        <v>91</v>
      </c>
      <c r="AU22" s="36" t="n">
        <v>2047</v>
      </c>
      <c r="AV22" s="38" t="n">
        <v>44995</v>
      </c>
      <c r="AW22" s="38"/>
      <c r="AX22" s="36"/>
      <c r="AY22" s="36"/>
      <c r="AZ22" s="36"/>
      <c r="BA22" s="38"/>
      <c r="BB22" s="38" t="s">
        <v>141</v>
      </c>
      <c r="BC22" s="38" t="s">
        <v>142</v>
      </c>
      <c r="BD22" s="41" t="n">
        <v>3001</v>
      </c>
      <c r="BE22" s="38"/>
      <c r="BF22" s="47"/>
      <c r="BG22" s="48" t="s">
        <v>3656</v>
      </c>
      <c r="BH22" s="49"/>
      <c r="BI22" s="50" t="s">
        <v>95</v>
      </c>
      <c r="BJ22" s="50" t="s">
        <v>2559</v>
      </c>
      <c r="BK22" s="50" t="s">
        <v>600</v>
      </c>
    </row>
    <row r="23" customFormat="false" ht="60" hidden="false" customHeight="true" outlineLevel="0" collapsed="false">
      <c r="A23" s="36"/>
      <c r="B23" s="36" t="s">
        <v>62</v>
      </c>
      <c r="C23" s="36" t="s">
        <v>63</v>
      </c>
      <c r="D23" s="37" t="s">
        <v>64</v>
      </c>
      <c r="E23" s="37" t="n">
        <v>250</v>
      </c>
      <c r="F23" s="38" t="s">
        <v>2870</v>
      </c>
      <c r="G23" s="38" t="s">
        <v>3657</v>
      </c>
      <c r="H23" s="37" t="s">
        <v>3658</v>
      </c>
      <c r="I23" s="39" t="s">
        <v>286</v>
      </c>
      <c r="J23" s="38" t="s">
        <v>287</v>
      </c>
      <c r="K23" s="40" t="s">
        <v>129</v>
      </c>
      <c r="L23" s="40" t="s">
        <v>130</v>
      </c>
      <c r="M23" s="38" t="s">
        <v>3651</v>
      </c>
      <c r="N23" s="40" t="s">
        <v>3659</v>
      </c>
      <c r="O23" s="36" t="s">
        <v>305</v>
      </c>
      <c r="P23" s="36" t="s">
        <v>76</v>
      </c>
      <c r="Q23" s="41" t="s">
        <v>135</v>
      </c>
      <c r="R23" s="42" t="n">
        <v>42552</v>
      </c>
      <c r="S23" s="75" t="n">
        <v>12</v>
      </c>
      <c r="T23" s="43" t="n">
        <f aca="false">R23+S23*365.2</f>
        <v>46934.4</v>
      </c>
      <c r="U23" s="37" t="s">
        <v>78</v>
      </c>
      <c r="V23" s="51" t="str">
        <f aca="false">IF(Y23="","",Y23)</f>
        <v>к</v>
      </c>
      <c r="W23" s="51" t="str">
        <f aca="false">IF(Z23="","",Z23)</f>
        <v>Па</v>
      </c>
      <c r="X23" s="39" t="n">
        <v>1000</v>
      </c>
      <c r="Y23" s="39" t="s">
        <v>416</v>
      </c>
      <c r="Z23" s="41" t="s">
        <v>138</v>
      </c>
      <c r="AA23" s="37" t="s">
        <v>291</v>
      </c>
      <c r="AB23" s="39"/>
      <c r="AC23" s="41" t="s">
        <v>111</v>
      </c>
      <c r="AD23" s="40" t="n">
        <v>60</v>
      </c>
      <c r="AE23" s="44" t="n">
        <v>43997</v>
      </c>
      <c r="AF23" s="45" t="n">
        <f aca="false">IF(AD23=0,0,IF(AE23="","",EDATE(AE23,AD23)-DAY(1)))</f>
        <v>45792</v>
      </c>
      <c r="AG23" s="38" t="s">
        <v>81</v>
      </c>
      <c r="AH23" s="38" t="s">
        <v>82</v>
      </c>
      <c r="AI23" s="41" t="s">
        <v>3660</v>
      </c>
      <c r="AJ23" s="38" t="s">
        <v>3619</v>
      </c>
      <c r="AK23" s="45" t="str">
        <f aca="true">IF(AE23=0,"нет данных",IF(TODAY()&lt;AF23-30,"поверен",IF(TODAY()&gt;AF23,"ЗАМЕНИТЬ","ПРОСРОЧЕН")))</f>
        <v>ЗАМЕНИТЬ</v>
      </c>
      <c r="AL23" s="41"/>
      <c r="AM23" s="41" t="s">
        <v>85</v>
      </c>
      <c r="AN23" s="41" t="s">
        <v>86</v>
      </c>
      <c r="AO23" s="41" t="s">
        <v>87</v>
      </c>
      <c r="AP23" s="39" t="s">
        <v>3654</v>
      </c>
      <c r="AQ23" s="46" t="s">
        <v>3655</v>
      </c>
      <c r="AR23" s="45"/>
      <c r="AS23" s="41" t="s">
        <v>90</v>
      </c>
      <c r="AT23" s="36" t="s">
        <v>91</v>
      </c>
      <c r="AU23" s="36" t="n">
        <v>2046</v>
      </c>
      <c r="AV23" s="38" t="n">
        <v>44995</v>
      </c>
      <c r="AW23" s="38"/>
      <c r="AX23" s="36"/>
      <c r="AY23" s="36"/>
      <c r="AZ23" s="36"/>
      <c r="BA23" s="38"/>
      <c r="BB23" s="38" t="s">
        <v>141</v>
      </c>
      <c r="BC23" s="38" t="s">
        <v>142</v>
      </c>
      <c r="BD23" s="41" t="n">
        <v>3001</v>
      </c>
      <c r="BE23" s="38"/>
      <c r="BF23" s="47"/>
      <c r="BG23" s="48" t="s">
        <v>3656</v>
      </c>
      <c r="BH23" s="49"/>
      <c r="BI23" s="50" t="s">
        <v>95</v>
      </c>
      <c r="BJ23" s="50" t="s">
        <v>2559</v>
      </c>
      <c r="BK23" s="50" t="s">
        <v>600</v>
      </c>
    </row>
    <row r="24" customFormat="false" ht="60" hidden="false" customHeight="true" outlineLevel="0" collapsed="false">
      <c r="A24" s="36"/>
      <c r="B24" s="36" t="s">
        <v>62</v>
      </c>
      <c r="C24" s="36" t="s">
        <v>63</v>
      </c>
      <c r="D24" s="37" t="s">
        <v>64</v>
      </c>
      <c r="E24" s="37" t="n">
        <v>250</v>
      </c>
      <c r="F24" s="38" t="s">
        <v>2870</v>
      </c>
      <c r="G24" s="38" t="s">
        <v>3661</v>
      </c>
      <c r="H24" s="37" t="s">
        <v>3662</v>
      </c>
      <c r="I24" s="39" t="s">
        <v>286</v>
      </c>
      <c r="J24" s="38" t="s">
        <v>287</v>
      </c>
      <c r="K24" s="40" t="s">
        <v>129</v>
      </c>
      <c r="L24" s="40" t="s">
        <v>130</v>
      </c>
      <c r="M24" s="38" t="s">
        <v>3651</v>
      </c>
      <c r="N24" s="40" t="s">
        <v>3663</v>
      </c>
      <c r="O24" s="36" t="s">
        <v>305</v>
      </c>
      <c r="P24" s="36" t="s">
        <v>76</v>
      </c>
      <c r="Q24" s="41" t="s">
        <v>135</v>
      </c>
      <c r="R24" s="74" t="s">
        <v>3664</v>
      </c>
      <c r="S24" s="75" t="n">
        <v>12</v>
      </c>
      <c r="T24" s="43" t="e">
        <f aca="false">R24+S24*365.2</f>
        <v>#VALUE!</v>
      </c>
      <c r="U24" s="37" t="s">
        <v>78</v>
      </c>
      <c r="V24" s="51" t="str">
        <f aca="false">IF(Y24="","",Y24)</f>
        <v>к</v>
      </c>
      <c r="W24" s="51" t="str">
        <f aca="false">IF(Z24="","",Z24)</f>
        <v>Па</v>
      </c>
      <c r="X24" s="39" t="n">
        <v>1000</v>
      </c>
      <c r="Y24" s="39" t="s">
        <v>416</v>
      </c>
      <c r="Z24" s="41" t="s">
        <v>138</v>
      </c>
      <c r="AA24" s="37" t="s">
        <v>291</v>
      </c>
      <c r="AB24" s="39"/>
      <c r="AC24" s="41" t="s">
        <v>111</v>
      </c>
      <c r="AD24" s="40" t="n">
        <v>60</v>
      </c>
      <c r="AE24" s="44" t="n">
        <v>43997</v>
      </c>
      <c r="AF24" s="45" t="n">
        <f aca="false">IF(AD24=0,0,IF(AE24="","",EDATE(AE24,AD24)-DAY(1)))</f>
        <v>45792</v>
      </c>
      <c r="AG24" s="38" t="s">
        <v>81</v>
      </c>
      <c r="AH24" s="38" t="s">
        <v>82</v>
      </c>
      <c r="AI24" s="41" t="s">
        <v>3665</v>
      </c>
      <c r="AJ24" s="38" t="s">
        <v>3619</v>
      </c>
      <c r="AK24" s="45" t="str">
        <f aca="true">IF(AE24=0,"нет данных",IF(TODAY()&lt;AF24-30,"поверен",IF(TODAY()&gt;AF24,"ЗАМЕНИТЬ","ПРОСРОЧЕН")))</f>
        <v>ЗАМЕНИТЬ</v>
      </c>
      <c r="AL24" s="41"/>
      <c r="AM24" s="41" t="s">
        <v>85</v>
      </c>
      <c r="AN24" s="41" t="s">
        <v>86</v>
      </c>
      <c r="AO24" s="41" t="s">
        <v>87</v>
      </c>
      <c r="AP24" s="39" t="s">
        <v>3654</v>
      </c>
      <c r="AQ24" s="46" t="s">
        <v>3590</v>
      </c>
      <c r="AR24" s="45"/>
      <c r="AS24" s="41" t="s">
        <v>90</v>
      </c>
      <c r="AT24" s="36" t="s">
        <v>91</v>
      </c>
      <c r="AU24" s="36" t="n">
        <v>2048</v>
      </c>
      <c r="AV24" s="38" t="n">
        <v>44995</v>
      </c>
      <c r="AW24" s="38"/>
      <c r="AX24" s="36"/>
      <c r="AY24" s="36"/>
      <c r="AZ24" s="36"/>
      <c r="BA24" s="38"/>
      <c r="BB24" s="38" t="s">
        <v>141</v>
      </c>
      <c r="BC24" s="38" t="s">
        <v>142</v>
      </c>
      <c r="BD24" s="41" t="n">
        <v>3001</v>
      </c>
      <c r="BE24" s="38"/>
      <c r="BF24" s="47"/>
      <c r="BG24" s="48" t="s">
        <v>3656</v>
      </c>
      <c r="BH24" s="49"/>
      <c r="BI24" s="50" t="s">
        <v>95</v>
      </c>
      <c r="BJ24" s="50" t="s">
        <v>2559</v>
      </c>
      <c r="BK24" s="50" t="s">
        <v>600</v>
      </c>
    </row>
    <row r="25" customFormat="false" ht="60" hidden="false" customHeight="true" outlineLevel="0" collapsed="false">
      <c r="A25" s="36"/>
      <c r="B25" s="36" t="s">
        <v>62</v>
      </c>
      <c r="C25" s="36" t="s">
        <v>63</v>
      </c>
      <c r="D25" s="37" t="s">
        <v>64</v>
      </c>
      <c r="E25" s="37" t="s">
        <v>3605</v>
      </c>
      <c r="F25" s="38" t="s">
        <v>2870</v>
      </c>
      <c r="G25" s="38" t="s">
        <v>3666</v>
      </c>
      <c r="H25" s="37" t="s">
        <v>3667</v>
      </c>
      <c r="I25" s="39" t="s">
        <v>286</v>
      </c>
      <c r="J25" s="38" t="s">
        <v>287</v>
      </c>
      <c r="K25" s="40" t="s">
        <v>129</v>
      </c>
      <c r="L25" s="40" t="s">
        <v>130</v>
      </c>
      <c r="M25" s="38" t="s">
        <v>3668</v>
      </c>
      <c r="N25" s="40" t="s">
        <v>3669</v>
      </c>
      <c r="O25" s="36" t="s">
        <v>305</v>
      </c>
      <c r="P25" s="36" t="s">
        <v>76</v>
      </c>
      <c r="Q25" s="41" t="s">
        <v>135</v>
      </c>
      <c r="R25" s="74" t="n">
        <v>42552</v>
      </c>
      <c r="S25" s="75" t="n">
        <v>12</v>
      </c>
      <c r="T25" s="43" t="n">
        <f aca="false">R25+S25*365.2</f>
        <v>46934.4</v>
      </c>
      <c r="U25" s="37" t="s">
        <v>78</v>
      </c>
      <c r="V25" s="51" t="str">
        <f aca="false">IF(Y25="","",Y25)</f>
        <v/>
      </c>
      <c r="W25" s="51" t="str">
        <f aca="false">IF(Z25="","",Z25)</f>
        <v>кгс/см²</v>
      </c>
      <c r="X25" s="39" t="n">
        <v>40</v>
      </c>
      <c r="Y25" s="39"/>
      <c r="Z25" s="41" t="s">
        <v>3670</v>
      </c>
      <c r="AA25" s="37" t="s">
        <v>291</v>
      </c>
      <c r="AB25" s="39"/>
      <c r="AC25" s="41" t="s">
        <v>111</v>
      </c>
      <c r="AD25" s="40" t="n">
        <v>60</v>
      </c>
      <c r="AE25" s="44" t="n">
        <v>43803</v>
      </c>
      <c r="AF25" s="45" t="n">
        <f aca="false">IF(AD25=0,0,IF(AE25="","",EDATE(AE25,AD25)-DAY(1)))</f>
        <v>45599</v>
      </c>
      <c r="AG25" s="38" t="s">
        <v>81</v>
      </c>
      <c r="AH25" s="38" t="s">
        <v>82</v>
      </c>
      <c r="AI25" s="41" t="s">
        <v>3671</v>
      </c>
      <c r="AJ25" s="38" t="s">
        <v>3619</v>
      </c>
      <c r="AK25" s="45" t="str">
        <f aca="true">IF(AE25=0,"нет данных",IF(TODAY()&lt;AF25-30,"поверен",IF(TODAY()&gt;AF25,"ЗАМЕНИТЬ","ПРОСРОЧЕН")))</f>
        <v>ЗАМЕНИТЬ</v>
      </c>
      <c r="AL25" s="41"/>
      <c r="AM25" s="41" t="s">
        <v>85</v>
      </c>
      <c r="AN25" s="41" t="s">
        <v>86</v>
      </c>
      <c r="AO25" s="41" t="s">
        <v>87</v>
      </c>
      <c r="AP25" s="39" t="s">
        <v>562</v>
      </c>
      <c r="AQ25" s="46" t="s">
        <v>3582</v>
      </c>
      <c r="AR25" s="45"/>
      <c r="AS25" s="41" t="s">
        <v>90</v>
      </c>
      <c r="AT25" s="36" t="s">
        <v>91</v>
      </c>
      <c r="AU25" s="36" t="n">
        <v>4385</v>
      </c>
      <c r="AV25" s="38" t="n">
        <v>45097</v>
      </c>
      <c r="AW25" s="38"/>
      <c r="AX25" s="36"/>
      <c r="AY25" s="36"/>
      <c r="AZ25" s="36"/>
      <c r="BA25" s="38"/>
      <c r="BB25" s="38" t="s">
        <v>141</v>
      </c>
      <c r="BC25" s="38" t="s">
        <v>142</v>
      </c>
      <c r="BD25" s="41" t="n">
        <v>3001</v>
      </c>
      <c r="BE25" s="38"/>
      <c r="BF25" s="47"/>
      <c r="BG25" s="48"/>
      <c r="BH25" s="49"/>
      <c r="BI25" s="50" t="s">
        <v>598</v>
      </c>
      <c r="BJ25" s="50" t="s">
        <v>599</v>
      </c>
      <c r="BK25" s="50" t="s">
        <v>600</v>
      </c>
    </row>
    <row r="26" customFormat="false" ht="60" hidden="false" customHeight="true" outlineLevel="0" collapsed="false">
      <c r="A26" s="36"/>
      <c r="B26" s="36" t="s">
        <v>62</v>
      </c>
      <c r="C26" s="36" t="s">
        <v>63</v>
      </c>
      <c r="D26" s="37" t="s">
        <v>64</v>
      </c>
      <c r="E26" s="37" t="s">
        <v>3605</v>
      </c>
      <c r="F26" s="38" t="s">
        <v>2870</v>
      </c>
      <c r="G26" s="38" t="s">
        <v>3672</v>
      </c>
      <c r="H26" s="37" t="s">
        <v>3673</v>
      </c>
      <c r="I26" s="39" t="s">
        <v>286</v>
      </c>
      <c r="J26" s="38" t="s">
        <v>287</v>
      </c>
      <c r="K26" s="40" t="s">
        <v>129</v>
      </c>
      <c r="L26" s="40" t="s">
        <v>130</v>
      </c>
      <c r="M26" s="38" t="s">
        <v>3668</v>
      </c>
      <c r="N26" s="40" t="s">
        <v>3674</v>
      </c>
      <c r="O26" s="36" t="s">
        <v>305</v>
      </c>
      <c r="P26" s="36" t="s">
        <v>76</v>
      </c>
      <c r="Q26" s="41" t="s">
        <v>135</v>
      </c>
      <c r="R26" s="42" t="n">
        <v>42552</v>
      </c>
      <c r="S26" s="75" t="n">
        <v>12</v>
      </c>
      <c r="T26" s="43" t="n">
        <f aca="false">R26+S26*365.2</f>
        <v>46934.4</v>
      </c>
      <c r="U26" s="37" t="s">
        <v>78</v>
      </c>
      <c r="V26" s="51" t="str">
        <f aca="false">IF(Y26="","",Y26)</f>
        <v/>
      </c>
      <c r="W26" s="51" t="str">
        <f aca="false">IF(Z26="","",Z26)</f>
        <v>кгс/см²</v>
      </c>
      <c r="X26" s="39" t="n">
        <v>40</v>
      </c>
      <c r="Y26" s="39"/>
      <c r="Z26" s="41" t="s">
        <v>3670</v>
      </c>
      <c r="AA26" s="37" t="s">
        <v>291</v>
      </c>
      <c r="AB26" s="39"/>
      <c r="AC26" s="41" t="s">
        <v>111</v>
      </c>
      <c r="AD26" s="40" t="n">
        <v>60</v>
      </c>
      <c r="AE26" s="44" t="n">
        <v>43803</v>
      </c>
      <c r="AF26" s="45" t="n">
        <f aca="false">IF(AD26=0,0,IF(AE26="","",EDATE(AE26,AD26)-DAY(1)))</f>
        <v>45599</v>
      </c>
      <c r="AG26" s="38" t="s">
        <v>81</v>
      </c>
      <c r="AH26" s="38" t="s">
        <v>82</v>
      </c>
      <c r="AI26" s="41" t="s">
        <v>3675</v>
      </c>
      <c r="AJ26" s="38" t="s">
        <v>3619</v>
      </c>
      <c r="AK26" s="45" t="str">
        <f aca="true">IF(AE26=0,"нет данных",IF(TODAY()&lt;AF26-30,"поверен",IF(TODAY()&gt;AF26,"ЗАМЕНИТЬ","ПРОСРОЧЕН")))</f>
        <v>ЗАМЕНИТЬ</v>
      </c>
      <c r="AL26" s="41"/>
      <c r="AM26" s="41" t="s">
        <v>85</v>
      </c>
      <c r="AN26" s="41" t="s">
        <v>86</v>
      </c>
      <c r="AO26" s="41" t="s">
        <v>87</v>
      </c>
      <c r="AP26" s="39" t="s">
        <v>562</v>
      </c>
      <c r="AQ26" s="46" t="s">
        <v>3582</v>
      </c>
      <c r="AR26" s="45"/>
      <c r="AS26" s="41" t="s">
        <v>90</v>
      </c>
      <c r="AT26" s="36" t="s">
        <v>91</v>
      </c>
      <c r="AU26" s="36" t="n">
        <v>4389</v>
      </c>
      <c r="AV26" s="38" t="n">
        <v>45097</v>
      </c>
      <c r="AW26" s="38"/>
      <c r="AX26" s="36"/>
      <c r="AY26" s="36"/>
      <c r="AZ26" s="36"/>
      <c r="BA26" s="38"/>
      <c r="BB26" s="38" t="s">
        <v>141</v>
      </c>
      <c r="BC26" s="38" t="s">
        <v>142</v>
      </c>
      <c r="BD26" s="41" t="n">
        <v>3001</v>
      </c>
      <c r="BE26" s="38"/>
      <c r="BF26" s="47"/>
      <c r="BG26" s="48"/>
      <c r="BH26" s="49"/>
      <c r="BI26" s="50" t="s">
        <v>598</v>
      </c>
      <c r="BJ26" s="50" t="s">
        <v>599</v>
      </c>
      <c r="BK26" s="50" t="s">
        <v>600</v>
      </c>
    </row>
    <row r="27" customFormat="false" ht="60" hidden="false" customHeight="true" outlineLevel="0" collapsed="false">
      <c r="A27" s="36"/>
      <c r="B27" s="36" t="s">
        <v>62</v>
      </c>
      <c r="C27" s="36" t="s">
        <v>63</v>
      </c>
      <c r="D27" s="37" t="s">
        <v>64</v>
      </c>
      <c r="E27" s="37" t="s">
        <v>3605</v>
      </c>
      <c r="F27" s="38" t="s">
        <v>2870</v>
      </c>
      <c r="G27" s="38" t="s">
        <v>3676</v>
      </c>
      <c r="H27" s="37" t="s">
        <v>3677</v>
      </c>
      <c r="I27" s="39" t="s">
        <v>286</v>
      </c>
      <c r="J27" s="38" t="s">
        <v>287</v>
      </c>
      <c r="K27" s="40" t="s">
        <v>129</v>
      </c>
      <c r="L27" s="40" t="s">
        <v>130</v>
      </c>
      <c r="M27" s="38" t="s">
        <v>3668</v>
      </c>
      <c r="N27" s="40" t="s">
        <v>3678</v>
      </c>
      <c r="O27" s="36" t="s">
        <v>305</v>
      </c>
      <c r="P27" s="36" t="s">
        <v>76</v>
      </c>
      <c r="Q27" s="41" t="s">
        <v>135</v>
      </c>
      <c r="R27" s="42" t="n">
        <v>42552</v>
      </c>
      <c r="S27" s="75" t="n">
        <v>12</v>
      </c>
      <c r="T27" s="43" t="n">
        <f aca="false">R27+S27*365.2</f>
        <v>46934.4</v>
      </c>
      <c r="U27" s="37" t="s">
        <v>78</v>
      </c>
      <c r="V27" s="51" t="str">
        <f aca="false">IF(Y27="","",Y27)</f>
        <v/>
      </c>
      <c r="W27" s="51" t="str">
        <f aca="false">IF(Z27="","",Z27)</f>
        <v>кгс/см²</v>
      </c>
      <c r="X27" s="39" t="n">
        <v>40</v>
      </c>
      <c r="Y27" s="39"/>
      <c r="Z27" s="41" t="s">
        <v>3670</v>
      </c>
      <c r="AA27" s="37" t="s">
        <v>291</v>
      </c>
      <c r="AB27" s="39"/>
      <c r="AC27" s="41" t="s">
        <v>111</v>
      </c>
      <c r="AD27" s="40" t="n">
        <v>60</v>
      </c>
      <c r="AE27" s="44" t="n">
        <v>43803</v>
      </c>
      <c r="AF27" s="45" t="n">
        <f aca="false">IF(AD27=0,0,IF(AE27="","",EDATE(AE27,AD27)-DAY(1)))</f>
        <v>45599</v>
      </c>
      <c r="AG27" s="38" t="s">
        <v>81</v>
      </c>
      <c r="AH27" s="38" t="s">
        <v>82</v>
      </c>
      <c r="AI27" s="41" t="s">
        <v>3679</v>
      </c>
      <c r="AJ27" s="38" t="s">
        <v>3619</v>
      </c>
      <c r="AK27" s="45" t="str">
        <f aca="true">IF(AE27=0,"нет данных",IF(TODAY()&lt;AF27-30,"поверен",IF(TODAY()&gt;AF27,"ЗАМЕНИТЬ","ПРОСРОЧЕН")))</f>
        <v>ЗАМЕНИТЬ</v>
      </c>
      <c r="AL27" s="41"/>
      <c r="AM27" s="41" t="s">
        <v>85</v>
      </c>
      <c r="AN27" s="41" t="s">
        <v>86</v>
      </c>
      <c r="AO27" s="41" t="s">
        <v>87</v>
      </c>
      <c r="AP27" s="39" t="s">
        <v>562</v>
      </c>
      <c r="AQ27" s="46" t="s">
        <v>3582</v>
      </c>
      <c r="AR27" s="45"/>
      <c r="AS27" s="41" t="s">
        <v>90</v>
      </c>
      <c r="AT27" s="36" t="s">
        <v>91</v>
      </c>
      <c r="AU27" s="36" t="n">
        <v>4386</v>
      </c>
      <c r="AV27" s="38" t="n">
        <v>45097</v>
      </c>
      <c r="AW27" s="38"/>
      <c r="AX27" s="36"/>
      <c r="AY27" s="36"/>
      <c r="AZ27" s="36"/>
      <c r="BA27" s="38"/>
      <c r="BB27" s="38" t="s">
        <v>141</v>
      </c>
      <c r="BC27" s="38" t="s">
        <v>142</v>
      </c>
      <c r="BD27" s="41" t="n">
        <v>3001</v>
      </c>
      <c r="BE27" s="38"/>
      <c r="BF27" s="47"/>
      <c r="BG27" s="48"/>
      <c r="BH27" s="49"/>
      <c r="BI27" s="50" t="s">
        <v>598</v>
      </c>
      <c r="BJ27" s="50" t="s">
        <v>599</v>
      </c>
      <c r="BK27" s="50" t="s">
        <v>600</v>
      </c>
    </row>
    <row r="28" customFormat="false" ht="60" hidden="false" customHeight="true" outlineLevel="0" collapsed="false">
      <c r="A28" s="36"/>
      <c r="B28" s="36" t="s">
        <v>62</v>
      </c>
      <c r="C28" s="36" t="s">
        <v>63</v>
      </c>
      <c r="D28" s="37" t="s">
        <v>64</v>
      </c>
      <c r="E28" s="37" t="s">
        <v>3561</v>
      </c>
      <c r="F28" s="38" t="s">
        <v>2870</v>
      </c>
      <c r="G28" s="38" t="s">
        <v>3680</v>
      </c>
      <c r="H28" s="37" t="s">
        <v>3681</v>
      </c>
      <c r="I28" s="39" t="s">
        <v>429</v>
      </c>
      <c r="J28" s="38" t="s">
        <v>430</v>
      </c>
      <c r="K28" s="40" t="s">
        <v>431</v>
      </c>
      <c r="L28" s="40" t="n">
        <v>5300</v>
      </c>
      <c r="M28" s="38" t="s">
        <v>3682</v>
      </c>
      <c r="N28" s="40" t="s">
        <v>3683</v>
      </c>
      <c r="O28" s="36" t="s">
        <v>2153</v>
      </c>
      <c r="P28" s="36" t="s">
        <v>1606</v>
      </c>
      <c r="Q28" s="41" t="s">
        <v>239</v>
      </c>
      <c r="R28" s="42" t="s">
        <v>3684</v>
      </c>
      <c r="S28" s="39" t="n">
        <v>12</v>
      </c>
      <c r="T28" s="43" t="e">
        <f aca="false">R28+S28*365.2</f>
        <v>#VALUE!</v>
      </c>
      <c r="U28" s="37" t="n">
        <v>0.1</v>
      </c>
      <c r="V28" s="36" t="str">
        <f aca="false">IF(Y28="","",Y28)</f>
        <v/>
      </c>
      <c r="W28" s="36" t="str">
        <f aca="false">IF(Z28="","",Z28)</f>
        <v>м</v>
      </c>
      <c r="X28" s="39" t="n">
        <v>2.4</v>
      </c>
      <c r="Y28" s="39"/>
      <c r="Z28" s="41" t="s">
        <v>242</v>
      </c>
      <c r="AA28" s="37" t="s">
        <v>383</v>
      </c>
      <c r="AB28" s="39" t="s">
        <v>242</v>
      </c>
      <c r="AC28" s="41" t="s">
        <v>242</v>
      </c>
      <c r="AD28" s="40" t="n">
        <v>48</v>
      </c>
      <c r="AE28" s="44" t="n">
        <v>45034</v>
      </c>
      <c r="AF28" s="45" t="n">
        <f aca="false">IF(AD28=0,0,IF(AE28="","",EDATE(AE28,AD28)-DAY(1)))</f>
        <v>46464</v>
      </c>
      <c r="AG28" s="38" t="s">
        <v>81</v>
      </c>
      <c r="AH28" s="38" t="s">
        <v>82</v>
      </c>
      <c r="AI28" s="41" t="s">
        <v>3685</v>
      </c>
      <c r="AJ28" s="38" t="s">
        <v>113</v>
      </c>
      <c r="AK28" s="45" t="str">
        <f aca="true">IF(AE28=0,"нет данных",IF(TODAY()&lt;AF28-30,"поверен",IF(TODAY()&gt;AF28,"ЗАМЕНИТЬ","ПРОСРОЧЕН")))</f>
        <v>поверен</v>
      </c>
      <c r="AL28" s="41"/>
      <c r="AM28" s="41" t="s">
        <v>85</v>
      </c>
      <c r="AN28" s="41" t="s">
        <v>86</v>
      </c>
      <c r="AO28" s="41" t="s">
        <v>87</v>
      </c>
      <c r="AP28" s="39" t="s">
        <v>3686</v>
      </c>
      <c r="AQ28" s="46" t="s">
        <v>3582</v>
      </c>
      <c r="AR28" s="45"/>
      <c r="AS28" s="41" t="s">
        <v>90</v>
      </c>
      <c r="AT28" s="36" t="s">
        <v>91</v>
      </c>
      <c r="AU28" s="36" t="n">
        <v>2045</v>
      </c>
      <c r="AV28" s="38" t="n">
        <v>44995</v>
      </c>
      <c r="AW28" s="38"/>
      <c r="AX28" s="36"/>
      <c r="AY28" s="36"/>
      <c r="AZ28" s="36"/>
      <c r="BA28" s="38" t="s">
        <v>92</v>
      </c>
      <c r="BB28" s="38" t="s">
        <v>386</v>
      </c>
      <c r="BC28" s="38" t="s">
        <v>387</v>
      </c>
      <c r="BD28" s="41" t="n">
        <v>2971</v>
      </c>
      <c r="BE28" s="38"/>
      <c r="BF28" s="47"/>
      <c r="BG28" s="104" t="s">
        <v>124</v>
      </c>
      <c r="BH28" s="104"/>
      <c r="BI28" s="36" t="s">
        <v>3687</v>
      </c>
      <c r="BJ28" s="46" t="s">
        <v>3688</v>
      </c>
      <c r="BK28" s="50" t="s">
        <v>600</v>
      </c>
    </row>
    <row r="29" customFormat="false" ht="60" hidden="false" customHeight="true" outlineLevel="0" collapsed="false">
      <c r="A29" s="36"/>
      <c r="B29" s="36" t="s">
        <v>62</v>
      </c>
      <c r="C29" s="36" t="s">
        <v>63</v>
      </c>
      <c r="D29" s="37" t="s">
        <v>64</v>
      </c>
      <c r="E29" s="37" t="s">
        <v>3577</v>
      </c>
      <c r="F29" s="38" t="s">
        <v>2870</v>
      </c>
      <c r="G29" s="38" t="s">
        <v>3689</v>
      </c>
      <c r="H29" s="37" t="s">
        <v>3690</v>
      </c>
      <c r="I29" s="39" t="s">
        <v>429</v>
      </c>
      <c r="J29" s="38" t="s">
        <v>430</v>
      </c>
      <c r="K29" s="40" t="s">
        <v>431</v>
      </c>
      <c r="L29" s="40" t="n">
        <v>5300</v>
      </c>
      <c r="M29" s="38" t="s">
        <v>3682</v>
      </c>
      <c r="N29" s="40" t="s">
        <v>3691</v>
      </c>
      <c r="O29" s="36" t="s">
        <v>2153</v>
      </c>
      <c r="P29" s="36" t="s">
        <v>1606</v>
      </c>
      <c r="Q29" s="41" t="s">
        <v>239</v>
      </c>
      <c r="R29" s="42" t="s">
        <v>3692</v>
      </c>
      <c r="S29" s="39" t="n">
        <v>12</v>
      </c>
      <c r="T29" s="43" t="e">
        <f aca="false">R29+S29*365.2</f>
        <v>#VALUE!</v>
      </c>
      <c r="U29" s="37" t="n">
        <v>0.1</v>
      </c>
      <c r="V29" s="36" t="str">
        <f aca="false">IF(Y29="","",Y29)</f>
        <v/>
      </c>
      <c r="W29" s="36" t="str">
        <f aca="false">IF(Z29="","",Z29)</f>
        <v>м</v>
      </c>
      <c r="X29" s="39" t="n">
        <v>2.4</v>
      </c>
      <c r="Y29" s="39"/>
      <c r="Z29" s="41" t="s">
        <v>242</v>
      </c>
      <c r="AA29" s="37" t="s">
        <v>383</v>
      </c>
      <c r="AB29" s="39" t="s">
        <v>242</v>
      </c>
      <c r="AC29" s="41" t="s">
        <v>242</v>
      </c>
      <c r="AD29" s="40" t="n">
        <v>48</v>
      </c>
      <c r="AE29" s="44" t="n">
        <v>45034</v>
      </c>
      <c r="AF29" s="45" t="n">
        <f aca="false">IF(AD29=0,0,IF(AE29="","",EDATE(AE29,AD29)-DAY(1)))</f>
        <v>46464</v>
      </c>
      <c r="AG29" s="38" t="s">
        <v>81</v>
      </c>
      <c r="AH29" s="38" t="s">
        <v>82</v>
      </c>
      <c r="AI29" s="41" t="s">
        <v>3693</v>
      </c>
      <c r="AJ29" s="38" t="s">
        <v>113</v>
      </c>
      <c r="AK29" s="45" t="str">
        <f aca="true">IF(AE29=0,"нет данных",IF(TODAY()&lt;AF29-30,"поверен",IF(TODAY()&gt;AF29,"ЗАМЕНИТЬ","ПРОСРОЧЕН")))</f>
        <v>поверен</v>
      </c>
      <c r="AL29" s="41"/>
      <c r="AM29" s="41" t="s">
        <v>85</v>
      </c>
      <c r="AN29" s="41" t="s">
        <v>86</v>
      </c>
      <c r="AO29" s="41" t="s">
        <v>87</v>
      </c>
      <c r="AP29" s="39" t="s">
        <v>3686</v>
      </c>
      <c r="AQ29" s="46" t="s">
        <v>3582</v>
      </c>
      <c r="AR29" s="45"/>
      <c r="AS29" s="41" t="s">
        <v>90</v>
      </c>
      <c r="AT29" s="36" t="s">
        <v>91</v>
      </c>
      <c r="AU29" s="36" t="n">
        <v>2044</v>
      </c>
      <c r="AV29" s="38" t="n">
        <v>44995</v>
      </c>
      <c r="AW29" s="38"/>
      <c r="AX29" s="36"/>
      <c r="AY29" s="36"/>
      <c r="AZ29" s="36"/>
      <c r="BA29" s="38" t="s">
        <v>92</v>
      </c>
      <c r="BB29" s="38" t="s">
        <v>386</v>
      </c>
      <c r="BC29" s="38" t="s">
        <v>387</v>
      </c>
      <c r="BD29" s="41" t="n">
        <v>2971</v>
      </c>
      <c r="BE29" s="38"/>
      <c r="BF29" s="47"/>
      <c r="BG29" s="104" t="s">
        <v>124</v>
      </c>
      <c r="BH29" s="104"/>
      <c r="BI29" s="36" t="s">
        <v>3687</v>
      </c>
      <c r="BJ29" s="46" t="s">
        <v>3688</v>
      </c>
      <c r="BK29" s="50" t="s">
        <v>600</v>
      </c>
    </row>
    <row r="30" customFormat="false" ht="60" hidden="false" customHeight="true" outlineLevel="0" collapsed="false">
      <c r="A30" s="36"/>
      <c r="B30" s="36" t="s">
        <v>62</v>
      </c>
      <c r="C30" s="36" t="s">
        <v>63</v>
      </c>
      <c r="D30" s="37" t="s">
        <v>64</v>
      </c>
      <c r="E30" s="37" t="n">
        <v>250</v>
      </c>
      <c r="F30" s="38" t="s">
        <v>2870</v>
      </c>
      <c r="G30" s="38" t="s">
        <v>3372</v>
      </c>
      <c r="H30" s="37" t="s">
        <v>3694</v>
      </c>
      <c r="I30" s="39" t="s">
        <v>448</v>
      </c>
      <c r="J30" s="38" t="s">
        <v>449</v>
      </c>
      <c r="K30" s="40" t="s">
        <v>71</v>
      </c>
      <c r="L30" s="40" t="s">
        <v>450</v>
      </c>
      <c r="M30" s="40" t="s">
        <v>451</v>
      </c>
      <c r="N30" s="37" t="s">
        <v>3695</v>
      </c>
      <c r="O30" s="36" t="s">
        <v>452</v>
      </c>
      <c r="P30" s="36" t="s">
        <v>76</v>
      </c>
      <c r="Q30" s="41" t="s">
        <v>77</v>
      </c>
      <c r="R30" s="74" t="n">
        <v>44805</v>
      </c>
      <c r="S30" s="39" t="n">
        <v>15</v>
      </c>
      <c r="T30" s="43" t="n">
        <f aca="false">R30+S30*365.2</f>
        <v>50283</v>
      </c>
      <c r="U30" s="37" t="s">
        <v>78</v>
      </c>
      <c r="V30" s="51" t="str">
        <f aca="false">IF(Y30="","",Y30)</f>
        <v/>
      </c>
      <c r="W30" s="51" t="str">
        <f aca="false">IF(Z30="","",Z30)</f>
        <v>%НКПР</v>
      </c>
      <c r="X30" s="39" t="n">
        <v>100</v>
      </c>
      <c r="Y30" s="39"/>
      <c r="Z30" s="41" t="s">
        <v>79</v>
      </c>
      <c r="AA30" s="37" t="s">
        <v>80</v>
      </c>
      <c r="AB30" s="39"/>
      <c r="AC30" s="41" t="s">
        <v>79</v>
      </c>
      <c r="AD30" s="40" t="n">
        <v>36</v>
      </c>
      <c r="AE30" s="44" t="n">
        <v>44826</v>
      </c>
      <c r="AF30" s="45" t="n">
        <f aca="false">IF(AD30=0,0,IF(AE30="","",EDATE(AE30,AD30)-DAY(1)))</f>
        <v>45891</v>
      </c>
      <c r="AG30" s="38" t="s">
        <v>81</v>
      </c>
      <c r="AH30" s="38" t="s">
        <v>82</v>
      </c>
      <c r="AI30" s="41" t="s">
        <v>3696</v>
      </c>
      <c r="AJ30" s="36" t="s">
        <v>454</v>
      </c>
      <c r="AK30" s="45" t="str">
        <f aca="true">IF(AE30=0,"нет данных",IF(TODAY()&lt;AF30-30,"поверен",IF(TODAY()&gt;AF30,"ЗАМЕНИТЬ","ПРОСРОЧЕН")))</f>
        <v>ЗАМЕНИТЬ</v>
      </c>
      <c r="AL30" s="41"/>
      <c r="AM30" s="41" t="s">
        <v>85</v>
      </c>
      <c r="AN30" s="41" t="s">
        <v>86</v>
      </c>
      <c r="AO30" s="41" t="s">
        <v>87</v>
      </c>
      <c r="AP30" s="39" t="s">
        <v>455</v>
      </c>
      <c r="AQ30" s="46" t="s">
        <v>3697</v>
      </c>
      <c r="AR30" s="45"/>
      <c r="AS30" s="41" t="s">
        <v>90</v>
      </c>
      <c r="AT30" s="36" t="s">
        <v>91</v>
      </c>
      <c r="AU30" s="36"/>
      <c r="AV30" s="46" t="s">
        <v>3697</v>
      </c>
      <c r="AW30" s="38"/>
      <c r="AX30" s="36"/>
      <c r="AY30" s="36"/>
      <c r="AZ30" s="36"/>
      <c r="BA30" s="38" t="s">
        <v>92</v>
      </c>
      <c r="BB30" s="38" t="s">
        <v>93</v>
      </c>
      <c r="BC30" s="38" t="s">
        <v>94</v>
      </c>
      <c r="BD30" s="41" t="n">
        <v>3160</v>
      </c>
      <c r="BE30" s="38"/>
      <c r="BF30" s="47"/>
      <c r="BG30" s="48" t="s">
        <v>3698</v>
      </c>
      <c r="BH30" s="49"/>
      <c r="BI30" s="50" t="s">
        <v>95</v>
      </c>
      <c r="BJ30" s="50" t="s">
        <v>458</v>
      </c>
      <c r="BK30" s="50" t="s">
        <v>3699</v>
      </c>
    </row>
    <row r="31" customFormat="false" ht="60" hidden="false" customHeight="true" outlineLevel="0" collapsed="false">
      <c r="A31" s="36"/>
      <c r="B31" s="36" t="s">
        <v>62</v>
      </c>
      <c r="C31" s="36" t="s">
        <v>63</v>
      </c>
      <c r="D31" s="37" t="s">
        <v>64</v>
      </c>
      <c r="E31" s="37" t="n">
        <v>250</v>
      </c>
      <c r="F31" s="38" t="s">
        <v>2870</v>
      </c>
      <c r="G31" s="38" t="s">
        <v>3700</v>
      </c>
      <c r="H31" s="37" t="s">
        <v>1946</v>
      </c>
      <c r="I31" s="39" t="s">
        <v>69</v>
      </c>
      <c r="J31" s="38" t="s">
        <v>361</v>
      </c>
      <c r="K31" s="40" t="s">
        <v>3701</v>
      </c>
      <c r="L31" s="40" t="s">
        <v>362</v>
      </c>
      <c r="M31" s="40" t="s">
        <v>73</v>
      </c>
      <c r="N31" s="40" t="s">
        <v>3702</v>
      </c>
      <c r="O31" s="36" t="s">
        <v>75</v>
      </c>
      <c r="P31" s="36" t="s">
        <v>76</v>
      </c>
      <c r="Q31" s="41" t="s">
        <v>77</v>
      </c>
      <c r="R31" s="74" t="n">
        <v>42590</v>
      </c>
      <c r="S31" s="39" t="n">
        <v>15</v>
      </c>
      <c r="T31" s="43" t="n">
        <f aca="false">R31+S31*365.2</f>
        <v>48068</v>
      </c>
      <c r="U31" s="37" t="s">
        <v>78</v>
      </c>
      <c r="V31" s="51" t="str">
        <f aca="false">IF(Y31="","",Y31)</f>
        <v/>
      </c>
      <c r="W31" s="51" t="str">
        <f aca="false">IF(Z31="","",Z31)</f>
        <v>%НКПР</v>
      </c>
      <c r="X31" s="39" t="n">
        <v>100</v>
      </c>
      <c r="Y31" s="39"/>
      <c r="Z31" s="41" t="s">
        <v>79</v>
      </c>
      <c r="AA31" s="37" t="s">
        <v>80</v>
      </c>
      <c r="AB31" s="39"/>
      <c r="AC31" s="41" t="s">
        <v>79</v>
      </c>
      <c r="AD31" s="40" t="n">
        <v>24</v>
      </c>
      <c r="AE31" s="42" t="n">
        <v>45002</v>
      </c>
      <c r="AF31" s="45" t="n">
        <f aca="false">IF(AD31=0,0,IF(AE31="","",EDATE(AE31,AD31)-DAY(1)))</f>
        <v>45702</v>
      </c>
      <c r="AG31" s="38" t="s">
        <v>81</v>
      </c>
      <c r="AH31" s="38" t="s">
        <v>82</v>
      </c>
      <c r="AI31" s="36" t="s">
        <v>3703</v>
      </c>
      <c r="AJ31" s="38" t="s">
        <v>1121</v>
      </c>
      <c r="AK31" s="45" t="str">
        <f aca="true">IF(AE31=0,"нет данных",IF(TODAY()&lt;AF31-30,"поверен",IF(TODAY()&gt;AF31,"ЗАМЕНИТЬ","ПРОСРОЧЕН")))</f>
        <v>ЗАМЕНИТЬ</v>
      </c>
      <c r="AL31" s="41"/>
      <c r="AM31" s="41" t="s">
        <v>85</v>
      </c>
      <c r="AN31" s="41" t="s">
        <v>86</v>
      </c>
      <c r="AO31" s="41" t="s">
        <v>87</v>
      </c>
      <c r="AP31" s="39" t="s">
        <v>365</v>
      </c>
      <c r="AQ31" s="46" t="s">
        <v>3590</v>
      </c>
      <c r="AR31" s="45"/>
      <c r="AS31" s="41" t="s">
        <v>90</v>
      </c>
      <c r="AT31" s="36" t="s">
        <v>91</v>
      </c>
      <c r="AU31" s="36" t="n">
        <v>3319</v>
      </c>
      <c r="AV31" s="38" t="n">
        <v>44995</v>
      </c>
      <c r="AW31" s="38"/>
      <c r="AX31" s="36"/>
      <c r="AY31" s="36"/>
      <c r="AZ31" s="36"/>
      <c r="BA31" s="38" t="s">
        <v>92</v>
      </c>
      <c r="BB31" s="38" t="s">
        <v>93</v>
      </c>
      <c r="BC31" s="38" t="s">
        <v>94</v>
      </c>
      <c r="BD31" s="41" t="n">
        <v>3160</v>
      </c>
      <c r="BE31" s="38"/>
      <c r="BF31" s="47"/>
      <c r="BG31" s="38" t="s">
        <v>367</v>
      </c>
      <c r="BH31" s="51"/>
      <c r="BI31" s="51"/>
      <c r="BJ31" s="51"/>
      <c r="BK31" s="51"/>
    </row>
    <row r="32" customFormat="false" ht="60" hidden="false" customHeight="true" outlineLevel="0" collapsed="false">
      <c r="A32" s="36"/>
      <c r="B32" s="36" t="s">
        <v>62</v>
      </c>
      <c r="C32" s="36" t="s">
        <v>63</v>
      </c>
      <c r="D32" s="37" t="s">
        <v>64</v>
      </c>
      <c r="E32" s="37" t="n">
        <v>250</v>
      </c>
      <c r="F32" s="38" t="s">
        <v>2870</v>
      </c>
      <c r="G32" s="38" t="s">
        <v>3464</v>
      </c>
      <c r="H32" s="37" t="s">
        <v>1948</v>
      </c>
      <c r="I32" s="39" t="s">
        <v>69</v>
      </c>
      <c r="J32" s="38" t="s">
        <v>361</v>
      </c>
      <c r="K32" s="40" t="s">
        <v>3701</v>
      </c>
      <c r="L32" s="40" t="s">
        <v>362</v>
      </c>
      <c r="M32" s="40" t="s">
        <v>73</v>
      </c>
      <c r="N32" s="40" t="s">
        <v>3704</v>
      </c>
      <c r="O32" s="36" t="s">
        <v>444</v>
      </c>
      <c r="P32" s="36" t="s">
        <v>76</v>
      </c>
      <c r="Q32" s="41" t="s">
        <v>77</v>
      </c>
      <c r="R32" s="74" t="n">
        <v>42590</v>
      </c>
      <c r="S32" s="39" t="n">
        <v>15</v>
      </c>
      <c r="T32" s="43" t="n">
        <f aca="false">R32+S32*365.2</f>
        <v>48068</v>
      </c>
      <c r="U32" s="37" t="s">
        <v>78</v>
      </c>
      <c r="V32" s="51" t="str">
        <f aca="false">IF(Y32="","",Y32)</f>
        <v/>
      </c>
      <c r="W32" s="51" t="str">
        <f aca="false">IF(Z32="","",Z32)</f>
        <v>%НКПР</v>
      </c>
      <c r="X32" s="39" t="n">
        <v>100</v>
      </c>
      <c r="Y32" s="39"/>
      <c r="Z32" s="41" t="s">
        <v>79</v>
      </c>
      <c r="AA32" s="37" t="s">
        <v>80</v>
      </c>
      <c r="AB32" s="39"/>
      <c r="AC32" s="41" t="s">
        <v>79</v>
      </c>
      <c r="AD32" s="40" t="n">
        <v>24</v>
      </c>
      <c r="AE32" s="44" t="n">
        <v>44650</v>
      </c>
      <c r="AF32" s="45" t="n">
        <f aca="false">IF(AD32=0,0,IF(AE32="","",EDATE(AE32,AD32)-DAY(1)))</f>
        <v>45350</v>
      </c>
      <c r="AG32" s="38" t="s">
        <v>81</v>
      </c>
      <c r="AH32" s="38" t="s">
        <v>82</v>
      </c>
      <c r="AI32" s="41" t="s">
        <v>3705</v>
      </c>
      <c r="AJ32" s="38" t="s">
        <v>113</v>
      </c>
      <c r="AK32" s="45" t="str">
        <f aca="true">IF(AE32=0,"нет данных",IF(TODAY()&lt;AF32-30,"поверен",IF(TODAY()&gt;AF32,"ЗАМЕНИТЬ","ПРОСРОЧЕН")))</f>
        <v>ЗАМЕНИТЬ</v>
      </c>
      <c r="AL32" s="41"/>
      <c r="AM32" s="41" t="s">
        <v>85</v>
      </c>
      <c r="AN32" s="41" t="s">
        <v>86</v>
      </c>
      <c r="AO32" s="41" t="s">
        <v>87</v>
      </c>
      <c r="AP32" s="39" t="s">
        <v>365</v>
      </c>
      <c r="AQ32" s="46" t="s">
        <v>3590</v>
      </c>
      <c r="AR32" s="45"/>
      <c r="AS32" s="41" t="s">
        <v>90</v>
      </c>
      <c r="AT32" s="36" t="s">
        <v>91</v>
      </c>
      <c r="AU32" s="36" t="n">
        <v>4370</v>
      </c>
      <c r="AV32" s="38" t="n">
        <v>44995</v>
      </c>
      <c r="AW32" s="38"/>
      <c r="AX32" s="36"/>
      <c r="AY32" s="36"/>
      <c r="AZ32" s="36"/>
      <c r="BA32" s="38" t="s">
        <v>92</v>
      </c>
      <c r="BB32" s="38" t="s">
        <v>93</v>
      </c>
      <c r="BC32" s="38" t="s">
        <v>94</v>
      </c>
      <c r="BD32" s="41" t="n">
        <v>3160</v>
      </c>
      <c r="BE32" s="38"/>
      <c r="BF32" s="47"/>
      <c r="BG32" s="48" t="s">
        <v>473</v>
      </c>
      <c r="BH32" s="49"/>
      <c r="BI32" s="51"/>
      <c r="BJ32" s="201"/>
      <c r="BK32" s="201"/>
    </row>
    <row r="33" customFormat="false" ht="60" hidden="false" customHeight="true" outlineLevel="0" collapsed="false">
      <c r="A33" s="36"/>
      <c r="B33" s="36" t="s">
        <v>62</v>
      </c>
      <c r="C33" s="36" t="s">
        <v>63</v>
      </c>
      <c r="D33" s="37" t="s">
        <v>64</v>
      </c>
      <c r="E33" s="37" t="n">
        <v>250</v>
      </c>
      <c r="F33" s="38" t="s">
        <v>2870</v>
      </c>
      <c r="G33" s="38" t="s">
        <v>3706</v>
      </c>
      <c r="H33" s="37" t="s">
        <v>3707</v>
      </c>
      <c r="I33" s="39" t="s">
        <v>448</v>
      </c>
      <c r="J33" s="38" t="s">
        <v>449</v>
      </c>
      <c r="K33" s="40" t="s">
        <v>71</v>
      </c>
      <c r="L33" s="40" t="s">
        <v>450</v>
      </c>
      <c r="M33" s="40" t="s">
        <v>451</v>
      </c>
      <c r="N33" s="37" t="s">
        <v>3708</v>
      </c>
      <c r="O33" s="36" t="s">
        <v>452</v>
      </c>
      <c r="P33" s="36" t="s">
        <v>76</v>
      </c>
      <c r="Q33" s="41" t="s">
        <v>77</v>
      </c>
      <c r="R33" s="74" t="n">
        <v>44826</v>
      </c>
      <c r="S33" s="39" t="n">
        <v>15</v>
      </c>
      <c r="T33" s="43" t="n">
        <f aca="false">R33+S33*365.2</f>
        <v>50304</v>
      </c>
      <c r="U33" s="37" t="s">
        <v>78</v>
      </c>
      <c r="V33" s="51" t="str">
        <f aca="false">IF(Y33="","",Y33)</f>
        <v/>
      </c>
      <c r="W33" s="51" t="str">
        <f aca="false">IF(Z33="","",Z33)</f>
        <v>%НКПР</v>
      </c>
      <c r="X33" s="39" t="n">
        <v>100</v>
      </c>
      <c r="Y33" s="39"/>
      <c r="Z33" s="41" t="s">
        <v>79</v>
      </c>
      <c r="AA33" s="37" t="s">
        <v>80</v>
      </c>
      <c r="AB33" s="39"/>
      <c r="AC33" s="41" t="s">
        <v>79</v>
      </c>
      <c r="AD33" s="40" t="n">
        <v>36</v>
      </c>
      <c r="AE33" s="44" t="n">
        <v>44826</v>
      </c>
      <c r="AF33" s="45" t="n">
        <f aca="false">IF(AD33=0,0,IF(AE33="","",EDATE(AE33,AD33)-DAY(1)))</f>
        <v>45891</v>
      </c>
      <c r="AG33" s="38" t="s">
        <v>81</v>
      </c>
      <c r="AH33" s="38" t="s">
        <v>82</v>
      </c>
      <c r="AI33" s="41" t="s">
        <v>3709</v>
      </c>
      <c r="AJ33" s="36" t="s">
        <v>454</v>
      </c>
      <c r="AK33" s="45" t="str">
        <f aca="true">IF(AE33=0,"нет данных",IF(TODAY()&lt;AF33-30,"поверен",IF(TODAY()&gt;AF33,"ЗАМЕНИТЬ","ПРОСРОЧЕН")))</f>
        <v>ЗАМЕНИТЬ</v>
      </c>
      <c r="AL33" s="41"/>
      <c r="AM33" s="41" t="s">
        <v>85</v>
      </c>
      <c r="AN33" s="41" t="s">
        <v>86</v>
      </c>
      <c r="AO33" s="41" t="s">
        <v>87</v>
      </c>
      <c r="AP33" s="39" t="s">
        <v>455</v>
      </c>
      <c r="AQ33" s="46" t="s">
        <v>3710</v>
      </c>
      <c r="AR33" s="45"/>
      <c r="AS33" s="41" t="s">
        <v>90</v>
      </c>
      <c r="AT33" s="36" t="s">
        <v>91</v>
      </c>
      <c r="AU33" s="36"/>
      <c r="AV33" s="46" t="s">
        <v>3697</v>
      </c>
      <c r="AW33" s="38"/>
      <c r="AX33" s="36"/>
      <c r="AY33" s="36"/>
      <c r="AZ33" s="36"/>
      <c r="BA33" s="38" t="s">
        <v>92</v>
      </c>
      <c r="BB33" s="38" t="s">
        <v>93</v>
      </c>
      <c r="BC33" s="38" t="s">
        <v>94</v>
      </c>
      <c r="BD33" s="41" t="n">
        <v>3160</v>
      </c>
      <c r="BE33" s="38"/>
      <c r="BF33" s="47"/>
      <c r="BG33" s="48" t="s">
        <v>3698</v>
      </c>
      <c r="BH33" s="49"/>
      <c r="BI33" s="50" t="s">
        <v>95</v>
      </c>
      <c r="BJ33" s="50" t="s">
        <v>458</v>
      </c>
      <c r="BK33" s="50" t="s">
        <v>3699</v>
      </c>
    </row>
    <row r="34" customFormat="false" ht="60" hidden="false" customHeight="true" outlineLevel="0" collapsed="false">
      <c r="A34" s="36"/>
      <c r="B34" s="36" t="s">
        <v>62</v>
      </c>
      <c r="C34" s="36" t="s">
        <v>63</v>
      </c>
      <c r="D34" s="37" t="s">
        <v>64</v>
      </c>
      <c r="E34" s="37" t="n">
        <v>250</v>
      </c>
      <c r="F34" s="38" t="s">
        <v>2870</v>
      </c>
      <c r="G34" s="38" t="s">
        <v>3711</v>
      </c>
      <c r="H34" s="37" t="s">
        <v>1952</v>
      </c>
      <c r="I34" s="39" t="s">
        <v>69</v>
      </c>
      <c r="J34" s="38" t="s">
        <v>361</v>
      </c>
      <c r="K34" s="40" t="s">
        <v>3701</v>
      </c>
      <c r="L34" s="40" t="s">
        <v>362</v>
      </c>
      <c r="M34" s="40" t="s">
        <v>73</v>
      </c>
      <c r="N34" s="40" t="s">
        <v>3712</v>
      </c>
      <c r="O34" s="36" t="s">
        <v>444</v>
      </c>
      <c r="P34" s="36" t="s">
        <v>76</v>
      </c>
      <c r="Q34" s="41" t="s">
        <v>77</v>
      </c>
      <c r="R34" s="74" t="n">
        <v>42590</v>
      </c>
      <c r="S34" s="39" t="n">
        <v>15</v>
      </c>
      <c r="T34" s="43" t="n">
        <f aca="false">R34+S34*365.2</f>
        <v>48068</v>
      </c>
      <c r="U34" s="37" t="s">
        <v>78</v>
      </c>
      <c r="V34" s="51" t="str">
        <f aca="false">IF(Y34="","",Y34)</f>
        <v/>
      </c>
      <c r="W34" s="51" t="str">
        <f aca="false">IF(Z34="","",Z34)</f>
        <v>%НКПР</v>
      </c>
      <c r="X34" s="39" t="n">
        <v>100</v>
      </c>
      <c r="Y34" s="39"/>
      <c r="Z34" s="41" t="s">
        <v>79</v>
      </c>
      <c r="AA34" s="37" t="s">
        <v>80</v>
      </c>
      <c r="AB34" s="39"/>
      <c r="AC34" s="41" t="s">
        <v>79</v>
      </c>
      <c r="AD34" s="40" t="n">
        <v>24</v>
      </c>
      <c r="AE34" s="44" t="n">
        <v>44650</v>
      </c>
      <c r="AF34" s="45" t="n">
        <f aca="false">IF(AD34=0,0,IF(AE34="","",EDATE(AE34,AD34)-DAY(1)))</f>
        <v>45350</v>
      </c>
      <c r="AG34" s="38" t="s">
        <v>81</v>
      </c>
      <c r="AH34" s="38" t="s">
        <v>82</v>
      </c>
      <c r="AI34" s="41" t="s">
        <v>3713</v>
      </c>
      <c r="AJ34" s="38" t="s">
        <v>113</v>
      </c>
      <c r="AK34" s="45" t="str">
        <f aca="true">IF(AE34=0,"нет данных",IF(TODAY()&lt;AF34-30,"поверен",IF(TODAY()&gt;AF34,"ЗАМЕНИТЬ","ПРОСРОЧЕН")))</f>
        <v>ЗАМЕНИТЬ</v>
      </c>
      <c r="AL34" s="41"/>
      <c r="AM34" s="41" t="s">
        <v>85</v>
      </c>
      <c r="AN34" s="41" t="s">
        <v>86</v>
      </c>
      <c r="AO34" s="41" t="s">
        <v>87</v>
      </c>
      <c r="AP34" s="39" t="s">
        <v>365</v>
      </c>
      <c r="AQ34" s="46" t="s">
        <v>3590</v>
      </c>
      <c r="AR34" s="45"/>
      <c r="AS34" s="41" t="s">
        <v>90</v>
      </c>
      <c r="AT34" s="36" t="s">
        <v>91</v>
      </c>
      <c r="AU34" s="36" t="n">
        <v>4369</v>
      </c>
      <c r="AV34" s="38" t="n">
        <v>44995</v>
      </c>
      <c r="AW34" s="38"/>
      <c r="AX34" s="36"/>
      <c r="AY34" s="36"/>
      <c r="AZ34" s="36"/>
      <c r="BA34" s="38" t="s">
        <v>92</v>
      </c>
      <c r="BB34" s="38" t="s">
        <v>93</v>
      </c>
      <c r="BC34" s="38" t="s">
        <v>94</v>
      </c>
      <c r="BD34" s="41" t="n">
        <v>3160</v>
      </c>
      <c r="BE34" s="38"/>
      <c r="BF34" s="47"/>
      <c r="BG34" s="48" t="s">
        <v>473</v>
      </c>
      <c r="BH34" s="49"/>
      <c r="BI34" s="51"/>
      <c r="BJ34" s="201"/>
      <c r="BK34" s="201"/>
    </row>
    <row r="35" customFormat="false" ht="60" hidden="false" customHeight="true" outlineLevel="0" collapsed="false">
      <c r="A35" s="54"/>
      <c r="B35" s="54" t="s">
        <v>62</v>
      </c>
      <c r="C35" s="54" t="s">
        <v>63</v>
      </c>
      <c r="D35" s="55" t="s">
        <v>64</v>
      </c>
      <c r="E35" s="55" t="s">
        <v>1343</v>
      </c>
      <c r="F35" s="56" t="s">
        <v>3714</v>
      </c>
      <c r="G35" s="56" t="s">
        <v>3715</v>
      </c>
      <c r="H35" s="55" t="s">
        <v>3716</v>
      </c>
      <c r="I35" s="57" t="s">
        <v>2056</v>
      </c>
      <c r="J35" s="56" t="s">
        <v>3717</v>
      </c>
      <c r="K35" s="58" t="s">
        <v>1804</v>
      </c>
      <c r="L35" s="58" t="s">
        <v>2058</v>
      </c>
      <c r="M35" s="58" t="s">
        <v>3718</v>
      </c>
      <c r="N35" s="58" t="s">
        <v>3719</v>
      </c>
      <c r="O35" s="54" t="s">
        <v>2061</v>
      </c>
      <c r="P35" s="54" t="s">
        <v>134</v>
      </c>
      <c r="Q35" s="54" t="n">
        <v>29</v>
      </c>
      <c r="R35" s="107" t="s">
        <v>2924</v>
      </c>
      <c r="S35" s="57" t="n">
        <v>10</v>
      </c>
      <c r="T35" s="61" t="e">
        <f aca="false">R35+S35*365.2</f>
        <v>#VALUE!</v>
      </c>
      <c r="U35" s="55" t="s">
        <v>326</v>
      </c>
      <c r="V35" s="62"/>
      <c r="W35" s="62" t="s">
        <v>2063</v>
      </c>
      <c r="X35" s="57" t="n">
        <v>120000</v>
      </c>
      <c r="Y35" s="57"/>
      <c r="Z35" s="62" t="s">
        <v>2063</v>
      </c>
      <c r="AA35" s="55" t="s">
        <v>2064</v>
      </c>
      <c r="AB35" s="57"/>
      <c r="AC35" s="59" t="s">
        <v>111</v>
      </c>
      <c r="AD35" s="58" t="n">
        <v>48</v>
      </c>
      <c r="AE35" s="63" t="n">
        <v>44714</v>
      </c>
      <c r="AF35" s="64" t="n">
        <f aca="false">IF(AD35=0,0,IF(AE35="","",EDATE(AE35,AD35)-DAY(1)))</f>
        <v>46144</v>
      </c>
      <c r="AG35" s="56" t="s">
        <v>81</v>
      </c>
      <c r="AH35" s="56" t="s">
        <v>82</v>
      </c>
      <c r="AI35" s="59" t="s">
        <v>3720</v>
      </c>
      <c r="AJ35" s="56" t="s">
        <v>712</v>
      </c>
      <c r="AK35" s="64" t="str">
        <f aca="true">IF(AE35=0,"нет данных",IF(TODAY()&lt;AF35-30,"поверен",IF(TODAY()&gt;AF35,"ЗАМЕНИТЬ","ПРОСРОЧЕН")))</f>
        <v>поверен</v>
      </c>
      <c r="AL35" s="59"/>
      <c r="AM35" s="59" t="s">
        <v>85</v>
      </c>
      <c r="AN35" s="59" t="s">
        <v>86</v>
      </c>
      <c r="AO35" s="59" t="s">
        <v>87</v>
      </c>
      <c r="AP35" s="57" t="s">
        <v>2067</v>
      </c>
      <c r="AQ35" s="65"/>
      <c r="AR35" s="64"/>
      <c r="AS35" s="59" t="s">
        <v>90</v>
      </c>
      <c r="AT35" s="54" t="s">
        <v>91</v>
      </c>
      <c r="AU35" s="54"/>
      <c r="AV35" s="56" t="n">
        <v>44562</v>
      </c>
      <c r="AW35" s="56"/>
      <c r="AX35" s="54"/>
      <c r="AY35" s="54"/>
      <c r="AZ35" s="54"/>
      <c r="BA35" s="56"/>
      <c r="BB35" s="56" t="s">
        <v>793</v>
      </c>
      <c r="BC35" s="56" t="s">
        <v>387</v>
      </c>
      <c r="BD35" s="59"/>
      <c r="BE35" s="56"/>
      <c r="BF35" s="66"/>
      <c r="BG35" s="67" t="s">
        <v>3721</v>
      </c>
      <c r="BH35" s="68"/>
      <c r="BI35" s="62"/>
      <c r="BJ35" s="232"/>
      <c r="BK35" s="232"/>
    </row>
    <row r="36" customFormat="false" ht="60" hidden="false" customHeight="true" outlineLevel="0" collapsed="false">
      <c r="A36" s="54"/>
      <c r="B36" s="54" t="s">
        <v>62</v>
      </c>
      <c r="C36" s="54" t="s">
        <v>63</v>
      </c>
      <c r="D36" s="55" t="s">
        <v>64</v>
      </c>
      <c r="E36" s="55" t="s">
        <v>1343</v>
      </c>
      <c r="F36" s="56" t="s">
        <v>3714</v>
      </c>
      <c r="G36" s="56" t="s">
        <v>3715</v>
      </c>
      <c r="H36" s="55" t="s">
        <v>3722</v>
      </c>
      <c r="I36" s="57" t="s">
        <v>2056</v>
      </c>
      <c r="J36" s="56" t="s">
        <v>3717</v>
      </c>
      <c r="K36" s="58" t="s">
        <v>1804</v>
      </c>
      <c r="L36" s="58" t="s">
        <v>2058</v>
      </c>
      <c r="M36" s="58" t="s">
        <v>3718</v>
      </c>
      <c r="N36" s="58" t="s">
        <v>3723</v>
      </c>
      <c r="O36" s="54" t="s">
        <v>2061</v>
      </c>
      <c r="P36" s="54" t="s">
        <v>134</v>
      </c>
      <c r="Q36" s="54" t="n">
        <v>29</v>
      </c>
      <c r="R36" s="65" t="s">
        <v>2924</v>
      </c>
      <c r="S36" s="57" t="n">
        <v>10</v>
      </c>
      <c r="T36" s="61" t="e">
        <f aca="false">R36+S36*365.2</f>
        <v>#VALUE!</v>
      </c>
      <c r="U36" s="55" t="s">
        <v>326</v>
      </c>
      <c r="V36" s="62"/>
      <c r="W36" s="62" t="s">
        <v>2063</v>
      </c>
      <c r="X36" s="57" t="n">
        <v>120000</v>
      </c>
      <c r="Y36" s="57"/>
      <c r="Z36" s="62" t="s">
        <v>2063</v>
      </c>
      <c r="AA36" s="55" t="s">
        <v>2064</v>
      </c>
      <c r="AB36" s="57"/>
      <c r="AC36" s="59" t="s">
        <v>111</v>
      </c>
      <c r="AD36" s="58" t="n">
        <v>48</v>
      </c>
      <c r="AE36" s="63" t="n">
        <v>44714</v>
      </c>
      <c r="AF36" s="64" t="n">
        <f aca="false">IF(AD36=0,0,IF(AE36="","",EDATE(AE36,AD36)-DAY(1)))</f>
        <v>46144</v>
      </c>
      <c r="AG36" s="56" t="s">
        <v>81</v>
      </c>
      <c r="AH36" s="56" t="s">
        <v>82</v>
      </c>
      <c r="AI36" s="59" t="s">
        <v>3724</v>
      </c>
      <c r="AJ36" s="56" t="s">
        <v>712</v>
      </c>
      <c r="AK36" s="64" t="str">
        <f aca="true">IF(AE36=0,"нет данных",IF(TODAY()&lt;AF36-30,"поверен",IF(TODAY()&gt;AF36,"ЗАМЕНИТЬ","ПРОСРОЧЕН")))</f>
        <v>поверен</v>
      </c>
      <c r="AL36" s="59"/>
      <c r="AM36" s="59" t="s">
        <v>85</v>
      </c>
      <c r="AN36" s="59" t="s">
        <v>86</v>
      </c>
      <c r="AO36" s="59" t="s">
        <v>87</v>
      </c>
      <c r="AP36" s="57" t="s">
        <v>2067</v>
      </c>
      <c r="AQ36" s="65"/>
      <c r="AR36" s="64"/>
      <c r="AS36" s="59" t="s">
        <v>90</v>
      </c>
      <c r="AT36" s="54" t="s">
        <v>91</v>
      </c>
      <c r="AU36" s="54"/>
      <c r="AV36" s="56" t="n">
        <v>44562</v>
      </c>
      <c r="AW36" s="56"/>
      <c r="AX36" s="54"/>
      <c r="AY36" s="54"/>
      <c r="AZ36" s="54"/>
      <c r="BA36" s="56"/>
      <c r="BB36" s="56" t="s">
        <v>793</v>
      </c>
      <c r="BC36" s="56" t="s">
        <v>387</v>
      </c>
      <c r="BD36" s="59"/>
      <c r="BE36" s="56"/>
      <c r="BF36" s="66"/>
      <c r="BG36" s="67" t="s">
        <v>3721</v>
      </c>
      <c r="BH36" s="68"/>
      <c r="BI36" s="62"/>
      <c r="BJ36" s="232"/>
      <c r="BK36" s="232"/>
    </row>
  </sheetData>
  <autoFilter ref="A1:BG36"/>
  <mergeCells count="8">
    <mergeCell ref="BG2:BG3"/>
    <mergeCell ref="BG4:BG5"/>
    <mergeCell ref="BG6:BG7"/>
    <mergeCell ref="BG8:BG9"/>
    <mergeCell ref="BG10:BG11"/>
    <mergeCell ref="BG12:BG13"/>
    <mergeCell ref="BG14:BG15"/>
    <mergeCell ref="BG16:BG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4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0625" defaultRowHeight="14.25" customHeight="true" zeroHeight="false" outlineLevelRow="0" outlineLevelCol="0"/>
  <cols>
    <col collapsed="false" customWidth="false" hidden="false" outlineLevel="0" max="2" min="1" style="614" width="9.14"/>
    <col collapsed="false" customWidth="true" hidden="false" outlineLevel="0" max="3" min="3" style="614" width="11.14"/>
    <col collapsed="false" customWidth="false" hidden="false" outlineLevel="0" max="5" min="4" style="614" width="9.14"/>
    <col collapsed="false" customWidth="true" hidden="false" outlineLevel="0" max="6" min="6" style="614" width="16.85"/>
    <col collapsed="false" customWidth="true" hidden="false" outlineLevel="0" max="7" min="7" style="614" width="17.14"/>
    <col collapsed="false" customWidth="true" hidden="false" outlineLevel="0" max="8" min="8" style="614" width="15.29"/>
    <col collapsed="false" customWidth="false" hidden="false" outlineLevel="0" max="9" min="9" style="614" width="9.14"/>
    <col collapsed="false" customWidth="true" hidden="false" outlineLevel="0" max="10" min="10" style="614" width="15.14"/>
    <col collapsed="false" customWidth="true" hidden="false" outlineLevel="0" max="11" min="11" style="614" width="17.43"/>
    <col collapsed="false" customWidth="true" hidden="false" outlineLevel="0" max="12" min="12" style="614" width="12.29"/>
    <col collapsed="false" customWidth="true" hidden="false" outlineLevel="0" max="13" min="13" style="614" width="13.14"/>
    <col collapsed="false" customWidth="true" hidden="false" outlineLevel="0" max="14" min="14" style="614" width="15.71"/>
    <col collapsed="false" customWidth="true" hidden="false" outlineLevel="0" max="15" min="15" style="614" width="16.14"/>
    <col collapsed="false" customWidth="true" hidden="false" outlineLevel="0" max="16" min="16" style="614" width="12"/>
    <col collapsed="false" customWidth="false" hidden="false" outlineLevel="0" max="17" min="17" style="614" width="9.14"/>
    <col collapsed="false" customWidth="true" hidden="false" outlineLevel="0" max="18" min="18" style="614" width="13"/>
    <col collapsed="false" customWidth="false" hidden="false" outlineLevel="0" max="19" min="19" style="614" width="9.14"/>
    <col collapsed="false" customWidth="true" hidden="false" outlineLevel="0" max="20" min="20" style="614" width="11.43"/>
    <col collapsed="false" customWidth="false" hidden="false" outlineLevel="0" max="34" min="21" style="614" width="9.14"/>
    <col collapsed="false" customWidth="true" hidden="false" outlineLevel="0" max="35" min="35" style="614" width="17.14"/>
    <col collapsed="false" customWidth="true" hidden="false" outlineLevel="0" max="36" min="36" style="614" width="14.85"/>
    <col collapsed="false" customWidth="false" hidden="false" outlineLevel="0" max="39" min="37" style="614" width="9.14"/>
    <col collapsed="false" customWidth="true" hidden="false" outlineLevel="0" max="40" min="40" style="614" width="14.28"/>
    <col collapsed="false" customWidth="false" hidden="false" outlineLevel="0" max="41" min="41" style="614" width="9.14"/>
    <col collapsed="false" customWidth="true" hidden="false" outlineLevel="0" max="42" min="42" style="614" width="15.71"/>
    <col collapsed="false" customWidth="false" hidden="false" outlineLevel="0" max="53" min="43" style="614" width="9.14"/>
    <col collapsed="false" customWidth="true" hidden="false" outlineLevel="0" max="54" min="54" style="614" width="11.43"/>
    <col collapsed="false" customWidth="true" hidden="false" outlineLevel="0" max="55" min="55" style="614" width="14.42"/>
    <col collapsed="false" customWidth="false" hidden="false" outlineLevel="0" max="58" min="56" style="614" width="9.14"/>
    <col collapsed="false" customWidth="true" hidden="false" outlineLevel="0" max="59" min="59" style="614" width="30.57"/>
    <col collapsed="false" customWidth="false" hidden="false" outlineLevel="0" max="60" min="60" style="614" width="9.14"/>
    <col collapsed="false" customWidth="true" hidden="false" outlineLevel="0" max="61" min="61" style="614" width="15.43"/>
    <col collapsed="false" customWidth="true" hidden="false" outlineLevel="0" max="62" min="62" style="614" width="14.42"/>
    <col collapsed="false" customWidth="true" hidden="false" outlineLevel="0" max="63" min="63" style="615" width="10.57"/>
    <col collapsed="false" customWidth="false" hidden="false" outlineLevel="0" max="16384" min="64" style="614" width="9.14"/>
  </cols>
  <sheetData>
    <row r="1" customFormat="false" ht="115.5" hidden="false" customHeight="true" outlineLevel="0" collapsed="false">
      <c r="A1" s="14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9" t="s">
        <v>12</v>
      </c>
      <c r="N1" s="20" t="s">
        <v>13</v>
      </c>
      <c r="O1" s="16" t="s">
        <v>14</v>
      </c>
      <c r="P1" s="14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13" t="s">
        <v>20</v>
      </c>
      <c r="V1" s="21" t="s">
        <v>21</v>
      </c>
      <c r="W1" s="25" t="s">
        <v>22</v>
      </c>
      <c r="X1" s="26" t="s">
        <v>23</v>
      </c>
      <c r="Y1" s="21" t="s">
        <v>24</v>
      </c>
      <c r="Z1" s="18" t="s">
        <v>25</v>
      </c>
      <c r="AA1" s="13" t="s">
        <v>26</v>
      </c>
      <c r="AB1" s="21" t="s">
        <v>27</v>
      </c>
      <c r="AC1" s="18" t="s">
        <v>28</v>
      </c>
      <c r="AD1" s="13" t="s">
        <v>29</v>
      </c>
      <c r="AE1" s="608" t="s">
        <v>30</v>
      </c>
      <c r="AF1" s="28" t="s">
        <v>31</v>
      </c>
      <c r="AG1" s="28" t="s">
        <v>32</v>
      </c>
      <c r="AH1" s="28" t="s">
        <v>33</v>
      </c>
      <c r="AI1" s="14" t="s">
        <v>34</v>
      </c>
      <c r="AJ1" s="28" t="s">
        <v>35</v>
      </c>
      <c r="AK1" s="2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6" t="s">
        <v>41</v>
      </c>
      <c r="AQ1" s="16" t="s">
        <v>42</v>
      </c>
      <c r="AR1" s="14" t="s">
        <v>43</v>
      </c>
      <c r="AS1" s="18" t="s">
        <v>44</v>
      </c>
      <c r="AT1" s="14" t="s">
        <v>45</v>
      </c>
      <c r="AU1" s="16" t="s">
        <v>46</v>
      </c>
      <c r="AV1" s="29" t="s">
        <v>47</v>
      </c>
      <c r="AW1" s="29" t="s">
        <v>48</v>
      </c>
      <c r="AX1" s="30" t="s">
        <v>49</v>
      </c>
      <c r="AY1" s="30" t="s">
        <v>50</v>
      </c>
      <c r="AZ1" s="30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31" t="s">
        <v>57</v>
      </c>
      <c r="BG1" s="29" t="s">
        <v>58</v>
      </c>
      <c r="BH1" s="32"/>
      <c r="BI1" s="33" t="s">
        <v>59</v>
      </c>
      <c r="BJ1" s="34" t="s">
        <v>60</v>
      </c>
      <c r="BK1" s="33" t="s">
        <v>61</v>
      </c>
    </row>
    <row r="2" customFormat="false" ht="60" hidden="false" customHeight="true" outlineLevel="0" collapsed="false">
      <c r="A2" s="54"/>
      <c r="B2" s="54" t="s">
        <v>62</v>
      </c>
      <c r="C2" s="54" t="s">
        <v>63</v>
      </c>
      <c r="D2" s="55" t="s">
        <v>64</v>
      </c>
      <c r="E2" s="55" t="n">
        <v>500</v>
      </c>
      <c r="F2" s="56" t="s">
        <v>536</v>
      </c>
      <c r="G2" s="56" t="s">
        <v>3725</v>
      </c>
      <c r="H2" s="55" t="s">
        <v>3726</v>
      </c>
      <c r="I2" s="57" t="s">
        <v>624</v>
      </c>
      <c r="J2" s="56" t="s">
        <v>3727</v>
      </c>
      <c r="K2" s="58" t="s">
        <v>626</v>
      </c>
      <c r="L2" s="58" t="s">
        <v>627</v>
      </c>
      <c r="M2" s="56" t="s">
        <v>628</v>
      </c>
      <c r="N2" s="58" t="n">
        <v>52537</v>
      </c>
      <c r="O2" s="57" t="s">
        <v>629</v>
      </c>
      <c r="P2" s="54" t="s">
        <v>76</v>
      </c>
      <c r="Q2" s="59" t="s">
        <v>630</v>
      </c>
      <c r="R2" s="69" t="n">
        <v>42005</v>
      </c>
      <c r="S2" s="57" t="n">
        <v>10</v>
      </c>
      <c r="T2" s="61" t="n">
        <f aca="false">R2+S2*365.2</f>
        <v>45657</v>
      </c>
      <c r="U2" s="55" t="n">
        <v>0.1</v>
      </c>
      <c r="V2" s="54" t="str">
        <f aca="false">IF(Y2="","",Y2)</f>
        <v>м</v>
      </c>
      <c r="W2" s="54" t="str">
        <f aca="false">IF(Z2="","",Z2)</f>
        <v>м/c</v>
      </c>
      <c r="X2" s="57" t="n">
        <v>30</v>
      </c>
      <c r="Y2" s="57" t="s">
        <v>242</v>
      </c>
      <c r="Z2" s="59" t="s">
        <v>631</v>
      </c>
      <c r="AA2" s="55" t="s">
        <v>632</v>
      </c>
      <c r="AB2" s="57" t="s">
        <v>242</v>
      </c>
      <c r="AC2" s="59" t="s">
        <v>633</v>
      </c>
      <c r="AD2" s="58" t="n">
        <v>12</v>
      </c>
      <c r="AE2" s="63" t="n">
        <v>45249</v>
      </c>
      <c r="AF2" s="64" t="n">
        <f aca="false">IF(AD2=0,0,IF(AE2="","",EDATE(AE2,AD2)-DAY(1)))</f>
        <v>45584</v>
      </c>
      <c r="AG2" s="56" t="s">
        <v>81</v>
      </c>
      <c r="AH2" s="56" t="s">
        <v>82</v>
      </c>
      <c r="AI2" s="54" t="s">
        <v>3728</v>
      </c>
      <c r="AJ2" s="56" t="s">
        <v>712</v>
      </c>
      <c r="AK2" s="64" t="str">
        <f aca="true">IF(AE2=0,"нет данных",IF(TODAY()&lt;AF2-30,"поверен",IF(TODAY()&gt;AF2,"ЗАМЕНИТЬ","ПРОСРОЧЕН")))</f>
        <v>ЗАМЕНИТЬ</v>
      </c>
      <c r="AL2" s="59"/>
      <c r="AM2" s="59" t="s">
        <v>85</v>
      </c>
      <c r="AN2" s="59" t="s">
        <v>3176</v>
      </c>
      <c r="AO2" s="59" t="s">
        <v>87</v>
      </c>
      <c r="AP2" s="57" t="s">
        <v>635</v>
      </c>
      <c r="AQ2" s="65"/>
      <c r="AR2" s="64"/>
      <c r="AS2" s="59" t="s">
        <v>90</v>
      </c>
      <c r="AT2" s="54" t="s">
        <v>91</v>
      </c>
      <c r="AU2" s="54"/>
      <c r="AV2" s="56"/>
      <c r="AW2" s="56"/>
      <c r="AX2" s="54"/>
      <c r="AY2" s="54"/>
      <c r="AZ2" s="54"/>
      <c r="BA2" s="56"/>
      <c r="BB2" s="56" t="s">
        <v>636</v>
      </c>
      <c r="BC2" s="56" t="s">
        <v>637</v>
      </c>
      <c r="BD2" s="59" t="n">
        <v>3661</v>
      </c>
      <c r="BE2" s="56"/>
      <c r="BF2" s="66"/>
      <c r="BG2" s="54" t="s">
        <v>388</v>
      </c>
      <c r="BH2" s="246"/>
      <c r="BI2" s="65" t="s">
        <v>638</v>
      </c>
      <c r="BJ2" s="616" t="s">
        <v>639</v>
      </c>
      <c r="BK2" s="65" t="s">
        <v>640</v>
      </c>
      <c r="BL2" s="2"/>
      <c r="BM2" s="2"/>
      <c r="BN2" s="2"/>
    </row>
    <row r="3" customFormat="false" ht="60" hidden="false" customHeight="true" outlineLevel="0" collapsed="false">
      <c r="A3" s="54"/>
      <c r="B3" s="54" t="s">
        <v>62</v>
      </c>
      <c r="C3" s="54" t="s">
        <v>63</v>
      </c>
      <c r="D3" s="55" t="s">
        <v>64</v>
      </c>
      <c r="E3" s="55" t="n">
        <v>500</v>
      </c>
      <c r="F3" s="56" t="s">
        <v>536</v>
      </c>
      <c r="G3" s="56" t="s">
        <v>3729</v>
      </c>
      <c r="H3" s="55" t="s">
        <v>3730</v>
      </c>
      <c r="I3" s="57" t="s">
        <v>624</v>
      </c>
      <c r="J3" s="56" t="s">
        <v>3727</v>
      </c>
      <c r="K3" s="58" t="s">
        <v>626</v>
      </c>
      <c r="L3" s="58" t="s">
        <v>627</v>
      </c>
      <c r="M3" s="56" t="s">
        <v>628</v>
      </c>
      <c r="N3" s="58" t="s">
        <v>3731</v>
      </c>
      <c r="O3" s="57" t="s">
        <v>629</v>
      </c>
      <c r="P3" s="54" t="s">
        <v>76</v>
      </c>
      <c r="Q3" s="59" t="s">
        <v>630</v>
      </c>
      <c r="R3" s="69" t="n">
        <v>42005</v>
      </c>
      <c r="S3" s="57" t="n">
        <v>10</v>
      </c>
      <c r="T3" s="61" t="n">
        <f aca="false">R3+S3*365.2</f>
        <v>45657</v>
      </c>
      <c r="U3" s="55" t="n">
        <v>0.1</v>
      </c>
      <c r="V3" s="54" t="s">
        <v>242</v>
      </c>
      <c r="W3" s="54" t="s">
        <v>631</v>
      </c>
      <c r="X3" s="57" t="n">
        <v>30</v>
      </c>
      <c r="Y3" s="57" t="s">
        <v>242</v>
      </c>
      <c r="Z3" s="59" t="s">
        <v>631</v>
      </c>
      <c r="AA3" s="55" t="s">
        <v>632</v>
      </c>
      <c r="AB3" s="57" t="s">
        <v>242</v>
      </c>
      <c r="AC3" s="59" t="s">
        <v>633</v>
      </c>
      <c r="AD3" s="58" t="n">
        <v>12</v>
      </c>
      <c r="AE3" s="63" t="n">
        <v>45249</v>
      </c>
      <c r="AF3" s="64" t="n">
        <f aca="false">IF(AD3=0,0,IF(AE3="","",EDATE(AE3,AD3)-DAY(1)))</f>
        <v>45584</v>
      </c>
      <c r="AG3" s="56" t="s">
        <v>81</v>
      </c>
      <c r="AH3" s="56" t="s">
        <v>82</v>
      </c>
      <c r="AI3" s="54" t="s">
        <v>3732</v>
      </c>
      <c r="AJ3" s="56" t="s">
        <v>712</v>
      </c>
      <c r="AK3" s="64" t="str">
        <f aca="true">IF(AE3=0,"нет данных",IF(TODAY()&lt;AF3-30,"поверен",IF(TODAY()&gt;AF3,"ЗАМЕНИТЬ","ПРОСРОЧЕН")))</f>
        <v>ЗАМЕНИТЬ</v>
      </c>
      <c r="AL3" s="59"/>
      <c r="AM3" s="59" t="s">
        <v>85</v>
      </c>
      <c r="AN3" s="59" t="s">
        <v>3176</v>
      </c>
      <c r="AO3" s="59" t="s">
        <v>87</v>
      </c>
      <c r="AP3" s="57" t="s">
        <v>635</v>
      </c>
      <c r="AQ3" s="65"/>
      <c r="AR3" s="64"/>
      <c r="AS3" s="59" t="s">
        <v>90</v>
      </c>
      <c r="AT3" s="54" t="s">
        <v>91</v>
      </c>
      <c r="AU3" s="54"/>
      <c r="AV3" s="56"/>
      <c r="AW3" s="56"/>
      <c r="AX3" s="54"/>
      <c r="AY3" s="54"/>
      <c r="AZ3" s="54"/>
      <c r="BA3" s="56"/>
      <c r="BB3" s="56" t="s">
        <v>636</v>
      </c>
      <c r="BC3" s="56" t="s">
        <v>637</v>
      </c>
      <c r="BD3" s="59" t="n">
        <v>3661</v>
      </c>
      <c r="BE3" s="56"/>
      <c r="BF3" s="66"/>
      <c r="BG3" s="54" t="s">
        <v>2893</v>
      </c>
      <c r="BH3" s="246"/>
      <c r="BI3" s="65" t="s">
        <v>638</v>
      </c>
      <c r="BJ3" s="616" t="s">
        <v>639</v>
      </c>
      <c r="BK3" s="65" t="s">
        <v>640</v>
      </c>
      <c r="BL3" s="2"/>
      <c r="BM3" s="2"/>
      <c r="BN3" s="2"/>
    </row>
    <row r="4" customFormat="false" ht="60" hidden="false" customHeight="true" outlineLevel="0" collapsed="false">
      <c r="A4" s="54"/>
      <c r="B4" s="54" t="s">
        <v>62</v>
      </c>
      <c r="C4" s="54" t="s">
        <v>63</v>
      </c>
      <c r="D4" s="55" t="s">
        <v>64</v>
      </c>
      <c r="E4" s="55" t="n">
        <v>500</v>
      </c>
      <c r="F4" s="56" t="s">
        <v>536</v>
      </c>
      <c r="G4" s="56" t="s">
        <v>3733</v>
      </c>
      <c r="H4" s="55" t="s">
        <v>3734</v>
      </c>
      <c r="I4" s="57" t="s">
        <v>624</v>
      </c>
      <c r="J4" s="56" t="s">
        <v>3727</v>
      </c>
      <c r="K4" s="58" t="s">
        <v>626</v>
      </c>
      <c r="L4" s="58" t="s">
        <v>627</v>
      </c>
      <c r="M4" s="56" t="s">
        <v>628</v>
      </c>
      <c r="N4" s="58" t="s">
        <v>3735</v>
      </c>
      <c r="O4" s="57" t="s">
        <v>629</v>
      </c>
      <c r="P4" s="54" t="s">
        <v>76</v>
      </c>
      <c r="Q4" s="59" t="s">
        <v>630</v>
      </c>
      <c r="R4" s="69" t="n">
        <v>42005</v>
      </c>
      <c r="S4" s="57" t="n">
        <v>10</v>
      </c>
      <c r="T4" s="61" t="n">
        <f aca="false">R4+S4*365.2</f>
        <v>45657</v>
      </c>
      <c r="U4" s="55" t="n">
        <v>0.1</v>
      </c>
      <c r="V4" s="54" t="str">
        <f aca="false">IF(Y4="","",Y4)</f>
        <v>м</v>
      </c>
      <c r="W4" s="54" t="str">
        <f aca="false">IF(Z4="","",Z4)</f>
        <v>м/c</v>
      </c>
      <c r="X4" s="57" t="n">
        <v>30</v>
      </c>
      <c r="Y4" s="57" t="s">
        <v>242</v>
      </c>
      <c r="Z4" s="59" t="s">
        <v>631</v>
      </c>
      <c r="AA4" s="55" t="s">
        <v>632</v>
      </c>
      <c r="AB4" s="57" t="s">
        <v>242</v>
      </c>
      <c r="AC4" s="59" t="s">
        <v>633</v>
      </c>
      <c r="AD4" s="58" t="n">
        <v>12</v>
      </c>
      <c r="AE4" s="63" t="n">
        <v>45249</v>
      </c>
      <c r="AF4" s="64" t="n">
        <f aca="false">IF(AD4=0,0,IF(AE4="","",EDATE(AE4,AD4)-DAY(1)))</f>
        <v>45584</v>
      </c>
      <c r="AG4" s="56" t="s">
        <v>81</v>
      </c>
      <c r="AH4" s="56" t="s">
        <v>82</v>
      </c>
      <c r="AI4" s="54" t="s">
        <v>3736</v>
      </c>
      <c r="AJ4" s="56" t="s">
        <v>712</v>
      </c>
      <c r="AK4" s="64" t="str">
        <f aca="true">IF(AE4=0,"нет данных",IF(TODAY()&lt;AF4-30,"поверен",IF(TODAY()&gt;AF4,"ЗАМЕНИТЬ","ПРОСРОЧЕН")))</f>
        <v>ЗАМЕНИТЬ</v>
      </c>
      <c r="AL4" s="59"/>
      <c r="AM4" s="59" t="s">
        <v>85</v>
      </c>
      <c r="AN4" s="59" t="s">
        <v>3176</v>
      </c>
      <c r="AO4" s="59" t="s">
        <v>87</v>
      </c>
      <c r="AP4" s="57" t="s">
        <v>635</v>
      </c>
      <c r="AQ4" s="65"/>
      <c r="AR4" s="64"/>
      <c r="AS4" s="59" t="s">
        <v>90</v>
      </c>
      <c r="AT4" s="54" t="s">
        <v>91</v>
      </c>
      <c r="AU4" s="54"/>
      <c r="AV4" s="56"/>
      <c r="AW4" s="56"/>
      <c r="AX4" s="54"/>
      <c r="AY4" s="54"/>
      <c r="AZ4" s="54"/>
      <c r="BA4" s="56"/>
      <c r="BB4" s="56" t="s">
        <v>636</v>
      </c>
      <c r="BC4" s="56" t="s">
        <v>637</v>
      </c>
      <c r="BD4" s="59" t="n">
        <v>3661</v>
      </c>
      <c r="BE4" s="56"/>
      <c r="BF4" s="66"/>
      <c r="BG4" s="54" t="s">
        <v>2893</v>
      </c>
      <c r="BH4" s="246"/>
      <c r="BI4" s="65" t="s">
        <v>638</v>
      </c>
      <c r="BJ4" s="616" t="s">
        <v>639</v>
      </c>
      <c r="BK4" s="65" t="s">
        <v>640</v>
      </c>
      <c r="BL4" s="2"/>
      <c r="BM4" s="2"/>
      <c r="BN4" s="2"/>
    </row>
    <row r="5" customFormat="false" ht="60" hidden="false" customHeight="true" outlineLevel="0" collapsed="false">
      <c r="A5" s="54"/>
      <c r="B5" s="54" t="s">
        <v>62</v>
      </c>
      <c r="C5" s="54" t="s">
        <v>63</v>
      </c>
      <c r="D5" s="55" t="s">
        <v>64</v>
      </c>
      <c r="E5" s="55" t="n">
        <v>500</v>
      </c>
      <c r="F5" s="56" t="s">
        <v>536</v>
      </c>
      <c r="G5" s="56" t="s">
        <v>3737</v>
      </c>
      <c r="H5" s="55" t="s">
        <v>3738</v>
      </c>
      <c r="I5" s="57" t="s">
        <v>624</v>
      </c>
      <c r="J5" s="56" t="s">
        <v>3727</v>
      </c>
      <c r="K5" s="58" t="s">
        <v>626</v>
      </c>
      <c r="L5" s="58" t="s">
        <v>627</v>
      </c>
      <c r="M5" s="56" t="s">
        <v>628</v>
      </c>
      <c r="N5" s="58" t="s">
        <v>3739</v>
      </c>
      <c r="O5" s="57" t="s">
        <v>629</v>
      </c>
      <c r="P5" s="54" t="s">
        <v>76</v>
      </c>
      <c r="Q5" s="59" t="s">
        <v>630</v>
      </c>
      <c r="R5" s="69" t="n">
        <v>42005</v>
      </c>
      <c r="S5" s="57" t="n">
        <v>10</v>
      </c>
      <c r="T5" s="61" t="n">
        <f aca="false">R5+S5*365.2</f>
        <v>45657</v>
      </c>
      <c r="U5" s="55" t="n">
        <v>0.1</v>
      </c>
      <c r="V5" s="54" t="str">
        <f aca="false">IF(Y5="","",Y5)</f>
        <v>м</v>
      </c>
      <c r="W5" s="54" t="str">
        <f aca="false">IF(Z5="","",Z5)</f>
        <v>м/c</v>
      </c>
      <c r="X5" s="57" t="n">
        <v>30</v>
      </c>
      <c r="Y5" s="57" t="s">
        <v>242</v>
      </c>
      <c r="Z5" s="59" t="s">
        <v>631</v>
      </c>
      <c r="AA5" s="55" t="s">
        <v>632</v>
      </c>
      <c r="AB5" s="57" t="s">
        <v>242</v>
      </c>
      <c r="AC5" s="59" t="s">
        <v>633</v>
      </c>
      <c r="AD5" s="58" t="n">
        <v>12</v>
      </c>
      <c r="AE5" s="63" t="n">
        <v>45249</v>
      </c>
      <c r="AF5" s="64" t="n">
        <f aca="false">IF(AD5=0,0,IF(AE5="","",EDATE(AE5,AD5)-DAY(1)))</f>
        <v>45584</v>
      </c>
      <c r="AG5" s="56" t="s">
        <v>81</v>
      </c>
      <c r="AH5" s="56" t="s">
        <v>82</v>
      </c>
      <c r="AI5" s="54" t="s">
        <v>3740</v>
      </c>
      <c r="AJ5" s="56" t="s">
        <v>712</v>
      </c>
      <c r="AK5" s="64" t="str">
        <f aca="true">IF(AE5=0,"нет данных",IF(TODAY()&lt;AF5-30,"поверен",IF(TODAY()&gt;AF5,"ЗАМЕНИТЬ","ПРОСРОЧЕН")))</f>
        <v>ЗАМЕНИТЬ</v>
      </c>
      <c r="AL5" s="59"/>
      <c r="AM5" s="59" t="s">
        <v>85</v>
      </c>
      <c r="AN5" s="59" t="s">
        <v>3176</v>
      </c>
      <c r="AO5" s="59" t="s">
        <v>87</v>
      </c>
      <c r="AP5" s="57" t="s">
        <v>635</v>
      </c>
      <c r="AQ5" s="65"/>
      <c r="AR5" s="64"/>
      <c r="AS5" s="59" t="s">
        <v>90</v>
      </c>
      <c r="AT5" s="54" t="s">
        <v>91</v>
      </c>
      <c r="AU5" s="54"/>
      <c r="AV5" s="56"/>
      <c r="AW5" s="56"/>
      <c r="AX5" s="54"/>
      <c r="AY5" s="54"/>
      <c r="AZ5" s="54"/>
      <c r="BA5" s="56"/>
      <c r="BB5" s="56" t="s">
        <v>636</v>
      </c>
      <c r="BC5" s="56" t="s">
        <v>637</v>
      </c>
      <c r="BD5" s="59" t="n">
        <v>3661</v>
      </c>
      <c r="BE5" s="56"/>
      <c r="BF5" s="66"/>
      <c r="BG5" s="54" t="s">
        <v>2893</v>
      </c>
      <c r="BH5" s="246"/>
      <c r="BI5" s="65" t="s">
        <v>638</v>
      </c>
      <c r="BJ5" s="616" t="s">
        <v>639</v>
      </c>
      <c r="BK5" s="65" t="s">
        <v>640</v>
      </c>
      <c r="BL5" s="2"/>
      <c r="BM5" s="2"/>
      <c r="BN5" s="2"/>
    </row>
    <row r="6" customFormat="false" ht="60" hidden="false" customHeight="true" outlineLevel="0" collapsed="false">
      <c r="A6" s="54"/>
      <c r="B6" s="54" t="s">
        <v>62</v>
      </c>
      <c r="C6" s="54" t="s">
        <v>63</v>
      </c>
      <c r="D6" s="55" t="s">
        <v>64</v>
      </c>
      <c r="E6" s="55" t="n">
        <v>500</v>
      </c>
      <c r="F6" s="56" t="s">
        <v>536</v>
      </c>
      <c r="G6" s="56" t="s">
        <v>3741</v>
      </c>
      <c r="H6" s="55" t="s">
        <v>3742</v>
      </c>
      <c r="I6" s="57" t="s">
        <v>552</v>
      </c>
      <c r="J6" s="56" t="s">
        <v>553</v>
      </c>
      <c r="K6" s="58" t="s">
        <v>554</v>
      </c>
      <c r="L6" s="58" t="s">
        <v>555</v>
      </c>
      <c r="M6" s="56" t="s">
        <v>556</v>
      </c>
      <c r="N6" s="58" t="s">
        <v>3743</v>
      </c>
      <c r="O6" s="54" t="s">
        <v>540</v>
      </c>
      <c r="P6" s="54" t="s">
        <v>76</v>
      </c>
      <c r="Q6" s="59" t="s">
        <v>108</v>
      </c>
      <c r="R6" s="69" t="n">
        <v>42339</v>
      </c>
      <c r="S6" s="57" t="n">
        <v>8</v>
      </c>
      <c r="T6" s="61" t="n">
        <f aca="false">R6+S6*365.2</f>
        <v>45260.6</v>
      </c>
      <c r="U6" s="55" t="s">
        <v>334</v>
      </c>
      <c r="V6" s="54"/>
      <c r="W6" s="54" t="str">
        <f aca="false">IF(Z6="","",Z6)</f>
        <v>°С</v>
      </c>
      <c r="X6" s="57" t="n">
        <v>300</v>
      </c>
      <c r="Y6" s="57"/>
      <c r="Z6" s="59" t="s">
        <v>109</v>
      </c>
      <c r="AA6" s="55" t="s">
        <v>559</v>
      </c>
      <c r="AB6" s="57"/>
      <c r="AC6" s="59" t="s">
        <v>111</v>
      </c>
      <c r="AD6" s="58" t="n">
        <v>60</v>
      </c>
      <c r="AE6" s="63" t="n">
        <v>43606</v>
      </c>
      <c r="AF6" s="64" t="n">
        <f aca="false">IF(AD6=0,0,IF(AE6="","",EDATE(AE6,AD6)-DAY(1)))</f>
        <v>45402</v>
      </c>
      <c r="AG6" s="64" t="s">
        <v>81</v>
      </c>
      <c r="AH6" s="64" t="s">
        <v>82</v>
      </c>
      <c r="AI6" s="59" t="s">
        <v>3744</v>
      </c>
      <c r="AJ6" s="56" t="s">
        <v>561</v>
      </c>
      <c r="AK6" s="64" t="str">
        <f aca="true">IF(AE6=0,"нет данных",IF(TODAY()&lt;AF6-30,"поверен",IF(TODAY()&gt;AF6,"ЗАМЕНИТЬ","ПРОСРОЧЕН")))</f>
        <v>ЗАМЕНИТЬ</v>
      </c>
      <c r="AL6" s="59"/>
      <c r="AM6" s="59" t="s">
        <v>85</v>
      </c>
      <c r="AN6" s="59" t="s">
        <v>3176</v>
      </c>
      <c r="AO6" s="59" t="s">
        <v>87</v>
      </c>
      <c r="AP6" s="57" t="s">
        <v>562</v>
      </c>
      <c r="AQ6" s="65" t="s">
        <v>545</v>
      </c>
      <c r="AR6" s="64"/>
      <c r="AS6" s="59" t="s">
        <v>90</v>
      </c>
      <c r="AT6" s="54" t="s">
        <v>91</v>
      </c>
      <c r="AU6" s="54"/>
      <c r="AV6" s="56"/>
      <c r="AW6" s="56"/>
      <c r="AX6" s="54"/>
      <c r="AY6" s="54"/>
      <c r="AZ6" s="54"/>
      <c r="BA6" s="56"/>
      <c r="BB6" s="56" t="s">
        <v>116</v>
      </c>
      <c r="BC6" s="56" t="s">
        <v>117</v>
      </c>
      <c r="BD6" s="59" t="n">
        <v>3201</v>
      </c>
      <c r="BE6" s="56"/>
      <c r="BF6" s="66"/>
      <c r="BG6" s="70"/>
      <c r="BH6" s="71"/>
      <c r="BI6" s="54" t="s">
        <v>563</v>
      </c>
      <c r="BJ6" s="616" t="s">
        <v>564</v>
      </c>
      <c r="BK6" s="54" t="s">
        <v>565</v>
      </c>
      <c r="BL6" s="72"/>
      <c r="BM6" s="72"/>
      <c r="BN6" s="72"/>
    </row>
    <row r="7" customFormat="false" ht="60" hidden="false" customHeight="true" outlineLevel="0" collapsed="false">
      <c r="A7" s="54"/>
      <c r="B7" s="54" t="s">
        <v>62</v>
      </c>
      <c r="C7" s="54" t="s">
        <v>63</v>
      </c>
      <c r="D7" s="55" t="s">
        <v>64</v>
      </c>
      <c r="E7" s="55" t="s">
        <v>549</v>
      </c>
      <c r="F7" s="56" t="s">
        <v>536</v>
      </c>
      <c r="G7" s="56" t="s">
        <v>3745</v>
      </c>
      <c r="H7" s="55" t="s">
        <v>3746</v>
      </c>
      <c r="I7" s="57" t="s">
        <v>568</v>
      </c>
      <c r="J7" s="56" t="s">
        <v>330</v>
      </c>
      <c r="K7" s="58" t="s">
        <v>569</v>
      </c>
      <c r="L7" s="58" t="s">
        <v>570</v>
      </c>
      <c r="M7" s="56" t="s">
        <v>571</v>
      </c>
      <c r="N7" s="58"/>
      <c r="O7" s="54" t="s">
        <v>558</v>
      </c>
      <c r="P7" s="54" t="s">
        <v>76</v>
      </c>
      <c r="Q7" s="59"/>
      <c r="R7" s="69" t="n">
        <v>42309</v>
      </c>
      <c r="S7" s="57" t="n">
        <v>8</v>
      </c>
      <c r="T7" s="61" t="n">
        <f aca="false">SUM(R7+S7*365.2)</f>
        <v>45230.6</v>
      </c>
      <c r="U7" s="55" t="s">
        <v>334</v>
      </c>
      <c r="V7" s="54"/>
      <c r="W7" s="54" t="s">
        <v>109</v>
      </c>
      <c r="X7" s="57" t="n">
        <v>120</v>
      </c>
      <c r="Y7" s="57"/>
      <c r="Z7" s="59" t="s">
        <v>109</v>
      </c>
      <c r="AA7" s="55" t="s">
        <v>572</v>
      </c>
      <c r="AB7" s="57"/>
      <c r="AC7" s="59" t="s">
        <v>109</v>
      </c>
      <c r="AD7" s="58" t="n">
        <v>48</v>
      </c>
      <c r="AE7" s="63"/>
      <c r="AF7" s="64"/>
      <c r="AG7" s="64" t="s">
        <v>81</v>
      </c>
      <c r="AH7" s="64" t="s">
        <v>82</v>
      </c>
      <c r="AI7" s="59"/>
      <c r="AJ7" s="56"/>
      <c r="AK7" s="64" t="str">
        <f aca="true">IF(AE7=0,"нет данных",IF(TODAY()&lt;AF7-30,"поверен",IF(TODAY()&gt;AF7,"ЗАМЕНИТЬ","ПРОСРОЧЕН")))</f>
        <v>нет данных</v>
      </c>
      <c r="AL7" s="59"/>
      <c r="AM7" s="59" t="s">
        <v>85</v>
      </c>
      <c r="AN7" s="59" t="s">
        <v>3176</v>
      </c>
      <c r="AO7" s="59" t="s">
        <v>87</v>
      </c>
      <c r="AP7" s="57"/>
      <c r="AQ7" s="65" t="s">
        <v>545</v>
      </c>
      <c r="AR7" s="64"/>
      <c r="AS7" s="59" t="s">
        <v>90</v>
      </c>
      <c r="AT7" s="54" t="s">
        <v>91</v>
      </c>
      <c r="AU7" s="54"/>
      <c r="AV7" s="56"/>
      <c r="AW7" s="56"/>
      <c r="AX7" s="54"/>
      <c r="AY7" s="54"/>
      <c r="AZ7" s="54"/>
      <c r="BA7" s="56"/>
      <c r="BB7" s="56" t="s">
        <v>116</v>
      </c>
      <c r="BC7" s="56" t="s">
        <v>117</v>
      </c>
      <c r="BD7" s="59" t="n">
        <v>3201</v>
      </c>
      <c r="BE7" s="56"/>
      <c r="BF7" s="66"/>
      <c r="BG7" s="70" t="s">
        <v>124</v>
      </c>
      <c r="BH7" s="71"/>
      <c r="BI7" s="54" t="s">
        <v>575</v>
      </c>
      <c r="BJ7" s="616" t="s">
        <v>564</v>
      </c>
      <c r="BK7" s="54" t="s">
        <v>565</v>
      </c>
      <c r="BL7" s="72"/>
      <c r="BM7" s="72"/>
      <c r="BN7" s="72"/>
    </row>
    <row r="8" customFormat="false" ht="60" hidden="false" customHeight="true" outlineLevel="0" collapsed="false">
      <c r="A8" s="54"/>
      <c r="B8" s="54" t="s">
        <v>62</v>
      </c>
      <c r="C8" s="54" t="s">
        <v>63</v>
      </c>
      <c r="D8" s="55" t="s">
        <v>64</v>
      </c>
      <c r="E8" s="55" t="s">
        <v>549</v>
      </c>
      <c r="F8" s="56" t="s">
        <v>536</v>
      </c>
      <c r="G8" s="56" t="s">
        <v>3747</v>
      </c>
      <c r="H8" s="55" t="s">
        <v>3748</v>
      </c>
      <c r="I8" s="57" t="s">
        <v>568</v>
      </c>
      <c r="J8" s="56" t="s">
        <v>330</v>
      </c>
      <c r="K8" s="58" t="s">
        <v>569</v>
      </c>
      <c r="L8" s="58" t="s">
        <v>570</v>
      </c>
      <c r="M8" s="56" t="s">
        <v>571</v>
      </c>
      <c r="N8" s="58"/>
      <c r="O8" s="54" t="s">
        <v>540</v>
      </c>
      <c r="P8" s="54" t="s">
        <v>76</v>
      </c>
      <c r="Q8" s="59"/>
      <c r="R8" s="69" t="n">
        <v>42309</v>
      </c>
      <c r="S8" s="57" t="n">
        <v>8</v>
      </c>
      <c r="T8" s="61" t="n">
        <f aca="false">SUM(R8+S8*365.2)</f>
        <v>45230.6</v>
      </c>
      <c r="U8" s="55" t="s">
        <v>334</v>
      </c>
      <c r="V8" s="54"/>
      <c r="W8" s="54" t="s">
        <v>109</v>
      </c>
      <c r="X8" s="57" t="n">
        <v>120</v>
      </c>
      <c r="Y8" s="57"/>
      <c r="Z8" s="59" t="s">
        <v>109</v>
      </c>
      <c r="AA8" s="55" t="s">
        <v>572</v>
      </c>
      <c r="AB8" s="57"/>
      <c r="AC8" s="59" t="s">
        <v>578</v>
      </c>
      <c r="AD8" s="58" t="n">
        <v>48</v>
      </c>
      <c r="AE8" s="63"/>
      <c r="AF8" s="64"/>
      <c r="AG8" s="64" t="s">
        <v>81</v>
      </c>
      <c r="AH8" s="64" t="s">
        <v>82</v>
      </c>
      <c r="AI8" s="59"/>
      <c r="AJ8" s="56"/>
      <c r="AK8" s="64" t="str">
        <f aca="true">IF(AE8=0,"нет данных",IF(TODAY()&lt;AF8-30,"поверен",IF(TODAY()&gt;AF8,"ЗАМЕНИТЬ","ПРОСРОЧЕН")))</f>
        <v>нет данных</v>
      </c>
      <c r="AL8" s="59"/>
      <c r="AM8" s="59" t="s">
        <v>85</v>
      </c>
      <c r="AN8" s="59" t="s">
        <v>3176</v>
      </c>
      <c r="AO8" s="59" t="s">
        <v>87</v>
      </c>
      <c r="AP8" s="57"/>
      <c r="AQ8" s="65" t="s">
        <v>545</v>
      </c>
      <c r="AR8" s="64"/>
      <c r="AS8" s="59" t="s">
        <v>90</v>
      </c>
      <c r="AT8" s="54" t="s">
        <v>91</v>
      </c>
      <c r="AU8" s="54"/>
      <c r="AV8" s="56"/>
      <c r="AW8" s="56"/>
      <c r="AX8" s="54"/>
      <c r="AY8" s="54"/>
      <c r="AZ8" s="54"/>
      <c r="BA8" s="56"/>
      <c r="BB8" s="56" t="s">
        <v>116</v>
      </c>
      <c r="BC8" s="56" t="s">
        <v>117</v>
      </c>
      <c r="BD8" s="59" t="n">
        <v>3201</v>
      </c>
      <c r="BE8" s="56"/>
      <c r="BF8" s="66"/>
      <c r="BG8" s="70" t="s">
        <v>124</v>
      </c>
      <c r="BH8" s="71"/>
      <c r="BI8" s="54" t="s">
        <v>575</v>
      </c>
      <c r="BJ8" s="616" t="s">
        <v>564</v>
      </c>
      <c r="BK8" s="54" t="s">
        <v>565</v>
      </c>
      <c r="BL8" s="72"/>
      <c r="BM8" s="72"/>
      <c r="BN8" s="72"/>
    </row>
    <row r="9" customFormat="false" ht="60" hidden="false" customHeight="true" outlineLevel="0" collapsed="false">
      <c r="A9" s="54"/>
      <c r="B9" s="54" t="s">
        <v>62</v>
      </c>
      <c r="C9" s="54" t="s">
        <v>63</v>
      </c>
      <c r="D9" s="55" t="s">
        <v>64</v>
      </c>
      <c r="E9" s="55" t="s">
        <v>549</v>
      </c>
      <c r="F9" s="56" t="s">
        <v>536</v>
      </c>
      <c r="G9" s="56" t="s">
        <v>3749</v>
      </c>
      <c r="H9" s="55" t="s">
        <v>3750</v>
      </c>
      <c r="I9" s="57" t="s">
        <v>286</v>
      </c>
      <c r="J9" s="56" t="s">
        <v>287</v>
      </c>
      <c r="K9" s="58" t="s">
        <v>129</v>
      </c>
      <c r="L9" s="58" t="s">
        <v>130</v>
      </c>
      <c r="M9" s="56" t="s">
        <v>592</v>
      </c>
      <c r="N9" s="58" t="s">
        <v>3751</v>
      </c>
      <c r="O9" s="54" t="s">
        <v>305</v>
      </c>
      <c r="P9" s="54" t="s">
        <v>76</v>
      </c>
      <c r="Q9" s="59" t="s">
        <v>135</v>
      </c>
      <c r="R9" s="69" t="n">
        <v>42339</v>
      </c>
      <c r="S9" s="73" t="n">
        <v>12</v>
      </c>
      <c r="T9" s="61" t="n">
        <f aca="false">SUM(R9+S9*365.2)</f>
        <v>46721.4</v>
      </c>
      <c r="U9" s="55" t="s">
        <v>78</v>
      </c>
      <c r="V9" s="54" t="s">
        <v>593</v>
      </c>
      <c r="W9" s="54" t="str">
        <f aca="false">IF(Z9="","",Z9)</f>
        <v>Па</v>
      </c>
      <c r="X9" s="57" t="n">
        <v>160</v>
      </c>
      <c r="Y9" s="54" t="s">
        <v>593</v>
      </c>
      <c r="Z9" s="59" t="s">
        <v>138</v>
      </c>
      <c r="AA9" s="55" t="s">
        <v>594</v>
      </c>
      <c r="AB9" s="57"/>
      <c r="AC9" s="59" t="s">
        <v>111</v>
      </c>
      <c r="AD9" s="58" t="n">
        <v>60</v>
      </c>
      <c r="AE9" s="63" t="n">
        <v>43604</v>
      </c>
      <c r="AF9" s="64" t="n">
        <f aca="false">IF(AD9=0,0,IF(AE9="","",EDATE(AE9,AD9)-DAY(1)))</f>
        <v>45400</v>
      </c>
      <c r="AG9" s="56" t="s">
        <v>81</v>
      </c>
      <c r="AH9" s="56" t="s">
        <v>82</v>
      </c>
      <c r="AI9" s="59" t="s">
        <v>3752</v>
      </c>
      <c r="AJ9" s="56" t="s">
        <v>561</v>
      </c>
      <c r="AK9" s="64" t="str">
        <f aca="true">IF(AE9=0,"нет данных",IF(TODAY()&lt;AF9-30,"поверен",IF(TODAY()&gt;AF9,"ЗАМЕНИТЬ","ПРОСРОЧЕН")))</f>
        <v>ЗАМЕНИТЬ</v>
      </c>
      <c r="AL9" s="59"/>
      <c r="AM9" s="59" t="s">
        <v>85</v>
      </c>
      <c r="AN9" s="59" t="s">
        <v>3176</v>
      </c>
      <c r="AO9" s="59" t="s">
        <v>87</v>
      </c>
      <c r="AP9" s="57" t="s">
        <v>596</v>
      </c>
      <c r="AQ9" s="65" t="s">
        <v>597</v>
      </c>
      <c r="AR9" s="64"/>
      <c r="AS9" s="59" t="s">
        <v>90</v>
      </c>
      <c r="AT9" s="54" t="s">
        <v>91</v>
      </c>
      <c r="AU9" s="54"/>
      <c r="AV9" s="56" t="n">
        <v>44875</v>
      </c>
      <c r="AW9" s="56"/>
      <c r="AX9" s="54"/>
      <c r="AY9" s="54"/>
      <c r="AZ9" s="54"/>
      <c r="BA9" s="56"/>
      <c r="BB9" s="56" t="s">
        <v>141</v>
      </c>
      <c r="BC9" s="56" t="s">
        <v>142</v>
      </c>
      <c r="BD9" s="59" t="n">
        <v>3001</v>
      </c>
      <c r="BE9" s="56"/>
      <c r="BF9" s="66"/>
      <c r="BG9" s="70"/>
      <c r="BH9" s="71"/>
      <c r="BI9" s="65" t="s">
        <v>598</v>
      </c>
      <c r="BJ9" s="616" t="s">
        <v>599</v>
      </c>
      <c r="BK9" s="65" t="s">
        <v>600</v>
      </c>
      <c r="BL9" s="72"/>
      <c r="BM9" s="72"/>
      <c r="BN9" s="72"/>
    </row>
    <row r="10" customFormat="false" ht="60" hidden="false" customHeight="true" outlineLevel="0" collapsed="false">
      <c r="A10" s="54"/>
      <c r="B10" s="54" t="s">
        <v>62</v>
      </c>
      <c r="C10" s="54" t="s">
        <v>63</v>
      </c>
      <c r="D10" s="55" t="s">
        <v>64</v>
      </c>
      <c r="E10" s="55" t="n">
        <v>500</v>
      </c>
      <c r="F10" s="56" t="s">
        <v>536</v>
      </c>
      <c r="G10" s="56" t="s">
        <v>3753</v>
      </c>
      <c r="H10" s="55" t="s">
        <v>3754</v>
      </c>
      <c r="I10" s="57" t="s">
        <v>286</v>
      </c>
      <c r="J10" s="56" t="s">
        <v>287</v>
      </c>
      <c r="K10" s="58" t="s">
        <v>129</v>
      </c>
      <c r="L10" s="58" t="s">
        <v>130</v>
      </c>
      <c r="M10" s="56" t="s">
        <v>603</v>
      </c>
      <c r="N10" s="58" t="s">
        <v>3755</v>
      </c>
      <c r="O10" s="54" t="s">
        <v>305</v>
      </c>
      <c r="P10" s="54" t="s">
        <v>76</v>
      </c>
      <c r="Q10" s="59" t="s">
        <v>135</v>
      </c>
      <c r="R10" s="69" t="n">
        <v>42339</v>
      </c>
      <c r="S10" s="73" t="n">
        <v>12</v>
      </c>
      <c r="T10" s="61" t="n">
        <f aca="false">R10+S10*365.2</f>
        <v>46721.4</v>
      </c>
      <c r="U10" s="55" t="s">
        <v>78</v>
      </c>
      <c r="V10" s="54" t="str">
        <f aca="false">IF(Y10="","",Y10)</f>
        <v>М</v>
      </c>
      <c r="W10" s="54" t="str">
        <f aca="false">IF(Z10="","",Z10)</f>
        <v>Па</v>
      </c>
      <c r="X10" s="57" t="n">
        <v>6</v>
      </c>
      <c r="Y10" s="57" t="s">
        <v>137</v>
      </c>
      <c r="Z10" s="59" t="s">
        <v>138</v>
      </c>
      <c r="AA10" s="55" t="s">
        <v>594</v>
      </c>
      <c r="AB10" s="57"/>
      <c r="AC10" s="59" t="s">
        <v>111</v>
      </c>
      <c r="AD10" s="58" t="n">
        <v>60</v>
      </c>
      <c r="AE10" s="63" t="n">
        <v>43604</v>
      </c>
      <c r="AF10" s="64" t="n">
        <f aca="false">IF(AD10=0,0,IF(AE10="","",EDATE(AE10,AD10)-DAY(1)))</f>
        <v>45400</v>
      </c>
      <c r="AG10" s="56" t="s">
        <v>81</v>
      </c>
      <c r="AH10" s="56" t="s">
        <v>82</v>
      </c>
      <c r="AI10" s="59" t="s">
        <v>3756</v>
      </c>
      <c r="AJ10" s="56" t="s">
        <v>561</v>
      </c>
      <c r="AK10" s="64" t="str">
        <f aca="true">IF(AE10=0,"нет данных",IF(TODAY()&lt;AF10-30,"поверен",IF(TODAY()&gt;AF10,"ЗАМЕНИТЬ","ПРОСРОЧЕН")))</f>
        <v>ЗАМЕНИТЬ</v>
      </c>
      <c r="AL10" s="59"/>
      <c r="AM10" s="59" t="s">
        <v>85</v>
      </c>
      <c r="AN10" s="59" t="s">
        <v>3176</v>
      </c>
      <c r="AO10" s="59" t="s">
        <v>87</v>
      </c>
      <c r="AP10" s="57" t="s">
        <v>596</v>
      </c>
      <c r="AQ10" s="65" t="s">
        <v>597</v>
      </c>
      <c r="AR10" s="64"/>
      <c r="AS10" s="59" t="s">
        <v>90</v>
      </c>
      <c r="AT10" s="54" t="s">
        <v>91</v>
      </c>
      <c r="AU10" s="54"/>
      <c r="AV10" s="56" t="n">
        <v>44875</v>
      </c>
      <c r="AW10" s="56"/>
      <c r="AX10" s="54"/>
      <c r="AY10" s="54"/>
      <c r="AZ10" s="54"/>
      <c r="BA10" s="56"/>
      <c r="BB10" s="56" t="s">
        <v>141</v>
      </c>
      <c r="BC10" s="56" t="s">
        <v>142</v>
      </c>
      <c r="BD10" s="59" t="n">
        <v>3001</v>
      </c>
      <c r="BE10" s="56"/>
      <c r="BF10" s="66"/>
      <c r="BG10" s="70"/>
      <c r="BH10" s="71"/>
      <c r="BI10" s="65" t="s">
        <v>598</v>
      </c>
      <c r="BJ10" s="616" t="s">
        <v>599</v>
      </c>
      <c r="BK10" s="65" t="s">
        <v>600</v>
      </c>
      <c r="BL10" s="72"/>
      <c r="BM10" s="72"/>
      <c r="BN10" s="72"/>
    </row>
    <row r="11" customFormat="false" ht="56.25" hidden="false" customHeight="true" outlineLevel="0" collapsed="false">
      <c r="A11" s="54"/>
      <c r="B11" s="54" t="s">
        <v>62</v>
      </c>
      <c r="C11" s="54" t="s">
        <v>63</v>
      </c>
      <c r="D11" s="55" t="s">
        <v>64</v>
      </c>
      <c r="E11" s="55" t="n">
        <v>500</v>
      </c>
      <c r="F11" s="56" t="s">
        <v>536</v>
      </c>
      <c r="G11" s="56" t="s">
        <v>3757</v>
      </c>
      <c r="H11" s="55" t="s">
        <v>3758</v>
      </c>
      <c r="I11" s="57" t="s">
        <v>3096</v>
      </c>
      <c r="J11" s="56" t="s">
        <v>128</v>
      </c>
      <c r="K11" s="58" t="s">
        <v>129</v>
      </c>
      <c r="L11" s="58" t="s">
        <v>130</v>
      </c>
      <c r="M11" s="56" t="s">
        <v>616</v>
      </c>
      <c r="N11" s="58" t="s">
        <v>3759</v>
      </c>
      <c r="O11" s="54" t="s">
        <v>305</v>
      </c>
      <c r="P11" s="54" t="s">
        <v>76</v>
      </c>
      <c r="Q11" s="59" t="s">
        <v>135</v>
      </c>
      <c r="R11" s="69" t="n">
        <v>42339</v>
      </c>
      <c r="S11" s="73" t="n">
        <v>12</v>
      </c>
      <c r="T11" s="61" t="n">
        <f aca="false">R11+S11*365.2</f>
        <v>46721.4</v>
      </c>
      <c r="U11" s="55" t="s">
        <v>78</v>
      </c>
      <c r="V11" s="54" t="s">
        <v>593</v>
      </c>
      <c r="W11" s="54" t="str">
        <f aca="false">IF(Z11="","",Z11)</f>
        <v>Па</v>
      </c>
      <c r="X11" s="57" t="n">
        <v>160</v>
      </c>
      <c r="Y11" s="54" t="s">
        <v>593</v>
      </c>
      <c r="Z11" s="59" t="s">
        <v>138</v>
      </c>
      <c r="AA11" s="55" t="s">
        <v>291</v>
      </c>
      <c r="AB11" s="57"/>
      <c r="AC11" s="59" t="s">
        <v>111</v>
      </c>
      <c r="AD11" s="58" t="n">
        <v>60</v>
      </c>
      <c r="AE11" s="63" t="n">
        <v>43603</v>
      </c>
      <c r="AF11" s="64" t="n">
        <f aca="false">IF(AD11=0,0,IF(AE11="","",EDATE(AE11,AD11)-DAY(1)))</f>
        <v>45399</v>
      </c>
      <c r="AG11" s="56" t="s">
        <v>81</v>
      </c>
      <c r="AH11" s="56" t="s">
        <v>82</v>
      </c>
      <c r="AI11" s="59" t="s">
        <v>3760</v>
      </c>
      <c r="AJ11" s="56" t="s">
        <v>561</v>
      </c>
      <c r="AK11" s="64" t="str">
        <f aca="true">IF(AE11=0,"нет данных",IF(TODAY()&lt;AF11-30,"поверен",IF(TODAY()&gt;AF11,"ЗАМЕНИТЬ","ПРОСРОЧЕН")))</f>
        <v>ЗАМЕНИТЬ</v>
      </c>
      <c r="AL11" s="59"/>
      <c r="AM11" s="59" t="s">
        <v>85</v>
      </c>
      <c r="AN11" s="59" t="s">
        <v>3176</v>
      </c>
      <c r="AO11" s="59" t="s">
        <v>87</v>
      </c>
      <c r="AP11" s="57" t="s">
        <v>596</v>
      </c>
      <c r="AQ11" s="65" t="s">
        <v>597</v>
      </c>
      <c r="AR11" s="64"/>
      <c r="AS11" s="59" t="s">
        <v>90</v>
      </c>
      <c r="AT11" s="54" t="s">
        <v>91</v>
      </c>
      <c r="AU11" s="54"/>
      <c r="AV11" s="56" t="n">
        <v>44875</v>
      </c>
      <c r="AW11" s="617"/>
      <c r="AX11" s="54"/>
      <c r="AY11" s="54"/>
      <c r="AZ11" s="54"/>
      <c r="BA11" s="56"/>
      <c r="BB11" s="56" t="s">
        <v>141</v>
      </c>
      <c r="BC11" s="56" t="s">
        <v>142</v>
      </c>
      <c r="BD11" s="59" t="s">
        <v>143</v>
      </c>
      <c r="BE11" s="56"/>
      <c r="BF11" s="66"/>
      <c r="BG11" s="70"/>
      <c r="BH11" s="246"/>
      <c r="BI11" s="65" t="s">
        <v>598</v>
      </c>
      <c r="BJ11" s="616" t="s">
        <v>599</v>
      </c>
      <c r="BK11" s="65" t="s">
        <v>600</v>
      </c>
      <c r="BL11" s="2"/>
      <c r="BM11" s="2"/>
      <c r="BN11" s="2"/>
    </row>
    <row r="12" customFormat="false" ht="60" hidden="false" customHeight="true" outlineLevel="0" collapsed="false">
      <c r="A12" s="54"/>
      <c r="B12" s="54" t="s">
        <v>62</v>
      </c>
      <c r="C12" s="54" t="s">
        <v>63</v>
      </c>
      <c r="D12" s="55" t="s">
        <v>64</v>
      </c>
      <c r="E12" s="55" t="n">
        <v>500</v>
      </c>
      <c r="F12" s="56" t="s">
        <v>536</v>
      </c>
      <c r="G12" s="56" t="s">
        <v>3761</v>
      </c>
      <c r="H12" s="55" t="s">
        <v>3762</v>
      </c>
      <c r="I12" s="57" t="s">
        <v>3763</v>
      </c>
      <c r="J12" s="56" t="s">
        <v>3764</v>
      </c>
      <c r="K12" s="58" t="s">
        <v>3765</v>
      </c>
      <c r="L12" s="58" t="s">
        <v>668</v>
      </c>
      <c r="M12" s="56" t="s">
        <v>669</v>
      </c>
      <c r="N12" s="58" t="n">
        <v>82653</v>
      </c>
      <c r="O12" s="57" t="s">
        <v>629</v>
      </c>
      <c r="P12" s="54" t="s">
        <v>76</v>
      </c>
      <c r="Q12" s="59" t="s">
        <v>630</v>
      </c>
      <c r="R12" s="69" t="n">
        <v>43862</v>
      </c>
      <c r="S12" s="57" t="n">
        <v>10</v>
      </c>
      <c r="T12" s="61" t="n">
        <f aca="false">R12+S12*365.2</f>
        <v>47514</v>
      </c>
      <c r="U12" s="55" t="s">
        <v>670</v>
      </c>
      <c r="V12" s="54" t="s">
        <v>242</v>
      </c>
      <c r="W12" s="54" t="s">
        <v>242</v>
      </c>
      <c r="X12" s="57" t="n">
        <v>5</v>
      </c>
      <c r="Y12" s="57" t="s">
        <v>242</v>
      </c>
      <c r="Z12" s="59" t="s">
        <v>242</v>
      </c>
      <c r="AA12" s="55" t="s">
        <v>243</v>
      </c>
      <c r="AB12" s="59" t="s">
        <v>242</v>
      </c>
      <c r="AC12" s="59" t="s">
        <v>242</v>
      </c>
      <c r="AD12" s="58" t="n">
        <v>12</v>
      </c>
      <c r="AE12" s="63" t="n">
        <v>45241</v>
      </c>
      <c r="AF12" s="64" t="n">
        <f aca="false">IF(AD12=0,0,IF(AE12="","",EDATE(AE12,AD12)-DAY(1)))</f>
        <v>45576</v>
      </c>
      <c r="AG12" s="56" t="s">
        <v>81</v>
      </c>
      <c r="AH12" s="56" t="s">
        <v>82</v>
      </c>
      <c r="AI12" s="54" t="s">
        <v>711</v>
      </c>
      <c r="AJ12" s="56" t="s">
        <v>712</v>
      </c>
      <c r="AK12" s="64" t="str">
        <f aca="true">IF(AE12=0,"нет данных",IF(TODAY()&lt;AF12-30,"поверен",IF(TODAY()&gt;AF12,"ЗАМЕНИТЬ","ПРОСРОЧЕН")))</f>
        <v>ЗАМЕНИТЬ</v>
      </c>
      <c r="AL12" s="59"/>
      <c r="AM12" s="59" t="s">
        <v>85</v>
      </c>
      <c r="AN12" s="59" t="s">
        <v>3176</v>
      </c>
      <c r="AO12" s="59" t="s">
        <v>87</v>
      </c>
      <c r="AP12" s="57" t="s">
        <v>672</v>
      </c>
      <c r="AQ12" s="65" t="s">
        <v>673</v>
      </c>
      <c r="AR12" s="64"/>
      <c r="AS12" s="59" t="s">
        <v>90</v>
      </c>
      <c r="AT12" s="54" t="s">
        <v>91</v>
      </c>
      <c r="AU12" s="54"/>
      <c r="AV12" s="65" t="s">
        <v>673</v>
      </c>
      <c r="AW12" s="56"/>
      <c r="AX12" s="54"/>
      <c r="AY12" s="54"/>
      <c r="AZ12" s="54"/>
      <c r="BA12" s="56"/>
      <c r="BB12" s="56" t="s">
        <v>674</v>
      </c>
      <c r="BC12" s="56" t="s">
        <v>637</v>
      </c>
      <c r="BD12" s="59" t="n">
        <v>3661</v>
      </c>
      <c r="BE12" s="56"/>
      <c r="BF12" s="66"/>
      <c r="BG12" s="54" t="s">
        <v>359</v>
      </c>
      <c r="BH12" s="71"/>
      <c r="BI12" s="65" t="s">
        <v>575</v>
      </c>
      <c r="BJ12" s="616" t="s">
        <v>675</v>
      </c>
      <c r="BK12" s="54" t="s">
        <v>676</v>
      </c>
      <c r="BL12" s="72"/>
      <c r="BM12" s="72"/>
      <c r="BN12" s="72"/>
    </row>
    <row r="13" customFormat="false" ht="60" hidden="false" customHeight="true" outlineLevel="0" collapsed="false">
      <c r="A13" s="36"/>
      <c r="B13" s="36" t="s">
        <v>62</v>
      </c>
      <c r="C13" s="36" t="s">
        <v>63</v>
      </c>
      <c r="D13" s="37" t="s">
        <v>64</v>
      </c>
      <c r="E13" s="37" t="s">
        <v>3766</v>
      </c>
      <c r="F13" s="38" t="s">
        <v>3254</v>
      </c>
      <c r="G13" s="38" t="s">
        <v>3767</v>
      </c>
      <c r="H13" s="37" t="s">
        <v>3768</v>
      </c>
      <c r="I13" s="39" t="s">
        <v>321</v>
      </c>
      <c r="J13" s="38" t="s">
        <v>3769</v>
      </c>
      <c r="K13" s="36" t="s">
        <v>323</v>
      </c>
      <c r="L13" s="36" t="s">
        <v>324</v>
      </c>
      <c r="M13" s="38" t="s">
        <v>3770</v>
      </c>
      <c r="N13" s="40" t="s">
        <v>3771</v>
      </c>
      <c r="O13" s="36" t="s">
        <v>305</v>
      </c>
      <c r="P13" s="36" t="s">
        <v>76</v>
      </c>
      <c r="Q13" s="41" t="s">
        <v>108</v>
      </c>
      <c r="R13" s="44" t="n">
        <v>42430</v>
      </c>
      <c r="S13" s="75" t="n">
        <v>15</v>
      </c>
      <c r="T13" s="43" t="n">
        <f aca="false">R13+S13*365.2</f>
        <v>47908</v>
      </c>
      <c r="U13" s="248" t="s">
        <v>78</v>
      </c>
      <c r="V13" s="36" t="str">
        <f aca="false">IF(Y13="","",Y13)</f>
        <v/>
      </c>
      <c r="W13" s="36" t="str">
        <f aca="false">IF(Z13="","",Z13)</f>
        <v>°С</v>
      </c>
      <c r="X13" s="39" t="n">
        <v>60</v>
      </c>
      <c r="Y13" s="39"/>
      <c r="Z13" s="41" t="s">
        <v>109</v>
      </c>
      <c r="AA13" s="36" t="s">
        <v>327</v>
      </c>
      <c r="AB13" s="39"/>
      <c r="AC13" s="41" t="s">
        <v>578</v>
      </c>
      <c r="AD13" s="40" t="n">
        <v>60</v>
      </c>
      <c r="AE13" s="44" t="n">
        <v>44152</v>
      </c>
      <c r="AF13" s="45" t="n">
        <f aca="false">IF(AD13=0,0,IF(AE13="","",EDATE(AE13,AD13)-DAY(1)))</f>
        <v>45947</v>
      </c>
      <c r="AG13" s="38" t="s">
        <v>81</v>
      </c>
      <c r="AH13" s="38" t="s">
        <v>82</v>
      </c>
      <c r="AI13" s="41" t="s">
        <v>3772</v>
      </c>
      <c r="AJ13" s="38" t="s">
        <v>712</v>
      </c>
      <c r="AK13" s="45" t="str">
        <f aca="true">IF(AE13=0,"нет данных",IF(TODAY()&lt;AF13-30,"поверен",IF(TODAY()&gt;AF13,"ЗАМЕНИТЬ","ПРОСРОЧЕН")))</f>
        <v>ПРОСРОЧЕН</v>
      </c>
      <c r="AL13" s="41"/>
      <c r="AM13" s="41" t="s">
        <v>85</v>
      </c>
      <c r="AN13" s="41" t="s">
        <v>3176</v>
      </c>
      <c r="AO13" s="41" t="s">
        <v>87</v>
      </c>
      <c r="AP13" s="39" t="s">
        <v>3773</v>
      </c>
      <c r="AQ13" s="46" t="n">
        <v>2015</v>
      </c>
      <c r="AR13" s="45"/>
      <c r="AS13" s="41" t="s">
        <v>90</v>
      </c>
      <c r="AT13" s="36" t="s">
        <v>746</v>
      </c>
      <c r="AU13" s="36" t="n">
        <v>2673</v>
      </c>
      <c r="AV13" s="38"/>
      <c r="AW13" s="38"/>
      <c r="AX13" s="36"/>
      <c r="AY13" s="36"/>
      <c r="AZ13" s="36"/>
      <c r="BA13" s="38" t="s">
        <v>419</v>
      </c>
      <c r="BB13" s="38" t="s">
        <v>116</v>
      </c>
      <c r="BC13" s="38" t="s">
        <v>117</v>
      </c>
      <c r="BD13" s="41" t="n">
        <v>3201</v>
      </c>
      <c r="BE13" s="38"/>
      <c r="BF13" s="47"/>
      <c r="BG13" s="104"/>
      <c r="BH13" s="105"/>
      <c r="BI13" s="36"/>
      <c r="BJ13" s="220"/>
      <c r="BK13" s="202"/>
      <c r="BL13" s="72"/>
      <c r="BM13" s="72"/>
      <c r="BN13" s="106"/>
    </row>
    <row r="14" customFormat="false" ht="60" hidden="false" customHeight="true" outlineLevel="0" collapsed="false">
      <c r="A14" s="36"/>
      <c r="B14" s="36" t="s">
        <v>62</v>
      </c>
      <c r="C14" s="36" t="s">
        <v>63</v>
      </c>
      <c r="D14" s="37" t="s">
        <v>64</v>
      </c>
      <c r="E14" s="37" t="n">
        <v>204</v>
      </c>
      <c r="F14" s="38" t="s">
        <v>3254</v>
      </c>
      <c r="G14" s="38" t="s">
        <v>214</v>
      </c>
      <c r="H14" s="37" t="s">
        <v>3774</v>
      </c>
      <c r="I14" s="39" t="s">
        <v>329</v>
      </c>
      <c r="J14" s="38" t="s">
        <v>330</v>
      </c>
      <c r="K14" s="40" t="s">
        <v>331</v>
      </c>
      <c r="L14" s="36" t="s">
        <v>332</v>
      </c>
      <c r="M14" s="36" t="s">
        <v>332</v>
      </c>
      <c r="N14" s="40" t="n">
        <v>2305922</v>
      </c>
      <c r="O14" s="36" t="s">
        <v>107</v>
      </c>
      <c r="P14" s="36" t="s">
        <v>76</v>
      </c>
      <c r="Q14" s="41" t="s">
        <v>108</v>
      </c>
      <c r="R14" s="42"/>
      <c r="S14" s="75" t="n">
        <v>15</v>
      </c>
      <c r="T14" s="43" t="n">
        <f aca="false">R14+S14*365.2</f>
        <v>5478</v>
      </c>
      <c r="U14" s="248"/>
      <c r="V14" s="36"/>
      <c r="W14" s="36"/>
      <c r="X14" s="39"/>
      <c r="Y14" s="39"/>
      <c r="Z14" s="41"/>
      <c r="AA14" s="36" t="s">
        <v>327</v>
      </c>
      <c r="AB14" s="39"/>
      <c r="AC14" s="41" t="s">
        <v>578</v>
      </c>
      <c r="AD14" s="40" t="n">
        <v>48</v>
      </c>
      <c r="AE14" s="44" t="n">
        <v>44309</v>
      </c>
      <c r="AF14" s="45" t="n">
        <f aca="false">IF(AD14=0,0,IF(AE14="","",EDATE(AE14,AD14)-DAY(1)))</f>
        <v>45739</v>
      </c>
      <c r="AG14" s="38" t="s">
        <v>81</v>
      </c>
      <c r="AH14" s="38" t="s">
        <v>82</v>
      </c>
      <c r="AI14" s="41" t="s">
        <v>3775</v>
      </c>
      <c r="AJ14" s="38" t="s">
        <v>316</v>
      </c>
      <c r="AK14" s="45" t="str">
        <f aca="true">IF(AE14=0,"нет данных",IF(TODAY()&lt;AF14-30,"поверен",IF(TODAY()&gt;AF14,"ЗАМЕНИТЬ","ПРОСРОЧЕН")))</f>
        <v>ЗАМЕНИТЬ</v>
      </c>
      <c r="AL14" s="41"/>
      <c r="AM14" s="41" t="s">
        <v>85</v>
      </c>
      <c r="AN14" s="41" t="s">
        <v>3176</v>
      </c>
      <c r="AO14" s="41"/>
      <c r="AP14" s="39"/>
      <c r="AQ14" s="46"/>
      <c r="AR14" s="45"/>
      <c r="AS14" s="41"/>
      <c r="AT14" s="36"/>
      <c r="AU14" s="36"/>
      <c r="AV14" s="38"/>
      <c r="AW14" s="38"/>
      <c r="AX14" s="36"/>
      <c r="AY14" s="36"/>
      <c r="AZ14" s="36"/>
      <c r="BA14" s="38"/>
      <c r="BB14" s="38" t="s">
        <v>116</v>
      </c>
      <c r="BC14" s="38" t="s">
        <v>117</v>
      </c>
      <c r="BD14" s="41" t="n">
        <v>3201</v>
      </c>
      <c r="BE14" s="38"/>
      <c r="BF14" s="47"/>
      <c r="BG14" s="104"/>
      <c r="BH14" s="105"/>
      <c r="BI14" s="36"/>
      <c r="BJ14" s="220"/>
      <c r="BK14" s="202"/>
      <c r="BL14" s="72"/>
      <c r="BM14" s="72"/>
      <c r="BN14" s="106"/>
    </row>
    <row r="15" customFormat="false" ht="60" hidden="false" customHeight="true" outlineLevel="0" collapsed="false">
      <c r="A15" s="36"/>
      <c r="B15" s="36" t="s">
        <v>62</v>
      </c>
      <c r="C15" s="36" t="s">
        <v>63</v>
      </c>
      <c r="D15" s="37" t="s">
        <v>64</v>
      </c>
      <c r="E15" s="37" t="n">
        <v>204</v>
      </c>
      <c r="F15" s="38" t="s">
        <v>3254</v>
      </c>
      <c r="G15" s="38" t="s">
        <v>214</v>
      </c>
      <c r="H15" s="37" t="s">
        <v>3774</v>
      </c>
      <c r="I15" s="39" t="s">
        <v>321</v>
      </c>
      <c r="J15" s="38" t="s">
        <v>322</v>
      </c>
      <c r="K15" s="36" t="s">
        <v>323</v>
      </c>
      <c r="L15" s="36" t="s">
        <v>324</v>
      </c>
      <c r="M15" s="38" t="s">
        <v>3776</v>
      </c>
      <c r="N15" s="40" t="n">
        <v>2305920</v>
      </c>
      <c r="O15" s="36" t="s">
        <v>305</v>
      </c>
      <c r="P15" s="36" t="s">
        <v>76</v>
      </c>
      <c r="Q15" s="41" t="s">
        <v>108</v>
      </c>
      <c r="R15" s="42" t="n">
        <v>42430</v>
      </c>
      <c r="S15" s="75" t="n">
        <v>15</v>
      </c>
      <c r="T15" s="43" t="n">
        <f aca="false">R15+S15*365.2</f>
        <v>47908</v>
      </c>
      <c r="U15" s="248" t="s">
        <v>78</v>
      </c>
      <c r="V15" s="36" t="str">
        <f aca="false">IF(Y15="","",Y15)</f>
        <v/>
      </c>
      <c r="W15" s="36" t="str">
        <f aca="false">IF(Z15="","",Z15)</f>
        <v>°С</v>
      </c>
      <c r="X15" s="39" t="n">
        <v>45</v>
      </c>
      <c r="Y15" s="39"/>
      <c r="Z15" s="41" t="s">
        <v>109</v>
      </c>
      <c r="AA15" s="36" t="s">
        <v>327</v>
      </c>
      <c r="AB15" s="39"/>
      <c r="AC15" s="41" t="s">
        <v>578</v>
      </c>
      <c r="AD15" s="40" t="n">
        <v>60</v>
      </c>
      <c r="AE15" s="44" t="n">
        <v>44316</v>
      </c>
      <c r="AF15" s="45" t="n">
        <f aca="false">IF(AD15=0,0,IF(AE15="","",EDATE(AE15,AD15)-DAY(1)))</f>
        <v>46111</v>
      </c>
      <c r="AG15" s="38" t="s">
        <v>81</v>
      </c>
      <c r="AH15" s="38" t="s">
        <v>82</v>
      </c>
      <c r="AI15" s="41" t="s">
        <v>3777</v>
      </c>
      <c r="AJ15" s="38" t="s">
        <v>712</v>
      </c>
      <c r="AK15" s="45" t="str">
        <f aca="true">IF(AE15=0,"нет данных",IF(TODAY()&lt;AF15-30,"поверен",IF(TODAY()&gt;AF15,"ЗАМЕНИТЬ","ПРОСРОЧЕН")))</f>
        <v>поверен</v>
      </c>
      <c r="AL15" s="41"/>
      <c r="AM15" s="41" t="s">
        <v>85</v>
      </c>
      <c r="AN15" s="41" t="s">
        <v>3176</v>
      </c>
      <c r="AO15" s="41" t="s">
        <v>87</v>
      </c>
      <c r="AP15" s="39" t="s">
        <v>2047</v>
      </c>
      <c r="AQ15" s="46" t="n">
        <v>2015</v>
      </c>
      <c r="AR15" s="45"/>
      <c r="AS15" s="41" t="s">
        <v>90</v>
      </c>
      <c r="AT15" s="36" t="s">
        <v>746</v>
      </c>
      <c r="AU15" s="36" t="n">
        <v>2675</v>
      </c>
      <c r="AV15" s="38"/>
      <c r="AW15" s="38"/>
      <c r="AX15" s="36"/>
      <c r="AY15" s="36"/>
      <c r="AZ15" s="36"/>
      <c r="BA15" s="38"/>
      <c r="BB15" s="38" t="s">
        <v>116</v>
      </c>
      <c r="BC15" s="38" t="s">
        <v>117</v>
      </c>
      <c r="BD15" s="41" t="n">
        <v>3201</v>
      </c>
      <c r="BE15" s="38"/>
      <c r="BF15" s="47"/>
      <c r="BG15" s="104"/>
      <c r="BH15" s="105"/>
      <c r="BI15" s="36"/>
      <c r="BJ15" s="220"/>
      <c r="BK15" s="202"/>
      <c r="BL15" s="72"/>
      <c r="BM15" s="72"/>
      <c r="BN15" s="106"/>
    </row>
    <row r="16" customFormat="false" ht="60" hidden="false" customHeight="true" outlineLevel="0" collapsed="false">
      <c r="A16" s="36"/>
      <c r="B16" s="36" t="s">
        <v>62</v>
      </c>
      <c r="C16" s="36" t="s">
        <v>63</v>
      </c>
      <c r="D16" s="37" t="s">
        <v>64</v>
      </c>
      <c r="E16" s="37" t="n">
        <v>204</v>
      </c>
      <c r="F16" s="38" t="s">
        <v>3254</v>
      </c>
      <c r="G16" s="38" t="s">
        <v>3778</v>
      </c>
      <c r="H16" s="37" t="s">
        <v>3779</v>
      </c>
      <c r="I16" s="39" t="s">
        <v>321</v>
      </c>
      <c r="J16" s="38" t="s">
        <v>322</v>
      </c>
      <c r="K16" s="36" t="s">
        <v>323</v>
      </c>
      <c r="L16" s="36" t="s">
        <v>324</v>
      </c>
      <c r="M16" s="38" t="s">
        <v>3770</v>
      </c>
      <c r="N16" s="40" t="s">
        <v>3780</v>
      </c>
      <c r="O16" s="36" t="s">
        <v>305</v>
      </c>
      <c r="P16" s="36" t="s">
        <v>76</v>
      </c>
      <c r="Q16" s="41" t="s">
        <v>108</v>
      </c>
      <c r="R16" s="42" t="n">
        <v>2016</v>
      </c>
      <c r="S16" s="75" t="n">
        <v>15</v>
      </c>
      <c r="T16" s="43" t="n">
        <f aca="false">R16+S16*365.2</f>
        <v>7494</v>
      </c>
      <c r="U16" s="248" t="s">
        <v>78</v>
      </c>
      <c r="V16" s="36" t="str">
        <f aca="false">IF(Y16="","",Y16)</f>
        <v/>
      </c>
      <c r="W16" s="36" t="str">
        <f aca="false">IF(Z16="","",Z16)</f>
        <v>°С</v>
      </c>
      <c r="X16" s="39" t="n">
        <v>60</v>
      </c>
      <c r="Y16" s="39"/>
      <c r="Z16" s="41" t="s">
        <v>109</v>
      </c>
      <c r="AA16" s="36" t="s">
        <v>327</v>
      </c>
      <c r="AB16" s="39"/>
      <c r="AC16" s="41" t="s">
        <v>578</v>
      </c>
      <c r="AD16" s="40" t="n">
        <v>60</v>
      </c>
      <c r="AE16" s="44" t="n">
        <v>44316</v>
      </c>
      <c r="AF16" s="45" t="n">
        <f aca="false">IF(AD16=0,0,IF(AE16="","",EDATE(AE16,AD16)-DAY(1)))</f>
        <v>46111</v>
      </c>
      <c r="AG16" s="38" t="s">
        <v>81</v>
      </c>
      <c r="AH16" s="38" t="s">
        <v>82</v>
      </c>
      <c r="AI16" s="41" t="s">
        <v>3781</v>
      </c>
      <c r="AJ16" s="38" t="s">
        <v>3782</v>
      </c>
      <c r="AK16" s="45" t="str">
        <f aca="true">IF(AE16=0,"нет данных",IF(TODAY()&lt;AF16-30,"поверен",IF(TODAY()&gt;AF16,"ЗАМЕНИТЬ","ПРОСРОЧЕН")))</f>
        <v>поверен</v>
      </c>
      <c r="AL16" s="41"/>
      <c r="AM16" s="41" t="s">
        <v>85</v>
      </c>
      <c r="AN16" s="41" t="s">
        <v>3176</v>
      </c>
      <c r="AO16" s="41" t="s">
        <v>87</v>
      </c>
      <c r="AP16" s="39" t="s">
        <v>3783</v>
      </c>
      <c r="AQ16" s="46" t="n">
        <v>2015</v>
      </c>
      <c r="AR16" s="45"/>
      <c r="AS16" s="41" t="s">
        <v>90</v>
      </c>
      <c r="AT16" s="36" t="s">
        <v>746</v>
      </c>
      <c r="AU16" s="36" t="n">
        <v>2674</v>
      </c>
      <c r="AV16" s="38"/>
      <c r="AW16" s="38"/>
      <c r="AX16" s="36"/>
      <c r="AY16" s="36"/>
      <c r="AZ16" s="36"/>
      <c r="BA16" s="38"/>
      <c r="BB16" s="38" t="s">
        <v>116</v>
      </c>
      <c r="BC16" s="38" t="s">
        <v>117</v>
      </c>
      <c r="BD16" s="41" t="n">
        <v>3201</v>
      </c>
      <c r="BE16" s="38"/>
      <c r="BF16" s="47"/>
      <c r="BG16" s="104"/>
      <c r="BH16" s="105"/>
      <c r="BI16" s="36"/>
      <c r="BJ16" s="220"/>
      <c r="BK16" s="202"/>
      <c r="BL16" s="72"/>
      <c r="BM16" s="72"/>
      <c r="BN16" s="106"/>
    </row>
    <row r="17" customFormat="false" ht="60" hidden="false" customHeight="true" outlineLevel="0" collapsed="false">
      <c r="A17" s="36"/>
      <c r="B17" s="36" t="s">
        <v>62</v>
      </c>
      <c r="C17" s="36" t="s">
        <v>63</v>
      </c>
      <c r="D17" s="37" t="s">
        <v>64</v>
      </c>
      <c r="E17" s="37" t="n">
        <v>204</v>
      </c>
      <c r="F17" s="38" t="s">
        <v>3254</v>
      </c>
      <c r="G17" s="38" t="s">
        <v>3778</v>
      </c>
      <c r="H17" s="37" t="s">
        <v>3779</v>
      </c>
      <c r="I17" s="39" t="s">
        <v>329</v>
      </c>
      <c r="J17" s="38" t="s">
        <v>330</v>
      </c>
      <c r="K17" s="40" t="s">
        <v>331</v>
      </c>
      <c r="L17" s="36" t="s">
        <v>332</v>
      </c>
      <c r="M17" s="36" t="s">
        <v>332</v>
      </c>
      <c r="N17" s="40" t="n">
        <v>2305919</v>
      </c>
      <c r="O17" s="36" t="s">
        <v>107</v>
      </c>
      <c r="P17" s="36" t="s">
        <v>76</v>
      </c>
      <c r="Q17" s="41" t="s">
        <v>108</v>
      </c>
      <c r="R17" s="42"/>
      <c r="S17" s="75" t="n">
        <v>15</v>
      </c>
      <c r="T17" s="43" t="n">
        <f aca="false">R17+S17*365.2</f>
        <v>5478</v>
      </c>
      <c r="U17" s="248"/>
      <c r="V17" s="36"/>
      <c r="W17" s="36"/>
      <c r="X17" s="39"/>
      <c r="Y17" s="39"/>
      <c r="Z17" s="41"/>
      <c r="AA17" s="36" t="s">
        <v>327</v>
      </c>
      <c r="AB17" s="39"/>
      <c r="AC17" s="41" t="s">
        <v>578</v>
      </c>
      <c r="AD17" s="40" t="n">
        <v>48</v>
      </c>
      <c r="AE17" s="44" t="n">
        <v>44309</v>
      </c>
      <c r="AF17" s="45" t="n">
        <f aca="false">IF(AD17=0,0,IF(AE17="","",EDATE(AE17,AD17)-DAY(1)))</f>
        <v>45739</v>
      </c>
      <c r="AG17" s="38" t="s">
        <v>81</v>
      </c>
      <c r="AH17" s="38" t="s">
        <v>82</v>
      </c>
      <c r="AI17" s="41" t="s">
        <v>3784</v>
      </c>
      <c r="AJ17" s="158" t="s">
        <v>316</v>
      </c>
      <c r="AK17" s="45" t="str">
        <f aca="true">IF(AE17=0,"нет данных",IF(TODAY()&lt;AF17-30,"поверен",IF(TODAY()&gt;AF17,"ЗАМЕНИТЬ","ПРОСРОЧЕН")))</f>
        <v>ЗАМЕНИТЬ</v>
      </c>
      <c r="AL17" s="41"/>
      <c r="AM17" s="41" t="s">
        <v>85</v>
      </c>
      <c r="AN17" s="41" t="s">
        <v>3176</v>
      </c>
      <c r="AO17" s="41"/>
      <c r="AP17" s="39"/>
      <c r="AQ17" s="46"/>
      <c r="AR17" s="45"/>
      <c r="AS17" s="41"/>
      <c r="AT17" s="36"/>
      <c r="AU17" s="36"/>
      <c r="AV17" s="38"/>
      <c r="AW17" s="38"/>
      <c r="AX17" s="36"/>
      <c r="AY17" s="36"/>
      <c r="AZ17" s="36"/>
      <c r="BA17" s="38"/>
      <c r="BB17" s="38" t="s">
        <v>116</v>
      </c>
      <c r="BC17" s="38" t="s">
        <v>117</v>
      </c>
      <c r="BD17" s="41" t="n">
        <v>3201</v>
      </c>
      <c r="BE17" s="38"/>
      <c r="BF17" s="47"/>
      <c r="BG17" s="104"/>
      <c r="BH17" s="105"/>
      <c r="BI17" s="36"/>
      <c r="BJ17" s="220"/>
      <c r="BK17" s="202"/>
      <c r="BL17" s="72"/>
      <c r="BM17" s="72"/>
      <c r="BN17" s="106"/>
    </row>
    <row r="18" customFormat="false" ht="60" hidden="false" customHeight="true" outlineLevel="0" collapsed="false">
      <c r="A18" s="36"/>
      <c r="B18" s="36" t="s">
        <v>62</v>
      </c>
      <c r="C18" s="36" t="s">
        <v>63</v>
      </c>
      <c r="D18" s="37" t="s">
        <v>64</v>
      </c>
      <c r="E18" s="37" t="n">
        <v>204</v>
      </c>
      <c r="F18" s="38" t="s">
        <v>3254</v>
      </c>
      <c r="G18" s="38" t="s">
        <v>214</v>
      </c>
      <c r="H18" s="37" t="s">
        <v>3785</v>
      </c>
      <c r="I18" s="39" t="s">
        <v>329</v>
      </c>
      <c r="J18" s="38" t="s">
        <v>330</v>
      </c>
      <c r="K18" s="40" t="s">
        <v>331</v>
      </c>
      <c r="L18" s="36" t="s">
        <v>332</v>
      </c>
      <c r="M18" s="36" t="s">
        <v>332</v>
      </c>
      <c r="N18" s="40" t="n">
        <v>2305923</v>
      </c>
      <c r="O18" s="36" t="s">
        <v>107</v>
      </c>
      <c r="P18" s="36" t="s">
        <v>76</v>
      </c>
      <c r="Q18" s="41" t="s">
        <v>108</v>
      </c>
      <c r="R18" s="42"/>
      <c r="S18" s="75" t="n">
        <v>15</v>
      </c>
      <c r="T18" s="43" t="n">
        <f aca="false">R18+S18*365.2</f>
        <v>5478</v>
      </c>
      <c r="U18" s="248"/>
      <c r="V18" s="36"/>
      <c r="W18" s="36"/>
      <c r="X18" s="39"/>
      <c r="Y18" s="39"/>
      <c r="Z18" s="41"/>
      <c r="AA18" s="36" t="s">
        <v>327</v>
      </c>
      <c r="AB18" s="39"/>
      <c r="AC18" s="41" t="s">
        <v>578</v>
      </c>
      <c r="AD18" s="40" t="n">
        <v>48</v>
      </c>
      <c r="AE18" s="44" t="n">
        <v>44309</v>
      </c>
      <c r="AF18" s="45" t="n">
        <f aca="false">IF(AD18=0,0,IF(AE18="","",EDATE(AE18,AD18)-DAY(1)))</f>
        <v>45739</v>
      </c>
      <c r="AG18" s="38" t="s">
        <v>81</v>
      </c>
      <c r="AH18" s="38" t="s">
        <v>82</v>
      </c>
      <c r="AI18" s="41" t="s">
        <v>3786</v>
      </c>
      <c r="AJ18" s="38" t="s">
        <v>316</v>
      </c>
      <c r="AK18" s="45" t="str">
        <f aca="true">IF(AE18=0,"нет данных",IF(TODAY()&lt;AF18-30,"поверен",IF(TODAY()&gt;AF18,"ЗАМЕНИТЬ","ПРОСРОЧЕН")))</f>
        <v>ЗАМЕНИТЬ</v>
      </c>
      <c r="AL18" s="41"/>
      <c r="AM18" s="41" t="s">
        <v>85</v>
      </c>
      <c r="AN18" s="41" t="s">
        <v>3176</v>
      </c>
      <c r="AO18" s="41"/>
      <c r="AP18" s="39"/>
      <c r="AQ18" s="46"/>
      <c r="AR18" s="45"/>
      <c r="AS18" s="41"/>
      <c r="AT18" s="36"/>
      <c r="AU18" s="36"/>
      <c r="AV18" s="38"/>
      <c r="AW18" s="38"/>
      <c r="AX18" s="36"/>
      <c r="AY18" s="36"/>
      <c r="AZ18" s="36"/>
      <c r="BA18" s="38"/>
      <c r="BB18" s="38" t="s">
        <v>116</v>
      </c>
      <c r="BC18" s="38" t="s">
        <v>117</v>
      </c>
      <c r="BD18" s="41" t="n">
        <v>3201</v>
      </c>
      <c r="BE18" s="38"/>
      <c r="BF18" s="47"/>
      <c r="BG18" s="104"/>
      <c r="BH18" s="105"/>
      <c r="BI18" s="36"/>
      <c r="BJ18" s="220"/>
      <c r="BK18" s="202"/>
      <c r="BL18" s="72"/>
      <c r="BM18" s="72"/>
      <c r="BN18" s="106"/>
    </row>
    <row r="19" customFormat="false" ht="60" hidden="false" customHeight="true" outlineLevel="0" collapsed="false">
      <c r="A19" s="36"/>
      <c r="B19" s="36" t="s">
        <v>62</v>
      </c>
      <c r="C19" s="36" t="s">
        <v>63</v>
      </c>
      <c r="D19" s="37" t="s">
        <v>64</v>
      </c>
      <c r="E19" s="37" t="n">
        <v>204</v>
      </c>
      <c r="F19" s="38" t="s">
        <v>3254</v>
      </c>
      <c r="G19" s="38" t="s">
        <v>214</v>
      </c>
      <c r="H19" s="37" t="s">
        <v>3785</v>
      </c>
      <c r="I19" s="39" t="s">
        <v>321</v>
      </c>
      <c r="J19" s="38" t="s">
        <v>3787</v>
      </c>
      <c r="K19" s="36" t="s">
        <v>323</v>
      </c>
      <c r="L19" s="36" t="s">
        <v>324</v>
      </c>
      <c r="M19" s="38" t="s">
        <v>3776</v>
      </c>
      <c r="N19" s="40" t="n">
        <v>2305921</v>
      </c>
      <c r="O19" s="36" t="s">
        <v>305</v>
      </c>
      <c r="P19" s="36" t="s">
        <v>76</v>
      </c>
      <c r="Q19" s="41" t="s">
        <v>108</v>
      </c>
      <c r="R19" s="42" t="n">
        <v>42430</v>
      </c>
      <c r="S19" s="75" t="n">
        <v>15</v>
      </c>
      <c r="T19" s="43" t="n">
        <f aca="false">R19+S19*365.2</f>
        <v>47908</v>
      </c>
      <c r="U19" s="248" t="s">
        <v>78</v>
      </c>
      <c r="V19" s="36" t="str">
        <f aca="false">IF(Y19="","",Y19)</f>
        <v/>
      </c>
      <c r="W19" s="36" t="str">
        <f aca="false">IF(Z19="","",Z19)</f>
        <v>°С</v>
      </c>
      <c r="X19" s="39" t="n">
        <v>45</v>
      </c>
      <c r="Y19" s="39"/>
      <c r="Z19" s="41" t="s">
        <v>109</v>
      </c>
      <c r="AA19" s="36" t="s">
        <v>327</v>
      </c>
      <c r="AB19" s="39"/>
      <c r="AC19" s="41" t="s">
        <v>578</v>
      </c>
      <c r="AD19" s="40" t="n">
        <v>60</v>
      </c>
      <c r="AE19" s="44" t="n">
        <v>44316</v>
      </c>
      <c r="AF19" s="45" t="n">
        <f aca="false">IF(AD19=0,0,IF(AE19="","",EDATE(AE19,AD19)-DAY(1)))</f>
        <v>46111</v>
      </c>
      <c r="AG19" s="38" t="s">
        <v>81</v>
      </c>
      <c r="AH19" s="38" t="s">
        <v>82</v>
      </c>
      <c r="AI19" s="41" t="s">
        <v>3788</v>
      </c>
      <c r="AJ19" s="38" t="s">
        <v>3782</v>
      </c>
      <c r="AK19" s="45" t="str">
        <f aca="true">IF(AE19=0,"нет данных",IF(TODAY()&lt;AF19-30,"поверен",IF(TODAY()&gt;AF19,"ЗАМЕНИТЬ","ПРОСРОЧЕН")))</f>
        <v>поверен</v>
      </c>
      <c r="AL19" s="41"/>
      <c r="AM19" s="41" t="s">
        <v>85</v>
      </c>
      <c r="AN19" s="41" t="s">
        <v>3176</v>
      </c>
      <c r="AO19" s="41" t="s">
        <v>87</v>
      </c>
      <c r="AP19" s="39" t="s">
        <v>3783</v>
      </c>
      <c r="AQ19" s="46" t="n">
        <v>2015</v>
      </c>
      <c r="AR19" s="45"/>
      <c r="AS19" s="41" t="s">
        <v>90</v>
      </c>
      <c r="AT19" s="36" t="s">
        <v>746</v>
      </c>
      <c r="AU19" s="36" t="n">
        <v>2676</v>
      </c>
      <c r="AV19" s="38"/>
      <c r="AW19" s="38"/>
      <c r="AX19" s="36"/>
      <c r="AY19" s="36"/>
      <c r="AZ19" s="36"/>
      <c r="BA19" s="38"/>
      <c r="BB19" s="38" t="s">
        <v>116</v>
      </c>
      <c r="BC19" s="38" t="s">
        <v>117</v>
      </c>
      <c r="BD19" s="41" t="n">
        <v>3201</v>
      </c>
      <c r="BE19" s="38"/>
      <c r="BF19" s="47"/>
      <c r="BG19" s="104"/>
      <c r="BH19" s="105"/>
      <c r="BI19" s="36"/>
      <c r="BJ19" s="220"/>
      <c r="BK19" s="202"/>
      <c r="BL19" s="72"/>
      <c r="BM19" s="72"/>
      <c r="BN19" s="106"/>
    </row>
    <row r="20" customFormat="false" ht="60" hidden="false" customHeight="true" outlineLevel="0" collapsed="false">
      <c r="A20" s="36"/>
      <c r="B20" s="36" t="s">
        <v>62</v>
      </c>
      <c r="C20" s="36" t="s">
        <v>63</v>
      </c>
      <c r="D20" s="37" t="s">
        <v>64</v>
      </c>
      <c r="E20" s="37" t="n">
        <v>204</v>
      </c>
      <c r="F20" s="38" t="s">
        <v>3254</v>
      </c>
      <c r="G20" s="38" t="s">
        <v>3789</v>
      </c>
      <c r="H20" s="37" t="s">
        <v>3790</v>
      </c>
      <c r="I20" s="39" t="s">
        <v>286</v>
      </c>
      <c r="J20" s="38" t="s">
        <v>287</v>
      </c>
      <c r="K20" s="40" t="s">
        <v>129</v>
      </c>
      <c r="L20" s="40" t="s">
        <v>130</v>
      </c>
      <c r="M20" s="38" t="s">
        <v>3335</v>
      </c>
      <c r="N20" s="40" t="s">
        <v>3791</v>
      </c>
      <c r="O20" s="36" t="s">
        <v>305</v>
      </c>
      <c r="P20" s="36" t="s">
        <v>76</v>
      </c>
      <c r="Q20" s="41" t="s">
        <v>135</v>
      </c>
      <c r="R20" s="42" t="n">
        <v>42401</v>
      </c>
      <c r="S20" s="75" t="n">
        <v>12</v>
      </c>
      <c r="T20" s="43" t="n">
        <f aca="false">R20+S20*365.2</f>
        <v>46783.4</v>
      </c>
      <c r="U20" s="248" t="s">
        <v>78</v>
      </c>
      <c r="V20" s="36" t="str">
        <f aca="false">IF(Y20="","",Y20)</f>
        <v>М</v>
      </c>
      <c r="W20" s="36" t="str">
        <f aca="false">IF(Z20="","",Z20)</f>
        <v>Па</v>
      </c>
      <c r="X20" s="39" t="n">
        <v>0.5</v>
      </c>
      <c r="Y20" s="39" t="s">
        <v>137</v>
      </c>
      <c r="Z20" s="41" t="s">
        <v>138</v>
      </c>
      <c r="AA20" s="37" t="s">
        <v>291</v>
      </c>
      <c r="AB20" s="39"/>
      <c r="AC20" s="41" t="s">
        <v>111</v>
      </c>
      <c r="AD20" s="40" t="n">
        <v>60</v>
      </c>
      <c r="AE20" s="44" t="n">
        <v>44311</v>
      </c>
      <c r="AF20" s="45" t="n">
        <f aca="false">IF(AD20=0,0,IF(AE20="","",EDATE(AE20,AD20)-DAY(1)))</f>
        <v>46106</v>
      </c>
      <c r="AG20" s="38" t="s">
        <v>81</v>
      </c>
      <c r="AH20" s="38" t="s">
        <v>82</v>
      </c>
      <c r="AI20" s="41" t="s">
        <v>3792</v>
      </c>
      <c r="AJ20" s="38" t="s">
        <v>3782</v>
      </c>
      <c r="AK20" s="45" t="str">
        <f aca="true">IF(AE20=0,"нет данных",IF(TODAY()&lt;AF20-30,"поверен",IF(TODAY()&gt;AF20,"ЗАМЕНИТЬ","ПРОСРОЧЕН")))</f>
        <v>поверен</v>
      </c>
      <c r="AL20" s="41"/>
      <c r="AM20" s="41" t="s">
        <v>85</v>
      </c>
      <c r="AN20" s="41" t="s">
        <v>3176</v>
      </c>
      <c r="AO20" s="41" t="s">
        <v>87</v>
      </c>
      <c r="AP20" s="39" t="s">
        <v>3783</v>
      </c>
      <c r="AQ20" s="46" t="n">
        <v>2015</v>
      </c>
      <c r="AR20" s="45"/>
      <c r="AS20" s="41" t="s">
        <v>90</v>
      </c>
      <c r="AT20" s="36" t="s">
        <v>746</v>
      </c>
      <c r="AU20" s="36" t="n">
        <v>2226</v>
      </c>
      <c r="AV20" s="38"/>
      <c r="AW20" s="38"/>
      <c r="AX20" s="36"/>
      <c r="AY20" s="36"/>
      <c r="AZ20" s="36"/>
      <c r="BA20" s="38" t="s">
        <v>92</v>
      </c>
      <c r="BB20" s="38" t="s">
        <v>141</v>
      </c>
      <c r="BC20" s="38" t="s">
        <v>142</v>
      </c>
      <c r="BD20" s="41" t="n">
        <v>3001</v>
      </c>
      <c r="BE20" s="38"/>
      <c r="BF20" s="47"/>
      <c r="BG20" s="104"/>
      <c r="BH20" s="105"/>
      <c r="BI20" s="36"/>
      <c r="BJ20" s="220"/>
      <c r="BK20" s="202"/>
      <c r="BL20" s="72"/>
      <c r="BM20" s="72"/>
      <c r="BN20" s="106"/>
    </row>
    <row r="21" customFormat="false" ht="60" hidden="false" customHeight="true" outlineLevel="0" collapsed="false">
      <c r="A21" s="36"/>
      <c r="B21" s="36" t="s">
        <v>62</v>
      </c>
      <c r="C21" s="36" t="s">
        <v>63</v>
      </c>
      <c r="D21" s="37" t="s">
        <v>64</v>
      </c>
      <c r="E21" s="37" t="s">
        <v>3766</v>
      </c>
      <c r="F21" s="38" t="s">
        <v>3254</v>
      </c>
      <c r="G21" s="38" t="s">
        <v>3793</v>
      </c>
      <c r="H21" s="37" t="s">
        <v>3794</v>
      </c>
      <c r="I21" s="39" t="s">
        <v>286</v>
      </c>
      <c r="J21" s="38" t="s">
        <v>287</v>
      </c>
      <c r="K21" s="40" t="s">
        <v>129</v>
      </c>
      <c r="L21" s="40" t="s">
        <v>130</v>
      </c>
      <c r="M21" s="38" t="s">
        <v>3335</v>
      </c>
      <c r="N21" s="40" t="s">
        <v>3795</v>
      </c>
      <c r="O21" s="36" t="s">
        <v>305</v>
      </c>
      <c r="P21" s="36" t="s">
        <v>76</v>
      </c>
      <c r="Q21" s="41" t="s">
        <v>135</v>
      </c>
      <c r="R21" s="42" t="n">
        <v>42401</v>
      </c>
      <c r="S21" s="75" t="n">
        <v>12</v>
      </c>
      <c r="T21" s="43" t="n">
        <f aca="false">R21+S21*365.2</f>
        <v>46783.4</v>
      </c>
      <c r="U21" s="248" t="s">
        <v>78</v>
      </c>
      <c r="V21" s="36" t="str">
        <f aca="false">IF(Y21="","",Y21)</f>
        <v>М</v>
      </c>
      <c r="W21" s="36" t="str">
        <f aca="false">IF(Z21="","",Z21)</f>
        <v>Па</v>
      </c>
      <c r="X21" s="39" t="n">
        <v>0.5</v>
      </c>
      <c r="Y21" s="39" t="s">
        <v>137</v>
      </c>
      <c r="Z21" s="41" t="s">
        <v>138</v>
      </c>
      <c r="AA21" s="37" t="s">
        <v>291</v>
      </c>
      <c r="AB21" s="39"/>
      <c r="AC21" s="41" t="s">
        <v>111</v>
      </c>
      <c r="AD21" s="40" t="n">
        <v>60</v>
      </c>
      <c r="AE21" s="44" t="n">
        <v>44311</v>
      </c>
      <c r="AF21" s="45" t="n">
        <f aca="false">IF(AD21=0,0,IF(AE21="","",EDATE(AE21,AD21)-DAY(1)))</f>
        <v>46106</v>
      </c>
      <c r="AG21" s="38" t="s">
        <v>81</v>
      </c>
      <c r="AH21" s="38" t="s">
        <v>82</v>
      </c>
      <c r="AI21" s="41" t="s">
        <v>3796</v>
      </c>
      <c r="AJ21" s="38" t="s">
        <v>3782</v>
      </c>
      <c r="AK21" s="45" t="str">
        <f aca="true">IF(AE21=0,"нет данных",IF(TODAY()&lt;AF21-30,"поверен",IF(TODAY()&gt;AF21,"ЗАМЕНИТЬ","ПРОСРОЧЕН")))</f>
        <v>поверен</v>
      </c>
      <c r="AL21" s="41"/>
      <c r="AM21" s="41" t="s">
        <v>85</v>
      </c>
      <c r="AN21" s="41" t="s">
        <v>3176</v>
      </c>
      <c r="AO21" s="41" t="s">
        <v>87</v>
      </c>
      <c r="AP21" s="39" t="s">
        <v>3783</v>
      </c>
      <c r="AQ21" s="46" t="n">
        <v>2015</v>
      </c>
      <c r="AR21" s="45"/>
      <c r="AS21" s="41" t="s">
        <v>90</v>
      </c>
      <c r="AT21" s="36" t="s">
        <v>746</v>
      </c>
      <c r="AU21" s="36" t="n">
        <v>2227</v>
      </c>
      <c r="AV21" s="38"/>
      <c r="AW21" s="38"/>
      <c r="AX21" s="36"/>
      <c r="AY21" s="36"/>
      <c r="AZ21" s="36"/>
      <c r="BA21" s="38" t="s">
        <v>92</v>
      </c>
      <c r="BB21" s="38" t="s">
        <v>141</v>
      </c>
      <c r="BC21" s="38" t="s">
        <v>142</v>
      </c>
      <c r="BD21" s="41" t="n">
        <v>3001</v>
      </c>
      <c r="BE21" s="38"/>
      <c r="BF21" s="47"/>
      <c r="BG21" s="104"/>
      <c r="BH21" s="105"/>
      <c r="BI21" s="36"/>
      <c r="BJ21" s="220"/>
      <c r="BK21" s="202"/>
      <c r="BL21" s="72"/>
      <c r="BM21" s="72"/>
      <c r="BN21" s="106"/>
    </row>
    <row r="22" customFormat="false" ht="60" hidden="false" customHeight="true" outlineLevel="0" collapsed="false">
      <c r="A22" s="36"/>
      <c r="B22" s="36" t="s">
        <v>62</v>
      </c>
      <c r="C22" s="36" t="s">
        <v>63</v>
      </c>
      <c r="D22" s="37" t="s">
        <v>64</v>
      </c>
      <c r="E22" s="37" t="n">
        <v>204</v>
      </c>
      <c r="F22" s="38" t="s">
        <v>3254</v>
      </c>
      <c r="G22" s="38" t="s">
        <v>3797</v>
      </c>
      <c r="H22" s="37" t="s">
        <v>3798</v>
      </c>
      <c r="I22" s="39" t="s">
        <v>286</v>
      </c>
      <c r="J22" s="38" t="s">
        <v>287</v>
      </c>
      <c r="K22" s="40" t="s">
        <v>129</v>
      </c>
      <c r="L22" s="40" t="s">
        <v>130</v>
      </c>
      <c r="M22" s="38" t="s">
        <v>3335</v>
      </c>
      <c r="N22" s="40" t="s">
        <v>3799</v>
      </c>
      <c r="O22" s="36" t="s">
        <v>305</v>
      </c>
      <c r="P22" s="36" t="s">
        <v>76</v>
      </c>
      <c r="Q22" s="41" t="s">
        <v>135</v>
      </c>
      <c r="R22" s="42" t="n">
        <v>42401</v>
      </c>
      <c r="S22" s="75" t="n">
        <v>12</v>
      </c>
      <c r="T22" s="43" t="n">
        <f aca="false">R22+S22*365.2</f>
        <v>46783.4</v>
      </c>
      <c r="U22" s="248" t="s">
        <v>78</v>
      </c>
      <c r="V22" s="36" t="str">
        <f aca="false">IF(Y22="","",Y22)</f>
        <v>М</v>
      </c>
      <c r="W22" s="36" t="str">
        <f aca="false">IF(Z22="","",Z22)</f>
        <v>Па</v>
      </c>
      <c r="X22" s="39" t="n">
        <v>0.5</v>
      </c>
      <c r="Y22" s="39" t="s">
        <v>137</v>
      </c>
      <c r="Z22" s="41" t="s">
        <v>138</v>
      </c>
      <c r="AA22" s="37" t="s">
        <v>291</v>
      </c>
      <c r="AB22" s="39"/>
      <c r="AC22" s="41" t="s">
        <v>111</v>
      </c>
      <c r="AD22" s="40" t="n">
        <v>60</v>
      </c>
      <c r="AE22" s="44" t="n">
        <v>44311</v>
      </c>
      <c r="AF22" s="45" t="n">
        <f aca="false">IF(AD22=0,0,IF(AE22="","",EDATE(AE22,AD22)-DAY(1)))</f>
        <v>46106</v>
      </c>
      <c r="AG22" s="38" t="s">
        <v>81</v>
      </c>
      <c r="AH22" s="38" t="s">
        <v>82</v>
      </c>
      <c r="AI22" s="41" t="s">
        <v>3800</v>
      </c>
      <c r="AJ22" s="38" t="s">
        <v>3782</v>
      </c>
      <c r="AK22" s="45" t="str">
        <f aca="true">IF(AE22=0,"нет данных",IF(TODAY()&lt;AF22-30,"поверен",IF(TODAY()&gt;AF22,"ЗАМЕНИТЬ","ПРОСРОЧЕН")))</f>
        <v>поверен</v>
      </c>
      <c r="AL22" s="41"/>
      <c r="AM22" s="41" t="s">
        <v>85</v>
      </c>
      <c r="AN22" s="41" t="s">
        <v>3176</v>
      </c>
      <c r="AO22" s="41" t="s">
        <v>87</v>
      </c>
      <c r="AP22" s="39" t="s">
        <v>3801</v>
      </c>
      <c r="AQ22" s="46" t="n">
        <v>2015</v>
      </c>
      <c r="AR22" s="45"/>
      <c r="AS22" s="41" t="s">
        <v>90</v>
      </c>
      <c r="AT22" s="36" t="s">
        <v>746</v>
      </c>
      <c r="AU22" s="36" t="n">
        <v>2681</v>
      </c>
      <c r="AV22" s="38"/>
      <c r="AW22" s="38"/>
      <c r="AX22" s="36"/>
      <c r="AY22" s="36"/>
      <c r="AZ22" s="36"/>
      <c r="BA22" s="38" t="s">
        <v>2344</v>
      </c>
      <c r="BB22" s="38" t="s">
        <v>141</v>
      </c>
      <c r="BC22" s="38" t="s">
        <v>142</v>
      </c>
      <c r="BD22" s="41" t="n">
        <v>3001</v>
      </c>
      <c r="BE22" s="38"/>
      <c r="BF22" s="47"/>
      <c r="BG22" s="104"/>
      <c r="BH22" s="105"/>
      <c r="BI22" s="36"/>
      <c r="BJ22" s="220"/>
      <c r="BK22" s="202"/>
      <c r="BL22" s="72"/>
      <c r="BM22" s="72"/>
      <c r="BN22" s="106"/>
    </row>
    <row r="23" customFormat="false" ht="60" hidden="false" customHeight="true" outlineLevel="0" collapsed="false">
      <c r="A23" s="36"/>
      <c r="B23" s="36" t="s">
        <v>62</v>
      </c>
      <c r="C23" s="36" t="s">
        <v>63</v>
      </c>
      <c r="D23" s="37" t="s">
        <v>64</v>
      </c>
      <c r="E23" s="37" t="n">
        <v>204</v>
      </c>
      <c r="F23" s="38" t="s">
        <v>3254</v>
      </c>
      <c r="G23" s="38" t="s">
        <v>3802</v>
      </c>
      <c r="H23" s="37" t="s">
        <v>3803</v>
      </c>
      <c r="I23" s="39" t="s">
        <v>286</v>
      </c>
      <c r="J23" s="38" t="s">
        <v>287</v>
      </c>
      <c r="K23" s="40" t="s">
        <v>129</v>
      </c>
      <c r="L23" s="40" t="s">
        <v>130</v>
      </c>
      <c r="M23" s="38" t="s">
        <v>3335</v>
      </c>
      <c r="N23" s="40" t="s">
        <v>3804</v>
      </c>
      <c r="O23" s="36" t="s">
        <v>305</v>
      </c>
      <c r="P23" s="36" t="s">
        <v>76</v>
      </c>
      <c r="Q23" s="41" t="s">
        <v>135</v>
      </c>
      <c r="R23" s="42" t="n">
        <v>42401</v>
      </c>
      <c r="S23" s="75" t="n">
        <v>12</v>
      </c>
      <c r="T23" s="43" t="n">
        <f aca="false">R23+S23*365.2</f>
        <v>46783.4</v>
      </c>
      <c r="U23" s="248" t="s">
        <v>78</v>
      </c>
      <c r="V23" s="36" t="str">
        <f aca="false">IF(Y23="","",Y23)</f>
        <v>М</v>
      </c>
      <c r="W23" s="36" t="str">
        <f aca="false">IF(Z23="","",Z23)</f>
        <v>Па</v>
      </c>
      <c r="X23" s="39" t="n">
        <v>0.5</v>
      </c>
      <c r="Y23" s="39" t="s">
        <v>137</v>
      </c>
      <c r="Z23" s="41" t="s">
        <v>138</v>
      </c>
      <c r="AA23" s="37" t="s">
        <v>3805</v>
      </c>
      <c r="AB23" s="39"/>
      <c r="AC23" s="41" t="s">
        <v>111</v>
      </c>
      <c r="AD23" s="40" t="n">
        <v>60</v>
      </c>
      <c r="AE23" s="44" t="n">
        <v>44311</v>
      </c>
      <c r="AF23" s="45" t="n">
        <f aca="false">IF(AD23=0,0,IF(AE23="","",EDATE(AE23,AD23)-DAY(1)))</f>
        <v>46106</v>
      </c>
      <c r="AG23" s="38" t="s">
        <v>81</v>
      </c>
      <c r="AH23" s="38" t="s">
        <v>82</v>
      </c>
      <c r="AI23" s="41" t="s">
        <v>3806</v>
      </c>
      <c r="AJ23" s="38" t="s">
        <v>3782</v>
      </c>
      <c r="AK23" s="45" t="str">
        <f aca="true">IF(AE23=0,"нет данных",IF(TODAY()&lt;AF23-30,"поверен",IF(TODAY()&gt;AF23,"ЗАМЕНИТЬ","ПРОСРОЧЕН")))</f>
        <v>поверен</v>
      </c>
      <c r="AL23" s="41"/>
      <c r="AM23" s="41" t="s">
        <v>85</v>
      </c>
      <c r="AN23" s="41" t="s">
        <v>3176</v>
      </c>
      <c r="AO23" s="41" t="s">
        <v>87</v>
      </c>
      <c r="AP23" s="39" t="s">
        <v>2194</v>
      </c>
      <c r="AQ23" s="46" t="n">
        <v>2015</v>
      </c>
      <c r="AR23" s="45"/>
      <c r="AS23" s="41" t="s">
        <v>90</v>
      </c>
      <c r="AT23" s="36" t="s">
        <v>746</v>
      </c>
      <c r="AU23" s="36" t="n">
        <v>2683</v>
      </c>
      <c r="AV23" s="38"/>
      <c r="AW23" s="38"/>
      <c r="AX23" s="36"/>
      <c r="AY23" s="36"/>
      <c r="AZ23" s="36"/>
      <c r="BA23" s="38"/>
      <c r="BB23" s="38" t="s">
        <v>141</v>
      </c>
      <c r="BC23" s="38" t="s">
        <v>142</v>
      </c>
      <c r="BD23" s="41" t="n">
        <v>3001</v>
      </c>
      <c r="BE23" s="38"/>
      <c r="BF23" s="47"/>
      <c r="BG23" s="104"/>
      <c r="BH23" s="105"/>
      <c r="BI23" s="36"/>
      <c r="BJ23" s="220"/>
      <c r="BK23" s="202"/>
      <c r="BL23" s="72"/>
      <c r="BM23" s="72"/>
      <c r="BN23" s="106"/>
    </row>
    <row r="24" customFormat="false" ht="60" hidden="false" customHeight="true" outlineLevel="0" collapsed="false">
      <c r="A24" s="36"/>
      <c r="B24" s="36" t="s">
        <v>62</v>
      </c>
      <c r="C24" s="36" t="s">
        <v>63</v>
      </c>
      <c r="D24" s="37" t="s">
        <v>64</v>
      </c>
      <c r="E24" s="37" t="n">
        <v>204</v>
      </c>
      <c r="F24" s="38" t="s">
        <v>3254</v>
      </c>
      <c r="G24" s="38" t="s">
        <v>218</v>
      </c>
      <c r="H24" s="37" t="s">
        <v>3807</v>
      </c>
      <c r="I24" s="39" t="s">
        <v>286</v>
      </c>
      <c r="J24" s="38" t="s">
        <v>287</v>
      </c>
      <c r="K24" s="40" t="s">
        <v>129</v>
      </c>
      <c r="L24" s="40" t="s">
        <v>130</v>
      </c>
      <c r="M24" s="38" t="s">
        <v>3335</v>
      </c>
      <c r="N24" s="40" t="s">
        <v>3808</v>
      </c>
      <c r="O24" s="36" t="s">
        <v>305</v>
      </c>
      <c r="P24" s="36" t="s">
        <v>76</v>
      </c>
      <c r="Q24" s="41" t="s">
        <v>135</v>
      </c>
      <c r="R24" s="42" t="n">
        <v>42401</v>
      </c>
      <c r="S24" s="75" t="n">
        <v>12</v>
      </c>
      <c r="T24" s="43" t="n">
        <f aca="false">R24+S24*365.2</f>
        <v>46783.4</v>
      </c>
      <c r="U24" s="248" t="s">
        <v>78</v>
      </c>
      <c r="V24" s="36" t="str">
        <f aca="false">IF(Y24="","",Y24)</f>
        <v>М</v>
      </c>
      <c r="W24" s="36" t="str">
        <f aca="false">IF(Z24="","",Z24)</f>
        <v>Па</v>
      </c>
      <c r="X24" s="39" t="n">
        <v>0.5</v>
      </c>
      <c r="Y24" s="39" t="s">
        <v>137</v>
      </c>
      <c r="Z24" s="41" t="s">
        <v>138</v>
      </c>
      <c r="AA24" s="37" t="s">
        <v>3805</v>
      </c>
      <c r="AB24" s="39"/>
      <c r="AC24" s="41" t="s">
        <v>111</v>
      </c>
      <c r="AD24" s="40" t="n">
        <v>60</v>
      </c>
      <c r="AE24" s="44" t="n">
        <v>44311</v>
      </c>
      <c r="AF24" s="45" t="n">
        <f aca="false">IF(AD24=0,0,IF(AE24="","",EDATE(AE24,AD24)-DAY(1)))</f>
        <v>46106</v>
      </c>
      <c r="AG24" s="38" t="s">
        <v>81</v>
      </c>
      <c r="AH24" s="38" t="s">
        <v>82</v>
      </c>
      <c r="AI24" s="41" t="s">
        <v>3809</v>
      </c>
      <c r="AJ24" s="38" t="s">
        <v>3782</v>
      </c>
      <c r="AK24" s="45" t="str">
        <f aca="true">IF(AE24=0,"нет данных",IF(TODAY()&lt;AF24-30,"поверен",IF(TODAY()&gt;AF24,"ЗАМЕНИТЬ","ПРОСРОЧЕН")))</f>
        <v>поверен</v>
      </c>
      <c r="AL24" s="41"/>
      <c r="AM24" s="41" t="s">
        <v>85</v>
      </c>
      <c r="AN24" s="41" t="s">
        <v>3176</v>
      </c>
      <c r="AO24" s="41" t="s">
        <v>87</v>
      </c>
      <c r="AP24" s="39" t="s">
        <v>2194</v>
      </c>
      <c r="AQ24" s="46" t="n">
        <v>2015</v>
      </c>
      <c r="AR24" s="45"/>
      <c r="AS24" s="41" t="s">
        <v>90</v>
      </c>
      <c r="AT24" s="36" t="s">
        <v>746</v>
      </c>
      <c r="AU24" s="36" t="n">
        <v>2685</v>
      </c>
      <c r="AV24" s="38"/>
      <c r="AW24" s="38"/>
      <c r="AX24" s="36"/>
      <c r="AY24" s="36"/>
      <c r="AZ24" s="36"/>
      <c r="BA24" s="38"/>
      <c r="BB24" s="38" t="s">
        <v>141</v>
      </c>
      <c r="BC24" s="38" t="s">
        <v>142</v>
      </c>
      <c r="BD24" s="41" t="n">
        <v>3001</v>
      </c>
      <c r="BE24" s="38"/>
      <c r="BF24" s="47"/>
      <c r="BG24" s="104"/>
      <c r="BH24" s="105"/>
      <c r="BI24" s="36"/>
      <c r="BJ24" s="220"/>
      <c r="BK24" s="202"/>
      <c r="BL24" s="72"/>
      <c r="BM24" s="72"/>
      <c r="BN24" s="106"/>
    </row>
    <row r="25" customFormat="false" ht="60" hidden="false" customHeight="true" outlineLevel="0" collapsed="false">
      <c r="A25" s="36"/>
      <c r="B25" s="36" t="s">
        <v>62</v>
      </c>
      <c r="C25" s="36" t="s">
        <v>63</v>
      </c>
      <c r="D25" s="37" t="s">
        <v>64</v>
      </c>
      <c r="E25" s="37" t="n">
        <v>204</v>
      </c>
      <c r="F25" s="38" t="s">
        <v>3254</v>
      </c>
      <c r="G25" s="38" t="s">
        <v>3810</v>
      </c>
      <c r="H25" s="37" t="s">
        <v>3811</v>
      </c>
      <c r="I25" s="39" t="s">
        <v>286</v>
      </c>
      <c r="J25" s="38" t="s">
        <v>287</v>
      </c>
      <c r="K25" s="40" t="s">
        <v>129</v>
      </c>
      <c r="L25" s="40" t="s">
        <v>130</v>
      </c>
      <c r="M25" s="38" t="s">
        <v>3335</v>
      </c>
      <c r="N25" s="40" t="s">
        <v>3812</v>
      </c>
      <c r="O25" s="36" t="s">
        <v>305</v>
      </c>
      <c r="P25" s="36" t="s">
        <v>76</v>
      </c>
      <c r="Q25" s="41" t="s">
        <v>135</v>
      </c>
      <c r="R25" s="42" t="n">
        <v>42401</v>
      </c>
      <c r="S25" s="75" t="n">
        <v>12</v>
      </c>
      <c r="T25" s="43" t="n">
        <f aca="false">R25+S25*365.2</f>
        <v>46783.4</v>
      </c>
      <c r="U25" s="248" t="s">
        <v>78</v>
      </c>
      <c r="V25" s="36" t="str">
        <f aca="false">IF(Y25="","",Y25)</f>
        <v>М</v>
      </c>
      <c r="W25" s="36" t="str">
        <f aca="false">IF(Z25="","",Z25)</f>
        <v>Па</v>
      </c>
      <c r="X25" s="39" t="n">
        <v>0.5</v>
      </c>
      <c r="Y25" s="39" t="s">
        <v>137</v>
      </c>
      <c r="Z25" s="41" t="s">
        <v>138</v>
      </c>
      <c r="AA25" s="37" t="s">
        <v>3805</v>
      </c>
      <c r="AB25" s="39"/>
      <c r="AC25" s="41" t="s">
        <v>111</v>
      </c>
      <c r="AD25" s="40" t="n">
        <v>60</v>
      </c>
      <c r="AE25" s="44" t="n">
        <v>44311</v>
      </c>
      <c r="AF25" s="45" t="n">
        <f aca="false">IF(AD25=0,0,IF(AE25="","",EDATE(AE25,AD25)-DAY(1)))</f>
        <v>46106</v>
      </c>
      <c r="AG25" s="38" t="s">
        <v>81</v>
      </c>
      <c r="AH25" s="38" t="s">
        <v>82</v>
      </c>
      <c r="AI25" s="41" t="s">
        <v>3813</v>
      </c>
      <c r="AJ25" s="38" t="s">
        <v>3782</v>
      </c>
      <c r="AK25" s="45" t="str">
        <f aca="true">IF(AE25=0,"нет данных",IF(TODAY()&lt;AF25-30,"поверен",IF(TODAY()&gt;AF25,"ЗАМЕНИТЬ","ПРОСРОЧЕН")))</f>
        <v>поверен</v>
      </c>
      <c r="AL25" s="41"/>
      <c r="AM25" s="41" t="s">
        <v>85</v>
      </c>
      <c r="AN25" s="41" t="s">
        <v>3176</v>
      </c>
      <c r="AO25" s="41" t="s">
        <v>87</v>
      </c>
      <c r="AP25" s="39" t="s">
        <v>2194</v>
      </c>
      <c r="AQ25" s="46" t="n">
        <v>2019</v>
      </c>
      <c r="AR25" s="45"/>
      <c r="AS25" s="41" t="s">
        <v>90</v>
      </c>
      <c r="AT25" s="36" t="s">
        <v>746</v>
      </c>
      <c r="AU25" s="36" t="n">
        <v>2229</v>
      </c>
      <c r="AV25" s="38"/>
      <c r="AW25" s="38"/>
      <c r="AX25" s="36"/>
      <c r="AY25" s="36"/>
      <c r="AZ25" s="36"/>
      <c r="BA25" s="38" t="s">
        <v>92</v>
      </c>
      <c r="BB25" s="38" t="s">
        <v>141</v>
      </c>
      <c r="BC25" s="38" t="s">
        <v>142</v>
      </c>
      <c r="BD25" s="41" t="n">
        <v>3001</v>
      </c>
      <c r="BE25" s="38"/>
      <c r="BF25" s="47"/>
      <c r="BG25" s="104"/>
      <c r="BH25" s="105"/>
      <c r="BI25" s="36"/>
      <c r="BJ25" s="220"/>
      <c r="BK25" s="202"/>
      <c r="BL25" s="72"/>
      <c r="BM25" s="72"/>
      <c r="BN25" s="106"/>
    </row>
    <row r="26" customFormat="false" ht="60" hidden="false" customHeight="true" outlineLevel="0" collapsed="false">
      <c r="A26" s="36"/>
      <c r="B26" s="36" t="s">
        <v>62</v>
      </c>
      <c r="C26" s="36" t="s">
        <v>63</v>
      </c>
      <c r="D26" s="37" t="s">
        <v>64</v>
      </c>
      <c r="E26" s="37" t="n">
        <v>204</v>
      </c>
      <c r="F26" s="38" t="s">
        <v>3254</v>
      </c>
      <c r="G26" s="38" t="s">
        <v>3793</v>
      </c>
      <c r="H26" s="37" t="s">
        <v>3814</v>
      </c>
      <c r="I26" s="39" t="s">
        <v>286</v>
      </c>
      <c r="J26" s="38" t="s">
        <v>287</v>
      </c>
      <c r="K26" s="40" t="s">
        <v>129</v>
      </c>
      <c r="L26" s="40" t="s">
        <v>130</v>
      </c>
      <c r="M26" s="38" t="s">
        <v>3335</v>
      </c>
      <c r="N26" s="40" t="s">
        <v>3815</v>
      </c>
      <c r="O26" s="36" t="s">
        <v>305</v>
      </c>
      <c r="P26" s="36" t="s">
        <v>76</v>
      </c>
      <c r="Q26" s="41" t="s">
        <v>135</v>
      </c>
      <c r="R26" s="42" t="n">
        <v>42401</v>
      </c>
      <c r="S26" s="75" t="n">
        <v>12</v>
      </c>
      <c r="T26" s="43" t="n">
        <f aca="false">R26+S26*365.2</f>
        <v>46783.4</v>
      </c>
      <c r="U26" s="248" t="s">
        <v>78</v>
      </c>
      <c r="V26" s="36" t="str">
        <f aca="false">IF(Y26="","",Y26)</f>
        <v>М</v>
      </c>
      <c r="W26" s="36" t="str">
        <f aca="false">IF(Z26="","",Z26)</f>
        <v>Па</v>
      </c>
      <c r="X26" s="39" t="n">
        <v>0.5</v>
      </c>
      <c r="Y26" s="39" t="s">
        <v>137</v>
      </c>
      <c r="Z26" s="41" t="s">
        <v>138</v>
      </c>
      <c r="AA26" s="37" t="s">
        <v>3805</v>
      </c>
      <c r="AB26" s="39"/>
      <c r="AC26" s="41" t="s">
        <v>111</v>
      </c>
      <c r="AD26" s="40" t="n">
        <v>60</v>
      </c>
      <c r="AE26" s="44" t="n">
        <v>44311</v>
      </c>
      <c r="AF26" s="45" t="n">
        <f aca="false">IF(AD26=0,0,IF(AE26="","",EDATE(AE26,AD26)-DAY(1)))</f>
        <v>46106</v>
      </c>
      <c r="AG26" s="38" t="s">
        <v>81</v>
      </c>
      <c r="AH26" s="38" t="s">
        <v>82</v>
      </c>
      <c r="AI26" s="41" t="s">
        <v>3816</v>
      </c>
      <c r="AJ26" s="38" t="s">
        <v>3782</v>
      </c>
      <c r="AK26" s="45" t="str">
        <f aca="true">IF(AE26=0,"нет данных",IF(TODAY()&lt;AF26-30,"поверен",IF(TODAY()&gt;AF26,"ЗАМЕНИТЬ","ПРОСРОЧЕН")))</f>
        <v>поверен</v>
      </c>
      <c r="AL26" s="41"/>
      <c r="AM26" s="41" t="s">
        <v>85</v>
      </c>
      <c r="AN26" s="41" t="s">
        <v>3176</v>
      </c>
      <c r="AO26" s="41" t="s">
        <v>87</v>
      </c>
      <c r="AP26" s="39" t="s">
        <v>2194</v>
      </c>
      <c r="AQ26" s="46" t="n">
        <v>2015</v>
      </c>
      <c r="AR26" s="45"/>
      <c r="AS26" s="41" t="s">
        <v>90</v>
      </c>
      <c r="AT26" s="36" t="s">
        <v>746</v>
      </c>
      <c r="AU26" s="36" t="n">
        <v>2225</v>
      </c>
      <c r="AV26" s="38"/>
      <c r="AW26" s="38"/>
      <c r="AX26" s="36"/>
      <c r="AY26" s="36"/>
      <c r="AZ26" s="36"/>
      <c r="BA26" s="38" t="s">
        <v>92</v>
      </c>
      <c r="BB26" s="38" t="s">
        <v>141</v>
      </c>
      <c r="BC26" s="38" t="s">
        <v>142</v>
      </c>
      <c r="BD26" s="41" t="n">
        <v>3001</v>
      </c>
      <c r="BE26" s="38"/>
      <c r="BF26" s="47"/>
      <c r="BG26" s="104"/>
      <c r="BH26" s="105"/>
      <c r="BI26" s="36"/>
      <c r="BJ26" s="220"/>
      <c r="BK26" s="202"/>
      <c r="BL26" s="72"/>
      <c r="BM26" s="72"/>
      <c r="BN26" s="106"/>
    </row>
    <row r="27" customFormat="false" ht="60" hidden="false" customHeight="true" outlineLevel="0" collapsed="false">
      <c r="A27" s="36"/>
      <c r="B27" s="36" t="s">
        <v>62</v>
      </c>
      <c r="C27" s="36" t="s">
        <v>63</v>
      </c>
      <c r="D27" s="37" t="s">
        <v>64</v>
      </c>
      <c r="E27" s="37" t="n">
        <v>204</v>
      </c>
      <c r="F27" s="38" t="s">
        <v>3254</v>
      </c>
      <c r="G27" s="38" t="s">
        <v>3797</v>
      </c>
      <c r="H27" s="37" t="s">
        <v>3817</v>
      </c>
      <c r="I27" s="39" t="s">
        <v>286</v>
      </c>
      <c r="J27" s="38" t="s">
        <v>287</v>
      </c>
      <c r="K27" s="40" t="s">
        <v>129</v>
      </c>
      <c r="L27" s="40" t="s">
        <v>130</v>
      </c>
      <c r="M27" s="38" t="s">
        <v>3335</v>
      </c>
      <c r="N27" s="40" t="s">
        <v>3818</v>
      </c>
      <c r="O27" s="36" t="s">
        <v>305</v>
      </c>
      <c r="P27" s="36" t="s">
        <v>76</v>
      </c>
      <c r="Q27" s="41" t="s">
        <v>135</v>
      </c>
      <c r="R27" s="42" t="n">
        <v>42401</v>
      </c>
      <c r="S27" s="75" t="n">
        <v>12</v>
      </c>
      <c r="T27" s="43" t="n">
        <f aca="false">R27+S27*365.2</f>
        <v>46783.4</v>
      </c>
      <c r="U27" s="248" t="s">
        <v>78</v>
      </c>
      <c r="V27" s="36" t="str">
        <f aca="false">IF(Y27="","",Y27)</f>
        <v>М</v>
      </c>
      <c r="W27" s="36" t="str">
        <f aca="false">IF(Z27="","",Z27)</f>
        <v>Па</v>
      </c>
      <c r="X27" s="39" t="n">
        <v>0.5</v>
      </c>
      <c r="Y27" s="39" t="s">
        <v>137</v>
      </c>
      <c r="Z27" s="41" t="s">
        <v>138</v>
      </c>
      <c r="AA27" s="37" t="s">
        <v>291</v>
      </c>
      <c r="AB27" s="39"/>
      <c r="AC27" s="41" t="s">
        <v>111</v>
      </c>
      <c r="AD27" s="40" t="n">
        <v>60</v>
      </c>
      <c r="AE27" s="44" t="n">
        <v>44311</v>
      </c>
      <c r="AF27" s="45" t="n">
        <f aca="false">IF(AD27=0,0,IF(AE27="","",EDATE(AE27,AD27)-DAY(1)))</f>
        <v>46106</v>
      </c>
      <c r="AG27" s="38" t="s">
        <v>81</v>
      </c>
      <c r="AH27" s="38" t="s">
        <v>82</v>
      </c>
      <c r="AI27" s="41" t="s">
        <v>3819</v>
      </c>
      <c r="AJ27" s="38" t="s">
        <v>3782</v>
      </c>
      <c r="AK27" s="45" t="str">
        <f aca="true">IF(AE27=0,"нет данных",IF(TODAY()&lt;AF27-30,"поверен",IF(TODAY()&gt;AF27,"ЗАМЕНИТЬ","ПРОСРОЧЕН")))</f>
        <v>поверен</v>
      </c>
      <c r="AL27" s="41"/>
      <c r="AM27" s="41" t="s">
        <v>85</v>
      </c>
      <c r="AN27" s="41" t="s">
        <v>3176</v>
      </c>
      <c r="AO27" s="41" t="s">
        <v>87</v>
      </c>
      <c r="AP27" s="39" t="s">
        <v>3801</v>
      </c>
      <c r="AQ27" s="46" t="n">
        <v>2015</v>
      </c>
      <c r="AR27" s="45"/>
      <c r="AS27" s="41" t="s">
        <v>90</v>
      </c>
      <c r="AT27" s="36" t="s">
        <v>746</v>
      </c>
      <c r="AU27" s="36" t="n">
        <v>2682</v>
      </c>
      <c r="AV27" s="38"/>
      <c r="AW27" s="38"/>
      <c r="AX27" s="36"/>
      <c r="AY27" s="36"/>
      <c r="AZ27" s="36"/>
      <c r="BA27" s="38" t="s">
        <v>2344</v>
      </c>
      <c r="BB27" s="38" t="s">
        <v>141</v>
      </c>
      <c r="BC27" s="38" t="s">
        <v>142</v>
      </c>
      <c r="BD27" s="41" t="n">
        <v>3001</v>
      </c>
      <c r="BE27" s="38"/>
      <c r="BF27" s="47"/>
      <c r="BG27" s="104"/>
      <c r="BH27" s="105"/>
      <c r="BI27" s="36"/>
      <c r="BJ27" s="220"/>
      <c r="BK27" s="202"/>
      <c r="BL27" s="72"/>
      <c r="BM27" s="72"/>
      <c r="BN27" s="106"/>
    </row>
    <row r="28" customFormat="false" ht="60" hidden="false" customHeight="true" outlineLevel="0" collapsed="false">
      <c r="A28" s="36"/>
      <c r="B28" s="36" t="s">
        <v>62</v>
      </c>
      <c r="C28" s="36" t="s">
        <v>63</v>
      </c>
      <c r="D28" s="37" t="s">
        <v>64</v>
      </c>
      <c r="E28" s="37" t="n">
        <v>204</v>
      </c>
      <c r="F28" s="38" t="s">
        <v>3254</v>
      </c>
      <c r="G28" s="38" t="s">
        <v>3820</v>
      </c>
      <c r="H28" s="37" t="s">
        <v>3821</v>
      </c>
      <c r="I28" s="39" t="s">
        <v>286</v>
      </c>
      <c r="J28" s="38" t="s">
        <v>287</v>
      </c>
      <c r="K28" s="40" t="s">
        <v>129</v>
      </c>
      <c r="L28" s="40" t="s">
        <v>130</v>
      </c>
      <c r="M28" s="38" t="s">
        <v>3335</v>
      </c>
      <c r="N28" s="40" t="s">
        <v>3822</v>
      </c>
      <c r="O28" s="36" t="s">
        <v>305</v>
      </c>
      <c r="P28" s="36" t="s">
        <v>76</v>
      </c>
      <c r="Q28" s="41" t="s">
        <v>135</v>
      </c>
      <c r="R28" s="42" t="n">
        <v>42401</v>
      </c>
      <c r="S28" s="75" t="n">
        <v>12</v>
      </c>
      <c r="T28" s="43" t="n">
        <f aca="false">R28+S28*365.2</f>
        <v>46783.4</v>
      </c>
      <c r="U28" s="248" t="s">
        <v>78</v>
      </c>
      <c r="V28" s="36" t="str">
        <f aca="false">IF(Y28="","",Y28)</f>
        <v>М</v>
      </c>
      <c r="W28" s="36" t="str">
        <f aca="false">IF(Z28="","",Z28)</f>
        <v>Па</v>
      </c>
      <c r="X28" s="39" t="n">
        <v>0.5</v>
      </c>
      <c r="Y28" s="39" t="s">
        <v>137</v>
      </c>
      <c r="Z28" s="41" t="s">
        <v>138</v>
      </c>
      <c r="AA28" s="37" t="s">
        <v>291</v>
      </c>
      <c r="AB28" s="39"/>
      <c r="AC28" s="41" t="s">
        <v>111</v>
      </c>
      <c r="AD28" s="40" t="n">
        <v>60</v>
      </c>
      <c r="AE28" s="44" t="n">
        <v>44311</v>
      </c>
      <c r="AF28" s="45" t="n">
        <f aca="false">IF(AD28=0,0,IF(AE28="","",EDATE(AE28,AD28)-DAY(1)))</f>
        <v>46106</v>
      </c>
      <c r="AG28" s="38" t="s">
        <v>81</v>
      </c>
      <c r="AH28" s="38" t="s">
        <v>82</v>
      </c>
      <c r="AI28" s="41" t="s">
        <v>3823</v>
      </c>
      <c r="AJ28" s="38" t="s">
        <v>3782</v>
      </c>
      <c r="AK28" s="45" t="str">
        <f aca="true">IF(AE28=0,"нет данных",IF(TODAY()&lt;AF28-30,"поверен",IF(TODAY()&gt;AF28,"ЗАМЕНИТЬ","ПРОСРОЧЕН")))</f>
        <v>поверен</v>
      </c>
      <c r="AL28" s="41"/>
      <c r="AM28" s="41" t="s">
        <v>85</v>
      </c>
      <c r="AN28" s="41" t="s">
        <v>3176</v>
      </c>
      <c r="AO28" s="41" t="s">
        <v>87</v>
      </c>
      <c r="AP28" s="39" t="s">
        <v>3824</v>
      </c>
      <c r="AQ28" s="46" t="n">
        <v>2015</v>
      </c>
      <c r="AR28" s="45"/>
      <c r="AS28" s="41" t="s">
        <v>90</v>
      </c>
      <c r="AT28" s="36" t="s">
        <v>746</v>
      </c>
      <c r="AU28" s="36" t="n">
        <v>2684</v>
      </c>
      <c r="AV28" s="38"/>
      <c r="AW28" s="38"/>
      <c r="AX28" s="36"/>
      <c r="AY28" s="36"/>
      <c r="AZ28" s="36"/>
      <c r="BA28" s="38"/>
      <c r="BB28" s="38" t="s">
        <v>141</v>
      </c>
      <c r="BC28" s="38" t="s">
        <v>142</v>
      </c>
      <c r="BD28" s="41" t="n">
        <v>3001</v>
      </c>
      <c r="BE28" s="38"/>
      <c r="BF28" s="47"/>
      <c r="BG28" s="104"/>
      <c r="BH28" s="105"/>
      <c r="BI28" s="36"/>
      <c r="BJ28" s="220"/>
      <c r="BK28" s="202"/>
      <c r="BL28" s="72"/>
      <c r="BM28" s="72"/>
      <c r="BN28" s="106"/>
    </row>
    <row r="29" customFormat="false" ht="60" hidden="false" customHeight="true" outlineLevel="0" collapsed="false">
      <c r="A29" s="36"/>
      <c r="B29" s="36" t="s">
        <v>62</v>
      </c>
      <c r="C29" s="36" t="s">
        <v>63</v>
      </c>
      <c r="D29" s="37" t="s">
        <v>64</v>
      </c>
      <c r="E29" s="37" t="n">
        <v>204</v>
      </c>
      <c r="F29" s="38" t="s">
        <v>3254</v>
      </c>
      <c r="G29" s="38" t="s">
        <v>218</v>
      </c>
      <c r="H29" s="37" t="s">
        <v>3825</v>
      </c>
      <c r="I29" s="39" t="s">
        <v>286</v>
      </c>
      <c r="J29" s="38" t="s">
        <v>287</v>
      </c>
      <c r="K29" s="40" t="s">
        <v>129</v>
      </c>
      <c r="L29" s="40" t="s">
        <v>130</v>
      </c>
      <c r="M29" s="38" t="s">
        <v>3335</v>
      </c>
      <c r="N29" s="40" t="s">
        <v>3826</v>
      </c>
      <c r="O29" s="36" t="s">
        <v>305</v>
      </c>
      <c r="P29" s="36" t="s">
        <v>76</v>
      </c>
      <c r="Q29" s="41" t="s">
        <v>135</v>
      </c>
      <c r="R29" s="42" t="n">
        <v>42401</v>
      </c>
      <c r="S29" s="75" t="n">
        <v>12</v>
      </c>
      <c r="T29" s="43" t="n">
        <f aca="false">R29+S29*365.2</f>
        <v>46783.4</v>
      </c>
      <c r="U29" s="248" t="s">
        <v>78</v>
      </c>
      <c r="V29" s="36" t="str">
        <f aca="false">IF(Y29="","",Y29)</f>
        <v>М</v>
      </c>
      <c r="W29" s="36" t="str">
        <f aca="false">IF(Z29="","",Z29)</f>
        <v>Па</v>
      </c>
      <c r="X29" s="39" t="n">
        <v>0.5</v>
      </c>
      <c r="Y29" s="39" t="s">
        <v>137</v>
      </c>
      <c r="Z29" s="41" t="s">
        <v>138</v>
      </c>
      <c r="AA29" s="37" t="s">
        <v>291</v>
      </c>
      <c r="AB29" s="39"/>
      <c r="AC29" s="41" t="s">
        <v>111</v>
      </c>
      <c r="AD29" s="40" t="n">
        <v>60</v>
      </c>
      <c r="AE29" s="44" t="n">
        <v>44311</v>
      </c>
      <c r="AF29" s="45" t="n">
        <f aca="false">IF(AD29=0,0,IF(AE29="","",EDATE(AE29,AD29)-DAY(1)))</f>
        <v>46106</v>
      </c>
      <c r="AG29" s="38" t="s">
        <v>81</v>
      </c>
      <c r="AH29" s="38" t="s">
        <v>82</v>
      </c>
      <c r="AI29" s="41" t="s">
        <v>3827</v>
      </c>
      <c r="AJ29" s="38" t="s">
        <v>3782</v>
      </c>
      <c r="AK29" s="45" t="str">
        <f aca="true">IF(AE29=0,"нет данных",IF(TODAY()&lt;AF29-30,"поверен",IF(TODAY()&gt;AF29,"ЗАМЕНИТЬ","ПРОСРОЧЕН")))</f>
        <v>поверен</v>
      </c>
      <c r="AL29" s="41"/>
      <c r="AM29" s="41" t="s">
        <v>85</v>
      </c>
      <c r="AN29" s="41" t="s">
        <v>3176</v>
      </c>
      <c r="AO29" s="41" t="s">
        <v>87</v>
      </c>
      <c r="AP29" s="39" t="s">
        <v>3828</v>
      </c>
      <c r="AQ29" s="46" t="n">
        <v>2015</v>
      </c>
      <c r="AR29" s="45"/>
      <c r="AS29" s="41" t="s">
        <v>90</v>
      </c>
      <c r="AT29" s="36" t="s">
        <v>746</v>
      </c>
      <c r="AU29" s="36" t="n">
        <v>2686</v>
      </c>
      <c r="AV29" s="38"/>
      <c r="AW29" s="38"/>
      <c r="AX29" s="36"/>
      <c r="AY29" s="36"/>
      <c r="AZ29" s="36"/>
      <c r="BA29" s="38"/>
      <c r="BB29" s="38" t="s">
        <v>141</v>
      </c>
      <c r="BC29" s="38" t="s">
        <v>142</v>
      </c>
      <c r="BD29" s="41" t="n">
        <v>3001</v>
      </c>
      <c r="BE29" s="38"/>
      <c r="BF29" s="47"/>
      <c r="BG29" s="104"/>
      <c r="BH29" s="105"/>
      <c r="BI29" s="36"/>
      <c r="BJ29" s="220"/>
      <c r="BK29" s="202"/>
      <c r="BL29" s="72"/>
      <c r="BM29" s="72"/>
      <c r="BN29" s="106"/>
    </row>
    <row r="30" customFormat="false" ht="60" hidden="false" customHeight="true" outlineLevel="0" collapsed="false">
      <c r="A30" s="36"/>
      <c r="B30" s="36" t="s">
        <v>62</v>
      </c>
      <c r="C30" s="36" t="s">
        <v>63</v>
      </c>
      <c r="D30" s="37" t="s">
        <v>64</v>
      </c>
      <c r="E30" s="37" t="n">
        <v>204</v>
      </c>
      <c r="F30" s="38" t="s">
        <v>3254</v>
      </c>
      <c r="G30" s="38" t="s">
        <v>3829</v>
      </c>
      <c r="H30" s="37"/>
      <c r="I30" s="39" t="s">
        <v>286</v>
      </c>
      <c r="J30" s="38" t="s">
        <v>287</v>
      </c>
      <c r="K30" s="40" t="s">
        <v>129</v>
      </c>
      <c r="L30" s="40" t="s">
        <v>130</v>
      </c>
      <c r="M30" s="38" t="s">
        <v>3830</v>
      </c>
      <c r="N30" s="40" t="s">
        <v>3831</v>
      </c>
      <c r="O30" s="36" t="s">
        <v>305</v>
      </c>
      <c r="P30" s="36" t="s">
        <v>76</v>
      </c>
      <c r="Q30" s="41" t="s">
        <v>135</v>
      </c>
      <c r="R30" s="42" t="n">
        <v>42552</v>
      </c>
      <c r="S30" s="75" t="n">
        <v>12</v>
      </c>
      <c r="T30" s="43" t="n">
        <f aca="false">R30+S30*365.2</f>
        <v>46934.4</v>
      </c>
      <c r="U30" s="248" t="s">
        <v>334</v>
      </c>
      <c r="V30" s="36" t="str">
        <f aca="false">IF(Y30="","",Y30)</f>
        <v>к</v>
      </c>
      <c r="W30" s="36" t="str">
        <f aca="false">IF(Z30="","",Z30)</f>
        <v>Па</v>
      </c>
      <c r="X30" s="39" t="n">
        <v>50</v>
      </c>
      <c r="Y30" s="39" t="s">
        <v>416</v>
      </c>
      <c r="Z30" s="41" t="s">
        <v>138</v>
      </c>
      <c r="AA30" s="37" t="s">
        <v>3805</v>
      </c>
      <c r="AB30" s="39"/>
      <c r="AC30" s="41" t="s">
        <v>111</v>
      </c>
      <c r="AD30" s="40" t="n">
        <v>60</v>
      </c>
      <c r="AE30" s="42" t="n">
        <v>44149</v>
      </c>
      <c r="AF30" s="45" t="n">
        <f aca="false">IF(AD30=0,0,IF(AE30="","",EDATE(AE30,AD30)-DAY(1)))</f>
        <v>45944</v>
      </c>
      <c r="AG30" s="38" t="s">
        <v>81</v>
      </c>
      <c r="AH30" s="38" t="s">
        <v>82</v>
      </c>
      <c r="AI30" s="38" t="s">
        <v>3832</v>
      </c>
      <c r="AJ30" s="38" t="s">
        <v>712</v>
      </c>
      <c r="AK30" s="45" t="str">
        <f aca="true">IF(AE30=0,"нет данных",IF(TODAY()&lt;AF30-30,"поверен",IF(TODAY()&gt;AF30,"ЗАМЕНИТЬ","ПРОСРОЧЕН")))</f>
        <v>ЗАМЕНИТЬ</v>
      </c>
      <c r="AL30" s="41"/>
      <c r="AM30" s="41" t="s">
        <v>85</v>
      </c>
      <c r="AN30" s="41" t="s">
        <v>3176</v>
      </c>
      <c r="AO30" s="41" t="s">
        <v>87</v>
      </c>
      <c r="AP30" s="39" t="s">
        <v>3833</v>
      </c>
      <c r="AQ30" s="46" t="n">
        <v>2015</v>
      </c>
      <c r="AR30" s="45"/>
      <c r="AS30" s="41" t="s">
        <v>90</v>
      </c>
      <c r="AT30" s="36" t="s">
        <v>746</v>
      </c>
      <c r="AU30" s="36"/>
      <c r="AV30" s="38"/>
      <c r="AW30" s="38"/>
      <c r="AX30" s="36"/>
      <c r="AY30" s="36"/>
      <c r="AZ30" s="36"/>
      <c r="BA30" s="38"/>
      <c r="BB30" s="38" t="s">
        <v>141</v>
      </c>
      <c r="BC30" s="38" t="s">
        <v>142</v>
      </c>
      <c r="BD30" s="41"/>
      <c r="BE30" s="38"/>
      <c r="BF30" s="47"/>
      <c r="BG30" s="104"/>
      <c r="BH30" s="105"/>
      <c r="BI30" s="36"/>
      <c r="BJ30" s="220"/>
      <c r="BK30" s="202"/>
      <c r="BL30" s="72"/>
      <c r="BM30" s="72"/>
      <c r="BN30" s="106"/>
    </row>
    <row r="31" customFormat="false" ht="60" hidden="false" customHeight="true" outlineLevel="0" collapsed="false">
      <c r="A31" s="36"/>
      <c r="B31" s="36" t="s">
        <v>62</v>
      </c>
      <c r="C31" s="36" t="s">
        <v>63</v>
      </c>
      <c r="D31" s="37" t="s">
        <v>64</v>
      </c>
      <c r="E31" s="37" t="n">
        <v>204</v>
      </c>
      <c r="F31" s="38" t="s">
        <v>3254</v>
      </c>
      <c r="G31" s="38" t="s">
        <v>3829</v>
      </c>
      <c r="H31" s="37"/>
      <c r="I31" s="39" t="s">
        <v>286</v>
      </c>
      <c r="J31" s="38" t="s">
        <v>287</v>
      </c>
      <c r="K31" s="40" t="s">
        <v>129</v>
      </c>
      <c r="L31" s="40" t="s">
        <v>130</v>
      </c>
      <c r="M31" s="38" t="s">
        <v>3830</v>
      </c>
      <c r="N31" s="40" t="s">
        <v>3834</v>
      </c>
      <c r="O31" s="36" t="s">
        <v>305</v>
      </c>
      <c r="P31" s="36" t="s">
        <v>76</v>
      </c>
      <c r="Q31" s="41" t="s">
        <v>135</v>
      </c>
      <c r="R31" s="42" t="n">
        <v>42552</v>
      </c>
      <c r="S31" s="75" t="n">
        <v>12</v>
      </c>
      <c r="T31" s="43" t="n">
        <f aca="false">R31+S31*365.2</f>
        <v>46934.4</v>
      </c>
      <c r="U31" s="248" t="s">
        <v>334</v>
      </c>
      <c r="V31" s="36" t="str">
        <f aca="false">IF(Y31="","",Y31)</f>
        <v>к</v>
      </c>
      <c r="W31" s="36" t="str">
        <f aca="false">IF(Z31="","",Z31)</f>
        <v>Па</v>
      </c>
      <c r="X31" s="39" t="n">
        <v>50</v>
      </c>
      <c r="Y31" s="39" t="s">
        <v>416</v>
      </c>
      <c r="Z31" s="41" t="s">
        <v>138</v>
      </c>
      <c r="AA31" s="37" t="s">
        <v>3805</v>
      </c>
      <c r="AB31" s="39"/>
      <c r="AC31" s="41" t="s">
        <v>111</v>
      </c>
      <c r="AD31" s="40" t="n">
        <v>60</v>
      </c>
      <c r="AE31" s="42" t="n">
        <v>44149</v>
      </c>
      <c r="AF31" s="45" t="n">
        <f aca="false">IF(AD31=0,0,IF(AE31="","",EDATE(AE31,AD31)-DAY(1)))</f>
        <v>45944</v>
      </c>
      <c r="AG31" s="38" t="s">
        <v>81</v>
      </c>
      <c r="AH31" s="38" t="s">
        <v>82</v>
      </c>
      <c r="AI31" s="38" t="s">
        <v>3835</v>
      </c>
      <c r="AJ31" s="38" t="s">
        <v>712</v>
      </c>
      <c r="AK31" s="45" t="str">
        <f aca="true">IF(AE31=0,"нет данных",IF(TODAY()&lt;AF31-30,"поверен",IF(TODAY()&gt;AF31,"ЗАМЕНИТЬ","ПРОСРОЧЕН")))</f>
        <v>ЗАМЕНИТЬ</v>
      </c>
      <c r="AL31" s="41"/>
      <c r="AM31" s="41" t="s">
        <v>85</v>
      </c>
      <c r="AN31" s="41" t="s">
        <v>3176</v>
      </c>
      <c r="AO31" s="41" t="s">
        <v>87</v>
      </c>
      <c r="AP31" s="39" t="s">
        <v>3833</v>
      </c>
      <c r="AQ31" s="46" t="n">
        <v>2015</v>
      </c>
      <c r="AR31" s="45"/>
      <c r="AS31" s="41" t="s">
        <v>90</v>
      </c>
      <c r="AT31" s="36" t="s">
        <v>746</v>
      </c>
      <c r="AU31" s="36"/>
      <c r="AV31" s="38"/>
      <c r="AW31" s="38"/>
      <c r="AX31" s="36"/>
      <c r="AY31" s="36"/>
      <c r="AZ31" s="36"/>
      <c r="BA31" s="38"/>
      <c r="BB31" s="38" t="s">
        <v>141</v>
      </c>
      <c r="BC31" s="38" t="s">
        <v>142</v>
      </c>
      <c r="BD31" s="41"/>
      <c r="BE31" s="38"/>
      <c r="BF31" s="47"/>
      <c r="BG31" s="104"/>
      <c r="BH31" s="105"/>
      <c r="BI31" s="36"/>
      <c r="BJ31" s="220"/>
      <c r="BK31" s="202"/>
      <c r="BL31" s="72"/>
      <c r="BM31" s="72"/>
      <c r="BN31" s="106"/>
    </row>
    <row r="32" customFormat="false" ht="60" hidden="false" customHeight="true" outlineLevel="0" collapsed="false">
      <c r="A32" s="36"/>
      <c r="B32" s="36" t="s">
        <v>62</v>
      </c>
      <c r="C32" s="36" t="s">
        <v>63</v>
      </c>
      <c r="D32" s="37" t="s">
        <v>64</v>
      </c>
      <c r="E32" s="37" t="s">
        <v>3766</v>
      </c>
      <c r="F32" s="38" t="s">
        <v>3254</v>
      </c>
      <c r="G32" s="38" t="s">
        <v>3836</v>
      </c>
      <c r="H32" s="37" t="s">
        <v>3837</v>
      </c>
      <c r="I32" s="39" t="s">
        <v>429</v>
      </c>
      <c r="J32" s="38" t="s">
        <v>2150</v>
      </c>
      <c r="K32" s="40" t="s">
        <v>431</v>
      </c>
      <c r="L32" s="40" t="s">
        <v>432</v>
      </c>
      <c r="M32" s="38" t="s">
        <v>3838</v>
      </c>
      <c r="N32" s="40" t="s">
        <v>3839</v>
      </c>
      <c r="O32" s="36" t="s">
        <v>2153</v>
      </c>
      <c r="P32" s="36" t="s">
        <v>1606</v>
      </c>
      <c r="Q32" s="41" t="s">
        <v>239</v>
      </c>
      <c r="R32" s="42" t="s">
        <v>3840</v>
      </c>
      <c r="S32" s="39" t="n">
        <v>12</v>
      </c>
      <c r="T32" s="43" t="e">
        <f aca="false">R32+S32*365.2</f>
        <v>#VALUE!</v>
      </c>
      <c r="U32" s="248" t="s">
        <v>3841</v>
      </c>
      <c r="V32" s="36" t="str">
        <f aca="false">IF(Y32="","",Y32)</f>
        <v/>
      </c>
      <c r="W32" s="36" t="str">
        <f aca="false">IF(Z32="","",Z32)</f>
        <v>мм</v>
      </c>
      <c r="X32" s="39" t="n">
        <v>3000</v>
      </c>
      <c r="Y32" s="39"/>
      <c r="Z32" s="41" t="s">
        <v>773</v>
      </c>
      <c r="AA32" s="37" t="s">
        <v>383</v>
      </c>
      <c r="AB32" s="39" t="s">
        <v>242</v>
      </c>
      <c r="AC32" s="41" t="s">
        <v>242</v>
      </c>
      <c r="AD32" s="40" t="n">
        <v>48</v>
      </c>
      <c r="AE32" s="44" t="n">
        <v>43979</v>
      </c>
      <c r="AF32" s="45" t="n">
        <f aca="false">IF(AD32=0,0,IF(AE32="","",EDATE(AE32,AD32)-DAY(1)))</f>
        <v>45409</v>
      </c>
      <c r="AG32" s="38" t="s">
        <v>81</v>
      </c>
      <c r="AH32" s="38" t="s">
        <v>82</v>
      </c>
      <c r="AI32" s="36" t="s">
        <v>3842</v>
      </c>
      <c r="AJ32" s="38" t="s">
        <v>2338</v>
      </c>
      <c r="AK32" s="45" t="str">
        <f aca="true">IF(AE32=0,"нет данных",IF(TODAY()&lt;AF32-30,"поверен",IF(TODAY()&gt;AF32,"ЗАМЕНИТЬ","ПРОСРОЧЕН")))</f>
        <v>ЗАМЕНИТЬ</v>
      </c>
      <c r="AL32" s="41"/>
      <c r="AM32" s="41" t="s">
        <v>85</v>
      </c>
      <c r="AN32" s="41" t="s">
        <v>3176</v>
      </c>
      <c r="AO32" s="41" t="s">
        <v>87</v>
      </c>
      <c r="AP32" s="39" t="s">
        <v>3843</v>
      </c>
      <c r="AQ32" s="46" t="n">
        <v>2015</v>
      </c>
      <c r="AR32" s="45"/>
      <c r="AS32" s="41" t="s">
        <v>90</v>
      </c>
      <c r="AT32" s="36" t="s">
        <v>746</v>
      </c>
      <c r="AU32" s="36" t="n">
        <v>2693</v>
      </c>
      <c r="AV32" s="38"/>
      <c r="AW32" s="38"/>
      <c r="AX32" s="36"/>
      <c r="AY32" s="36"/>
      <c r="AZ32" s="36"/>
      <c r="BA32" s="38" t="s">
        <v>402</v>
      </c>
      <c r="BB32" s="38" t="s">
        <v>386</v>
      </c>
      <c r="BC32" s="38" t="s">
        <v>387</v>
      </c>
      <c r="BD32" s="41" t="n">
        <v>2971</v>
      </c>
      <c r="BE32" s="38"/>
      <c r="BF32" s="47"/>
      <c r="BG32" s="104"/>
      <c r="BH32" s="105"/>
      <c r="BI32" s="36"/>
      <c r="BJ32" s="220"/>
      <c r="BK32" s="202"/>
      <c r="BL32" s="72"/>
      <c r="BM32" s="72"/>
      <c r="BN32" s="106"/>
    </row>
    <row r="33" customFormat="false" ht="60" hidden="false" customHeight="true" outlineLevel="0" collapsed="false">
      <c r="A33" s="36"/>
      <c r="B33" s="36" t="s">
        <v>62</v>
      </c>
      <c r="C33" s="36" t="s">
        <v>63</v>
      </c>
      <c r="D33" s="37" t="s">
        <v>64</v>
      </c>
      <c r="E33" s="37" t="n">
        <v>204</v>
      </c>
      <c r="F33" s="38" t="s">
        <v>3254</v>
      </c>
      <c r="G33" s="38" t="s">
        <v>3836</v>
      </c>
      <c r="H33" s="37" t="s">
        <v>3844</v>
      </c>
      <c r="I33" s="39" t="s">
        <v>429</v>
      </c>
      <c r="J33" s="38" t="s">
        <v>430</v>
      </c>
      <c r="K33" s="40" t="s">
        <v>431</v>
      </c>
      <c r="L33" s="40" t="s">
        <v>432</v>
      </c>
      <c r="M33" s="38" t="s">
        <v>3838</v>
      </c>
      <c r="N33" s="40" t="s">
        <v>3845</v>
      </c>
      <c r="O33" s="36" t="s">
        <v>2153</v>
      </c>
      <c r="P33" s="36" t="s">
        <v>1606</v>
      </c>
      <c r="Q33" s="41" t="s">
        <v>239</v>
      </c>
      <c r="R33" s="42" t="s">
        <v>3840</v>
      </c>
      <c r="S33" s="39" t="n">
        <v>12</v>
      </c>
      <c r="T33" s="43" t="e">
        <f aca="false">R33+S33*365.2</f>
        <v>#VALUE!</v>
      </c>
      <c r="U33" s="248" t="s">
        <v>3841</v>
      </c>
      <c r="V33" s="36" t="str">
        <f aca="false">IF(Y33="","",Y33)</f>
        <v/>
      </c>
      <c r="W33" s="36" t="str">
        <f aca="false">IF(Z33="","",Z33)</f>
        <v>мм</v>
      </c>
      <c r="X33" s="39" t="n">
        <v>3000</v>
      </c>
      <c r="Y33" s="39"/>
      <c r="Z33" s="41" t="s">
        <v>773</v>
      </c>
      <c r="AA33" s="37" t="s">
        <v>383</v>
      </c>
      <c r="AB33" s="39" t="s">
        <v>242</v>
      </c>
      <c r="AC33" s="41" t="s">
        <v>242</v>
      </c>
      <c r="AD33" s="40" t="n">
        <v>48</v>
      </c>
      <c r="AE33" s="42" t="n">
        <v>45241</v>
      </c>
      <c r="AF33" s="45" t="n">
        <f aca="false">IF(AD33=0,0,IF(AE33="","",EDATE(AE33,AD33)-DAY(1)))</f>
        <v>46671</v>
      </c>
      <c r="AG33" s="38" t="s">
        <v>81</v>
      </c>
      <c r="AH33" s="38" t="s">
        <v>82</v>
      </c>
      <c r="AI33" s="41" t="s">
        <v>3846</v>
      </c>
      <c r="AJ33" s="38" t="s">
        <v>113</v>
      </c>
      <c r="AK33" s="45" t="str">
        <f aca="true">IF(AE33=0,"нет данных",IF(TODAY()&lt;AF33-30,"поверен",IF(TODAY()&gt;AF33,"ЗАМЕНИТЬ","ПРОСРОЧЕН")))</f>
        <v>поверен</v>
      </c>
      <c r="AL33" s="41"/>
      <c r="AM33" s="41" t="s">
        <v>85</v>
      </c>
      <c r="AN33" s="41" t="s">
        <v>3176</v>
      </c>
      <c r="AO33" s="41" t="s">
        <v>87</v>
      </c>
      <c r="AP33" s="39" t="s">
        <v>3828</v>
      </c>
      <c r="AQ33" s="46" t="n">
        <v>2016</v>
      </c>
      <c r="AR33" s="45"/>
      <c r="AS33" s="41" t="s">
        <v>90</v>
      </c>
      <c r="AT33" s="36" t="s">
        <v>746</v>
      </c>
      <c r="AU33" s="36" t="n">
        <v>2694</v>
      </c>
      <c r="AV33" s="38"/>
      <c r="AW33" s="38"/>
      <c r="AX33" s="36"/>
      <c r="AY33" s="36"/>
      <c r="AZ33" s="36"/>
      <c r="BA33" s="38" t="s">
        <v>419</v>
      </c>
      <c r="BB33" s="38" t="s">
        <v>386</v>
      </c>
      <c r="BC33" s="38" t="s">
        <v>387</v>
      </c>
      <c r="BD33" s="41" t="n">
        <v>2971</v>
      </c>
      <c r="BE33" s="38"/>
      <c r="BF33" s="47"/>
      <c r="BG33" s="104"/>
      <c r="BH33" s="105"/>
      <c r="BI33" s="36"/>
      <c r="BJ33" s="220"/>
      <c r="BK33" s="202"/>
      <c r="BL33" s="72" t="s">
        <v>3343</v>
      </c>
      <c r="BM33" s="72"/>
      <c r="BN33" s="106"/>
    </row>
    <row r="34" customFormat="false" ht="60" hidden="false" customHeight="true" outlineLevel="0" collapsed="false">
      <c r="A34" s="36"/>
      <c r="B34" s="36" t="s">
        <v>62</v>
      </c>
      <c r="C34" s="36" t="s">
        <v>63</v>
      </c>
      <c r="D34" s="37" t="s">
        <v>64</v>
      </c>
      <c r="E34" s="37" t="n">
        <v>204</v>
      </c>
      <c r="F34" s="38" t="s">
        <v>3254</v>
      </c>
      <c r="G34" s="38" t="s">
        <v>3847</v>
      </c>
      <c r="H34" s="37" t="s">
        <v>3844</v>
      </c>
      <c r="I34" s="39" t="s">
        <v>429</v>
      </c>
      <c r="J34" s="38" t="s">
        <v>2150</v>
      </c>
      <c r="K34" s="40" t="s">
        <v>431</v>
      </c>
      <c r="L34" s="40" t="s">
        <v>432</v>
      </c>
      <c r="M34" s="38" t="s">
        <v>3848</v>
      </c>
      <c r="N34" s="40" t="s">
        <v>3849</v>
      </c>
      <c r="O34" s="36" t="s">
        <v>2153</v>
      </c>
      <c r="P34" s="36" t="s">
        <v>1606</v>
      </c>
      <c r="Q34" s="41" t="s">
        <v>239</v>
      </c>
      <c r="R34" s="42" t="s">
        <v>3840</v>
      </c>
      <c r="S34" s="39" t="n">
        <v>12</v>
      </c>
      <c r="T34" s="43" t="e">
        <f aca="false">R34+S34*365.2</f>
        <v>#VALUE!</v>
      </c>
      <c r="U34" s="248" t="s">
        <v>1351</v>
      </c>
      <c r="V34" s="36" t="str">
        <f aca="false">IF(Y34="","",Y34)</f>
        <v/>
      </c>
      <c r="W34" s="36" t="str">
        <f aca="false">IF(Z34="","",Z34)</f>
        <v>мм</v>
      </c>
      <c r="X34" s="39" t="n">
        <v>3400</v>
      </c>
      <c r="Y34" s="39"/>
      <c r="Z34" s="41" t="s">
        <v>773</v>
      </c>
      <c r="AA34" s="37" t="s">
        <v>383</v>
      </c>
      <c r="AB34" s="39" t="s">
        <v>242</v>
      </c>
      <c r="AC34" s="41" t="s">
        <v>242</v>
      </c>
      <c r="AD34" s="40" t="n">
        <v>48</v>
      </c>
      <c r="AE34" s="44" t="n">
        <v>43979</v>
      </c>
      <c r="AF34" s="45" t="n">
        <f aca="false">IF(AD34=0,0,IF(AE34="","",EDATE(AE34,AD34)-DAY(1)))</f>
        <v>45409</v>
      </c>
      <c r="AG34" s="38" t="s">
        <v>81</v>
      </c>
      <c r="AH34" s="38" t="s">
        <v>82</v>
      </c>
      <c r="AI34" s="36" t="s">
        <v>3850</v>
      </c>
      <c r="AJ34" s="38" t="s">
        <v>2338</v>
      </c>
      <c r="AK34" s="45" t="str">
        <f aca="true">IF(AE34=0,"нет данных",IF(TODAY()&lt;AF34-30,"поверен",IF(TODAY()&gt;AF34,"ЗАМЕНИТЬ","ПРОСРОЧЕН")))</f>
        <v>ЗАМЕНИТЬ</v>
      </c>
      <c r="AL34" s="41"/>
      <c r="AM34" s="41" t="s">
        <v>85</v>
      </c>
      <c r="AN34" s="41" t="s">
        <v>3176</v>
      </c>
      <c r="AO34" s="41" t="s">
        <v>87</v>
      </c>
      <c r="AP34" s="39" t="s">
        <v>3851</v>
      </c>
      <c r="AQ34" s="46" t="n">
        <v>2015</v>
      </c>
      <c r="AR34" s="45"/>
      <c r="AS34" s="41" t="s">
        <v>90</v>
      </c>
      <c r="AT34" s="36" t="s">
        <v>746</v>
      </c>
      <c r="AU34" s="36" t="n">
        <v>2695</v>
      </c>
      <c r="AV34" s="38"/>
      <c r="AW34" s="38"/>
      <c r="AX34" s="36"/>
      <c r="AY34" s="36"/>
      <c r="AZ34" s="36"/>
      <c r="BA34" s="38" t="s">
        <v>92</v>
      </c>
      <c r="BB34" s="38" t="s">
        <v>386</v>
      </c>
      <c r="BC34" s="38" t="s">
        <v>387</v>
      </c>
      <c r="BD34" s="41" t="n">
        <v>2971</v>
      </c>
      <c r="BE34" s="38"/>
      <c r="BF34" s="47"/>
      <c r="BG34" s="104"/>
      <c r="BH34" s="105"/>
      <c r="BI34" s="36"/>
      <c r="BJ34" s="220"/>
      <c r="BK34" s="202"/>
      <c r="BL34" s="72"/>
      <c r="BM34" s="72"/>
      <c r="BN34" s="106"/>
    </row>
    <row r="35" customFormat="false" ht="60" hidden="false" customHeight="true" outlineLevel="0" collapsed="false">
      <c r="A35" s="36"/>
      <c r="B35" s="36" t="s">
        <v>62</v>
      </c>
      <c r="C35" s="36" t="s">
        <v>63</v>
      </c>
      <c r="D35" s="37" t="s">
        <v>64</v>
      </c>
      <c r="E35" s="37" t="n">
        <v>204</v>
      </c>
      <c r="F35" s="38" t="s">
        <v>3254</v>
      </c>
      <c r="G35" s="38" t="s">
        <v>3852</v>
      </c>
      <c r="H35" s="37" t="s">
        <v>3853</v>
      </c>
      <c r="I35" s="39" t="s">
        <v>429</v>
      </c>
      <c r="J35" s="38" t="s">
        <v>430</v>
      </c>
      <c r="K35" s="40" t="s">
        <v>431</v>
      </c>
      <c r="L35" s="40" t="n">
        <v>5300</v>
      </c>
      <c r="M35" s="38" t="s">
        <v>3848</v>
      </c>
      <c r="N35" s="40" t="s">
        <v>3854</v>
      </c>
      <c r="O35" s="36" t="s">
        <v>2153</v>
      </c>
      <c r="P35" s="36" t="s">
        <v>1606</v>
      </c>
      <c r="Q35" s="41" t="s">
        <v>239</v>
      </c>
      <c r="R35" s="42" t="n">
        <v>42416</v>
      </c>
      <c r="S35" s="39" t="n">
        <v>12</v>
      </c>
      <c r="T35" s="43" t="n">
        <f aca="false">R35+S35*365.2</f>
        <v>46798.4</v>
      </c>
      <c r="U35" s="248" t="s">
        <v>1351</v>
      </c>
      <c r="V35" s="36" t="str">
        <f aca="false">IF(Y35="","",Y35)</f>
        <v/>
      </c>
      <c r="W35" s="36" t="str">
        <f aca="false">IF(Z35="","",Z35)</f>
        <v>мм</v>
      </c>
      <c r="X35" s="39" t="n">
        <v>3400</v>
      </c>
      <c r="Y35" s="39"/>
      <c r="Z35" s="41" t="s">
        <v>773</v>
      </c>
      <c r="AA35" s="37" t="s">
        <v>383</v>
      </c>
      <c r="AB35" s="39" t="s">
        <v>242</v>
      </c>
      <c r="AC35" s="41" t="s">
        <v>242</v>
      </c>
      <c r="AD35" s="40" t="n">
        <v>48</v>
      </c>
      <c r="AE35" s="42" t="n">
        <v>45128</v>
      </c>
      <c r="AF35" s="45" t="n">
        <f aca="false">IF(AD35=0,0,IF(AE35="","",EDATE(AE35,AD35)-DAY(1)))</f>
        <v>46558</v>
      </c>
      <c r="AG35" s="38" t="s">
        <v>81</v>
      </c>
      <c r="AH35" s="38" t="s">
        <v>82</v>
      </c>
      <c r="AI35" s="41" t="s">
        <v>3855</v>
      </c>
      <c r="AJ35" s="38" t="s">
        <v>113</v>
      </c>
      <c r="AK35" s="45" t="str">
        <f aca="true">IF(AE35=0,"нет данных",IF(TODAY()&lt;AF35-30,"поверен",IF(TODAY()&gt;AF35,"ЗАМЕНИТЬ","ПРОСРОЧЕН")))</f>
        <v>поверен</v>
      </c>
      <c r="AL35" s="41"/>
      <c r="AM35" s="41" t="s">
        <v>85</v>
      </c>
      <c r="AN35" s="41" t="s">
        <v>3176</v>
      </c>
      <c r="AO35" s="41" t="s">
        <v>87</v>
      </c>
      <c r="AP35" s="39" t="s">
        <v>2194</v>
      </c>
      <c r="AQ35" s="46" t="n">
        <v>2015</v>
      </c>
      <c r="AR35" s="45"/>
      <c r="AS35" s="41" t="s">
        <v>90</v>
      </c>
      <c r="AT35" s="36" t="s">
        <v>746</v>
      </c>
      <c r="AU35" s="36" t="n">
        <v>2696</v>
      </c>
      <c r="AV35" s="38"/>
      <c r="AW35" s="38"/>
      <c r="AX35" s="36"/>
      <c r="AY35" s="36"/>
      <c r="AZ35" s="36"/>
      <c r="BA35" s="38"/>
      <c r="BB35" s="38" t="s">
        <v>386</v>
      </c>
      <c r="BC35" s="38" t="s">
        <v>387</v>
      </c>
      <c r="BD35" s="41" t="n">
        <v>2971</v>
      </c>
      <c r="BE35" s="38"/>
      <c r="BF35" s="47"/>
      <c r="BG35" s="104" t="s">
        <v>441</v>
      </c>
      <c r="BH35" s="105"/>
      <c r="BI35" s="36"/>
      <c r="BJ35" s="220"/>
      <c r="BK35" s="202"/>
      <c r="BL35" s="72"/>
      <c r="BM35" s="72"/>
      <c r="BN35" s="106"/>
    </row>
    <row r="36" customFormat="false" ht="60" hidden="false" customHeight="true" outlineLevel="0" collapsed="false">
      <c r="A36" s="36"/>
      <c r="B36" s="36" t="s">
        <v>62</v>
      </c>
      <c r="C36" s="36" t="s">
        <v>63</v>
      </c>
      <c r="D36" s="37" t="s">
        <v>64</v>
      </c>
      <c r="E36" s="37" t="n">
        <v>204</v>
      </c>
      <c r="F36" s="38" t="s">
        <v>3254</v>
      </c>
      <c r="G36" s="38" t="s">
        <v>3856</v>
      </c>
      <c r="H36" s="37" t="s">
        <v>3857</v>
      </c>
      <c r="I36" s="36" t="s">
        <v>3858</v>
      </c>
      <c r="J36" s="36" t="s">
        <v>3859</v>
      </c>
      <c r="K36" s="36" t="s">
        <v>3860</v>
      </c>
      <c r="L36" s="36" t="s">
        <v>3861</v>
      </c>
      <c r="M36" s="36" t="s">
        <v>3862</v>
      </c>
      <c r="N36" s="36" t="s">
        <v>3863</v>
      </c>
      <c r="O36" s="36" t="s">
        <v>3864</v>
      </c>
      <c r="P36" s="36" t="s">
        <v>189</v>
      </c>
      <c r="Q36" s="41" t="s">
        <v>77</v>
      </c>
      <c r="R36" s="42" t="n">
        <v>42431</v>
      </c>
      <c r="S36" s="75"/>
      <c r="T36" s="43"/>
      <c r="U36" s="248" t="s">
        <v>78</v>
      </c>
      <c r="V36" s="36"/>
      <c r="W36" s="36" t="s">
        <v>111</v>
      </c>
      <c r="X36" s="39" t="n">
        <v>100</v>
      </c>
      <c r="Y36" s="39"/>
      <c r="Z36" s="41" t="s">
        <v>111</v>
      </c>
      <c r="AA36" s="36" t="s">
        <v>3865</v>
      </c>
      <c r="AB36" s="39"/>
      <c r="AC36" s="41" t="s">
        <v>111</v>
      </c>
      <c r="AD36" s="40" t="n">
        <v>12</v>
      </c>
      <c r="AE36" s="44" t="n">
        <v>45332</v>
      </c>
      <c r="AF36" s="45" t="n">
        <f aca="false">IF(AD36=0,0,IF(AE36="","",EDATE(AE36,AD36)-DAY(1)))</f>
        <v>45667</v>
      </c>
      <c r="AG36" s="38" t="s">
        <v>81</v>
      </c>
      <c r="AH36" s="38" t="s">
        <v>82</v>
      </c>
      <c r="AI36" s="41" t="s">
        <v>711</v>
      </c>
      <c r="AJ36" s="38" t="s">
        <v>520</v>
      </c>
      <c r="AK36" s="45" t="str">
        <f aca="true">IF(AE36=0,"нет данных",IF(TODAY()&lt;AF36-30,"поверен",IF(TODAY()&gt;AF36,"ПРОСРОЧЕН")))</f>
        <v>ПРОСРОЧЕН</v>
      </c>
      <c r="AL36" s="41"/>
      <c r="AM36" s="41" t="s">
        <v>85</v>
      </c>
      <c r="AN36" s="41" t="s">
        <v>3176</v>
      </c>
      <c r="AO36" s="41"/>
      <c r="AP36" s="39"/>
      <c r="AQ36" s="46"/>
      <c r="AR36" s="45"/>
      <c r="AS36" s="41"/>
      <c r="AT36" s="36"/>
      <c r="AU36" s="36"/>
      <c r="AV36" s="38"/>
      <c r="AW36" s="38"/>
      <c r="AX36" s="36"/>
      <c r="AY36" s="36"/>
      <c r="AZ36" s="36"/>
      <c r="BA36" s="38"/>
      <c r="BB36" s="38" t="s">
        <v>3866</v>
      </c>
      <c r="BC36" s="38" t="s">
        <v>94</v>
      </c>
      <c r="BD36" s="41" t="n">
        <v>3171</v>
      </c>
      <c r="BE36" s="38"/>
      <c r="BF36" s="47"/>
      <c r="BG36" s="104" t="s">
        <v>473</v>
      </c>
      <c r="BH36" s="105"/>
      <c r="BI36" s="36"/>
      <c r="BJ36" s="220"/>
      <c r="BK36" s="202"/>
      <c r="BL36" s="72"/>
      <c r="BM36" s="72"/>
      <c r="BN36" s="106"/>
    </row>
    <row r="37" customFormat="false" ht="60" hidden="false" customHeight="true" outlineLevel="0" collapsed="false">
      <c r="A37" s="36"/>
      <c r="B37" s="36" t="s">
        <v>62</v>
      </c>
      <c r="C37" s="36" t="s">
        <v>63</v>
      </c>
      <c r="D37" s="37" t="s">
        <v>64</v>
      </c>
      <c r="E37" s="37" t="n">
        <v>204</v>
      </c>
      <c r="F37" s="38" t="s">
        <v>3254</v>
      </c>
      <c r="G37" s="38" t="s">
        <v>3856</v>
      </c>
      <c r="H37" s="37" t="s">
        <v>3857</v>
      </c>
      <c r="I37" s="36" t="s">
        <v>3858</v>
      </c>
      <c r="J37" s="36" t="s">
        <v>3859</v>
      </c>
      <c r="K37" s="36" t="s">
        <v>3860</v>
      </c>
      <c r="L37" s="36" t="s">
        <v>3861</v>
      </c>
      <c r="M37" s="36" t="s">
        <v>3862</v>
      </c>
      <c r="N37" s="36" t="s">
        <v>3867</v>
      </c>
      <c r="O37" s="36" t="s">
        <v>3864</v>
      </c>
      <c r="P37" s="36" t="s">
        <v>189</v>
      </c>
      <c r="Q37" s="41" t="s">
        <v>77</v>
      </c>
      <c r="R37" s="42" t="n">
        <v>42431</v>
      </c>
      <c r="S37" s="75"/>
      <c r="T37" s="38"/>
      <c r="U37" s="37" t="s">
        <v>78</v>
      </c>
      <c r="V37" s="36"/>
      <c r="W37" s="36" t="s">
        <v>111</v>
      </c>
      <c r="X37" s="39" t="n">
        <v>100</v>
      </c>
      <c r="Y37" s="39"/>
      <c r="Z37" s="41" t="s">
        <v>111</v>
      </c>
      <c r="AA37" s="36" t="s">
        <v>3865</v>
      </c>
      <c r="AB37" s="39"/>
      <c r="AC37" s="41" t="s">
        <v>111</v>
      </c>
      <c r="AD37" s="40" t="n">
        <v>12</v>
      </c>
      <c r="AE37" s="44" t="n">
        <v>45035</v>
      </c>
      <c r="AF37" s="45" t="n">
        <f aca="false">IF(AD37=0,0,IF(AE37="","",EDATE(AE37,AD37)-DAY(1)))</f>
        <v>45370</v>
      </c>
      <c r="AG37" s="38" t="s">
        <v>81</v>
      </c>
      <c r="AH37" s="38" t="s">
        <v>82</v>
      </c>
      <c r="AI37" s="41" t="s">
        <v>3868</v>
      </c>
      <c r="AJ37" s="38" t="s">
        <v>520</v>
      </c>
      <c r="AK37" s="45" t="str">
        <f aca="true">IF(AE37=0,"нет данных",IF(TODAY()&lt;AF37-30,"поверен",IF(TODAY()&gt;AF37,"ЗАМЕНИТЬ","ПРОСРОЧЕН")))</f>
        <v>ЗАМЕНИТЬ</v>
      </c>
      <c r="AL37" s="202"/>
      <c r="AM37" s="41" t="s">
        <v>85</v>
      </c>
      <c r="AN37" s="41" t="s">
        <v>3176</v>
      </c>
      <c r="AO37" s="36" t="s">
        <v>87</v>
      </c>
      <c r="AP37" s="202"/>
      <c r="AQ37" s="202"/>
      <c r="AR37" s="202"/>
      <c r="AS37" s="202"/>
      <c r="AT37" s="202"/>
      <c r="AU37" s="202"/>
      <c r="AV37" s="202"/>
      <c r="AW37" s="202"/>
      <c r="AX37" s="202"/>
      <c r="AY37" s="202"/>
      <c r="AZ37" s="202"/>
      <c r="BA37" s="202"/>
      <c r="BB37" s="202"/>
      <c r="BC37" s="202"/>
      <c r="BD37" s="202"/>
      <c r="BE37" s="202"/>
      <c r="BF37" s="220"/>
      <c r="BG37" s="36" t="s">
        <v>420</v>
      </c>
      <c r="BH37" s="202"/>
      <c r="BI37" s="36"/>
      <c r="BJ37" s="220"/>
      <c r="BK37" s="202"/>
      <c r="BL37" s="2"/>
      <c r="BM37" s="2"/>
      <c r="BN37" s="618"/>
    </row>
    <row r="38" customFormat="false" ht="60" hidden="false" customHeight="true" outlineLevel="0" collapsed="false">
      <c r="A38" s="54"/>
      <c r="B38" s="54" t="s">
        <v>62</v>
      </c>
      <c r="C38" s="54" t="s">
        <v>63</v>
      </c>
      <c r="D38" s="55" t="s">
        <v>64</v>
      </c>
      <c r="E38" s="55" t="s">
        <v>3869</v>
      </c>
      <c r="F38" s="56" t="s">
        <v>3254</v>
      </c>
      <c r="G38" s="56" t="s">
        <v>3870</v>
      </c>
      <c r="H38" s="55" t="s">
        <v>3871</v>
      </c>
      <c r="I38" s="57" t="s">
        <v>329</v>
      </c>
      <c r="J38" s="56" t="s">
        <v>330</v>
      </c>
      <c r="K38" s="58" t="s">
        <v>331</v>
      </c>
      <c r="L38" s="58" t="s">
        <v>332</v>
      </c>
      <c r="M38" s="56" t="s">
        <v>332</v>
      </c>
      <c r="N38" s="58" t="n">
        <v>2349124</v>
      </c>
      <c r="O38" s="54" t="s">
        <v>107</v>
      </c>
      <c r="P38" s="54" t="s">
        <v>76</v>
      </c>
      <c r="Q38" s="59" t="s">
        <v>108</v>
      </c>
      <c r="R38" s="69"/>
      <c r="S38" s="73" t="n">
        <v>15</v>
      </c>
      <c r="T38" s="61" t="n">
        <f aca="false">R38+S38*365.2</f>
        <v>5478</v>
      </c>
      <c r="U38" s="55"/>
      <c r="V38" s="54"/>
      <c r="W38" s="54"/>
      <c r="X38" s="57"/>
      <c r="Y38" s="57"/>
      <c r="Z38" s="59"/>
      <c r="AA38" s="54" t="s">
        <v>327</v>
      </c>
      <c r="AB38" s="57"/>
      <c r="AC38" s="59" t="s">
        <v>578</v>
      </c>
      <c r="AD38" s="58" t="n">
        <v>48</v>
      </c>
      <c r="AE38" s="63" t="n">
        <v>43839</v>
      </c>
      <c r="AF38" s="64" t="n">
        <f aca="false">IF(AD38=0,0,IF(AE38="","",EDATE(AE38,AD38)-DAY(1)))</f>
        <v>45269</v>
      </c>
      <c r="AG38" s="56" t="s">
        <v>81</v>
      </c>
      <c r="AH38" s="56" t="s">
        <v>82</v>
      </c>
      <c r="AI38" s="59" t="s">
        <v>3872</v>
      </c>
      <c r="AJ38" s="56" t="s">
        <v>3619</v>
      </c>
      <c r="AK38" s="64" t="str">
        <f aca="true">IF(AE38=0,"нет данных",IF(TODAY()&lt;AF38-30,"поверен",IF(TODAY()&gt;AF38,"ПРОСРОЧЕН")))</f>
        <v>ПРОСРОЧЕН</v>
      </c>
      <c r="AL38" s="59"/>
      <c r="AM38" s="59" t="s">
        <v>85</v>
      </c>
      <c r="AN38" s="59" t="s">
        <v>3176</v>
      </c>
      <c r="AO38" s="59" t="s">
        <v>87</v>
      </c>
      <c r="AP38" s="57"/>
      <c r="AQ38" s="65"/>
      <c r="AR38" s="64"/>
      <c r="AS38" s="59"/>
      <c r="AT38" s="54"/>
      <c r="AU38" s="54"/>
      <c r="AV38" s="56"/>
      <c r="AW38" s="56"/>
      <c r="AX38" s="54"/>
      <c r="AY38" s="54"/>
      <c r="AZ38" s="54"/>
      <c r="BA38" s="56"/>
      <c r="BB38" s="56" t="s">
        <v>116</v>
      </c>
      <c r="BC38" s="56" t="s">
        <v>117</v>
      </c>
      <c r="BD38" s="59" t="n">
        <v>3201</v>
      </c>
      <c r="BE38" s="56"/>
      <c r="BF38" s="66"/>
      <c r="BG38" s="70"/>
      <c r="BH38" s="71"/>
      <c r="BI38" s="54"/>
      <c r="BJ38" s="249"/>
      <c r="BK38" s="246"/>
      <c r="BL38" s="72"/>
      <c r="BM38" s="72"/>
      <c r="BN38" s="72"/>
    </row>
    <row r="39" customFormat="false" ht="60" hidden="false" customHeight="true" outlineLevel="0" collapsed="false">
      <c r="A39" s="54"/>
      <c r="B39" s="54" t="s">
        <v>62</v>
      </c>
      <c r="C39" s="54" t="s">
        <v>63</v>
      </c>
      <c r="D39" s="55" t="s">
        <v>64</v>
      </c>
      <c r="E39" s="55" t="s">
        <v>3869</v>
      </c>
      <c r="F39" s="56" t="s">
        <v>3254</v>
      </c>
      <c r="G39" s="56" t="s">
        <v>3870</v>
      </c>
      <c r="H39" s="55" t="s">
        <v>3871</v>
      </c>
      <c r="I39" s="57" t="s">
        <v>321</v>
      </c>
      <c r="J39" s="56" t="s">
        <v>3050</v>
      </c>
      <c r="K39" s="54" t="s">
        <v>323</v>
      </c>
      <c r="L39" s="54" t="s">
        <v>324</v>
      </c>
      <c r="M39" s="56" t="s">
        <v>3770</v>
      </c>
      <c r="N39" s="58" t="n">
        <v>2349122</v>
      </c>
      <c r="O39" s="54" t="s">
        <v>305</v>
      </c>
      <c r="P39" s="54" t="s">
        <v>76</v>
      </c>
      <c r="Q39" s="59" t="s">
        <v>108</v>
      </c>
      <c r="R39" s="69" t="n">
        <v>42716</v>
      </c>
      <c r="S39" s="73" t="n">
        <v>15</v>
      </c>
      <c r="T39" s="61" t="n">
        <f aca="false">R39+S39*365.2</f>
        <v>48194</v>
      </c>
      <c r="U39" s="55" t="s">
        <v>78</v>
      </c>
      <c r="V39" s="54" t="str">
        <f aca="false">IF(Y39="","",Y39)</f>
        <v/>
      </c>
      <c r="W39" s="54" t="str">
        <f aca="false">IF(Z39="","",Z39)</f>
        <v>°С</v>
      </c>
      <c r="X39" s="57" t="n">
        <v>60</v>
      </c>
      <c r="Y39" s="57"/>
      <c r="Z39" s="59" t="s">
        <v>109</v>
      </c>
      <c r="AA39" s="54" t="s">
        <v>327</v>
      </c>
      <c r="AB39" s="57"/>
      <c r="AC39" s="59" t="s">
        <v>578</v>
      </c>
      <c r="AD39" s="58" t="n">
        <v>60</v>
      </c>
      <c r="AE39" s="63" t="n">
        <v>43664</v>
      </c>
      <c r="AF39" s="64" t="n">
        <f aca="false">IF(AD39=0,0,IF(AE39="","",EDATE(AE39,AD39)-DAY(1)))</f>
        <v>45460</v>
      </c>
      <c r="AG39" s="56" t="s">
        <v>81</v>
      </c>
      <c r="AH39" s="56" t="s">
        <v>82</v>
      </c>
      <c r="AI39" s="59" t="s">
        <v>3873</v>
      </c>
      <c r="AJ39" s="56" t="s">
        <v>3874</v>
      </c>
      <c r="AK39" s="64" t="str">
        <f aca="true">IF(AE39=0,"нет данных",IF(TODAY()&lt;AF39-30,"поверен",IF(TODAY()&gt;AF39,"ЗАМЕНИТЬ","ПРОСРОЧЕН")))</f>
        <v>ЗАМЕНИТЬ</v>
      </c>
      <c r="AL39" s="59"/>
      <c r="AM39" s="59" t="s">
        <v>85</v>
      </c>
      <c r="AN39" s="59" t="s">
        <v>3176</v>
      </c>
      <c r="AO39" s="59" t="s">
        <v>87</v>
      </c>
      <c r="AP39" s="57" t="s">
        <v>3828</v>
      </c>
      <c r="AQ39" s="65"/>
      <c r="AR39" s="64"/>
      <c r="AS39" s="59" t="s">
        <v>90</v>
      </c>
      <c r="AT39" s="54" t="s">
        <v>91</v>
      </c>
      <c r="AU39" s="54" t="n">
        <v>3400</v>
      </c>
      <c r="AV39" s="56"/>
      <c r="AW39" s="56"/>
      <c r="AX39" s="54"/>
      <c r="AY39" s="54"/>
      <c r="AZ39" s="54"/>
      <c r="BA39" s="56"/>
      <c r="BB39" s="56" t="s">
        <v>116</v>
      </c>
      <c r="BC39" s="56" t="s">
        <v>117</v>
      </c>
      <c r="BD39" s="59" t="n">
        <v>3201</v>
      </c>
      <c r="BE39" s="56"/>
      <c r="BF39" s="66"/>
      <c r="BG39" s="70"/>
      <c r="BH39" s="71"/>
      <c r="BI39" s="54"/>
      <c r="BJ39" s="249"/>
      <c r="BK39" s="246"/>
      <c r="BL39" s="72"/>
      <c r="BM39" s="72"/>
      <c r="BN39" s="72"/>
    </row>
    <row r="40" customFormat="false" ht="60" hidden="false" customHeight="true" outlineLevel="0" collapsed="false">
      <c r="A40" s="54"/>
      <c r="B40" s="54" t="s">
        <v>62</v>
      </c>
      <c r="C40" s="54" t="s">
        <v>63</v>
      </c>
      <c r="D40" s="55" t="s">
        <v>64</v>
      </c>
      <c r="E40" s="55" t="n">
        <v>214</v>
      </c>
      <c r="F40" s="56" t="s">
        <v>3254</v>
      </c>
      <c r="G40" s="56" t="s">
        <v>3875</v>
      </c>
      <c r="H40" s="55" t="s">
        <v>3876</v>
      </c>
      <c r="I40" s="57" t="s">
        <v>329</v>
      </c>
      <c r="J40" s="56" t="s">
        <v>330</v>
      </c>
      <c r="K40" s="58" t="s">
        <v>331</v>
      </c>
      <c r="L40" s="54" t="s">
        <v>332</v>
      </c>
      <c r="M40" s="58" t="s">
        <v>332</v>
      </c>
      <c r="N40" s="58" t="n">
        <v>2349125</v>
      </c>
      <c r="O40" s="54" t="s">
        <v>107</v>
      </c>
      <c r="P40" s="54" t="s">
        <v>76</v>
      </c>
      <c r="Q40" s="59" t="s">
        <v>108</v>
      </c>
      <c r="R40" s="69" t="n">
        <v>2016</v>
      </c>
      <c r="S40" s="73" t="n">
        <v>15</v>
      </c>
      <c r="T40" s="61" t="n">
        <f aca="false">R40+S40*365.2</f>
        <v>7494</v>
      </c>
      <c r="U40" s="55" t="s">
        <v>334</v>
      </c>
      <c r="V40" s="54"/>
      <c r="W40" s="59" t="s">
        <v>109</v>
      </c>
      <c r="X40" s="57" t="n">
        <v>450</v>
      </c>
      <c r="Y40" s="57"/>
      <c r="Z40" s="59" t="s">
        <v>109</v>
      </c>
      <c r="AA40" s="54" t="s">
        <v>752</v>
      </c>
      <c r="AB40" s="57"/>
      <c r="AC40" s="59"/>
      <c r="AD40" s="58" t="n">
        <v>48</v>
      </c>
      <c r="AE40" s="63" t="n">
        <v>44152</v>
      </c>
      <c r="AF40" s="64" t="n">
        <f aca="false">IF(AD40=0,0,IF(AE40="","",EDATE(AE40,AD40)-DAY(1)))</f>
        <v>45582</v>
      </c>
      <c r="AG40" s="56" t="s">
        <v>81</v>
      </c>
      <c r="AH40" s="56" t="s">
        <v>82</v>
      </c>
      <c r="AI40" s="59" t="s">
        <v>3877</v>
      </c>
      <c r="AJ40" s="56" t="s">
        <v>712</v>
      </c>
      <c r="AK40" s="64" t="str">
        <f aca="true">IF(AE40=0,"нет данных",IF(TODAY()&lt;AF40-30,"поверен",IF(TODAY()&gt;AF40,"ЗАМЕНИТЬ","ПРОСРОЧЕН")))</f>
        <v>ЗАМЕНИТЬ</v>
      </c>
      <c r="AL40" s="59"/>
      <c r="AM40" s="59" t="s">
        <v>85</v>
      </c>
      <c r="AN40" s="59" t="s">
        <v>3176</v>
      </c>
      <c r="AO40" s="59" t="s">
        <v>87</v>
      </c>
      <c r="AP40" s="57"/>
      <c r="AQ40" s="65"/>
      <c r="AR40" s="64"/>
      <c r="AS40" s="59"/>
      <c r="AT40" s="54"/>
      <c r="AU40" s="54"/>
      <c r="AV40" s="56"/>
      <c r="AW40" s="56"/>
      <c r="AX40" s="54"/>
      <c r="AY40" s="54"/>
      <c r="AZ40" s="54"/>
      <c r="BA40" s="56"/>
      <c r="BB40" s="56" t="s">
        <v>116</v>
      </c>
      <c r="BC40" s="56" t="s">
        <v>117</v>
      </c>
      <c r="BD40" s="59" t="n">
        <v>3201</v>
      </c>
      <c r="BE40" s="56"/>
      <c r="BF40" s="66"/>
      <c r="BG40" s="70"/>
      <c r="BH40" s="71"/>
      <c r="BI40" s="54"/>
      <c r="BJ40" s="249"/>
      <c r="BK40" s="246"/>
      <c r="BL40" s="72"/>
      <c r="BM40" s="72"/>
      <c r="BN40" s="72"/>
    </row>
    <row r="41" customFormat="false" ht="60" hidden="false" customHeight="true" outlineLevel="0" collapsed="false">
      <c r="A41" s="54"/>
      <c r="B41" s="54" t="s">
        <v>62</v>
      </c>
      <c r="C41" s="54" t="s">
        <v>63</v>
      </c>
      <c r="D41" s="55" t="s">
        <v>64</v>
      </c>
      <c r="E41" s="55" t="n">
        <v>214</v>
      </c>
      <c r="F41" s="56" t="s">
        <v>3254</v>
      </c>
      <c r="G41" s="56" t="s">
        <v>3875</v>
      </c>
      <c r="H41" s="55" t="s">
        <v>3876</v>
      </c>
      <c r="I41" s="57" t="s">
        <v>321</v>
      </c>
      <c r="J41" s="56" t="s">
        <v>3769</v>
      </c>
      <c r="K41" s="54" t="s">
        <v>323</v>
      </c>
      <c r="L41" s="54" t="s">
        <v>324</v>
      </c>
      <c r="M41" s="56" t="s">
        <v>3770</v>
      </c>
      <c r="N41" s="58" t="n">
        <v>2349123</v>
      </c>
      <c r="O41" s="54" t="s">
        <v>305</v>
      </c>
      <c r="P41" s="54" t="s">
        <v>76</v>
      </c>
      <c r="Q41" s="59" t="s">
        <v>108</v>
      </c>
      <c r="R41" s="69" t="n">
        <v>42716</v>
      </c>
      <c r="S41" s="73" t="n">
        <v>15</v>
      </c>
      <c r="T41" s="61" t="n">
        <f aca="false">R41+S41*365.2</f>
        <v>48194</v>
      </c>
      <c r="U41" s="55" t="s">
        <v>78</v>
      </c>
      <c r="V41" s="54" t="str">
        <f aca="false">IF(Y41="","",Y41)</f>
        <v/>
      </c>
      <c r="W41" s="54" t="str">
        <f aca="false">IF(Z41="","",Z41)</f>
        <v>°С</v>
      </c>
      <c r="X41" s="57" t="n">
        <v>50</v>
      </c>
      <c r="Y41" s="57"/>
      <c r="Z41" s="59" t="s">
        <v>109</v>
      </c>
      <c r="AA41" s="54" t="s">
        <v>327</v>
      </c>
      <c r="AB41" s="57"/>
      <c r="AC41" s="59" t="s">
        <v>578</v>
      </c>
      <c r="AD41" s="58" t="n">
        <v>60</v>
      </c>
      <c r="AE41" s="63" t="n">
        <v>44152</v>
      </c>
      <c r="AF41" s="64" t="n">
        <f aca="false">IF(AD41=0,0,IF(AE41="","",EDATE(AE41,AD41)-DAY(1)))</f>
        <v>45947</v>
      </c>
      <c r="AG41" s="56" t="s">
        <v>81</v>
      </c>
      <c r="AH41" s="56" t="s">
        <v>82</v>
      </c>
      <c r="AI41" s="59" t="s">
        <v>3878</v>
      </c>
      <c r="AJ41" s="56" t="s">
        <v>712</v>
      </c>
      <c r="AK41" s="64" t="str">
        <f aca="true">IF(AE41=0,"нет данных",IF(TODAY()&lt;AF41-30,"поверен",IF(TODAY()&gt;AF41,"ЗАМЕНИТЬ","ПРОСРОЧЕН")))</f>
        <v>ПРОСРОЧЕН</v>
      </c>
      <c r="AL41" s="59"/>
      <c r="AM41" s="59" t="s">
        <v>85</v>
      </c>
      <c r="AN41" s="59" t="s">
        <v>3176</v>
      </c>
      <c r="AO41" s="59" t="s">
        <v>87</v>
      </c>
      <c r="AP41" s="57" t="s">
        <v>3828</v>
      </c>
      <c r="AQ41" s="65"/>
      <c r="AR41" s="64"/>
      <c r="AS41" s="59" t="s">
        <v>90</v>
      </c>
      <c r="AT41" s="54" t="s">
        <v>91</v>
      </c>
      <c r="AU41" s="54" t="n">
        <v>3401</v>
      </c>
      <c r="AV41" s="56"/>
      <c r="AW41" s="56"/>
      <c r="AX41" s="54"/>
      <c r="AY41" s="54"/>
      <c r="AZ41" s="54"/>
      <c r="BA41" s="56"/>
      <c r="BB41" s="56" t="s">
        <v>116</v>
      </c>
      <c r="BC41" s="56" t="s">
        <v>117</v>
      </c>
      <c r="BD41" s="59" t="n">
        <v>3201</v>
      </c>
      <c r="BE41" s="56"/>
      <c r="BF41" s="66"/>
      <c r="BG41" s="70"/>
      <c r="BH41" s="71"/>
      <c r="BI41" s="54"/>
      <c r="BJ41" s="249"/>
      <c r="BK41" s="246"/>
      <c r="BL41" s="72"/>
      <c r="BM41" s="72"/>
      <c r="BN41" s="72"/>
    </row>
    <row r="42" customFormat="false" ht="60" hidden="false" customHeight="true" outlineLevel="0" collapsed="false">
      <c r="A42" s="54"/>
      <c r="B42" s="54" t="s">
        <v>62</v>
      </c>
      <c r="C42" s="54" t="s">
        <v>63</v>
      </c>
      <c r="D42" s="55" t="s">
        <v>64</v>
      </c>
      <c r="E42" s="55" t="n">
        <v>214</v>
      </c>
      <c r="F42" s="56" t="s">
        <v>3254</v>
      </c>
      <c r="G42" s="56" t="s">
        <v>3879</v>
      </c>
      <c r="H42" s="55" t="s">
        <v>3880</v>
      </c>
      <c r="I42" s="57" t="s">
        <v>329</v>
      </c>
      <c r="J42" s="56" t="s">
        <v>330</v>
      </c>
      <c r="K42" s="58" t="s">
        <v>331</v>
      </c>
      <c r="L42" s="58" t="s">
        <v>332</v>
      </c>
      <c r="M42" s="56" t="s">
        <v>332</v>
      </c>
      <c r="N42" s="58" t="n">
        <v>2349128</v>
      </c>
      <c r="O42" s="54" t="s">
        <v>107</v>
      </c>
      <c r="P42" s="54" t="s">
        <v>76</v>
      </c>
      <c r="Q42" s="59" t="s">
        <v>108</v>
      </c>
      <c r="R42" s="69"/>
      <c r="S42" s="73" t="n">
        <v>15</v>
      </c>
      <c r="T42" s="61" t="n">
        <f aca="false">R42+S42*365.2</f>
        <v>5478</v>
      </c>
      <c r="U42" s="55"/>
      <c r="V42" s="54"/>
      <c r="W42" s="54"/>
      <c r="X42" s="57"/>
      <c r="Y42" s="57"/>
      <c r="Z42" s="59"/>
      <c r="AA42" s="54" t="s">
        <v>327</v>
      </c>
      <c r="AB42" s="57"/>
      <c r="AC42" s="59" t="s">
        <v>578</v>
      </c>
      <c r="AD42" s="58" t="n">
        <v>48</v>
      </c>
      <c r="AE42" s="63" t="n">
        <v>43839</v>
      </c>
      <c r="AF42" s="64" t="n">
        <f aca="false">IF(AD42=0,0,IF(AE42="","",EDATE(AE42,AD42)-DAY(1)))</f>
        <v>45269</v>
      </c>
      <c r="AG42" s="56" t="s">
        <v>81</v>
      </c>
      <c r="AH42" s="56" t="s">
        <v>82</v>
      </c>
      <c r="AI42" s="59" t="s">
        <v>3881</v>
      </c>
      <c r="AJ42" s="56" t="s">
        <v>3619</v>
      </c>
      <c r="AK42" s="64" t="str">
        <f aca="true">IF(AE42=0,"нет данных",IF(TODAY()&lt;AF42-30,"поверен",IF(TODAY()&gt;AF42,"ПРОСРОЧЕН")))</f>
        <v>ПРОСРОЧЕН</v>
      </c>
      <c r="AL42" s="59"/>
      <c r="AM42" s="59" t="s">
        <v>85</v>
      </c>
      <c r="AN42" s="59" t="s">
        <v>3176</v>
      </c>
      <c r="AO42" s="59" t="s">
        <v>87</v>
      </c>
      <c r="AP42" s="57"/>
      <c r="AQ42" s="65"/>
      <c r="AR42" s="64"/>
      <c r="AS42" s="59"/>
      <c r="AT42" s="54"/>
      <c r="AU42" s="54"/>
      <c r="AV42" s="56"/>
      <c r="AW42" s="56"/>
      <c r="AX42" s="54"/>
      <c r="AY42" s="54"/>
      <c r="AZ42" s="54"/>
      <c r="BA42" s="56"/>
      <c r="BB42" s="56" t="s">
        <v>116</v>
      </c>
      <c r="BC42" s="56" t="s">
        <v>117</v>
      </c>
      <c r="BD42" s="59" t="n">
        <v>3201</v>
      </c>
      <c r="BE42" s="56"/>
      <c r="BF42" s="66"/>
      <c r="BG42" s="70"/>
      <c r="BH42" s="71"/>
      <c r="BI42" s="54"/>
      <c r="BJ42" s="249"/>
      <c r="BK42" s="246"/>
      <c r="BL42" s="72"/>
      <c r="BM42" s="72"/>
      <c r="BN42" s="72"/>
    </row>
    <row r="43" customFormat="false" ht="60" hidden="false" customHeight="true" outlineLevel="0" collapsed="false">
      <c r="A43" s="54"/>
      <c r="B43" s="54" t="s">
        <v>62</v>
      </c>
      <c r="C43" s="54" t="s">
        <v>63</v>
      </c>
      <c r="D43" s="55" t="s">
        <v>64</v>
      </c>
      <c r="E43" s="55" t="n">
        <v>214</v>
      </c>
      <c r="F43" s="56" t="s">
        <v>3254</v>
      </c>
      <c r="G43" s="56" t="s">
        <v>3879</v>
      </c>
      <c r="H43" s="55" t="s">
        <v>3880</v>
      </c>
      <c r="I43" s="57" t="s">
        <v>321</v>
      </c>
      <c r="J43" s="56" t="s">
        <v>3050</v>
      </c>
      <c r="K43" s="54" t="s">
        <v>323</v>
      </c>
      <c r="L43" s="54" t="s">
        <v>324</v>
      </c>
      <c r="M43" s="56" t="s">
        <v>3770</v>
      </c>
      <c r="N43" s="58" t="n">
        <v>2349126</v>
      </c>
      <c r="O43" s="54" t="s">
        <v>305</v>
      </c>
      <c r="P43" s="54" t="s">
        <v>76</v>
      </c>
      <c r="Q43" s="59" t="s">
        <v>108</v>
      </c>
      <c r="R43" s="69" t="n">
        <v>42716</v>
      </c>
      <c r="S43" s="73" t="n">
        <v>15</v>
      </c>
      <c r="T43" s="61" t="n">
        <f aca="false">R43+S43*365.2</f>
        <v>48194</v>
      </c>
      <c r="U43" s="55" t="s">
        <v>334</v>
      </c>
      <c r="V43" s="54" t="str">
        <f aca="false">IF(Y43="","",Y43)</f>
        <v/>
      </c>
      <c r="W43" s="54" t="str">
        <f aca="false">IF(Z43="","",Z43)</f>
        <v>°С</v>
      </c>
      <c r="X43" s="57" t="n">
        <v>100</v>
      </c>
      <c r="Y43" s="57"/>
      <c r="Z43" s="59" t="s">
        <v>109</v>
      </c>
      <c r="AA43" s="54" t="s">
        <v>327</v>
      </c>
      <c r="AB43" s="57"/>
      <c r="AC43" s="59" t="s">
        <v>578</v>
      </c>
      <c r="AD43" s="58" t="n">
        <v>60</v>
      </c>
      <c r="AE43" s="63" t="n">
        <v>43664</v>
      </c>
      <c r="AF43" s="64" t="n">
        <f aca="false">IF(AD43=0,0,IF(AE43="","",EDATE(AE43,AD43)-DAY(1)))</f>
        <v>45460</v>
      </c>
      <c r="AG43" s="56" t="s">
        <v>81</v>
      </c>
      <c r="AH43" s="56" t="s">
        <v>82</v>
      </c>
      <c r="AI43" s="59" t="s">
        <v>3882</v>
      </c>
      <c r="AJ43" s="56" t="s">
        <v>3874</v>
      </c>
      <c r="AK43" s="64" t="str">
        <f aca="true">IF(AE43=0,"нет данных",IF(TODAY()&lt;AF43-30,"поверен",IF(TODAY()&gt;AF43,"ЗАМЕНИТЬ","ПРОСРОЧЕН")))</f>
        <v>ЗАМЕНИТЬ</v>
      </c>
      <c r="AL43" s="59"/>
      <c r="AM43" s="59" t="s">
        <v>85</v>
      </c>
      <c r="AN43" s="59" t="s">
        <v>3176</v>
      </c>
      <c r="AO43" s="59" t="s">
        <v>87</v>
      </c>
      <c r="AP43" s="57" t="s">
        <v>3828</v>
      </c>
      <c r="AQ43" s="65"/>
      <c r="AR43" s="64"/>
      <c r="AS43" s="59" t="s">
        <v>90</v>
      </c>
      <c r="AT43" s="54" t="s">
        <v>91</v>
      </c>
      <c r="AU43" s="54" t="n">
        <v>3402</v>
      </c>
      <c r="AV43" s="56"/>
      <c r="AW43" s="56"/>
      <c r="AX43" s="54"/>
      <c r="AY43" s="54"/>
      <c r="AZ43" s="54"/>
      <c r="BA43" s="56"/>
      <c r="BB43" s="56" t="s">
        <v>116</v>
      </c>
      <c r="BC43" s="56" t="s">
        <v>117</v>
      </c>
      <c r="BD43" s="59" t="n">
        <v>3201</v>
      </c>
      <c r="BE43" s="56"/>
      <c r="BF43" s="66"/>
      <c r="BG43" s="70"/>
      <c r="BH43" s="71"/>
      <c r="BI43" s="54"/>
      <c r="BJ43" s="249"/>
      <c r="BK43" s="246"/>
      <c r="BL43" s="72"/>
      <c r="BM43" s="72"/>
      <c r="BN43" s="72"/>
    </row>
    <row r="44" customFormat="false" ht="60" hidden="false" customHeight="true" outlineLevel="0" collapsed="false">
      <c r="A44" s="54"/>
      <c r="B44" s="54" t="s">
        <v>62</v>
      </c>
      <c r="C44" s="54" t="s">
        <v>63</v>
      </c>
      <c r="D44" s="55" t="s">
        <v>64</v>
      </c>
      <c r="E44" s="55" t="n">
        <v>214</v>
      </c>
      <c r="F44" s="56" t="s">
        <v>3254</v>
      </c>
      <c r="G44" s="56" t="s">
        <v>3883</v>
      </c>
      <c r="H44" s="55" t="s">
        <v>3884</v>
      </c>
      <c r="I44" s="57" t="s">
        <v>3885</v>
      </c>
      <c r="J44" s="56" t="s">
        <v>3886</v>
      </c>
      <c r="K44" s="58" t="s">
        <v>2118</v>
      </c>
      <c r="L44" s="54" t="s">
        <v>324</v>
      </c>
      <c r="M44" s="56" t="s">
        <v>3770</v>
      </c>
      <c r="N44" s="58" t="n">
        <v>2349127</v>
      </c>
      <c r="O44" s="54" t="s">
        <v>305</v>
      </c>
      <c r="P44" s="54" t="s">
        <v>76</v>
      </c>
      <c r="Q44" s="59" t="s">
        <v>108</v>
      </c>
      <c r="R44" s="69"/>
      <c r="S44" s="73" t="n">
        <v>15</v>
      </c>
      <c r="T44" s="61" t="n">
        <f aca="false">R44+S44*365.2</f>
        <v>5478</v>
      </c>
      <c r="U44" s="55" t="s">
        <v>78</v>
      </c>
      <c r="V44" s="54"/>
      <c r="W44" s="59" t="s">
        <v>109</v>
      </c>
      <c r="X44" s="57" t="n">
        <v>50</v>
      </c>
      <c r="Y44" s="57"/>
      <c r="Z44" s="59" t="s">
        <v>109</v>
      </c>
      <c r="AA44" s="54" t="s">
        <v>327</v>
      </c>
      <c r="AB44" s="57"/>
      <c r="AC44" s="59" t="s">
        <v>111</v>
      </c>
      <c r="AD44" s="58" t="n">
        <v>48</v>
      </c>
      <c r="AE44" s="63" t="n">
        <v>44180</v>
      </c>
      <c r="AF44" s="64" t="n">
        <f aca="false">IF(AD44=0,0,IF(AE44="","",EDATE(AE44,AD44)-DAY(1)))</f>
        <v>45610</v>
      </c>
      <c r="AG44" s="56" t="s">
        <v>81</v>
      </c>
      <c r="AH44" s="56" t="s">
        <v>82</v>
      </c>
      <c r="AI44" s="59" t="s">
        <v>3887</v>
      </c>
      <c r="AJ44" s="56" t="s">
        <v>712</v>
      </c>
      <c r="AK44" s="64" t="str">
        <f aca="true">IF(AE44=0,"нет данных",IF(TODAY()&lt;AF44-30,"поверен",IF(TODAY()&gt;AF44,"ЗАМЕНИТЬ","ПРОСРОЧЕН")))</f>
        <v>ЗАМЕНИТЬ</v>
      </c>
      <c r="AL44" s="59"/>
      <c r="AM44" s="59" t="s">
        <v>85</v>
      </c>
      <c r="AN44" s="59" t="s">
        <v>3176</v>
      </c>
      <c r="AO44" s="59" t="s">
        <v>87</v>
      </c>
      <c r="AP44" s="57"/>
      <c r="AQ44" s="65"/>
      <c r="AR44" s="64"/>
      <c r="AS44" s="59"/>
      <c r="AT44" s="54"/>
      <c r="AU44" s="54"/>
      <c r="AV44" s="56"/>
      <c r="AW44" s="56"/>
      <c r="AX44" s="54"/>
      <c r="AY44" s="54"/>
      <c r="AZ44" s="54"/>
      <c r="BA44" s="56"/>
      <c r="BB44" s="56" t="s">
        <v>116</v>
      </c>
      <c r="BC44" s="56" t="s">
        <v>117</v>
      </c>
      <c r="BD44" s="59" t="n">
        <v>3201</v>
      </c>
      <c r="BE44" s="56"/>
      <c r="BF44" s="66"/>
      <c r="BG44" s="70"/>
      <c r="BH44" s="71"/>
      <c r="BI44" s="54"/>
      <c r="BJ44" s="249"/>
      <c r="BK44" s="246"/>
      <c r="BL44" s="72"/>
      <c r="BM44" s="72"/>
      <c r="BN44" s="72"/>
    </row>
    <row r="45" customFormat="false" ht="60" hidden="false" customHeight="true" outlineLevel="0" collapsed="false">
      <c r="A45" s="54"/>
      <c r="B45" s="54" t="s">
        <v>62</v>
      </c>
      <c r="C45" s="54" t="s">
        <v>63</v>
      </c>
      <c r="D45" s="55" t="s">
        <v>64</v>
      </c>
      <c r="E45" s="55" t="n">
        <v>214</v>
      </c>
      <c r="F45" s="56" t="s">
        <v>3254</v>
      </c>
      <c r="G45" s="56" t="s">
        <v>3883</v>
      </c>
      <c r="H45" s="55" t="s">
        <v>3884</v>
      </c>
      <c r="I45" s="57" t="s">
        <v>329</v>
      </c>
      <c r="J45" s="56" t="s">
        <v>330</v>
      </c>
      <c r="K45" s="58" t="s">
        <v>331</v>
      </c>
      <c r="L45" s="54" t="s">
        <v>332</v>
      </c>
      <c r="M45" s="56" t="s">
        <v>332</v>
      </c>
      <c r="N45" s="58" t="n">
        <v>2349129</v>
      </c>
      <c r="O45" s="54" t="s">
        <v>107</v>
      </c>
      <c r="P45" s="54" t="s">
        <v>76</v>
      </c>
      <c r="Q45" s="59" t="s">
        <v>108</v>
      </c>
      <c r="R45" s="69" t="n">
        <v>42716</v>
      </c>
      <c r="S45" s="73" t="n">
        <v>15</v>
      </c>
      <c r="T45" s="61" t="n">
        <f aca="false">R45+S45*365.2</f>
        <v>48194</v>
      </c>
      <c r="U45" s="55" t="s">
        <v>334</v>
      </c>
      <c r="V45" s="54" t="str">
        <f aca="false">IF(Y45="","",Y45)</f>
        <v/>
      </c>
      <c r="W45" s="54" t="str">
        <f aca="false">IF(Z45="","",Z45)</f>
        <v>°С</v>
      </c>
      <c r="X45" s="57" t="n">
        <v>450</v>
      </c>
      <c r="Y45" s="57"/>
      <c r="Z45" s="59" t="s">
        <v>109</v>
      </c>
      <c r="AA45" s="54" t="s">
        <v>752</v>
      </c>
      <c r="AB45" s="57"/>
      <c r="AC45" s="59"/>
      <c r="AD45" s="58" t="n">
        <v>48</v>
      </c>
      <c r="AE45" s="63" t="n">
        <v>44180</v>
      </c>
      <c r="AF45" s="64" t="n">
        <f aca="false">IF(AD45=0,0,IF(AE45="","",EDATE(AE45,AD45)-DAY(1)))</f>
        <v>45610</v>
      </c>
      <c r="AG45" s="56" t="s">
        <v>81</v>
      </c>
      <c r="AH45" s="56" t="s">
        <v>82</v>
      </c>
      <c r="AI45" s="59" t="s">
        <v>3888</v>
      </c>
      <c r="AJ45" s="56" t="s">
        <v>712</v>
      </c>
      <c r="AK45" s="64" t="str">
        <f aca="true">IF(AE45=0,"нет данных",IF(TODAY()&lt;AF45-30,"поверен",IF(TODAY()&gt;AF45,"ЗАМЕНИТЬ","ПРОСРОЧЕН")))</f>
        <v>ЗАМЕНИТЬ</v>
      </c>
      <c r="AL45" s="59"/>
      <c r="AM45" s="59" t="s">
        <v>85</v>
      </c>
      <c r="AN45" s="59" t="s">
        <v>3176</v>
      </c>
      <c r="AO45" s="59" t="s">
        <v>87</v>
      </c>
      <c r="AP45" s="57" t="s">
        <v>3828</v>
      </c>
      <c r="AQ45" s="65"/>
      <c r="AR45" s="64"/>
      <c r="AS45" s="59" t="s">
        <v>90</v>
      </c>
      <c r="AT45" s="54" t="s">
        <v>91</v>
      </c>
      <c r="AU45" s="54" t="n">
        <v>3403</v>
      </c>
      <c r="AV45" s="56"/>
      <c r="AW45" s="56"/>
      <c r="AX45" s="54"/>
      <c r="AY45" s="54"/>
      <c r="AZ45" s="54"/>
      <c r="BA45" s="56"/>
      <c r="BB45" s="56" t="s">
        <v>116</v>
      </c>
      <c r="BC45" s="56" t="s">
        <v>117</v>
      </c>
      <c r="BD45" s="59" t="n">
        <v>3201</v>
      </c>
      <c r="BE45" s="56"/>
      <c r="BF45" s="66"/>
      <c r="BG45" s="70"/>
      <c r="BH45" s="71"/>
      <c r="BI45" s="54"/>
      <c r="BJ45" s="249"/>
      <c r="BK45" s="246"/>
      <c r="BL45" s="72"/>
      <c r="BM45" s="72"/>
      <c r="BN45" s="72"/>
    </row>
    <row r="46" customFormat="false" ht="60" hidden="false" customHeight="true" outlineLevel="0" collapsed="false">
      <c r="A46" s="54"/>
      <c r="B46" s="54" t="s">
        <v>62</v>
      </c>
      <c r="C46" s="54" t="s">
        <v>63</v>
      </c>
      <c r="D46" s="55" t="s">
        <v>64</v>
      </c>
      <c r="E46" s="55" t="s">
        <v>3869</v>
      </c>
      <c r="F46" s="56" t="s">
        <v>3254</v>
      </c>
      <c r="G46" s="56" t="s">
        <v>3889</v>
      </c>
      <c r="H46" s="55" t="s">
        <v>3890</v>
      </c>
      <c r="I46" s="57" t="s">
        <v>286</v>
      </c>
      <c r="J46" s="56" t="s">
        <v>287</v>
      </c>
      <c r="K46" s="58" t="s">
        <v>129</v>
      </c>
      <c r="L46" s="58" t="s">
        <v>130</v>
      </c>
      <c r="M46" s="56" t="s">
        <v>3335</v>
      </c>
      <c r="N46" s="58" t="s">
        <v>3891</v>
      </c>
      <c r="O46" s="54" t="s">
        <v>305</v>
      </c>
      <c r="P46" s="54" t="s">
        <v>76</v>
      </c>
      <c r="Q46" s="59" t="s">
        <v>135</v>
      </c>
      <c r="R46" s="69" t="n">
        <v>42718</v>
      </c>
      <c r="S46" s="73" t="n">
        <v>12</v>
      </c>
      <c r="T46" s="61" t="n">
        <f aca="false">R46+S46*365.2</f>
        <v>47100.4</v>
      </c>
      <c r="U46" s="55" t="s">
        <v>78</v>
      </c>
      <c r="V46" s="54" t="str">
        <f aca="false">IF(Y46="","",Y46)</f>
        <v>М</v>
      </c>
      <c r="W46" s="54" t="str">
        <f aca="false">IF(Z46="","",Z46)</f>
        <v>Па</v>
      </c>
      <c r="X46" s="57" t="n">
        <v>0.5</v>
      </c>
      <c r="Y46" s="57" t="s">
        <v>137</v>
      </c>
      <c r="Z46" s="59" t="s">
        <v>138</v>
      </c>
      <c r="AA46" s="55" t="s">
        <v>3805</v>
      </c>
      <c r="AB46" s="57"/>
      <c r="AC46" s="59" t="s">
        <v>111</v>
      </c>
      <c r="AD46" s="58" t="n">
        <v>60</v>
      </c>
      <c r="AE46" s="63" t="n">
        <v>44149</v>
      </c>
      <c r="AF46" s="64" t="n">
        <f aca="false">IF(AD46=0,0,IF(AE46="","",EDATE(AE46,AD46)-DAY(1)))</f>
        <v>45944</v>
      </c>
      <c r="AG46" s="56" t="s">
        <v>81</v>
      </c>
      <c r="AH46" s="56" t="s">
        <v>82</v>
      </c>
      <c r="AI46" s="59" t="s">
        <v>3892</v>
      </c>
      <c r="AJ46" s="56" t="s">
        <v>712</v>
      </c>
      <c r="AK46" s="64" t="str">
        <f aca="true">IF(AE46=0,"нет данных",IF(TODAY()&lt;AF46-30,"поверен",IF(TODAY()&gt;AF46,"ЗАМЕНИТЬ","ПРОСРОЧЕН")))</f>
        <v>ЗАМЕНИТЬ</v>
      </c>
      <c r="AL46" s="59"/>
      <c r="AM46" s="59" t="s">
        <v>85</v>
      </c>
      <c r="AN46" s="59" t="s">
        <v>3176</v>
      </c>
      <c r="AO46" s="59" t="s">
        <v>87</v>
      </c>
      <c r="AP46" s="57" t="s">
        <v>2047</v>
      </c>
      <c r="AQ46" s="65"/>
      <c r="AR46" s="64"/>
      <c r="AS46" s="59" t="s">
        <v>90</v>
      </c>
      <c r="AT46" s="54" t="s">
        <v>91</v>
      </c>
      <c r="AU46" s="54" t="n">
        <v>3404</v>
      </c>
      <c r="AV46" s="56"/>
      <c r="AW46" s="56"/>
      <c r="AX46" s="54"/>
      <c r="AY46" s="54"/>
      <c r="AZ46" s="54"/>
      <c r="BA46" s="56" t="s">
        <v>92</v>
      </c>
      <c r="BB46" s="56" t="s">
        <v>141</v>
      </c>
      <c r="BC46" s="56" t="s">
        <v>142</v>
      </c>
      <c r="BD46" s="59" t="n">
        <v>3001</v>
      </c>
      <c r="BE46" s="56"/>
      <c r="BF46" s="66"/>
      <c r="BG46" s="70"/>
      <c r="BH46" s="71"/>
      <c r="BI46" s="54"/>
      <c r="BJ46" s="249"/>
      <c r="BK46" s="246"/>
      <c r="BL46" s="72"/>
      <c r="BM46" s="72"/>
      <c r="BN46" s="72"/>
    </row>
    <row r="47" customFormat="false" ht="60" hidden="false" customHeight="true" outlineLevel="0" collapsed="false">
      <c r="A47" s="54"/>
      <c r="B47" s="54" t="s">
        <v>62</v>
      </c>
      <c r="C47" s="54" t="s">
        <v>63</v>
      </c>
      <c r="D47" s="55" t="s">
        <v>64</v>
      </c>
      <c r="E47" s="55" t="s">
        <v>3869</v>
      </c>
      <c r="F47" s="56" t="s">
        <v>3254</v>
      </c>
      <c r="G47" s="56" t="s">
        <v>3889</v>
      </c>
      <c r="H47" s="55" t="s">
        <v>3893</v>
      </c>
      <c r="I47" s="57" t="s">
        <v>286</v>
      </c>
      <c r="J47" s="56" t="s">
        <v>287</v>
      </c>
      <c r="K47" s="58" t="s">
        <v>129</v>
      </c>
      <c r="L47" s="58" t="s">
        <v>130</v>
      </c>
      <c r="M47" s="56" t="s">
        <v>3335</v>
      </c>
      <c r="N47" s="58" t="s">
        <v>3894</v>
      </c>
      <c r="O47" s="54" t="s">
        <v>305</v>
      </c>
      <c r="P47" s="54" t="s">
        <v>76</v>
      </c>
      <c r="Q47" s="59" t="s">
        <v>135</v>
      </c>
      <c r="R47" s="69" t="n">
        <v>42718</v>
      </c>
      <c r="S47" s="73" t="n">
        <v>12</v>
      </c>
      <c r="T47" s="61" t="n">
        <f aca="false">R47+S47*365.2</f>
        <v>47100.4</v>
      </c>
      <c r="U47" s="55" t="s">
        <v>78</v>
      </c>
      <c r="V47" s="54" t="str">
        <f aca="false">IF(Y47="","",Y47)</f>
        <v>М</v>
      </c>
      <c r="W47" s="54" t="str">
        <f aca="false">IF(Z47="","",Z47)</f>
        <v>Па</v>
      </c>
      <c r="X47" s="57" t="n">
        <v>0.5</v>
      </c>
      <c r="Y47" s="57" t="s">
        <v>137</v>
      </c>
      <c r="Z47" s="59" t="s">
        <v>138</v>
      </c>
      <c r="AA47" s="55" t="s">
        <v>3805</v>
      </c>
      <c r="AB47" s="57"/>
      <c r="AC47" s="59" t="s">
        <v>111</v>
      </c>
      <c r="AD47" s="58" t="n">
        <v>60</v>
      </c>
      <c r="AE47" s="63" t="n">
        <v>44149</v>
      </c>
      <c r="AF47" s="64" t="n">
        <f aca="false">IF(AD47=0,0,IF(AE47="","",EDATE(AE47,AD47)-DAY(1)))</f>
        <v>45944</v>
      </c>
      <c r="AG47" s="56" t="s">
        <v>81</v>
      </c>
      <c r="AH47" s="56" t="s">
        <v>82</v>
      </c>
      <c r="AI47" s="59" t="s">
        <v>3895</v>
      </c>
      <c r="AJ47" s="56" t="s">
        <v>712</v>
      </c>
      <c r="AK47" s="64" t="str">
        <f aca="true">IF(AE47=0,"нет данных",IF(TODAY()&lt;AF47-30,"поверен",IF(TODAY()&gt;AF47,"ЗАМЕНИТЬ","ПРОСРОЧЕН")))</f>
        <v>ЗАМЕНИТЬ</v>
      </c>
      <c r="AL47" s="59"/>
      <c r="AM47" s="59" t="s">
        <v>85</v>
      </c>
      <c r="AN47" s="59" t="s">
        <v>3176</v>
      </c>
      <c r="AO47" s="59" t="s">
        <v>87</v>
      </c>
      <c r="AP47" s="57" t="s">
        <v>3828</v>
      </c>
      <c r="AQ47" s="65" t="n">
        <v>2016</v>
      </c>
      <c r="AR47" s="64"/>
      <c r="AS47" s="59" t="s">
        <v>90</v>
      </c>
      <c r="AT47" s="54" t="s">
        <v>91</v>
      </c>
      <c r="AU47" s="54" t="n">
        <v>3406</v>
      </c>
      <c r="AV47" s="56"/>
      <c r="AW47" s="56"/>
      <c r="AX47" s="54"/>
      <c r="AY47" s="54"/>
      <c r="AZ47" s="54"/>
      <c r="BA47" s="56" t="s">
        <v>92</v>
      </c>
      <c r="BB47" s="56" t="s">
        <v>141</v>
      </c>
      <c r="BC47" s="56" t="s">
        <v>142</v>
      </c>
      <c r="BD47" s="59" t="n">
        <v>3001</v>
      </c>
      <c r="BE47" s="56"/>
      <c r="BF47" s="66"/>
      <c r="BG47" s="70"/>
      <c r="BH47" s="71"/>
      <c r="BI47" s="54"/>
      <c r="BJ47" s="249"/>
      <c r="BK47" s="246"/>
      <c r="BL47" s="72"/>
      <c r="BM47" s="72"/>
      <c r="BN47" s="72"/>
    </row>
    <row r="48" customFormat="false" ht="60" hidden="false" customHeight="true" outlineLevel="0" collapsed="false">
      <c r="A48" s="54"/>
      <c r="B48" s="54" t="s">
        <v>62</v>
      </c>
      <c r="C48" s="54" t="s">
        <v>63</v>
      </c>
      <c r="D48" s="55" t="s">
        <v>64</v>
      </c>
      <c r="E48" s="55" t="n">
        <v>214</v>
      </c>
      <c r="F48" s="56" t="s">
        <v>3254</v>
      </c>
      <c r="G48" s="56" t="s">
        <v>3896</v>
      </c>
      <c r="H48" s="55" t="s">
        <v>3897</v>
      </c>
      <c r="I48" s="57" t="s">
        <v>286</v>
      </c>
      <c r="J48" s="56" t="s">
        <v>287</v>
      </c>
      <c r="K48" s="58" t="s">
        <v>129</v>
      </c>
      <c r="L48" s="58" t="s">
        <v>130</v>
      </c>
      <c r="M48" s="56" t="s">
        <v>3335</v>
      </c>
      <c r="N48" s="58" t="s">
        <v>3898</v>
      </c>
      <c r="O48" s="54" t="s">
        <v>305</v>
      </c>
      <c r="P48" s="54" t="s">
        <v>76</v>
      </c>
      <c r="Q48" s="59" t="s">
        <v>135</v>
      </c>
      <c r="R48" s="69" t="n">
        <v>42718</v>
      </c>
      <c r="S48" s="73" t="n">
        <v>12</v>
      </c>
      <c r="T48" s="61" t="n">
        <f aca="false">R48+S48*365.2</f>
        <v>47100.4</v>
      </c>
      <c r="U48" s="55" t="s">
        <v>78</v>
      </c>
      <c r="V48" s="54" t="str">
        <f aca="false">IF(Y48="","",Y48)</f>
        <v>М</v>
      </c>
      <c r="W48" s="54" t="str">
        <f aca="false">IF(Z48="","",Z48)</f>
        <v>Па</v>
      </c>
      <c r="X48" s="57" t="n">
        <v>0.5</v>
      </c>
      <c r="Y48" s="57" t="s">
        <v>137</v>
      </c>
      <c r="Z48" s="59" t="s">
        <v>138</v>
      </c>
      <c r="AA48" s="55" t="s">
        <v>3805</v>
      </c>
      <c r="AB48" s="57"/>
      <c r="AC48" s="59" t="s">
        <v>111</v>
      </c>
      <c r="AD48" s="58" t="n">
        <v>60</v>
      </c>
      <c r="AE48" s="63" t="n">
        <v>44149</v>
      </c>
      <c r="AF48" s="64" t="n">
        <f aca="false">IF(AD48=0,0,IF(AE48="","",EDATE(AE48,AD48)-DAY(1)))</f>
        <v>45944</v>
      </c>
      <c r="AG48" s="56" t="s">
        <v>81</v>
      </c>
      <c r="AH48" s="56" t="s">
        <v>82</v>
      </c>
      <c r="AI48" s="59" t="s">
        <v>3899</v>
      </c>
      <c r="AJ48" s="56" t="s">
        <v>712</v>
      </c>
      <c r="AK48" s="64" t="str">
        <f aca="true">IF(AE48=0,"нет данных",IF(TODAY()&lt;AF48-30,"поверен",IF(TODAY()&gt;AF48,"ЗАМЕНИТЬ","ПРОСРОЧЕН")))</f>
        <v>ЗАМЕНИТЬ</v>
      </c>
      <c r="AL48" s="59"/>
      <c r="AM48" s="59" t="s">
        <v>85</v>
      </c>
      <c r="AN48" s="59" t="s">
        <v>3176</v>
      </c>
      <c r="AO48" s="59" t="s">
        <v>87</v>
      </c>
      <c r="AP48" s="57" t="s">
        <v>3900</v>
      </c>
      <c r="AQ48" s="65"/>
      <c r="AR48" s="64"/>
      <c r="AS48" s="59" t="s">
        <v>90</v>
      </c>
      <c r="AT48" s="54" t="s">
        <v>91</v>
      </c>
      <c r="AU48" s="54" t="n">
        <v>3408</v>
      </c>
      <c r="AV48" s="56"/>
      <c r="AW48" s="56"/>
      <c r="AX48" s="54"/>
      <c r="AY48" s="54"/>
      <c r="AZ48" s="54"/>
      <c r="BA48" s="56" t="s">
        <v>2344</v>
      </c>
      <c r="BB48" s="56" t="s">
        <v>141</v>
      </c>
      <c r="BC48" s="56" t="s">
        <v>142</v>
      </c>
      <c r="BD48" s="59" t="n">
        <v>3001</v>
      </c>
      <c r="BE48" s="56"/>
      <c r="BF48" s="66"/>
      <c r="BG48" s="70"/>
      <c r="BH48" s="71"/>
      <c r="BI48" s="54"/>
      <c r="BJ48" s="249"/>
      <c r="BK48" s="246"/>
      <c r="BL48" s="72"/>
      <c r="BM48" s="72"/>
      <c r="BN48" s="72"/>
    </row>
    <row r="49" customFormat="false" ht="60" hidden="false" customHeight="true" outlineLevel="0" collapsed="false">
      <c r="A49" s="54"/>
      <c r="B49" s="54" t="s">
        <v>62</v>
      </c>
      <c r="C49" s="54" t="s">
        <v>63</v>
      </c>
      <c r="D49" s="55" t="s">
        <v>64</v>
      </c>
      <c r="E49" s="55" t="n">
        <v>214</v>
      </c>
      <c r="F49" s="56" t="s">
        <v>3254</v>
      </c>
      <c r="G49" s="56" t="s">
        <v>3901</v>
      </c>
      <c r="H49" s="55" t="s">
        <v>3902</v>
      </c>
      <c r="I49" s="57" t="s">
        <v>286</v>
      </c>
      <c r="J49" s="56" t="s">
        <v>287</v>
      </c>
      <c r="K49" s="58" t="s">
        <v>129</v>
      </c>
      <c r="L49" s="58" t="s">
        <v>130</v>
      </c>
      <c r="M49" s="56" t="s">
        <v>3335</v>
      </c>
      <c r="N49" s="58" t="s">
        <v>3903</v>
      </c>
      <c r="O49" s="54" t="s">
        <v>305</v>
      </c>
      <c r="P49" s="54" t="s">
        <v>76</v>
      </c>
      <c r="Q49" s="59" t="s">
        <v>135</v>
      </c>
      <c r="R49" s="69" t="n">
        <v>42718</v>
      </c>
      <c r="S49" s="73" t="n">
        <v>12</v>
      </c>
      <c r="T49" s="61" t="n">
        <f aca="false">R49+S49*365.2</f>
        <v>47100.4</v>
      </c>
      <c r="U49" s="55" t="s">
        <v>78</v>
      </c>
      <c r="V49" s="54" t="str">
        <f aca="false">IF(Y49="","",Y49)</f>
        <v>М</v>
      </c>
      <c r="W49" s="54" t="str">
        <f aca="false">IF(Z49="","",Z49)</f>
        <v>Па</v>
      </c>
      <c r="X49" s="57" t="n">
        <v>0.5</v>
      </c>
      <c r="Y49" s="57" t="s">
        <v>137</v>
      </c>
      <c r="Z49" s="59" t="s">
        <v>138</v>
      </c>
      <c r="AA49" s="55" t="s">
        <v>3805</v>
      </c>
      <c r="AB49" s="57"/>
      <c r="AC49" s="59" t="s">
        <v>111</v>
      </c>
      <c r="AD49" s="58" t="n">
        <v>60</v>
      </c>
      <c r="AE49" s="63" t="n">
        <v>44149</v>
      </c>
      <c r="AF49" s="64" t="n">
        <f aca="false">IF(AD49=0,0,IF(AE49="","",EDATE(AE49,AD49)-DAY(1)))</f>
        <v>45944</v>
      </c>
      <c r="AG49" s="56" t="s">
        <v>81</v>
      </c>
      <c r="AH49" s="56" t="s">
        <v>82</v>
      </c>
      <c r="AI49" s="59" t="s">
        <v>3904</v>
      </c>
      <c r="AJ49" s="56" t="s">
        <v>712</v>
      </c>
      <c r="AK49" s="64" t="str">
        <f aca="true">IF(AE49=0,"нет данных",IF(TODAY()&lt;AF49-30,"поверен",IF(TODAY()&gt;AF49,"ЗАМЕНИТЬ","ПРОСРОЧЕН")))</f>
        <v>ЗАМЕНИТЬ</v>
      </c>
      <c r="AL49" s="59"/>
      <c r="AM49" s="59" t="s">
        <v>85</v>
      </c>
      <c r="AN49" s="59" t="s">
        <v>3176</v>
      </c>
      <c r="AO49" s="59" t="s">
        <v>87</v>
      </c>
      <c r="AP49" s="57" t="s">
        <v>3900</v>
      </c>
      <c r="AQ49" s="65"/>
      <c r="AR49" s="64"/>
      <c r="AS49" s="59" t="s">
        <v>90</v>
      </c>
      <c r="AT49" s="54" t="s">
        <v>91</v>
      </c>
      <c r="AU49" s="54" t="n">
        <v>3410</v>
      </c>
      <c r="AV49" s="56"/>
      <c r="AW49" s="56"/>
      <c r="AX49" s="54"/>
      <c r="AY49" s="54"/>
      <c r="AZ49" s="54"/>
      <c r="BA49" s="56"/>
      <c r="BB49" s="56" t="s">
        <v>141</v>
      </c>
      <c r="BC49" s="56" t="s">
        <v>142</v>
      </c>
      <c r="BD49" s="59" t="n">
        <v>3001</v>
      </c>
      <c r="BE49" s="56"/>
      <c r="BF49" s="66"/>
      <c r="BG49" s="70"/>
      <c r="BH49" s="71"/>
      <c r="BI49" s="54"/>
      <c r="BJ49" s="249"/>
      <c r="BK49" s="246"/>
      <c r="BL49" s="72"/>
      <c r="BM49" s="72"/>
      <c r="BN49" s="72"/>
    </row>
    <row r="50" customFormat="false" ht="60" hidden="false" customHeight="true" outlineLevel="0" collapsed="false">
      <c r="A50" s="54"/>
      <c r="B50" s="54" t="s">
        <v>62</v>
      </c>
      <c r="C50" s="54" t="s">
        <v>63</v>
      </c>
      <c r="D50" s="55" t="s">
        <v>64</v>
      </c>
      <c r="E50" s="55" t="n">
        <v>214</v>
      </c>
      <c r="F50" s="56" t="s">
        <v>3254</v>
      </c>
      <c r="G50" s="56" t="s">
        <v>3879</v>
      </c>
      <c r="H50" s="55" t="s">
        <v>3905</v>
      </c>
      <c r="I50" s="57" t="s">
        <v>286</v>
      </c>
      <c r="J50" s="56" t="s">
        <v>287</v>
      </c>
      <c r="K50" s="58" t="s">
        <v>129</v>
      </c>
      <c r="L50" s="58" t="s">
        <v>130</v>
      </c>
      <c r="M50" s="56" t="s">
        <v>3335</v>
      </c>
      <c r="N50" s="58" t="s">
        <v>3906</v>
      </c>
      <c r="O50" s="54" t="s">
        <v>305</v>
      </c>
      <c r="P50" s="54" t="s">
        <v>76</v>
      </c>
      <c r="Q50" s="59" t="s">
        <v>135</v>
      </c>
      <c r="R50" s="69" t="n">
        <v>42718</v>
      </c>
      <c r="S50" s="73" t="n">
        <v>12</v>
      </c>
      <c r="T50" s="61" t="n">
        <f aca="false">R50+S50*365.2</f>
        <v>47100.4</v>
      </c>
      <c r="U50" s="55" t="s">
        <v>78</v>
      </c>
      <c r="V50" s="54" t="str">
        <f aca="false">IF(Y50="","",Y50)</f>
        <v>М</v>
      </c>
      <c r="W50" s="54" t="str">
        <f aca="false">IF(Z50="","",Z50)</f>
        <v>Па</v>
      </c>
      <c r="X50" s="57" t="n">
        <v>1</v>
      </c>
      <c r="Y50" s="57" t="s">
        <v>137</v>
      </c>
      <c r="Z50" s="59" t="s">
        <v>138</v>
      </c>
      <c r="AA50" s="55" t="s">
        <v>3805</v>
      </c>
      <c r="AB50" s="57"/>
      <c r="AC50" s="59" t="s">
        <v>111</v>
      </c>
      <c r="AD50" s="58" t="n">
        <v>60</v>
      </c>
      <c r="AE50" s="63" t="n">
        <v>44149</v>
      </c>
      <c r="AF50" s="64" t="n">
        <f aca="false">IF(AD50=0,0,IF(AE50="","",EDATE(AE50,AD50)-DAY(1)))</f>
        <v>45944</v>
      </c>
      <c r="AG50" s="56" t="s">
        <v>81</v>
      </c>
      <c r="AH50" s="56" t="s">
        <v>82</v>
      </c>
      <c r="AI50" s="59" t="s">
        <v>3907</v>
      </c>
      <c r="AJ50" s="56" t="s">
        <v>712</v>
      </c>
      <c r="AK50" s="64" t="str">
        <f aca="true">IF(AE50=0,"нет данных",IF(TODAY()&lt;AF50-30,"поверен",IF(TODAY()&gt;AF50,"ЗАМЕНИТЬ","ПРОСРОЧЕН")))</f>
        <v>ЗАМЕНИТЬ</v>
      </c>
      <c r="AL50" s="59"/>
      <c r="AM50" s="59" t="s">
        <v>85</v>
      </c>
      <c r="AN50" s="59" t="s">
        <v>3176</v>
      </c>
      <c r="AO50" s="59" t="s">
        <v>87</v>
      </c>
      <c r="AP50" s="57" t="s">
        <v>3908</v>
      </c>
      <c r="AQ50" s="65" t="n">
        <v>2016</v>
      </c>
      <c r="AR50" s="64"/>
      <c r="AS50" s="59" t="s">
        <v>90</v>
      </c>
      <c r="AT50" s="54" t="s">
        <v>91</v>
      </c>
      <c r="AU50" s="54" t="n">
        <v>3412</v>
      </c>
      <c r="AV50" s="56"/>
      <c r="AW50" s="56"/>
      <c r="AX50" s="54"/>
      <c r="AY50" s="54"/>
      <c r="AZ50" s="54"/>
      <c r="BA50" s="56"/>
      <c r="BB50" s="56" t="s">
        <v>141</v>
      </c>
      <c r="BC50" s="56" t="s">
        <v>142</v>
      </c>
      <c r="BD50" s="59" t="n">
        <v>3001</v>
      </c>
      <c r="BE50" s="56"/>
      <c r="BF50" s="66"/>
      <c r="BG50" s="70"/>
      <c r="BH50" s="71"/>
      <c r="BI50" s="54"/>
      <c r="BJ50" s="249"/>
      <c r="BK50" s="246"/>
      <c r="BL50" s="72"/>
      <c r="BM50" s="72"/>
      <c r="BN50" s="72"/>
    </row>
    <row r="51" customFormat="false" ht="60" hidden="false" customHeight="true" outlineLevel="0" collapsed="false">
      <c r="A51" s="54"/>
      <c r="B51" s="54" t="s">
        <v>62</v>
      </c>
      <c r="C51" s="54" t="s">
        <v>63</v>
      </c>
      <c r="D51" s="55" t="s">
        <v>64</v>
      </c>
      <c r="E51" s="55" t="s">
        <v>3869</v>
      </c>
      <c r="F51" s="56" t="s">
        <v>3254</v>
      </c>
      <c r="G51" s="56" t="s">
        <v>3909</v>
      </c>
      <c r="H51" s="55" t="s">
        <v>3910</v>
      </c>
      <c r="I51" s="57" t="s">
        <v>286</v>
      </c>
      <c r="J51" s="56" t="s">
        <v>287</v>
      </c>
      <c r="K51" s="58" t="s">
        <v>129</v>
      </c>
      <c r="L51" s="58" t="s">
        <v>130</v>
      </c>
      <c r="M51" s="56" t="s">
        <v>3335</v>
      </c>
      <c r="N51" s="58" t="s">
        <v>3911</v>
      </c>
      <c r="O51" s="54" t="s">
        <v>305</v>
      </c>
      <c r="P51" s="54" t="s">
        <v>76</v>
      </c>
      <c r="Q51" s="59" t="s">
        <v>135</v>
      </c>
      <c r="R51" s="69" t="n">
        <v>42718</v>
      </c>
      <c r="S51" s="73" t="n">
        <v>12</v>
      </c>
      <c r="T51" s="61" t="n">
        <f aca="false">R51+S51*365.2</f>
        <v>47100.4</v>
      </c>
      <c r="U51" s="55" t="s">
        <v>78</v>
      </c>
      <c r="V51" s="54" t="str">
        <f aca="false">IF(Y51="","",Y51)</f>
        <v>М</v>
      </c>
      <c r="W51" s="54" t="str">
        <f aca="false">IF(Z51="","",Z51)</f>
        <v>Па</v>
      </c>
      <c r="X51" s="57" t="n">
        <v>0.5</v>
      </c>
      <c r="Y51" s="57" t="s">
        <v>137</v>
      </c>
      <c r="Z51" s="59" t="s">
        <v>138</v>
      </c>
      <c r="AA51" s="55" t="s">
        <v>3805</v>
      </c>
      <c r="AB51" s="57"/>
      <c r="AC51" s="59" t="s">
        <v>111</v>
      </c>
      <c r="AD51" s="58" t="n">
        <v>60</v>
      </c>
      <c r="AE51" s="63" t="n">
        <v>44149</v>
      </c>
      <c r="AF51" s="64" t="n">
        <f aca="false">IF(AD51=0,0,IF(AE51="","",EDATE(AE51,AD51)-DAY(1)))</f>
        <v>45944</v>
      </c>
      <c r="AG51" s="56" t="s">
        <v>81</v>
      </c>
      <c r="AH51" s="56" t="s">
        <v>82</v>
      </c>
      <c r="AI51" s="59" t="s">
        <v>3912</v>
      </c>
      <c r="AJ51" s="56" t="s">
        <v>712</v>
      </c>
      <c r="AK51" s="64" t="str">
        <f aca="true">IF(AE51=0,"нет данных",IF(TODAY()&lt;AF51-30,"поверен",IF(TODAY()&gt;AF51,"ЗАМЕНИТЬ","ПРОСРОЧЕН")))</f>
        <v>ЗАМЕНИТЬ</v>
      </c>
      <c r="AL51" s="59"/>
      <c r="AM51" s="59" t="s">
        <v>85</v>
      </c>
      <c r="AN51" s="59" t="s">
        <v>3176</v>
      </c>
      <c r="AO51" s="59" t="s">
        <v>87</v>
      </c>
      <c r="AP51" s="57" t="s">
        <v>2047</v>
      </c>
      <c r="AQ51" s="65" t="n">
        <v>2016</v>
      </c>
      <c r="AR51" s="64"/>
      <c r="AS51" s="59" t="s">
        <v>90</v>
      </c>
      <c r="AT51" s="54" t="s">
        <v>91</v>
      </c>
      <c r="AU51" s="54" t="n">
        <v>3405</v>
      </c>
      <c r="AV51" s="56"/>
      <c r="AW51" s="56"/>
      <c r="AX51" s="54"/>
      <c r="AY51" s="54"/>
      <c r="AZ51" s="54"/>
      <c r="BA51" s="56" t="s">
        <v>92</v>
      </c>
      <c r="BB51" s="56" t="s">
        <v>141</v>
      </c>
      <c r="BC51" s="56" t="s">
        <v>142</v>
      </c>
      <c r="BD51" s="59" t="n">
        <v>3001</v>
      </c>
      <c r="BE51" s="56"/>
      <c r="BF51" s="66"/>
      <c r="BG51" s="70"/>
      <c r="BH51" s="71"/>
      <c r="BI51" s="54"/>
      <c r="BJ51" s="249"/>
      <c r="BK51" s="246"/>
      <c r="BL51" s="72"/>
      <c r="BM51" s="72"/>
      <c r="BN51" s="72"/>
    </row>
    <row r="52" customFormat="false" ht="60" hidden="false" customHeight="true" outlineLevel="0" collapsed="false">
      <c r="A52" s="54"/>
      <c r="B52" s="54" t="s">
        <v>62</v>
      </c>
      <c r="C52" s="54" t="s">
        <v>63</v>
      </c>
      <c r="D52" s="55" t="s">
        <v>64</v>
      </c>
      <c r="E52" s="55" t="n">
        <v>214</v>
      </c>
      <c r="F52" s="56" t="s">
        <v>3254</v>
      </c>
      <c r="G52" s="56" t="s">
        <v>3909</v>
      </c>
      <c r="H52" s="55" t="s">
        <v>3913</v>
      </c>
      <c r="I52" s="57" t="s">
        <v>286</v>
      </c>
      <c r="J52" s="56" t="s">
        <v>287</v>
      </c>
      <c r="K52" s="58" t="s">
        <v>129</v>
      </c>
      <c r="L52" s="58" t="s">
        <v>130</v>
      </c>
      <c r="M52" s="56" t="s">
        <v>3335</v>
      </c>
      <c r="N52" s="58" t="s">
        <v>3914</v>
      </c>
      <c r="O52" s="54" t="s">
        <v>305</v>
      </c>
      <c r="P52" s="54" t="s">
        <v>76</v>
      </c>
      <c r="Q52" s="59" t="s">
        <v>135</v>
      </c>
      <c r="R52" s="69" t="n">
        <v>42718</v>
      </c>
      <c r="S52" s="73" t="n">
        <v>12</v>
      </c>
      <c r="T52" s="61" t="n">
        <f aca="false">R52+S52*365.2</f>
        <v>47100.4</v>
      </c>
      <c r="U52" s="55" t="s">
        <v>78</v>
      </c>
      <c r="V52" s="54" t="str">
        <f aca="false">IF(Y52="","",Y52)</f>
        <v>М</v>
      </c>
      <c r="W52" s="54" t="str">
        <f aca="false">IF(Z52="","",Z52)</f>
        <v>Па</v>
      </c>
      <c r="X52" s="57" t="n">
        <v>0.5</v>
      </c>
      <c r="Y52" s="57" t="s">
        <v>137</v>
      </c>
      <c r="Z52" s="59" t="s">
        <v>138</v>
      </c>
      <c r="AA52" s="55" t="s">
        <v>3805</v>
      </c>
      <c r="AB52" s="57"/>
      <c r="AC52" s="59" t="s">
        <v>111</v>
      </c>
      <c r="AD52" s="58" t="n">
        <v>60</v>
      </c>
      <c r="AE52" s="63" t="n">
        <v>44149</v>
      </c>
      <c r="AF52" s="64" t="n">
        <f aca="false">IF(AD52=0,0,IF(AE52="","",EDATE(AE52,AD52)-DAY(1)))</f>
        <v>45944</v>
      </c>
      <c r="AG52" s="56" t="s">
        <v>81</v>
      </c>
      <c r="AH52" s="56" t="s">
        <v>82</v>
      </c>
      <c r="AI52" s="59" t="s">
        <v>3915</v>
      </c>
      <c r="AJ52" s="56" t="s">
        <v>712</v>
      </c>
      <c r="AK52" s="64" t="str">
        <f aca="true">IF(AE52=0,"нет данных",IF(TODAY()&lt;AF52-30,"поверен",IF(TODAY()&gt;AF52,"ЗАМЕНИТЬ","ПРОСРОЧЕН")))</f>
        <v>ЗАМЕНИТЬ</v>
      </c>
      <c r="AL52" s="59"/>
      <c r="AM52" s="59" t="s">
        <v>85</v>
      </c>
      <c r="AN52" s="59" t="s">
        <v>3176</v>
      </c>
      <c r="AO52" s="59" t="s">
        <v>87</v>
      </c>
      <c r="AP52" s="57" t="s">
        <v>2047</v>
      </c>
      <c r="AQ52" s="65" t="n">
        <v>2016</v>
      </c>
      <c r="AR52" s="64"/>
      <c r="AS52" s="59" t="s">
        <v>90</v>
      </c>
      <c r="AT52" s="54" t="s">
        <v>91</v>
      </c>
      <c r="AU52" s="54" t="n">
        <v>3407</v>
      </c>
      <c r="AV52" s="56"/>
      <c r="AW52" s="56"/>
      <c r="AX52" s="54"/>
      <c r="AY52" s="54"/>
      <c r="AZ52" s="54"/>
      <c r="BA52" s="56" t="s">
        <v>92</v>
      </c>
      <c r="BB52" s="56" t="s">
        <v>141</v>
      </c>
      <c r="BC52" s="56" t="s">
        <v>142</v>
      </c>
      <c r="BD52" s="59" t="n">
        <v>3001</v>
      </c>
      <c r="BE52" s="56"/>
      <c r="BF52" s="66"/>
      <c r="BG52" s="70"/>
      <c r="BH52" s="71"/>
      <c r="BI52" s="54"/>
      <c r="BJ52" s="249"/>
      <c r="BK52" s="246"/>
      <c r="BL52" s="72"/>
      <c r="BM52" s="72"/>
      <c r="BN52" s="72"/>
    </row>
    <row r="53" customFormat="false" ht="60" hidden="false" customHeight="true" outlineLevel="0" collapsed="false">
      <c r="A53" s="54"/>
      <c r="B53" s="54" t="s">
        <v>62</v>
      </c>
      <c r="C53" s="54" t="s">
        <v>63</v>
      </c>
      <c r="D53" s="55" t="s">
        <v>64</v>
      </c>
      <c r="E53" s="55" t="n">
        <v>214</v>
      </c>
      <c r="F53" s="56" t="s">
        <v>3254</v>
      </c>
      <c r="G53" s="56" t="s">
        <v>3916</v>
      </c>
      <c r="H53" s="55" t="s">
        <v>3917</v>
      </c>
      <c r="I53" s="57" t="s">
        <v>286</v>
      </c>
      <c r="J53" s="56" t="s">
        <v>287</v>
      </c>
      <c r="K53" s="58" t="s">
        <v>129</v>
      </c>
      <c r="L53" s="58" t="s">
        <v>130</v>
      </c>
      <c r="M53" s="56" t="s">
        <v>3335</v>
      </c>
      <c r="N53" s="58" t="s">
        <v>3918</v>
      </c>
      <c r="O53" s="54" t="s">
        <v>305</v>
      </c>
      <c r="P53" s="54" t="s">
        <v>76</v>
      </c>
      <c r="Q53" s="59" t="s">
        <v>135</v>
      </c>
      <c r="R53" s="69" t="n">
        <v>42718</v>
      </c>
      <c r="S53" s="73" t="n">
        <v>12</v>
      </c>
      <c r="T53" s="61" t="n">
        <f aca="false">R53+S53*365.2</f>
        <v>47100.4</v>
      </c>
      <c r="U53" s="55" t="s">
        <v>78</v>
      </c>
      <c r="V53" s="54" t="str">
        <f aca="false">IF(Y53="","",Y53)</f>
        <v>М</v>
      </c>
      <c r="W53" s="54" t="str">
        <f aca="false">IF(Z53="","",Z53)</f>
        <v>Па</v>
      </c>
      <c r="X53" s="57" t="n">
        <v>0.5</v>
      </c>
      <c r="Y53" s="57" t="s">
        <v>137</v>
      </c>
      <c r="Z53" s="59" t="s">
        <v>138</v>
      </c>
      <c r="AA53" s="55" t="s">
        <v>3805</v>
      </c>
      <c r="AB53" s="57"/>
      <c r="AC53" s="59" t="s">
        <v>111</v>
      </c>
      <c r="AD53" s="58" t="n">
        <v>60</v>
      </c>
      <c r="AE53" s="63" t="n">
        <v>44149</v>
      </c>
      <c r="AF53" s="64" t="n">
        <f aca="false">IF(AD53=0,0,IF(AE53="","",EDATE(AE53,AD53)-DAY(1)))</f>
        <v>45944</v>
      </c>
      <c r="AG53" s="56" t="s">
        <v>81</v>
      </c>
      <c r="AH53" s="56" t="s">
        <v>82</v>
      </c>
      <c r="AI53" s="59" t="s">
        <v>3919</v>
      </c>
      <c r="AJ53" s="56" t="s">
        <v>712</v>
      </c>
      <c r="AK53" s="64" t="str">
        <f aca="true">IF(AE53=0,"нет данных",IF(TODAY()&lt;AF53-30,"поверен",IF(TODAY()&gt;AF53,"ЗАМЕНИТЬ","ПРОСРОЧЕН")))</f>
        <v>ЗАМЕНИТЬ</v>
      </c>
      <c r="AL53" s="59"/>
      <c r="AM53" s="59" t="s">
        <v>85</v>
      </c>
      <c r="AN53" s="59" t="s">
        <v>3176</v>
      </c>
      <c r="AO53" s="59" t="s">
        <v>87</v>
      </c>
      <c r="AP53" s="57" t="s">
        <v>3828</v>
      </c>
      <c r="AQ53" s="65"/>
      <c r="AR53" s="64"/>
      <c r="AS53" s="59" t="s">
        <v>90</v>
      </c>
      <c r="AT53" s="54" t="s">
        <v>91</v>
      </c>
      <c r="AU53" s="54" t="n">
        <v>3409</v>
      </c>
      <c r="AV53" s="56"/>
      <c r="AW53" s="56"/>
      <c r="AX53" s="54"/>
      <c r="AY53" s="54"/>
      <c r="AZ53" s="54"/>
      <c r="BA53" s="56" t="s">
        <v>2344</v>
      </c>
      <c r="BB53" s="56" t="s">
        <v>141</v>
      </c>
      <c r="BC53" s="56" t="s">
        <v>142</v>
      </c>
      <c r="BD53" s="59" t="n">
        <v>3001</v>
      </c>
      <c r="BE53" s="56"/>
      <c r="BF53" s="66"/>
      <c r="BG53" s="70"/>
      <c r="BH53" s="71"/>
      <c r="BI53" s="54"/>
      <c r="BJ53" s="249"/>
      <c r="BK53" s="246"/>
      <c r="BL53" s="72"/>
      <c r="BM53" s="72"/>
      <c r="BN53" s="72"/>
    </row>
    <row r="54" customFormat="false" ht="60" hidden="false" customHeight="true" outlineLevel="0" collapsed="false">
      <c r="A54" s="54"/>
      <c r="B54" s="54" t="s">
        <v>62</v>
      </c>
      <c r="C54" s="54" t="s">
        <v>63</v>
      </c>
      <c r="D54" s="55" t="s">
        <v>64</v>
      </c>
      <c r="E54" s="55" t="n">
        <v>214</v>
      </c>
      <c r="F54" s="56" t="s">
        <v>3254</v>
      </c>
      <c r="G54" s="56" t="s">
        <v>3920</v>
      </c>
      <c r="H54" s="55" t="s">
        <v>3921</v>
      </c>
      <c r="I54" s="57" t="s">
        <v>286</v>
      </c>
      <c r="J54" s="56" t="s">
        <v>287</v>
      </c>
      <c r="K54" s="58" t="s">
        <v>129</v>
      </c>
      <c r="L54" s="58" t="s">
        <v>130</v>
      </c>
      <c r="M54" s="56" t="s">
        <v>3335</v>
      </c>
      <c r="N54" s="58" t="s">
        <v>3922</v>
      </c>
      <c r="O54" s="54" t="s">
        <v>305</v>
      </c>
      <c r="P54" s="54" t="s">
        <v>76</v>
      </c>
      <c r="Q54" s="59" t="s">
        <v>135</v>
      </c>
      <c r="R54" s="69" t="n">
        <v>42718</v>
      </c>
      <c r="S54" s="73" t="n">
        <v>12</v>
      </c>
      <c r="T54" s="61" t="n">
        <f aca="false">R54+S54*365.2</f>
        <v>47100.4</v>
      </c>
      <c r="U54" s="55" t="s">
        <v>78</v>
      </c>
      <c r="V54" s="54" t="str">
        <f aca="false">IF(Y54="","",Y54)</f>
        <v>М</v>
      </c>
      <c r="W54" s="54" t="str">
        <f aca="false">IF(Z54="","",Z54)</f>
        <v>Па</v>
      </c>
      <c r="X54" s="57" t="n">
        <v>0.5</v>
      </c>
      <c r="Y54" s="57" t="s">
        <v>137</v>
      </c>
      <c r="Z54" s="59" t="s">
        <v>138</v>
      </c>
      <c r="AA54" s="55" t="s">
        <v>3805</v>
      </c>
      <c r="AB54" s="57"/>
      <c r="AC54" s="59" t="s">
        <v>111</v>
      </c>
      <c r="AD54" s="58" t="n">
        <v>60</v>
      </c>
      <c r="AE54" s="63" t="n">
        <v>44149</v>
      </c>
      <c r="AF54" s="64" t="n">
        <f aca="false">IF(AD54=0,0,IF(AE54="","",EDATE(AE54,AD54)-DAY(1)))</f>
        <v>45944</v>
      </c>
      <c r="AG54" s="56" t="s">
        <v>81</v>
      </c>
      <c r="AH54" s="56" t="s">
        <v>82</v>
      </c>
      <c r="AI54" s="59" t="s">
        <v>3923</v>
      </c>
      <c r="AJ54" s="56" t="s">
        <v>712</v>
      </c>
      <c r="AK54" s="64" t="str">
        <f aca="true">IF(AE54=0,"нет данных",IF(TODAY()&lt;AF54-30,"поверен",IF(TODAY()&gt;AF54,"ЗАМЕНИТЬ","ПРОСРОЧЕН")))</f>
        <v>ЗАМЕНИТЬ</v>
      </c>
      <c r="AL54" s="59"/>
      <c r="AM54" s="59" t="s">
        <v>85</v>
      </c>
      <c r="AN54" s="59" t="s">
        <v>3176</v>
      </c>
      <c r="AO54" s="59" t="s">
        <v>87</v>
      </c>
      <c r="AP54" s="57" t="s">
        <v>3828</v>
      </c>
      <c r="AQ54" s="65" t="n">
        <v>2016</v>
      </c>
      <c r="AR54" s="64"/>
      <c r="AS54" s="59" t="s">
        <v>90</v>
      </c>
      <c r="AT54" s="54" t="s">
        <v>91</v>
      </c>
      <c r="AU54" s="54" t="n">
        <v>3411</v>
      </c>
      <c r="AV54" s="56"/>
      <c r="AW54" s="56"/>
      <c r="AX54" s="54"/>
      <c r="AY54" s="54"/>
      <c r="AZ54" s="54"/>
      <c r="BA54" s="56"/>
      <c r="BB54" s="56" t="s">
        <v>141</v>
      </c>
      <c r="BC54" s="56" t="s">
        <v>142</v>
      </c>
      <c r="BD54" s="59" t="n">
        <v>3001</v>
      </c>
      <c r="BE54" s="56"/>
      <c r="BF54" s="66"/>
      <c r="BG54" s="70"/>
      <c r="BH54" s="71"/>
      <c r="BI54" s="54"/>
      <c r="BJ54" s="249"/>
      <c r="BK54" s="246"/>
      <c r="BL54" s="72"/>
      <c r="BM54" s="72"/>
      <c r="BN54" s="72"/>
    </row>
    <row r="55" customFormat="false" ht="60" hidden="false" customHeight="true" outlineLevel="0" collapsed="false">
      <c r="A55" s="54"/>
      <c r="B55" s="54" t="s">
        <v>62</v>
      </c>
      <c r="C55" s="54" t="s">
        <v>63</v>
      </c>
      <c r="D55" s="55" t="s">
        <v>64</v>
      </c>
      <c r="E55" s="55" t="n">
        <v>214</v>
      </c>
      <c r="F55" s="56" t="s">
        <v>3254</v>
      </c>
      <c r="G55" s="56" t="s">
        <v>3883</v>
      </c>
      <c r="H55" s="55" t="s">
        <v>3924</v>
      </c>
      <c r="I55" s="57" t="s">
        <v>286</v>
      </c>
      <c r="J55" s="56" t="s">
        <v>287</v>
      </c>
      <c r="K55" s="58" t="s">
        <v>129</v>
      </c>
      <c r="L55" s="58" t="s">
        <v>130</v>
      </c>
      <c r="M55" s="56" t="s">
        <v>3335</v>
      </c>
      <c r="N55" s="58" t="s">
        <v>3925</v>
      </c>
      <c r="O55" s="54" t="s">
        <v>305</v>
      </c>
      <c r="P55" s="54" t="s">
        <v>76</v>
      </c>
      <c r="Q55" s="59" t="s">
        <v>135</v>
      </c>
      <c r="R55" s="69" t="n">
        <v>42718</v>
      </c>
      <c r="S55" s="73" t="n">
        <v>12</v>
      </c>
      <c r="T55" s="61" t="n">
        <f aca="false">R55+S55*365.2</f>
        <v>47100.4</v>
      </c>
      <c r="U55" s="55" t="s">
        <v>78</v>
      </c>
      <c r="V55" s="54" t="str">
        <f aca="false">IF(Y55="","",Y55)</f>
        <v>М</v>
      </c>
      <c r="W55" s="54" t="str">
        <f aca="false">IF(Z55="","",Z55)</f>
        <v>Па</v>
      </c>
      <c r="X55" s="57" t="n">
        <v>1</v>
      </c>
      <c r="Y55" s="57" t="s">
        <v>137</v>
      </c>
      <c r="Z55" s="59" t="s">
        <v>138</v>
      </c>
      <c r="AA55" s="55" t="s">
        <v>3805</v>
      </c>
      <c r="AB55" s="57"/>
      <c r="AC55" s="59" t="s">
        <v>111</v>
      </c>
      <c r="AD55" s="58" t="n">
        <v>60</v>
      </c>
      <c r="AE55" s="63" t="n">
        <v>44149</v>
      </c>
      <c r="AF55" s="64" t="n">
        <f aca="false">IF(AD55=0,0,IF(AE55="","",EDATE(AE55,AD55)-DAY(1)))</f>
        <v>45944</v>
      </c>
      <c r="AG55" s="56" t="s">
        <v>81</v>
      </c>
      <c r="AH55" s="56" t="s">
        <v>82</v>
      </c>
      <c r="AI55" s="59" t="s">
        <v>3926</v>
      </c>
      <c r="AJ55" s="56" t="s">
        <v>712</v>
      </c>
      <c r="AK55" s="64" t="str">
        <f aca="true">IF(AE55=0,"нет данных",IF(TODAY()&lt;AF55-30,"поверен",IF(TODAY()&gt;AF55,"ЗАМЕНИТЬ","ПРОСРОЧЕН")))</f>
        <v>ЗАМЕНИТЬ</v>
      </c>
      <c r="AL55" s="59"/>
      <c r="AM55" s="59" t="s">
        <v>85</v>
      </c>
      <c r="AN55" s="59" t="s">
        <v>3176</v>
      </c>
      <c r="AO55" s="59" t="s">
        <v>87</v>
      </c>
      <c r="AP55" s="57" t="s">
        <v>2194</v>
      </c>
      <c r="AQ55" s="65" t="n">
        <v>2016</v>
      </c>
      <c r="AR55" s="64"/>
      <c r="AS55" s="59" t="s">
        <v>90</v>
      </c>
      <c r="AT55" s="54" t="s">
        <v>91</v>
      </c>
      <c r="AU55" s="54" t="n">
        <v>3413</v>
      </c>
      <c r="AV55" s="56"/>
      <c r="AW55" s="56"/>
      <c r="AX55" s="54"/>
      <c r="AY55" s="54"/>
      <c r="AZ55" s="54"/>
      <c r="BA55" s="56"/>
      <c r="BB55" s="56" t="s">
        <v>141</v>
      </c>
      <c r="BC55" s="56" t="s">
        <v>142</v>
      </c>
      <c r="BD55" s="59" t="n">
        <v>3001</v>
      </c>
      <c r="BE55" s="56"/>
      <c r="BF55" s="66"/>
      <c r="BG55" s="70"/>
      <c r="BH55" s="71"/>
      <c r="BI55" s="54"/>
      <c r="BJ55" s="249"/>
      <c r="BK55" s="246"/>
      <c r="BL55" s="72"/>
      <c r="BM55" s="72"/>
      <c r="BN55" s="72"/>
    </row>
    <row r="56" customFormat="false" ht="60" hidden="false" customHeight="true" outlineLevel="0" collapsed="false">
      <c r="A56" s="54"/>
      <c r="B56" s="54" t="s">
        <v>62</v>
      </c>
      <c r="C56" s="54" t="s">
        <v>63</v>
      </c>
      <c r="D56" s="55" t="s">
        <v>64</v>
      </c>
      <c r="E56" s="55" t="s">
        <v>3869</v>
      </c>
      <c r="F56" s="56" t="s">
        <v>3254</v>
      </c>
      <c r="G56" s="56" t="s">
        <v>3927</v>
      </c>
      <c r="H56" s="55" t="s">
        <v>3928</v>
      </c>
      <c r="I56" s="57" t="s">
        <v>429</v>
      </c>
      <c r="J56" s="56" t="s">
        <v>430</v>
      </c>
      <c r="K56" s="58" t="s">
        <v>431</v>
      </c>
      <c r="L56" s="58" t="n">
        <v>5300</v>
      </c>
      <c r="M56" s="59" t="s">
        <v>3929</v>
      </c>
      <c r="N56" s="58" t="s">
        <v>3930</v>
      </c>
      <c r="O56" s="54" t="s">
        <v>2153</v>
      </c>
      <c r="P56" s="54" t="s">
        <v>189</v>
      </c>
      <c r="Q56" s="59" t="s">
        <v>239</v>
      </c>
      <c r="R56" s="69" t="n">
        <v>42705</v>
      </c>
      <c r="S56" s="57" t="n">
        <v>12</v>
      </c>
      <c r="T56" s="61" t="n">
        <f aca="false">R56+S56*365.2</f>
        <v>47087.4</v>
      </c>
      <c r="U56" s="55" t="s">
        <v>3931</v>
      </c>
      <c r="V56" s="54" t="str">
        <f aca="false">IF(Y56="","",Y56)</f>
        <v/>
      </c>
      <c r="W56" s="54" t="str">
        <f aca="false">IF(Z56="","",Z56)</f>
        <v>м</v>
      </c>
      <c r="X56" s="57" t="n">
        <v>3</v>
      </c>
      <c r="Y56" s="57"/>
      <c r="Z56" s="59" t="s">
        <v>242</v>
      </c>
      <c r="AA56" s="55" t="s">
        <v>383</v>
      </c>
      <c r="AB56" s="57" t="s">
        <v>242</v>
      </c>
      <c r="AC56" s="59" t="s">
        <v>242</v>
      </c>
      <c r="AD56" s="58" t="n">
        <v>48</v>
      </c>
      <c r="AE56" s="63" t="n">
        <v>45034</v>
      </c>
      <c r="AF56" s="64" t="n">
        <f aca="false">IF(AD56=0,0,IF(AE56="","",EDATE(AE56,AD56)-DAY(1)))</f>
        <v>46464</v>
      </c>
      <c r="AG56" s="56" t="s">
        <v>81</v>
      </c>
      <c r="AH56" s="56" t="s">
        <v>82</v>
      </c>
      <c r="AI56" s="59" t="s">
        <v>3932</v>
      </c>
      <c r="AJ56" s="56" t="s">
        <v>113</v>
      </c>
      <c r="AK56" s="64" t="str">
        <f aca="true">IF(AE56=0,"нет данных",IF(TODAY()&lt;AF56-30,"поверен",IF(TODAY()&gt;AF56,"ЗАМЕНИТЬ","ПРОСРОЧЕН")))</f>
        <v>поверен</v>
      </c>
      <c r="AL56" s="59"/>
      <c r="AM56" s="59" t="s">
        <v>85</v>
      </c>
      <c r="AN56" s="59" t="s">
        <v>3176</v>
      </c>
      <c r="AO56" s="59" t="s">
        <v>87</v>
      </c>
      <c r="AP56" s="57" t="s">
        <v>2194</v>
      </c>
      <c r="AQ56" s="65" t="n">
        <v>2016</v>
      </c>
      <c r="AR56" s="64"/>
      <c r="AS56" s="59" t="s">
        <v>90</v>
      </c>
      <c r="AT56" s="54" t="s">
        <v>91</v>
      </c>
      <c r="AU56" s="54" t="n">
        <v>3420</v>
      </c>
      <c r="AV56" s="56"/>
      <c r="AW56" s="56"/>
      <c r="AX56" s="54"/>
      <c r="AY56" s="54"/>
      <c r="AZ56" s="54"/>
      <c r="BA56" s="56" t="s">
        <v>402</v>
      </c>
      <c r="BB56" s="56" t="s">
        <v>386</v>
      </c>
      <c r="BC56" s="56" t="s">
        <v>387</v>
      </c>
      <c r="BD56" s="59" t="n">
        <v>2971</v>
      </c>
      <c r="BE56" s="56"/>
      <c r="BF56" s="66"/>
      <c r="BG56" s="70" t="s">
        <v>124</v>
      </c>
      <c r="BH56" s="71"/>
      <c r="BI56" s="54"/>
      <c r="BJ56" s="249"/>
      <c r="BK56" s="246"/>
      <c r="BL56" s="72"/>
      <c r="BM56" s="72"/>
      <c r="BN56" s="72"/>
    </row>
    <row r="57" customFormat="false" ht="60" hidden="false" customHeight="true" outlineLevel="0" collapsed="false">
      <c r="A57" s="54"/>
      <c r="B57" s="54" t="s">
        <v>62</v>
      </c>
      <c r="C57" s="54" t="s">
        <v>63</v>
      </c>
      <c r="D57" s="55" t="s">
        <v>64</v>
      </c>
      <c r="E57" s="55" t="n">
        <v>214</v>
      </c>
      <c r="F57" s="56" t="s">
        <v>3254</v>
      </c>
      <c r="G57" s="56" t="s">
        <v>3933</v>
      </c>
      <c r="H57" s="55" t="s">
        <v>3934</v>
      </c>
      <c r="I57" s="57" t="s">
        <v>429</v>
      </c>
      <c r="J57" s="56" t="s">
        <v>430</v>
      </c>
      <c r="K57" s="58" t="s">
        <v>431</v>
      </c>
      <c r="L57" s="58" t="n">
        <v>5300</v>
      </c>
      <c r="M57" s="59" t="s">
        <v>3935</v>
      </c>
      <c r="N57" s="58" t="s">
        <v>3936</v>
      </c>
      <c r="O57" s="54" t="s">
        <v>2153</v>
      </c>
      <c r="P57" s="54" t="s">
        <v>189</v>
      </c>
      <c r="Q57" s="59" t="s">
        <v>239</v>
      </c>
      <c r="R57" s="69" t="n">
        <v>42705</v>
      </c>
      <c r="S57" s="57" t="n">
        <v>12</v>
      </c>
      <c r="T57" s="61" t="n">
        <f aca="false">R57+S57*365.2</f>
        <v>47087.4</v>
      </c>
      <c r="U57" s="55" t="s">
        <v>1452</v>
      </c>
      <c r="V57" s="54" t="str">
        <f aca="false">IF(Y57="","",Y57)</f>
        <v/>
      </c>
      <c r="W57" s="54" t="str">
        <f aca="false">IF(Z57="","",Z57)</f>
        <v>м</v>
      </c>
      <c r="X57" s="57" t="n">
        <v>3.4</v>
      </c>
      <c r="Y57" s="57"/>
      <c r="Z57" s="59" t="s">
        <v>242</v>
      </c>
      <c r="AA57" s="55" t="s">
        <v>383</v>
      </c>
      <c r="AB57" s="57" t="s">
        <v>242</v>
      </c>
      <c r="AC57" s="59" t="s">
        <v>242</v>
      </c>
      <c r="AD57" s="58" t="n">
        <v>48</v>
      </c>
      <c r="AE57" s="63" t="n">
        <v>45034</v>
      </c>
      <c r="AF57" s="64" t="n">
        <f aca="false">IF(AD57=0,0,IF(AE57="","",EDATE(AE57,AD57)-DAY(1)))</f>
        <v>46464</v>
      </c>
      <c r="AG57" s="56" t="s">
        <v>81</v>
      </c>
      <c r="AH57" s="56" t="s">
        <v>82</v>
      </c>
      <c r="AI57" s="59" t="s">
        <v>3937</v>
      </c>
      <c r="AJ57" s="56" t="s">
        <v>113</v>
      </c>
      <c r="AK57" s="64" t="str">
        <f aca="true">IF(AE57=0,"нет данных",IF(TODAY()&lt;AF57-30,"поверен",IF(TODAY()&gt;AF57,"ЗАМЕНИТЬ","ПРОСРОЧЕН")))</f>
        <v>поверен</v>
      </c>
      <c r="AL57" s="59"/>
      <c r="AM57" s="59" t="s">
        <v>85</v>
      </c>
      <c r="AN57" s="59" t="s">
        <v>3176</v>
      </c>
      <c r="AO57" s="59" t="s">
        <v>87</v>
      </c>
      <c r="AP57" s="57" t="s">
        <v>2194</v>
      </c>
      <c r="AQ57" s="65"/>
      <c r="AR57" s="64"/>
      <c r="AS57" s="59" t="s">
        <v>90</v>
      </c>
      <c r="AT57" s="54" t="s">
        <v>91</v>
      </c>
      <c r="AU57" s="54" t="n">
        <v>3422</v>
      </c>
      <c r="AV57" s="56"/>
      <c r="AW57" s="56"/>
      <c r="AX57" s="54"/>
      <c r="AY57" s="54"/>
      <c r="AZ57" s="54"/>
      <c r="BA57" s="56"/>
      <c r="BB57" s="56" t="s">
        <v>386</v>
      </c>
      <c r="BC57" s="56" t="s">
        <v>387</v>
      </c>
      <c r="BD57" s="59" t="n">
        <v>2971</v>
      </c>
      <c r="BE57" s="56"/>
      <c r="BF57" s="66"/>
      <c r="BG57" s="70" t="s">
        <v>124</v>
      </c>
      <c r="BH57" s="71"/>
      <c r="BI57" s="54"/>
      <c r="BJ57" s="249"/>
      <c r="BK57" s="246"/>
      <c r="BL57" s="72"/>
      <c r="BM57" s="72"/>
      <c r="BN57" s="72"/>
    </row>
    <row r="58" customFormat="false" ht="60" hidden="false" customHeight="true" outlineLevel="0" collapsed="false">
      <c r="A58" s="54"/>
      <c r="B58" s="54" t="s">
        <v>62</v>
      </c>
      <c r="C58" s="54" t="s">
        <v>63</v>
      </c>
      <c r="D58" s="55" t="s">
        <v>64</v>
      </c>
      <c r="E58" s="55" t="n">
        <v>214</v>
      </c>
      <c r="F58" s="56" t="s">
        <v>3254</v>
      </c>
      <c r="G58" s="56" t="s">
        <v>3938</v>
      </c>
      <c r="H58" s="55" t="s">
        <v>3939</v>
      </c>
      <c r="I58" s="57" t="s">
        <v>429</v>
      </c>
      <c r="J58" s="56" t="s">
        <v>430</v>
      </c>
      <c r="K58" s="58" t="s">
        <v>431</v>
      </c>
      <c r="L58" s="58" t="n">
        <v>5300</v>
      </c>
      <c r="M58" s="59" t="s">
        <v>3929</v>
      </c>
      <c r="N58" s="58" t="s">
        <v>3940</v>
      </c>
      <c r="O58" s="54" t="s">
        <v>2153</v>
      </c>
      <c r="P58" s="54" t="s">
        <v>189</v>
      </c>
      <c r="Q58" s="59" t="s">
        <v>239</v>
      </c>
      <c r="R58" s="69" t="n">
        <v>42705</v>
      </c>
      <c r="S58" s="57" t="n">
        <v>12</v>
      </c>
      <c r="T58" s="61" t="n">
        <f aca="false">R58+S58*365.2</f>
        <v>47087.4</v>
      </c>
      <c r="U58" s="55" t="s">
        <v>3931</v>
      </c>
      <c r="V58" s="54" t="str">
        <f aca="false">IF(Y58="","",Y58)</f>
        <v/>
      </c>
      <c r="W58" s="54" t="str">
        <f aca="false">IF(Z58="","",Z58)</f>
        <v>м</v>
      </c>
      <c r="X58" s="57" t="n">
        <v>3</v>
      </c>
      <c r="Y58" s="57"/>
      <c r="Z58" s="59" t="s">
        <v>242</v>
      </c>
      <c r="AA58" s="55" t="s">
        <v>383</v>
      </c>
      <c r="AB58" s="57" t="s">
        <v>242</v>
      </c>
      <c r="AC58" s="59" t="s">
        <v>242</v>
      </c>
      <c r="AD58" s="58" t="n">
        <v>48</v>
      </c>
      <c r="AE58" s="63" t="n">
        <v>45034</v>
      </c>
      <c r="AF58" s="64" t="n">
        <f aca="false">IF(AD58=0,0,IF(AE58="","",EDATE(AE58,AD58)-DAY(1)))</f>
        <v>46464</v>
      </c>
      <c r="AG58" s="56" t="s">
        <v>81</v>
      </c>
      <c r="AH58" s="56" t="s">
        <v>82</v>
      </c>
      <c r="AI58" s="59" t="s">
        <v>3941</v>
      </c>
      <c r="AJ58" s="56" t="s">
        <v>113</v>
      </c>
      <c r="AK58" s="64" t="str">
        <f aca="true">IF(AE58=0,"нет данных",IF(TODAY()&lt;AF58-30,"поверен",IF(TODAY()&gt;AF58,"ЗАМЕНИТЬ","ПРОСРОЧЕН")))</f>
        <v>поверен</v>
      </c>
      <c r="AL58" s="59"/>
      <c r="AM58" s="59" t="s">
        <v>85</v>
      </c>
      <c r="AN58" s="59" t="s">
        <v>3176</v>
      </c>
      <c r="AO58" s="59" t="s">
        <v>87</v>
      </c>
      <c r="AP58" s="57" t="s">
        <v>2194</v>
      </c>
      <c r="AQ58" s="65"/>
      <c r="AR58" s="64"/>
      <c r="AS58" s="59" t="s">
        <v>90</v>
      </c>
      <c r="AT58" s="54" t="s">
        <v>91</v>
      </c>
      <c r="AU58" s="54" t="n">
        <v>3421</v>
      </c>
      <c r="AV58" s="56"/>
      <c r="AW58" s="56"/>
      <c r="AX58" s="54"/>
      <c r="AY58" s="54"/>
      <c r="AZ58" s="54"/>
      <c r="BA58" s="56" t="s">
        <v>419</v>
      </c>
      <c r="BB58" s="56" t="s">
        <v>386</v>
      </c>
      <c r="BC58" s="56" t="s">
        <v>387</v>
      </c>
      <c r="BD58" s="59" t="n">
        <v>2971</v>
      </c>
      <c r="BE58" s="56"/>
      <c r="BF58" s="66"/>
      <c r="BG58" s="70" t="s">
        <v>124</v>
      </c>
      <c r="BH58" s="71"/>
      <c r="BI58" s="54"/>
      <c r="BJ58" s="249"/>
      <c r="BK58" s="246"/>
      <c r="BL58" s="72"/>
      <c r="BM58" s="72"/>
      <c r="BN58" s="72"/>
    </row>
    <row r="59" customFormat="false" ht="60" hidden="false" customHeight="true" outlineLevel="0" collapsed="false">
      <c r="A59" s="54"/>
      <c r="B59" s="54" t="s">
        <v>62</v>
      </c>
      <c r="C59" s="54" t="s">
        <v>63</v>
      </c>
      <c r="D59" s="55" t="s">
        <v>64</v>
      </c>
      <c r="E59" s="55" t="n">
        <v>214</v>
      </c>
      <c r="F59" s="56" t="s">
        <v>3254</v>
      </c>
      <c r="G59" s="56" t="s">
        <v>3942</v>
      </c>
      <c r="H59" s="55" t="s">
        <v>3943</v>
      </c>
      <c r="I59" s="57" t="s">
        <v>429</v>
      </c>
      <c r="J59" s="56" t="s">
        <v>430</v>
      </c>
      <c r="K59" s="58" t="s">
        <v>431</v>
      </c>
      <c r="L59" s="58" t="n">
        <v>5300</v>
      </c>
      <c r="M59" s="59" t="s">
        <v>3935</v>
      </c>
      <c r="N59" s="58" t="s">
        <v>3944</v>
      </c>
      <c r="O59" s="54" t="s">
        <v>2153</v>
      </c>
      <c r="P59" s="54" t="s">
        <v>189</v>
      </c>
      <c r="Q59" s="59" t="s">
        <v>239</v>
      </c>
      <c r="R59" s="69" t="n">
        <v>42705</v>
      </c>
      <c r="S59" s="57" t="n">
        <v>12</v>
      </c>
      <c r="T59" s="61" t="n">
        <f aca="false">R59+S59*365.2</f>
        <v>47087.4</v>
      </c>
      <c r="U59" s="55" t="s">
        <v>1452</v>
      </c>
      <c r="V59" s="54" t="str">
        <f aca="false">IF(Y59="","",Y59)</f>
        <v/>
      </c>
      <c r="W59" s="54" t="s">
        <v>242</v>
      </c>
      <c r="X59" s="57" t="n">
        <v>3.4</v>
      </c>
      <c r="Y59" s="57"/>
      <c r="Z59" s="59" t="s">
        <v>242</v>
      </c>
      <c r="AA59" s="55" t="s">
        <v>383</v>
      </c>
      <c r="AB59" s="57" t="s">
        <v>242</v>
      </c>
      <c r="AC59" s="59" t="s">
        <v>242</v>
      </c>
      <c r="AD59" s="58" t="n">
        <v>48</v>
      </c>
      <c r="AE59" s="63" t="n">
        <v>45034</v>
      </c>
      <c r="AF59" s="64" t="n">
        <f aca="false">IF(AD59=0,0,IF(AE59="","",EDATE(AE59,AD59)-DAY(1)))</f>
        <v>46464</v>
      </c>
      <c r="AG59" s="56" t="s">
        <v>81</v>
      </c>
      <c r="AH59" s="56" t="s">
        <v>82</v>
      </c>
      <c r="AI59" s="59" t="s">
        <v>3941</v>
      </c>
      <c r="AJ59" s="56" t="s">
        <v>113</v>
      </c>
      <c r="AK59" s="64" t="str">
        <f aca="true">IF(AE59=0,"нет данных",IF(TODAY()&lt;AF59-30,"поверен",IF(TODAY()&gt;AF59,"ЗАМЕНИТЬ","ПРОСРОЧЕН")))</f>
        <v>поверен</v>
      </c>
      <c r="AL59" s="59"/>
      <c r="AM59" s="59" t="s">
        <v>85</v>
      </c>
      <c r="AN59" s="59" t="s">
        <v>3176</v>
      </c>
      <c r="AO59" s="59" t="s">
        <v>87</v>
      </c>
      <c r="AP59" s="57" t="s">
        <v>2194</v>
      </c>
      <c r="AQ59" s="65"/>
      <c r="AR59" s="64"/>
      <c r="AS59" s="59" t="s">
        <v>90</v>
      </c>
      <c r="AT59" s="54" t="s">
        <v>91</v>
      </c>
      <c r="AU59" s="54" t="n">
        <v>3423</v>
      </c>
      <c r="AV59" s="56"/>
      <c r="AW59" s="56"/>
      <c r="AX59" s="54"/>
      <c r="AY59" s="54"/>
      <c r="AZ59" s="54"/>
      <c r="BA59" s="56"/>
      <c r="BB59" s="56" t="s">
        <v>386</v>
      </c>
      <c r="BC59" s="56" t="s">
        <v>387</v>
      </c>
      <c r="BD59" s="59" t="n">
        <v>2971</v>
      </c>
      <c r="BE59" s="56"/>
      <c r="BF59" s="66"/>
      <c r="BG59" s="70" t="s">
        <v>124</v>
      </c>
      <c r="BH59" s="71"/>
      <c r="BI59" s="54"/>
      <c r="BJ59" s="249"/>
      <c r="BK59" s="246"/>
      <c r="BL59" s="72"/>
      <c r="BM59" s="72"/>
      <c r="BN59" s="72"/>
    </row>
    <row r="60" customFormat="false" ht="60" hidden="false" customHeight="true" outlineLevel="0" collapsed="false">
      <c r="A60" s="54"/>
      <c r="B60" s="54" t="s">
        <v>62</v>
      </c>
      <c r="C60" s="54" t="s">
        <v>63</v>
      </c>
      <c r="D60" s="55" t="s">
        <v>64</v>
      </c>
      <c r="E60" s="55" t="n">
        <v>214</v>
      </c>
      <c r="F60" s="56" t="s">
        <v>3254</v>
      </c>
      <c r="G60" s="56" t="s">
        <v>3856</v>
      </c>
      <c r="H60" s="55" t="s">
        <v>3945</v>
      </c>
      <c r="I60" s="57" t="s">
        <v>3858</v>
      </c>
      <c r="J60" s="56" t="s">
        <v>3859</v>
      </c>
      <c r="K60" s="54" t="s">
        <v>3860</v>
      </c>
      <c r="L60" s="54" t="s">
        <v>3861</v>
      </c>
      <c r="M60" s="54" t="s">
        <v>3862</v>
      </c>
      <c r="N60" s="54" t="s">
        <v>3946</v>
      </c>
      <c r="O60" s="54" t="s">
        <v>3864</v>
      </c>
      <c r="P60" s="54" t="s">
        <v>189</v>
      </c>
      <c r="Q60" s="59" t="s">
        <v>77</v>
      </c>
      <c r="R60" s="69" t="n">
        <v>42796</v>
      </c>
      <c r="S60" s="57"/>
      <c r="T60" s="61"/>
      <c r="U60" s="55" t="s">
        <v>78</v>
      </c>
      <c r="V60" s="54"/>
      <c r="W60" s="54" t="s">
        <v>111</v>
      </c>
      <c r="X60" s="57" t="n">
        <v>100</v>
      </c>
      <c r="Y60" s="57"/>
      <c r="Z60" s="59" t="s">
        <v>111</v>
      </c>
      <c r="AA60" s="54" t="s">
        <v>3865</v>
      </c>
      <c r="AB60" s="57"/>
      <c r="AC60" s="59" t="s">
        <v>111</v>
      </c>
      <c r="AD60" s="58" t="n">
        <v>12</v>
      </c>
      <c r="AE60" s="63" t="n">
        <v>45035</v>
      </c>
      <c r="AF60" s="64" t="n">
        <f aca="false">IF(AD60=0,0,IF(AE60="","",EDATE(AE60,AD60)-DAY(1)))</f>
        <v>45370</v>
      </c>
      <c r="AG60" s="56" t="s">
        <v>81</v>
      </c>
      <c r="AH60" s="56" t="s">
        <v>82</v>
      </c>
      <c r="AI60" s="59" t="s">
        <v>3947</v>
      </c>
      <c r="AJ60" s="56" t="s">
        <v>520</v>
      </c>
      <c r="AK60" s="64" t="str">
        <f aca="true">IF(AE60=0,"нет данных",IF(TODAY()&lt;AF60-30,"поверен",IF(TODAY()&gt;AF60,"ЗАМЕНИТЬ","ПРОСРОЧЕН")))</f>
        <v>ЗАМЕНИТЬ</v>
      </c>
      <c r="AL60" s="59"/>
      <c r="AM60" s="59" t="s">
        <v>85</v>
      </c>
      <c r="AN60" s="59" t="s">
        <v>3176</v>
      </c>
      <c r="AO60" s="59" t="s">
        <v>87</v>
      </c>
      <c r="AP60" s="57"/>
      <c r="AQ60" s="65" t="s">
        <v>2255</v>
      </c>
      <c r="AR60" s="64"/>
      <c r="AS60" s="59" t="s">
        <v>90</v>
      </c>
      <c r="AT60" s="54" t="s">
        <v>91</v>
      </c>
      <c r="AU60" s="54" t="n">
        <v>4687</v>
      </c>
      <c r="AV60" s="56"/>
      <c r="AW60" s="56"/>
      <c r="AX60" s="54"/>
      <c r="AY60" s="54"/>
      <c r="AZ60" s="54"/>
      <c r="BA60" s="56"/>
      <c r="BB60" s="56"/>
      <c r="BC60" s="56"/>
      <c r="BD60" s="59"/>
      <c r="BE60" s="56"/>
      <c r="BF60" s="66"/>
      <c r="BG60" s="70" t="s">
        <v>420</v>
      </c>
      <c r="BH60" s="71"/>
      <c r="BI60" s="54"/>
      <c r="BJ60" s="249"/>
      <c r="BK60" s="246"/>
      <c r="BL60" s="72"/>
      <c r="BM60" s="72"/>
      <c r="BN60" s="72"/>
    </row>
    <row r="61" customFormat="false" ht="60" hidden="false" customHeight="true" outlineLevel="0" collapsed="false">
      <c r="A61" s="54"/>
      <c r="B61" s="54" t="s">
        <v>62</v>
      </c>
      <c r="C61" s="54" t="s">
        <v>63</v>
      </c>
      <c r="D61" s="55" t="s">
        <v>64</v>
      </c>
      <c r="E61" s="55" t="n">
        <v>214</v>
      </c>
      <c r="F61" s="56" t="s">
        <v>3254</v>
      </c>
      <c r="G61" s="56" t="s">
        <v>3856</v>
      </c>
      <c r="H61" s="55" t="s">
        <v>3948</v>
      </c>
      <c r="I61" s="57" t="s">
        <v>3858</v>
      </c>
      <c r="J61" s="56" t="s">
        <v>3859</v>
      </c>
      <c r="K61" s="54" t="s">
        <v>3860</v>
      </c>
      <c r="L61" s="54" t="s">
        <v>3861</v>
      </c>
      <c r="M61" s="54" t="s">
        <v>3862</v>
      </c>
      <c r="N61" s="54" t="s">
        <v>3949</v>
      </c>
      <c r="O61" s="54" t="s">
        <v>3864</v>
      </c>
      <c r="P61" s="54" t="s">
        <v>189</v>
      </c>
      <c r="Q61" s="59" t="s">
        <v>77</v>
      </c>
      <c r="R61" s="69" t="n">
        <v>42796</v>
      </c>
      <c r="S61" s="57"/>
      <c r="T61" s="61"/>
      <c r="U61" s="55" t="s">
        <v>78</v>
      </c>
      <c r="V61" s="54"/>
      <c r="W61" s="54" t="s">
        <v>111</v>
      </c>
      <c r="X61" s="57" t="n">
        <v>100</v>
      </c>
      <c r="Y61" s="57"/>
      <c r="Z61" s="59" t="s">
        <v>111</v>
      </c>
      <c r="AA61" s="54" t="s">
        <v>3865</v>
      </c>
      <c r="AB61" s="57"/>
      <c r="AC61" s="59" t="s">
        <v>111</v>
      </c>
      <c r="AD61" s="58" t="n">
        <v>12</v>
      </c>
      <c r="AE61" s="63" t="n">
        <v>45035</v>
      </c>
      <c r="AF61" s="64" t="n">
        <f aca="false">IF(AD61=0,0,IF(AE61="","",EDATE(AE61,AD61)-DAY(1)))</f>
        <v>45370</v>
      </c>
      <c r="AG61" s="56" t="s">
        <v>81</v>
      </c>
      <c r="AH61" s="56" t="s">
        <v>82</v>
      </c>
      <c r="AI61" s="59" t="s">
        <v>3950</v>
      </c>
      <c r="AJ61" s="56" t="s">
        <v>520</v>
      </c>
      <c r="AK61" s="64" t="str">
        <f aca="true">IF(AE61=0,"нет данных",IF(TODAY()&lt;AF61-30,"поверен",IF(TODAY()&gt;AF61,"ЗАМЕНИТЬ","ПРОСРОЧЕН")))</f>
        <v>ЗАМЕНИТЬ</v>
      </c>
      <c r="AL61" s="59"/>
      <c r="AM61" s="59" t="s">
        <v>85</v>
      </c>
      <c r="AN61" s="59" t="s">
        <v>3176</v>
      </c>
      <c r="AO61" s="59" t="s">
        <v>87</v>
      </c>
      <c r="AP61" s="57"/>
      <c r="AQ61" s="65" t="s">
        <v>2255</v>
      </c>
      <c r="AR61" s="64"/>
      <c r="AS61" s="59" t="s">
        <v>90</v>
      </c>
      <c r="AT61" s="54" t="s">
        <v>91</v>
      </c>
      <c r="AU61" s="54" t="n">
        <v>4688</v>
      </c>
      <c r="AV61" s="56"/>
      <c r="AW61" s="56"/>
      <c r="AX61" s="54"/>
      <c r="AY61" s="54"/>
      <c r="AZ61" s="54"/>
      <c r="BA61" s="56"/>
      <c r="BB61" s="56"/>
      <c r="BC61" s="56"/>
      <c r="BD61" s="59"/>
      <c r="BE61" s="56"/>
      <c r="BF61" s="66"/>
      <c r="BG61" s="70" t="s">
        <v>420</v>
      </c>
      <c r="BH61" s="71"/>
      <c r="BI61" s="54"/>
      <c r="BJ61" s="249"/>
      <c r="BK61" s="246"/>
      <c r="BL61" s="72"/>
      <c r="BM61" s="72"/>
      <c r="BN61" s="72"/>
    </row>
    <row r="62" customFormat="false" ht="60" hidden="false" customHeight="true" outlineLevel="0" collapsed="false">
      <c r="A62" s="36"/>
      <c r="B62" s="36" t="s">
        <v>62</v>
      </c>
      <c r="C62" s="36" t="s">
        <v>63</v>
      </c>
      <c r="D62" s="37" t="s">
        <v>64</v>
      </c>
      <c r="E62" s="37" t="n">
        <v>205</v>
      </c>
      <c r="F62" s="38" t="s">
        <v>3951</v>
      </c>
      <c r="G62" s="38" t="s">
        <v>3952</v>
      </c>
      <c r="H62" s="37" t="s">
        <v>3953</v>
      </c>
      <c r="I62" s="39" t="s">
        <v>321</v>
      </c>
      <c r="J62" s="38" t="s">
        <v>3769</v>
      </c>
      <c r="K62" s="36" t="s">
        <v>323</v>
      </c>
      <c r="L62" s="36" t="s">
        <v>324</v>
      </c>
      <c r="M62" s="38" t="s">
        <v>3954</v>
      </c>
      <c r="N62" s="40" t="s">
        <v>3955</v>
      </c>
      <c r="O62" s="36" t="s">
        <v>305</v>
      </c>
      <c r="P62" s="36" t="s">
        <v>76</v>
      </c>
      <c r="Q62" s="41" t="s">
        <v>108</v>
      </c>
      <c r="R62" s="42" t="n">
        <v>42446</v>
      </c>
      <c r="S62" s="75" t="n">
        <v>15</v>
      </c>
      <c r="T62" s="43" t="n">
        <v>47924</v>
      </c>
      <c r="U62" s="37" t="s">
        <v>334</v>
      </c>
      <c r="V62" s="36"/>
      <c r="W62" s="36" t="s">
        <v>109</v>
      </c>
      <c r="X62" s="39" t="n">
        <v>450</v>
      </c>
      <c r="Y62" s="39"/>
      <c r="Z62" s="41" t="s">
        <v>109</v>
      </c>
      <c r="AA62" s="36" t="s">
        <v>327</v>
      </c>
      <c r="AB62" s="39"/>
      <c r="AC62" s="41" t="s">
        <v>578</v>
      </c>
      <c r="AD62" s="40" t="n">
        <v>60</v>
      </c>
      <c r="AE62" s="44" t="n">
        <v>44152</v>
      </c>
      <c r="AF62" s="45" t="n">
        <v>45977</v>
      </c>
      <c r="AG62" s="38" t="s">
        <v>81</v>
      </c>
      <c r="AH62" s="38" t="s">
        <v>82</v>
      </c>
      <c r="AI62" s="41" t="s">
        <v>3956</v>
      </c>
      <c r="AJ62" s="38" t="s">
        <v>712</v>
      </c>
      <c r="AK62" s="45" t="s">
        <v>2203</v>
      </c>
      <c r="AL62" s="41"/>
      <c r="AM62" s="41" t="s">
        <v>85</v>
      </c>
      <c r="AN62" s="41" t="s">
        <v>3176</v>
      </c>
      <c r="AO62" s="41" t="s">
        <v>87</v>
      </c>
      <c r="AP62" s="39" t="s">
        <v>3957</v>
      </c>
      <c r="AQ62" s="46" t="s">
        <v>2255</v>
      </c>
      <c r="AR62" s="45"/>
      <c r="AS62" s="41" t="s">
        <v>90</v>
      </c>
      <c r="AT62" s="36" t="s">
        <v>746</v>
      </c>
      <c r="AU62" s="36" t="n">
        <v>2281</v>
      </c>
      <c r="AV62" s="38"/>
      <c r="AW62" s="38"/>
      <c r="AX62" s="36"/>
      <c r="AY62" s="36"/>
      <c r="AZ62" s="36"/>
      <c r="BA62" s="38"/>
      <c r="BB62" s="38" t="s">
        <v>116</v>
      </c>
      <c r="BC62" s="38" t="s">
        <v>117</v>
      </c>
      <c r="BD62" s="41" t="n">
        <v>3201</v>
      </c>
      <c r="BE62" s="38"/>
      <c r="BF62" s="47"/>
      <c r="BG62" s="104"/>
      <c r="BH62" s="105"/>
      <c r="BI62" s="36"/>
      <c r="BJ62" s="220"/>
      <c r="BK62" s="202"/>
      <c r="BL62" s="72"/>
      <c r="BM62" s="72"/>
      <c r="BN62" s="106"/>
    </row>
    <row r="63" customFormat="false" ht="60" hidden="false" customHeight="true" outlineLevel="0" collapsed="false">
      <c r="A63" s="36"/>
      <c r="B63" s="36" t="s">
        <v>62</v>
      </c>
      <c r="C63" s="36" t="s">
        <v>63</v>
      </c>
      <c r="D63" s="37" t="s">
        <v>64</v>
      </c>
      <c r="E63" s="37" t="n">
        <v>205</v>
      </c>
      <c r="F63" s="38" t="s">
        <v>3951</v>
      </c>
      <c r="G63" s="38" t="s">
        <v>3958</v>
      </c>
      <c r="H63" s="37" t="s">
        <v>3959</v>
      </c>
      <c r="I63" s="39" t="s">
        <v>286</v>
      </c>
      <c r="J63" s="38" t="s">
        <v>287</v>
      </c>
      <c r="K63" s="40" t="s">
        <v>129</v>
      </c>
      <c r="L63" s="40" t="s">
        <v>130</v>
      </c>
      <c r="M63" s="38" t="s">
        <v>3335</v>
      </c>
      <c r="N63" s="40" t="s">
        <v>3960</v>
      </c>
      <c r="O63" s="36" t="s">
        <v>305</v>
      </c>
      <c r="P63" s="36" t="s">
        <v>76</v>
      </c>
      <c r="Q63" s="41" t="s">
        <v>135</v>
      </c>
      <c r="R63" s="42" t="n">
        <v>42442</v>
      </c>
      <c r="S63" s="75" t="n">
        <v>12</v>
      </c>
      <c r="T63" s="43" t="n">
        <v>46824.4</v>
      </c>
      <c r="U63" s="37" t="s">
        <v>78</v>
      </c>
      <c r="V63" s="36" t="s">
        <v>137</v>
      </c>
      <c r="W63" s="36" t="s">
        <v>138</v>
      </c>
      <c r="X63" s="39" t="n">
        <v>1</v>
      </c>
      <c r="Y63" s="39" t="s">
        <v>137</v>
      </c>
      <c r="Z63" s="41" t="s">
        <v>138</v>
      </c>
      <c r="AA63" s="37" t="s">
        <v>417</v>
      </c>
      <c r="AB63" s="39"/>
      <c r="AC63" s="41" t="s">
        <v>111</v>
      </c>
      <c r="AD63" s="40" t="n">
        <v>60</v>
      </c>
      <c r="AE63" s="44" t="n">
        <v>43979</v>
      </c>
      <c r="AF63" s="45" t="n">
        <v>45804</v>
      </c>
      <c r="AG63" s="38" t="s">
        <v>81</v>
      </c>
      <c r="AH63" s="38" t="s">
        <v>82</v>
      </c>
      <c r="AI63" s="36" t="s">
        <v>3961</v>
      </c>
      <c r="AJ63" s="38" t="s">
        <v>2338</v>
      </c>
      <c r="AK63" s="45" t="s">
        <v>2203</v>
      </c>
      <c r="AL63" s="41"/>
      <c r="AM63" s="41" t="s">
        <v>85</v>
      </c>
      <c r="AN63" s="41" t="s">
        <v>3176</v>
      </c>
      <c r="AO63" s="41" t="s">
        <v>87</v>
      </c>
      <c r="AP63" s="39" t="s">
        <v>3962</v>
      </c>
      <c r="AQ63" s="46" t="s">
        <v>2255</v>
      </c>
      <c r="AR63" s="45"/>
      <c r="AS63" s="41" t="s">
        <v>90</v>
      </c>
      <c r="AT63" s="36" t="s">
        <v>746</v>
      </c>
      <c r="AU63" s="36" t="n">
        <v>2254</v>
      </c>
      <c r="AV63" s="38"/>
      <c r="AW63" s="38"/>
      <c r="AX63" s="36"/>
      <c r="AY63" s="36"/>
      <c r="AZ63" s="36"/>
      <c r="BA63" s="38" t="s">
        <v>419</v>
      </c>
      <c r="BB63" s="38" t="s">
        <v>141</v>
      </c>
      <c r="BC63" s="38" t="s">
        <v>142</v>
      </c>
      <c r="BD63" s="41" t="n">
        <v>3001</v>
      </c>
      <c r="BE63" s="38"/>
      <c r="BF63" s="47"/>
      <c r="BG63" s="104"/>
      <c r="BH63" s="105"/>
      <c r="BI63" s="36"/>
      <c r="BJ63" s="220"/>
      <c r="BK63" s="202"/>
      <c r="BL63" s="72"/>
      <c r="BM63" s="72"/>
      <c r="BN63" s="106"/>
    </row>
    <row r="64" customFormat="false" ht="60" hidden="false" customHeight="true" outlineLevel="0" collapsed="false">
      <c r="A64" s="36"/>
      <c r="B64" s="36" t="s">
        <v>62</v>
      </c>
      <c r="C64" s="36" t="s">
        <v>63</v>
      </c>
      <c r="D64" s="37" t="s">
        <v>64</v>
      </c>
      <c r="E64" s="37" t="n">
        <v>205</v>
      </c>
      <c r="F64" s="38" t="s">
        <v>3951</v>
      </c>
      <c r="G64" s="38" t="s">
        <v>3963</v>
      </c>
      <c r="H64" s="37" t="s">
        <v>3964</v>
      </c>
      <c r="I64" s="39" t="s">
        <v>286</v>
      </c>
      <c r="J64" s="38" t="s">
        <v>287</v>
      </c>
      <c r="K64" s="40" t="s">
        <v>129</v>
      </c>
      <c r="L64" s="40" t="s">
        <v>130</v>
      </c>
      <c r="M64" s="38" t="s">
        <v>3335</v>
      </c>
      <c r="N64" s="40" t="s">
        <v>3965</v>
      </c>
      <c r="O64" s="36" t="s">
        <v>305</v>
      </c>
      <c r="P64" s="36" t="s">
        <v>76</v>
      </c>
      <c r="Q64" s="41" t="s">
        <v>135</v>
      </c>
      <c r="R64" s="42" t="n">
        <v>42552</v>
      </c>
      <c r="S64" s="75" t="n">
        <v>12</v>
      </c>
      <c r="T64" s="43" t="n">
        <v>46934.4</v>
      </c>
      <c r="U64" s="37" t="s">
        <v>78</v>
      </c>
      <c r="V64" s="36" t="s">
        <v>137</v>
      </c>
      <c r="W64" s="36" t="s">
        <v>138</v>
      </c>
      <c r="X64" s="39" t="n">
        <v>1</v>
      </c>
      <c r="Y64" s="39" t="s">
        <v>137</v>
      </c>
      <c r="Z64" s="41" t="s">
        <v>138</v>
      </c>
      <c r="AA64" s="37" t="s">
        <v>417</v>
      </c>
      <c r="AB64" s="39"/>
      <c r="AC64" s="41" t="s">
        <v>111</v>
      </c>
      <c r="AD64" s="40" t="n">
        <v>60</v>
      </c>
      <c r="AE64" s="44" t="n">
        <v>43979</v>
      </c>
      <c r="AF64" s="45" t="n">
        <v>45804</v>
      </c>
      <c r="AG64" s="38" t="s">
        <v>81</v>
      </c>
      <c r="AH64" s="38" t="s">
        <v>82</v>
      </c>
      <c r="AI64" s="36" t="s">
        <v>3966</v>
      </c>
      <c r="AJ64" s="38" t="s">
        <v>2338</v>
      </c>
      <c r="AK64" s="45" t="s">
        <v>2203</v>
      </c>
      <c r="AL64" s="41"/>
      <c r="AM64" s="41" t="s">
        <v>85</v>
      </c>
      <c r="AN64" s="41" t="s">
        <v>3176</v>
      </c>
      <c r="AO64" s="41" t="s">
        <v>87</v>
      </c>
      <c r="AP64" s="39" t="s">
        <v>3962</v>
      </c>
      <c r="AQ64" s="46" t="s">
        <v>2255</v>
      </c>
      <c r="AR64" s="45"/>
      <c r="AS64" s="41" t="s">
        <v>90</v>
      </c>
      <c r="AT64" s="36" t="s">
        <v>746</v>
      </c>
      <c r="AU64" s="36" t="n">
        <v>2259</v>
      </c>
      <c r="AV64" s="38"/>
      <c r="AW64" s="38"/>
      <c r="AX64" s="36"/>
      <c r="AY64" s="36"/>
      <c r="AZ64" s="36"/>
      <c r="BA64" s="38"/>
      <c r="BB64" s="38" t="s">
        <v>141</v>
      </c>
      <c r="BC64" s="38" t="s">
        <v>142</v>
      </c>
      <c r="BD64" s="41" t="n">
        <v>3001</v>
      </c>
      <c r="BE64" s="38"/>
      <c r="BF64" s="47"/>
      <c r="BG64" s="104"/>
      <c r="BH64" s="105"/>
      <c r="BI64" s="36"/>
      <c r="BJ64" s="220"/>
      <c r="BK64" s="202"/>
      <c r="BL64" s="72"/>
      <c r="BM64" s="72"/>
      <c r="BN64" s="106"/>
    </row>
    <row r="65" customFormat="false" ht="60" hidden="false" customHeight="true" outlineLevel="0" collapsed="false">
      <c r="A65" s="36"/>
      <c r="B65" s="36" t="s">
        <v>62</v>
      </c>
      <c r="C65" s="36" t="s">
        <v>63</v>
      </c>
      <c r="D65" s="37" t="s">
        <v>64</v>
      </c>
      <c r="E65" s="37" t="n">
        <v>205</v>
      </c>
      <c r="F65" s="38" t="s">
        <v>3951</v>
      </c>
      <c r="G65" s="38" t="s">
        <v>3967</v>
      </c>
      <c r="H65" s="37" t="s">
        <v>3968</v>
      </c>
      <c r="I65" s="39" t="s">
        <v>286</v>
      </c>
      <c r="J65" s="38" t="s">
        <v>287</v>
      </c>
      <c r="K65" s="40" t="s">
        <v>129</v>
      </c>
      <c r="L65" s="40" t="s">
        <v>130</v>
      </c>
      <c r="M65" s="38" t="s">
        <v>3335</v>
      </c>
      <c r="N65" s="40" t="s">
        <v>3969</v>
      </c>
      <c r="O65" s="36" t="s">
        <v>305</v>
      </c>
      <c r="P65" s="36" t="s">
        <v>76</v>
      </c>
      <c r="Q65" s="41" t="s">
        <v>135</v>
      </c>
      <c r="R65" s="42" t="n">
        <v>42442</v>
      </c>
      <c r="S65" s="75" t="n">
        <v>12</v>
      </c>
      <c r="T65" s="43" t="n">
        <v>46824.4</v>
      </c>
      <c r="U65" s="37" t="s">
        <v>78</v>
      </c>
      <c r="V65" s="36" t="s">
        <v>137</v>
      </c>
      <c r="W65" s="36" t="s">
        <v>138</v>
      </c>
      <c r="X65" s="39" t="n">
        <v>0.6</v>
      </c>
      <c r="Y65" s="39" t="s">
        <v>137</v>
      </c>
      <c r="Z65" s="41" t="s">
        <v>138</v>
      </c>
      <c r="AA65" s="37" t="s">
        <v>3805</v>
      </c>
      <c r="AB65" s="39"/>
      <c r="AC65" s="41" t="s">
        <v>111</v>
      </c>
      <c r="AD65" s="40" t="n">
        <v>60</v>
      </c>
      <c r="AE65" s="44" t="n">
        <v>44311</v>
      </c>
      <c r="AF65" s="45" t="n">
        <v>46136</v>
      </c>
      <c r="AG65" s="38" t="s">
        <v>81</v>
      </c>
      <c r="AH65" s="38" t="s">
        <v>82</v>
      </c>
      <c r="AI65" s="41" t="s">
        <v>3970</v>
      </c>
      <c r="AJ65" s="38" t="s">
        <v>3782</v>
      </c>
      <c r="AK65" s="45" t="s">
        <v>2203</v>
      </c>
      <c r="AL65" s="41"/>
      <c r="AM65" s="41" t="s">
        <v>85</v>
      </c>
      <c r="AN65" s="41" t="s">
        <v>3176</v>
      </c>
      <c r="AO65" s="41" t="s">
        <v>87</v>
      </c>
      <c r="AP65" s="39" t="s">
        <v>3962</v>
      </c>
      <c r="AQ65" s="46" t="s">
        <v>2255</v>
      </c>
      <c r="AR65" s="45"/>
      <c r="AS65" s="41" t="s">
        <v>90</v>
      </c>
      <c r="AT65" s="36" t="s">
        <v>746</v>
      </c>
      <c r="AU65" s="36" t="n">
        <v>2262</v>
      </c>
      <c r="AV65" s="38"/>
      <c r="AW65" s="38"/>
      <c r="AX65" s="36"/>
      <c r="AY65" s="36"/>
      <c r="AZ65" s="36"/>
      <c r="BA65" s="38" t="s">
        <v>2344</v>
      </c>
      <c r="BB65" s="38" t="s">
        <v>141</v>
      </c>
      <c r="BC65" s="38" t="s">
        <v>142</v>
      </c>
      <c r="BD65" s="41" t="n">
        <v>3001</v>
      </c>
      <c r="BE65" s="38"/>
      <c r="BF65" s="47"/>
      <c r="BG65" s="104"/>
      <c r="BH65" s="105"/>
      <c r="BI65" s="36"/>
      <c r="BJ65" s="220"/>
      <c r="BK65" s="202"/>
      <c r="BL65" s="72"/>
      <c r="BM65" s="72"/>
      <c r="BN65" s="106"/>
    </row>
    <row r="66" customFormat="false" ht="60" hidden="false" customHeight="true" outlineLevel="0" collapsed="false">
      <c r="A66" s="36"/>
      <c r="B66" s="36" t="s">
        <v>62</v>
      </c>
      <c r="C66" s="36" t="s">
        <v>63</v>
      </c>
      <c r="D66" s="37" t="s">
        <v>64</v>
      </c>
      <c r="E66" s="37" t="n">
        <v>205</v>
      </c>
      <c r="F66" s="38" t="s">
        <v>3951</v>
      </c>
      <c r="G66" s="38" t="s">
        <v>3971</v>
      </c>
      <c r="H66" s="37" t="s">
        <v>3972</v>
      </c>
      <c r="I66" s="39" t="s">
        <v>286</v>
      </c>
      <c r="J66" s="38" t="s">
        <v>287</v>
      </c>
      <c r="K66" s="40" t="s">
        <v>129</v>
      </c>
      <c r="L66" s="40" t="s">
        <v>130</v>
      </c>
      <c r="M66" s="38" t="s">
        <v>3335</v>
      </c>
      <c r="N66" s="40" t="s">
        <v>3973</v>
      </c>
      <c r="O66" s="36" t="s">
        <v>305</v>
      </c>
      <c r="P66" s="36" t="s">
        <v>76</v>
      </c>
      <c r="Q66" s="41" t="s">
        <v>135</v>
      </c>
      <c r="R66" s="42" t="n">
        <v>42442</v>
      </c>
      <c r="S66" s="75" t="n">
        <v>12</v>
      </c>
      <c r="T66" s="43" t="n">
        <v>46824.4</v>
      </c>
      <c r="U66" s="37" t="s">
        <v>78</v>
      </c>
      <c r="V66" s="36" t="s">
        <v>137</v>
      </c>
      <c r="W66" s="36" t="s">
        <v>138</v>
      </c>
      <c r="X66" s="39" t="n">
        <v>1</v>
      </c>
      <c r="Y66" s="39" t="s">
        <v>137</v>
      </c>
      <c r="Z66" s="41" t="s">
        <v>138</v>
      </c>
      <c r="AA66" s="37" t="s">
        <v>417</v>
      </c>
      <c r="AB66" s="39"/>
      <c r="AC66" s="41" t="s">
        <v>111</v>
      </c>
      <c r="AD66" s="40" t="n">
        <v>60</v>
      </c>
      <c r="AE66" s="44" t="n">
        <v>43662</v>
      </c>
      <c r="AF66" s="45" t="n">
        <v>45488</v>
      </c>
      <c r="AG66" s="38" t="s">
        <v>81</v>
      </c>
      <c r="AH66" s="38" t="s">
        <v>82</v>
      </c>
      <c r="AI66" s="41" t="s">
        <v>3974</v>
      </c>
      <c r="AJ66" s="38" t="s">
        <v>561</v>
      </c>
      <c r="AK66" s="45" t="s">
        <v>2203</v>
      </c>
      <c r="AL66" s="41"/>
      <c r="AM66" s="41" t="s">
        <v>85</v>
      </c>
      <c r="AN66" s="41" t="s">
        <v>3176</v>
      </c>
      <c r="AO66" s="41" t="s">
        <v>87</v>
      </c>
      <c r="AP66" s="39" t="s">
        <v>3962</v>
      </c>
      <c r="AQ66" s="46" t="s">
        <v>2255</v>
      </c>
      <c r="AR66" s="45"/>
      <c r="AS66" s="41" t="s">
        <v>90</v>
      </c>
      <c r="AT66" s="36" t="s">
        <v>746</v>
      </c>
      <c r="AU66" s="36" t="n">
        <v>2252</v>
      </c>
      <c r="AV66" s="38"/>
      <c r="AW66" s="38"/>
      <c r="AX66" s="36"/>
      <c r="AY66" s="36"/>
      <c r="AZ66" s="36"/>
      <c r="BA66" s="38" t="s">
        <v>92</v>
      </c>
      <c r="BB66" s="38" t="s">
        <v>141</v>
      </c>
      <c r="BC66" s="38" t="s">
        <v>142</v>
      </c>
      <c r="BD66" s="41" t="n">
        <v>3001</v>
      </c>
      <c r="BE66" s="38"/>
      <c r="BF66" s="47"/>
      <c r="BG66" s="104"/>
      <c r="BH66" s="105"/>
      <c r="BI66" s="36"/>
      <c r="BJ66" s="220"/>
      <c r="BK66" s="202"/>
      <c r="BL66" s="72"/>
      <c r="BM66" s="72"/>
      <c r="BN66" s="106"/>
    </row>
    <row r="67" customFormat="false" ht="60" hidden="false" customHeight="true" outlineLevel="0" collapsed="false">
      <c r="A67" s="36"/>
      <c r="B67" s="36" t="s">
        <v>62</v>
      </c>
      <c r="C67" s="36" t="s">
        <v>63</v>
      </c>
      <c r="D67" s="37" t="s">
        <v>64</v>
      </c>
      <c r="E67" s="37" t="n">
        <v>205</v>
      </c>
      <c r="F67" s="38" t="s">
        <v>3951</v>
      </c>
      <c r="G67" s="38" t="s">
        <v>3975</v>
      </c>
      <c r="H67" s="37" t="s">
        <v>3976</v>
      </c>
      <c r="I67" s="39" t="s">
        <v>429</v>
      </c>
      <c r="J67" s="38" t="s">
        <v>2150</v>
      </c>
      <c r="K67" s="40" t="s">
        <v>431</v>
      </c>
      <c r="L67" s="40" t="s">
        <v>432</v>
      </c>
      <c r="M67" s="41" t="s">
        <v>3977</v>
      </c>
      <c r="N67" s="40" t="s">
        <v>3978</v>
      </c>
      <c r="O67" s="36" t="s">
        <v>2153</v>
      </c>
      <c r="P67" s="36" t="s">
        <v>189</v>
      </c>
      <c r="Q67" s="41" t="s">
        <v>239</v>
      </c>
      <c r="R67" s="42" t="n">
        <v>42478</v>
      </c>
      <c r="S67" s="39" t="n">
        <v>12</v>
      </c>
      <c r="T67" s="43" t="n">
        <v>46860.4</v>
      </c>
      <c r="U67" s="37" t="s">
        <v>3979</v>
      </c>
      <c r="V67" s="36"/>
      <c r="W67" s="36" t="s">
        <v>773</v>
      </c>
      <c r="X67" s="39" t="n">
        <v>3500</v>
      </c>
      <c r="Y67" s="39"/>
      <c r="Z67" s="41" t="s">
        <v>773</v>
      </c>
      <c r="AA67" s="37" t="s">
        <v>383</v>
      </c>
      <c r="AB67" s="39" t="s">
        <v>242</v>
      </c>
      <c r="AC67" s="41" t="s">
        <v>242</v>
      </c>
      <c r="AD67" s="40" t="n">
        <v>48</v>
      </c>
      <c r="AE67" s="44" t="n">
        <v>43980</v>
      </c>
      <c r="AF67" s="45" t="n">
        <v>45440</v>
      </c>
      <c r="AG67" s="38" t="s">
        <v>81</v>
      </c>
      <c r="AH67" s="38" t="s">
        <v>82</v>
      </c>
      <c r="AI67" s="36" t="s">
        <v>3980</v>
      </c>
      <c r="AJ67" s="38" t="s">
        <v>2338</v>
      </c>
      <c r="AK67" s="45" t="s">
        <v>2203</v>
      </c>
      <c r="AL67" s="41"/>
      <c r="AM67" s="41" t="s">
        <v>85</v>
      </c>
      <c r="AN67" s="41" t="s">
        <v>3176</v>
      </c>
      <c r="AO67" s="41" t="s">
        <v>87</v>
      </c>
      <c r="AP67" s="39" t="s">
        <v>3981</v>
      </c>
      <c r="AQ67" s="46" t="s">
        <v>2255</v>
      </c>
      <c r="AR67" s="45"/>
      <c r="AS67" s="41" t="s">
        <v>90</v>
      </c>
      <c r="AT67" s="36" t="s">
        <v>746</v>
      </c>
      <c r="AU67" s="36" t="n">
        <v>2270</v>
      </c>
      <c r="AV67" s="38"/>
      <c r="AW67" s="38"/>
      <c r="AX67" s="36"/>
      <c r="AY67" s="36"/>
      <c r="AZ67" s="36"/>
      <c r="BA67" s="38" t="s">
        <v>92</v>
      </c>
      <c r="BB67" s="38" t="s">
        <v>386</v>
      </c>
      <c r="BC67" s="38" t="s">
        <v>387</v>
      </c>
      <c r="BD67" s="41" t="n">
        <v>2971</v>
      </c>
      <c r="BE67" s="38"/>
      <c r="BF67" s="47"/>
      <c r="BG67" s="104"/>
      <c r="BH67" s="105"/>
      <c r="BI67" s="36"/>
      <c r="BJ67" s="220"/>
      <c r="BK67" s="202"/>
      <c r="BL67" s="72"/>
      <c r="BM67" s="72"/>
      <c r="BN67" s="106"/>
    </row>
    <row r="68" customFormat="false" ht="60" hidden="false" customHeight="true" outlineLevel="0" collapsed="false">
      <c r="A68" s="36"/>
      <c r="B68" s="36" t="s">
        <v>62</v>
      </c>
      <c r="C68" s="36" t="s">
        <v>63</v>
      </c>
      <c r="D68" s="37" t="s">
        <v>64</v>
      </c>
      <c r="E68" s="37" t="n">
        <v>205</v>
      </c>
      <c r="F68" s="38" t="s">
        <v>3951</v>
      </c>
      <c r="G68" s="38" t="s">
        <v>3982</v>
      </c>
      <c r="H68" s="37" t="s">
        <v>3983</v>
      </c>
      <c r="I68" s="39" t="s">
        <v>429</v>
      </c>
      <c r="J68" s="38" t="s">
        <v>2150</v>
      </c>
      <c r="K68" s="40" t="s">
        <v>431</v>
      </c>
      <c r="L68" s="40" t="s">
        <v>432</v>
      </c>
      <c r="M68" s="41" t="s">
        <v>3977</v>
      </c>
      <c r="N68" s="40" t="s">
        <v>3984</v>
      </c>
      <c r="O68" s="36" t="s">
        <v>2153</v>
      </c>
      <c r="P68" s="36" t="s">
        <v>189</v>
      </c>
      <c r="Q68" s="41" t="s">
        <v>239</v>
      </c>
      <c r="R68" s="42" t="n">
        <v>42478</v>
      </c>
      <c r="S68" s="39" t="n">
        <v>12</v>
      </c>
      <c r="T68" s="43" t="n">
        <v>46860.4</v>
      </c>
      <c r="U68" s="37" t="s">
        <v>3985</v>
      </c>
      <c r="V68" s="36" t="s">
        <v>416</v>
      </c>
      <c r="W68" s="36" t="s">
        <v>773</v>
      </c>
      <c r="X68" s="39" t="n">
        <v>3500</v>
      </c>
      <c r="Y68" s="39" t="s">
        <v>416</v>
      </c>
      <c r="Z68" s="41" t="s">
        <v>773</v>
      </c>
      <c r="AA68" s="37" t="s">
        <v>383</v>
      </c>
      <c r="AB68" s="39" t="s">
        <v>242</v>
      </c>
      <c r="AC68" s="41" t="s">
        <v>242</v>
      </c>
      <c r="AD68" s="40" t="n">
        <v>48</v>
      </c>
      <c r="AE68" s="44" t="n">
        <v>43980</v>
      </c>
      <c r="AF68" s="45" t="n">
        <v>45440</v>
      </c>
      <c r="AG68" s="38" t="s">
        <v>81</v>
      </c>
      <c r="AH68" s="38" t="s">
        <v>82</v>
      </c>
      <c r="AI68" s="36" t="s">
        <v>3986</v>
      </c>
      <c r="AJ68" s="38" t="s">
        <v>2338</v>
      </c>
      <c r="AK68" s="45" t="s">
        <v>2203</v>
      </c>
      <c r="AL68" s="41"/>
      <c r="AM68" s="41" t="s">
        <v>85</v>
      </c>
      <c r="AN68" s="41" t="s">
        <v>3176</v>
      </c>
      <c r="AO68" s="41" t="s">
        <v>87</v>
      </c>
      <c r="AP68" s="39" t="s">
        <v>3981</v>
      </c>
      <c r="AQ68" s="46" t="s">
        <v>2255</v>
      </c>
      <c r="AR68" s="45"/>
      <c r="AS68" s="41" t="s">
        <v>90</v>
      </c>
      <c r="AT68" s="36" t="s">
        <v>746</v>
      </c>
      <c r="AU68" s="36" t="n">
        <v>2268</v>
      </c>
      <c r="AV68" s="38"/>
      <c r="AW68" s="38"/>
      <c r="AX68" s="36"/>
      <c r="AY68" s="36"/>
      <c r="AZ68" s="36"/>
      <c r="BA68" s="38" t="s">
        <v>92</v>
      </c>
      <c r="BB68" s="38" t="s">
        <v>386</v>
      </c>
      <c r="BC68" s="38" t="s">
        <v>387</v>
      </c>
      <c r="BD68" s="41" t="n">
        <v>2971</v>
      </c>
      <c r="BE68" s="38"/>
      <c r="BF68" s="47"/>
      <c r="BG68" s="104"/>
      <c r="BH68" s="105"/>
      <c r="BI68" s="36"/>
      <c r="BJ68" s="220"/>
      <c r="BK68" s="202"/>
      <c r="BL68" s="72"/>
      <c r="BM68" s="72"/>
      <c r="BN68" s="106"/>
    </row>
    <row r="69" customFormat="false" ht="60" hidden="false" customHeight="true" outlineLevel="0" collapsed="false">
      <c r="A69" s="54"/>
      <c r="B69" s="54" t="s">
        <v>62</v>
      </c>
      <c r="C69" s="54" t="s">
        <v>63</v>
      </c>
      <c r="D69" s="55" t="s">
        <v>64</v>
      </c>
      <c r="E69" s="55" t="n">
        <v>249</v>
      </c>
      <c r="F69" s="56" t="s">
        <v>3987</v>
      </c>
      <c r="G69" s="56" t="s">
        <v>3988</v>
      </c>
      <c r="H69" s="55" t="s">
        <v>3989</v>
      </c>
      <c r="I69" s="54" t="s">
        <v>329</v>
      </c>
      <c r="J69" s="54" t="s">
        <v>330</v>
      </c>
      <c r="K69" s="58" t="s">
        <v>331</v>
      </c>
      <c r="L69" s="54" t="s">
        <v>332</v>
      </c>
      <c r="M69" s="54" t="s">
        <v>332</v>
      </c>
      <c r="N69" s="58" t="n">
        <v>2349138</v>
      </c>
      <c r="O69" s="54" t="s">
        <v>107</v>
      </c>
      <c r="P69" s="54" t="s">
        <v>76</v>
      </c>
      <c r="Q69" s="59" t="s">
        <v>108</v>
      </c>
      <c r="R69" s="69" t="n">
        <v>42705</v>
      </c>
      <c r="S69" s="73" t="n">
        <v>15</v>
      </c>
      <c r="T69" s="61" t="n">
        <f aca="false">R69+S69*365.2</f>
        <v>48183</v>
      </c>
      <c r="U69" s="55" t="s">
        <v>334</v>
      </c>
      <c r="V69" s="54"/>
      <c r="W69" s="54" t="str">
        <f aca="false">IF(Z69="","",Z69)</f>
        <v>°С</v>
      </c>
      <c r="X69" s="57" t="n">
        <v>450</v>
      </c>
      <c r="Y69" s="57"/>
      <c r="Z69" s="59" t="s">
        <v>109</v>
      </c>
      <c r="AA69" s="54" t="s">
        <v>3990</v>
      </c>
      <c r="AB69" s="57"/>
      <c r="AC69" s="71"/>
      <c r="AD69" s="58" t="n">
        <v>48</v>
      </c>
      <c r="AE69" s="63" t="n">
        <v>44540</v>
      </c>
      <c r="AF69" s="64" t="n">
        <f aca="false">IF(AD69=0,0,IF(AE69="","",EDATE(AE69,AD69)-DAY(1)))</f>
        <v>45970</v>
      </c>
      <c r="AG69" s="64" t="s">
        <v>81</v>
      </c>
      <c r="AH69" s="64" t="s">
        <v>82</v>
      </c>
      <c r="AI69" s="59" t="s">
        <v>3991</v>
      </c>
      <c r="AJ69" s="56" t="s">
        <v>316</v>
      </c>
      <c r="AK69" s="64" t="str">
        <f aca="true">IF(AE69=0,"нет данных",IF(TODAY()&lt;AF69-30,"поверен",IF(TODAY()&gt;AF69,"ЗАМЕНИТЬ","ПРОСРОЧЕН")))</f>
        <v>ПРОСРОЧЕН</v>
      </c>
      <c r="AL69" s="59"/>
      <c r="AM69" s="59" t="s">
        <v>85</v>
      </c>
      <c r="AN69" s="59" t="s">
        <v>3176</v>
      </c>
      <c r="AO69" s="59" t="s">
        <v>87</v>
      </c>
      <c r="AP69" s="57"/>
      <c r="AQ69" s="65" t="s">
        <v>263</v>
      </c>
      <c r="AR69" s="64"/>
      <c r="AS69" s="59" t="s">
        <v>90</v>
      </c>
      <c r="AT69" s="54" t="s">
        <v>91</v>
      </c>
      <c r="AU69" s="54" t="n">
        <v>3289</v>
      </c>
      <c r="AV69" s="65" t="s">
        <v>263</v>
      </c>
      <c r="AW69" s="56"/>
      <c r="AX69" s="54"/>
      <c r="AY69" s="54"/>
      <c r="AZ69" s="54"/>
      <c r="BA69" s="56"/>
      <c r="BB69" s="56"/>
      <c r="BC69" s="56"/>
      <c r="BD69" s="59"/>
      <c r="BE69" s="56"/>
      <c r="BF69" s="66"/>
      <c r="BG69" s="70"/>
      <c r="BH69" s="71"/>
      <c r="BI69" s="54"/>
      <c r="BJ69" s="249"/>
      <c r="BK69" s="246"/>
      <c r="BL69" s="72"/>
      <c r="BM69" s="72"/>
      <c r="BN69" s="72"/>
    </row>
    <row r="70" customFormat="false" ht="60" hidden="false" customHeight="true" outlineLevel="0" collapsed="false">
      <c r="A70" s="54"/>
      <c r="B70" s="54" t="s">
        <v>62</v>
      </c>
      <c r="C70" s="54" t="s">
        <v>63</v>
      </c>
      <c r="D70" s="55" t="s">
        <v>64</v>
      </c>
      <c r="E70" s="55" t="n">
        <v>249</v>
      </c>
      <c r="F70" s="56" t="s">
        <v>3987</v>
      </c>
      <c r="G70" s="56" t="s">
        <v>3988</v>
      </c>
      <c r="H70" s="55" t="s">
        <v>3989</v>
      </c>
      <c r="I70" s="57" t="s">
        <v>321</v>
      </c>
      <c r="J70" s="56" t="s">
        <v>322</v>
      </c>
      <c r="K70" s="54" t="s">
        <v>323</v>
      </c>
      <c r="L70" s="54" t="s">
        <v>324</v>
      </c>
      <c r="M70" s="56" t="s">
        <v>3770</v>
      </c>
      <c r="N70" s="58" t="n">
        <v>2349136</v>
      </c>
      <c r="O70" s="54" t="s">
        <v>305</v>
      </c>
      <c r="P70" s="54" t="s">
        <v>76</v>
      </c>
      <c r="Q70" s="59" t="s">
        <v>108</v>
      </c>
      <c r="R70" s="69" t="s">
        <v>3992</v>
      </c>
      <c r="S70" s="73" t="n">
        <v>15</v>
      </c>
      <c r="T70" s="61" t="e">
        <f aca="false">R70+S70*365.2</f>
        <v>#VALUE!</v>
      </c>
      <c r="U70" s="55" t="s">
        <v>78</v>
      </c>
      <c r="V70" s="54" t="str">
        <f aca="false">IF(Y70="","",Y70)</f>
        <v/>
      </c>
      <c r="W70" s="54" t="str">
        <f aca="false">IF(Z70="","",Z70)</f>
        <v>°С</v>
      </c>
      <c r="X70" s="57" t="n">
        <v>50</v>
      </c>
      <c r="Y70" s="57"/>
      <c r="Z70" s="59" t="s">
        <v>109</v>
      </c>
      <c r="AA70" s="54" t="s">
        <v>327</v>
      </c>
      <c r="AB70" s="57"/>
      <c r="AC70" s="59" t="s">
        <v>578</v>
      </c>
      <c r="AD70" s="58" t="n">
        <v>60</v>
      </c>
      <c r="AE70" s="63" t="n">
        <v>44545</v>
      </c>
      <c r="AF70" s="64" t="n">
        <f aca="false">IF(AD70=0,0,IF(AE70="","",EDATE(AE70,AD70)-DAY(1)))</f>
        <v>46340</v>
      </c>
      <c r="AG70" s="56" t="s">
        <v>81</v>
      </c>
      <c r="AH70" s="56" t="s">
        <v>82</v>
      </c>
      <c r="AI70" s="59" t="s">
        <v>3993</v>
      </c>
      <c r="AJ70" s="56" t="s">
        <v>712</v>
      </c>
      <c r="AK70" s="64" t="str">
        <f aca="true">IF(AE70=0,"нет данных",IF(TODAY()&lt;AF70-30,"поверен",IF(TODAY()&gt;AF70,"ЗАМЕНИТЬ","ПРОСРОЧЕН")))</f>
        <v>поверен</v>
      </c>
      <c r="AL70" s="59"/>
      <c r="AM70" s="59" t="s">
        <v>85</v>
      </c>
      <c r="AN70" s="59" t="s">
        <v>3176</v>
      </c>
      <c r="AO70" s="59" t="s">
        <v>87</v>
      </c>
      <c r="AP70" s="57"/>
      <c r="AQ70" s="65" t="s">
        <v>263</v>
      </c>
      <c r="AR70" s="64"/>
      <c r="AS70" s="59"/>
      <c r="AT70" s="54"/>
      <c r="AU70" s="54"/>
      <c r="AV70" s="65" t="s">
        <v>263</v>
      </c>
      <c r="AW70" s="56"/>
      <c r="AX70" s="54"/>
      <c r="AY70" s="54"/>
      <c r="AZ70" s="54"/>
      <c r="BA70" s="56"/>
      <c r="BB70" s="56" t="s">
        <v>116</v>
      </c>
      <c r="BC70" s="56" t="s">
        <v>117</v>
      </c>
      <c r="BD70" s="59" t="n">
        <v>3201</v>
      </c>
      <c r="BE70" s="56"/>
      <c r="BF70" s="66"/>
      <c r="BG70" s="70"/>
      <c r="BH70" s="71"/>
      <c r="BI70" s="54"/>
      <c r="BJ70" s="249"/>
      <c r="BK70" s="246"/>
      <c r="BL70" s="72"/>
      <c r="BM70" s="72"/>
      <c r="BN70" s="72"/>
    </row>
    <row r="71" customFormat="false" ht="60" hidden="false" customHeight="true" outlineLevel="0" collapsed="false">
      <c r="A71" s="54"/>
      <c r="B71" s="54" t="s">
        <v>62</v>
      </c>
      <c r="C71" s="54" t="s">
        <v>63</v>
      </c>
      <c r="D71" s="55" t="s">
        <v>64</v>
      </c>
      <c r="E71" s="55" t="n">
        <v>249</v>
      </c>
      <c r="F71" s="56" t="s">
        <v>3987</v>
      </c>
      <c r="G71" s="56" t="s">
        <v>3994</v>
      </c>
      <c r="H71" s="55" t="s">
        <v>3995</v>
      </c>
      <c r="I71" s="57" t="s">
        <v>329</v>
      </c>
      <c r="J71" s="56" t="s">
        <v>330</v>
      </c>
      <c r="K71" s="58" t="s">
        <v>331</v>
      </c>
      <c r="L71" s="58" t="s">
        <v>332</v>
      </c>
      <c r="M71" s="58" t="s">
        <v>332</v>
      </c>
      <c r="N71" s="58" t="n">
        <v>2349139</v>
      </c>
      <c r="O71" s="54" t="s">
        <v>107</v>
      </c>
      <c r="P71" s="54" t="s">
        <v>76</v>
      </c>
      <c r="Q71" s="59" t="s">
        <v>108</v>
      </c>
      <c r="R71" s="69" t="s">
        <v>3996</v>
      </c>
      <c r="S71" s="73" t="n">
        <v>15</v>
      </c>
      <c r="T71" s="61" t="e">
        <f aca="false">R71+S71*365.2</f>
        <v>#VALUE!</v>
      </c>
      <c r="U71" s="55" t="s">
        <v>334</v>
      </c>
      <c r="V71" s="54"/>
      <c r="W71" s="54" t="str">
        <f aca="false">IF(Z71="","",Z71)</f>
        <v>°С</v>
      </c>
      <c r="X71" s="57" t="n">
        <v>450</v>
      </c>
      <c r="Y71" s="57"/>
      <c r="Z71" s="59" t="s">
        <v>109</v>
      </c>
      <c r="AA71" s="54" t="s">
        <v>3990</v>
      </c>
      <c r="AB71" s="57"/>
      <c r="AC71" s="59"/>
      <c r="AD71" s="58" t="n">
        <v>48</v>
      </c>
      <c r="AE71" s="63" t="n">
        <v>44478</v>
      </c>
      <c r="AF71" s="64" t="n">
        <f aca="false">IF(AD71=0,0,IF(AE71="","",EDATE(AE71,AD71)-DAY(1)))</f>
        <v>45908</v>
      </c>
      <c r="AG71" s="56" t="s">
        <v>81</v>
      </c>
      <c r="AH71" s="56" t="s">
        <v>82</v>
      </c>
      <c r="AI71" s="59" t="s">
        <v>3997</v>
      </c>
      <c r="AJ71" s="56" t="s">
        <v>113</v>
      </c>
      <c r="AK71" s="64" t="str">
        <f aca="true">IF(AE71=0,"нет данных",IF(TODAY()&lt;AF71-30,"поверен",IF(TODAY()&gt;AF71,"ЗАМЕНИТЬ","ПРОСРОЧЕН")))</f>
        <v>ЗАМЕНИТЬ</v>
      </c>
      <c r="AL71" s="59"/>
      <c r="AM71" s="59" t="s">
        <v>85</v>
      </c>
      <c r="AN71" s="59" t="s">
        <v>3176</v>
      </c>
      <c r="AO71" s="59" t="s">
        <v>87</v>
      </c>
      <c r="AP71" s="57"/>
      <c r="AQ71" s="65" t="s">
        <v>263</v>
      </c>
      <c r="AR71" s="64"/>
      <c r="AS71" s="59"/>
      <c r="AT71" s="54"/>
      <c r="AU71" s="54"/>
      <c r="AV71" s="65" t="s">
        <v>263</v>
      </c>
      <c r="AW71" s="56"/>
      <c r="AX71" s="54"/>
      <c r="AY71" s="54"/>
      <c r="AZ71" s="54"/>
      <c r="BA71" s="56"/>
      <c r="BB71" s="56"/>
      <c r="BC71" s="56"/>
      <c r="BD71" s="59"/>
      <c r="BE71" s="56"/>
      <c r="BF71" s="66"/>
      <c r="BG71" s="70"/>
      <c r="BH71" s="71"/>
      <c r="BI71" s="54"/>
      <c r="BJ71" s="249"/>
      <c r="BK71" s="246"/>
      <c r="BL71" s="72"/>
      <c r="BM71" s="72"/>
      <c r="BN71" s="72"/>
    </row>
    <row r="72" customFormat="false" ht="60" hidden="false" customHeight="true" outlineLevel="0" collapsed="false">
      <c r="A72" s="54"/>
      <c r="B72" s="54" t="s">
        <v>62</v>
      </c>
      <c r="C72" s="54" t="s">
        <v>63</v>
      </c>
      <c r="D72" s="55" t="s">
        <v>64</v>
      </c>
      <c r="E72" s="55" t="n">
        <v>249</v>
      </c>
      <c r="F72" s="56" t="s">
        <v>3987</v>
      </c>
      <c r="G72" s="56" t="s">
        <v>3994</v>
      </c>
      <c r="H72" s="55" t="s">
        <v>3995</v>
      </c>
      <c r="I72" s="57" t="s">
        <v>321</v>
      </c>
      <c r="J72" s="56" t="s">
        <v>322</v>
      </c>
      <c r="K72" s="54" t="s">
        <v>323</v>
      </c>
      <c r="L72" s="54" t="s">
        <v>324</v>
      </c>
      <c r="M72" s="56" t="s">
        <v>3770</v>
      </c>
      <c r="N72" s="58" t="n">
        <v>2349137</v>
      </c>
      <c r="O72" s="54" t="s">
        <v>305</v>
      </c>
      <c r="P72" s="54" t="s">
        <v>76</v>
      </c>
      <c r="Q72" s="59" t="s">
        <v>108</v>
      </c>
      <c r="R72" s="69" t="s">
        <v>3992</v>
      </c>
      <c r="S72" s="73" t="n">
        <v>15</v>
      </c>
      <c r="T72" s="61" t="e">
        <f aca="false">R72+S72*365.2</f>
        <v>#VALUE!</v>
      </c>
      <c r="U72" s="55" t="s">
        <v>78</v>
      </c>
      <c r="V72" s="54" t="str">
        <f aca="false">IF(Y72="","",Y72)</f>
        <v/>
      </c>
      <c r="W72" s="54" t="str">
        <f aca="false">IF(Z72="","",Z72)</f>
        <v>°С</v>
      </c>
      <c r="X72" s="57" t="n">
        <v>50</v>
      </c>
      <c r="Y72" s="57"/>
      <c r="Z72" s="59" t="s">
        <v>109</v>
      </c>
      <c r="AA72" s="54" t="s">
        <v>327</v>
      </c>
      <c r="AB72" s="57"/>
      <c r="AC72" s="59" t="s">
        <v>578</v>
      </c>
      <c r="AD72" s="58" t="n">
        <v>60</v>
      </c>
      <c r="AE72" s="63" t="n">
        <v>44511</v>
      </c>
      <c r="AF72" s="64" t="n">
        <f aca="false">IF(AD72=0,0,IF(AE72="","",EDATE(AE72,AD72)-DAY(1)))</f>
        <v>46306</v>
      </c>
      <c r="AG72" s="56" t="s">
        <v>81</v>
      </c>
      <c r="AH72" s="56" t="s">
        <v>82</v>
      </c>
      <c r="AI72" s="59" t="s">
        <v>3998</v>
      </c>
      <c r="AJ72" s="56" t="s">
        <v>712</v>
      </c>
      <c r="AK72" s="64" t="str">
        <f aca="true">IF(AE72=0,"нет данных",IF(TODAY()&lt;AF72-30,"поверен",IF(TODAY()&gt;AF72,"ЗАМЕНИТЬ","ПРОСРОЧЕН")))</f>
        <v>поверен</v>
      </c>
      <c r="AL72" s="59"/>
      <c r="AM72" s="59" t="s">
        <v>85</v>
      </c>
      <c r="AN72" s="59" t="s">
        <v>3176</v>
      </c>
      <c r="AO72" s="59" t="s">
        <v>87</v>
      </c>
      <c r="AP72" s="57"/>
      <c r="AQ72" s="65" t="s">
        <v>263</v>
      </c>
      <c r="AR72" s="64"/>
      <c r="AS72" s="59" t="s">
        <v>90</v>
      </c>
      <c r="AT72" s="54" t="s">
        <v>91</v>
      </c>
      <c r="AU72" s="54" t="n">
        <v>3290</v>
      </c>
      <c r="AV72" s="65" t="s">
        <v>263</v>
      </c>
      <c r="AW72" s="56"/>
      <c r="AX72" s="54"/>
      <c r="AY72" s="54"/>
      <c r="AZ72" s="54"/>
      <c r="BA72" s="56"/>
      <c r="BB72" s="56" t="s">
        <v>116</v>
      </c>
      <c r="BC72" s="56" t="s">
        <v>117</v>
      </c>
      <c r="BD72" s="59" t="n">
        <v>3201</v>
      </c>
      <c r="BE72" s="56"/>
      <c r="BF72" s="66"/>
      <c r="BG72" s="70"/>
      <c r="BH72" s="71"/>
      <c r="BI72" s="54"/>
      <c r="BJ72" s="249"/>
      <c r="BK72" s="246"/>
      <c r="BL72" s="72"/>
      <c r="BM72" s="72"/>
      <c r="BN72" s="72"/>
    </row>
    <row r="73" customFormat="false" ht="60" hidden="false" customHeight="true" outlineLevel="0" collapsed="false">
      <c r="A73" s="54"/>
      <c r="B73" s="54" t="s">
        <v>62</v>
      </c>
      <c r="C73" s="54" t="s">
        <v>63</v>
      </c>
      <c r="D73" s="55" t="s">
        <v>64</v>
      </c>
      <c r="E73" s="55" t="n">
        <v>249</v>
      </c>
      <c r="F73" s="56" t="s">
        <v>3987</v>
      </c>
      <c r="G73" s="56" t="s">
        <v>3999</v>
      </c>
      <c r="H73" s="55" t="s">
        <v>4000</v>
      </c>
      <c r="I73" s="57" t="s">
        <v>286</v>
      </c>
      <c r="J73" s="56" t="s">
        <v>287</v>
      </c>
      <c r="K73" s="58" t="s">
        <v>129</v>
      </c>
      <c r="L73" s="58" t="s">
        <v>130</v>
      </c>
      <c r="M73" s="56" t="s">
        <v>4001</v>
      </c>
      <c r="N73" s="58" t="s">
        <v>4002</v>
      </c>
      <c r="O73" s="54" t="s">
        <v>305</v>
      </c>
      <c r="P73" s="54" t="s">
        <v>76</v>
      </c>
      <c r="Q73" s="59" t="s">
        <v>135</v>
      </c>
      <c r="R73" s="69" t="s">
        <v>4003</v>
      </c>
      <c r="S73" s="73" t="n">
        <v>12</v>
      </c>
      <c r="T73" s="61" t="e">
        <f aca="false">R73+S73*365.2</f>
        <v>#VALUE!</v>
      </c>
      <c r="U73" s="55" t="s">
        <v>78</v>
      </c>
      <c r="V73" s="54" t="str">
        <f aca="false">IF(Y73="","",Y73)</f>
        <v>к</v>
      </c>
      <c r="W73" s="54" t="str">
        <f aca="false">IF(Z73="","",Z73)</f>
        <v>Па</v>
      </c>
      <c r="X73" s="57" t="n">
        <v>200</v>
      </c>
      <c r="Y73" s="57" t="s">
        <v>416</v>
      </c>
      <c r="Z73" s="59" t="s">
        <v>138</v>
      </c>
      <c r="AA73" s="55" t="s">
        <v>291</v>
      </c>
      <c r="AB73" s="57"/>
      <c r="AC73" s="59" t="s">
        <v>111</v>
      </c>
      <c r="AD73" s="58" t="n">
        <v>60</v>
      </c>
      <c r="AE73" s="63" t="n">
        <v>44149</v>
      </c>
      <c r="AF73" s="64" t="n">
        <f aca="false">IF(AD73=0,0,IF(AE73="","",EDATE(AE73,AD73)-DAY(1)))</f>
        <v>45944</v>
      </c>
      <c r="AG73" s="56" t="s">
        <v>81</v>
      </c>
      <c r="AH73" s="56" t="s">
        <v>82</v>
      </c>
      <c r="AI73" s="59" t="s">
        <v>4004</v>
      </c>
      <c r="AJ73" s="56" t="s">
        <v>712</v>
      </c>
      <c r="AK73" s="64" t="str">
        <f aca="true">IF(AE73=0,"нет данных",IF(TODAY()&lt;AF73-30,"поверен",IF(TODAY()&gt;AF73,"ЗАМЕНИТЬ","ПРОСРОЧЕН")))</f>
        <v>ЗАМЕНИТЬ</v>
      </c>
      <c r="AL73" s="59"/>
      <c r="AM73" s="59" t="s">
        <v>85</v>
      </c>
      <c r="AN73" s="59" t="s">
        <v>3176</v>
      </c>
      <c r="AO73" s="59" t="s">
        <v>87</v>
      </c>
      <c r="AP73" s="57"/>
      <c r="AQ73" s="65" t="s">
        <v>263</v>
      </c>
      <c r="AR73" s="64"/>
      <c r="AS73" s="59" t="s">
        <v>90</v>
      </c>
      <c r="AT73" s="54" t="s">
        <v>91</v>
      </c>
      <c r="AU73" s="54" t="n">
        <v>3291</v>
      </c>
      <c r="AV73" s="65" t="s">
        <v>263</v>
      </c>
      <c r="AW73" s="56"/>
      <c r="AX73" s="54"/>
      <c r="AY73" s="54"/>
      <c r="AZ73" s="54"/>
      <c r="BA73" s="56"/>
      <c r="BB73" s="56" t="s">
        <v>141</v>
      </c>
      <c r="BC73" s="56" t="s">
        <v>142</v>
      </c>
      <c r="BD73" s="59" t="n">
        <v>3001</v>
      </c>
      <c r="BE73" s="56"/>
      <c r="BF73" s="66"/>
      <c r="BG73" s="70"/>
      <c r="BH73" s="71"/>
      <c r="BI73" s="54"/>
      <c r="BJ73" s="249"/>
      <c r="BK73" s="246"/>
      <c r="BL73" s="72"/>
      <c r="BM73" s="72"/>
      <c r="BN73" s="72"/>
    </row>
    <row r="74" customFormat="false" ht="60" hidden="false" customHeight="true" outlineLevel="0" collapsed="false">
      <c r="A74" s="54"/>
      <c r="B74" s="54" t="s">
        <v>62</v>
      </c>
      <c r="C74" s="54" t="s">
        <v>63</v>
      </c>
      <c r="D74" s="55" t="s">
        <v>64</v>
      </c>
      <c r="E74" s="55" t="n">
        <v>249</v>
      </c>
      <c r="F74" s="56" t="s">
        <v>3987</v>
      </c>
      <c r="G74" s="56" t="s">
        <v>4005</v>
      </c>
      <c r="H74" s="55" t="s">
        <v>4006</v>
      </c>
      <c r="I74" s="57" t="s">
        <v>286</v>
      </c>
      <c r="J74" s="56" t="s">
        <v>287</v>
      </c>
      <c r="K74" s="58" t="s">
        <v>129</v>
      </c>
      <c r="L74" s="58" t="s">
        <v>130</v>
      </c>
      <c r="M74" s="56" t="s">
        <v>4001</v>
      </c>
      <c r="N74" s="58" t="s">
        <v>4007</v>
      </c>
      <c r="O74" s="54" t="s">
        <v>305</v>
      </c>
      <c r="P74" s="54" t="s">
        <v>76</v>
      </c>
      <c r="Q74" s="59" t="s">
        <v>135</v>
      </c>
      <c r="R74" s="69" t="s">
        <v>4003</v>
      </c>
      <c r="S74" s="73" t="n">
        <v>12</v>
      </c>
      <c r="T74" s="61" t="e">
        <f aca="false">R74+S74*365.2</f>
        <v>#VALUE!</v>
      </c>
      <c r="U74" s="55" t="s">
        <v>78</v>
      </c>
      <c r="V74" s="54" t="str">
        <f aca="false">IF(Y74="","",Y74)</f>
        <v>к</v>
      </c>
      <c r="W74" s="54" t="str">
        <f aca="false">IF(Z74="","",Z74)</f>
        <v>Па</v>
      </c>
      <c r="X74" s="57" t="n">
        <v>200</v>
      </c>
      <c r="Y74" s="57" t="s">
        <v>416</v>
      </c>
      <c r="Z74" s="59" t="s">
        <v>138</v>
      </c>
      <c r="AA74" s="55" t="s">
        <v>291</v>
      </c>
      <c r="AB74" s="57"/>
      <c r="AC74" s="59" t="s">
        <v>111</v>
      </c>
      <c r="AD74" s="58" t="n">
        <v>60</v>
      </c>
      <c r="AE74" s="63" t="n">
        <v>44149</v>
      </c>
      <c r="AF74" s="64" t="n">
        <f aca="false">IF(AD74=0,0,IF(AE74="","",EDATE(AE74,AD74)-DAY(1)))</f>
        <v>45944</v>
      </c>
      <c r="AG74" s="56" t="s">
        <v>81</v>
      </c>
      <c r="AH74" s="56" t="s">
        <v>82</v>
      </c>
      <c r="AI74" s="59" t="s">
        <v>4008</v>
      </c>
      <c r="AJ74" s="56" t="s">
        <v>712</v>
      </c>
      <c r="AK74" s="64" t="str">
        <f aca="true">IF(AE74=0,"нет данных",IF(TODAY()&lt;AF74-30,"поверен",IF(TODAY()&gt;AF74,"ЗАМЕНИТЬ","ПРОСРОЧЕН")))</f>
        <v>ЗАМЕНИТЬ</v>
      </c>
      <c r="AL74" s="59"/>
      <c r="AM74" s="59" t="s">
        <v>85</v>
      </c>
      <c r="AN74" s="59" t="s">
        <v>3176</v>
      </c>
      <c r="AO74" s="59" t="s">
        <v>87</v>
      </c>
      <c r="AP74" s="57"/>
      <c r="AQ74" s="65" t="s">
        <v>263</v>
      </c>
      <c r="AR74" s="64"/>
      <c r="AS74" s="59" t="s">
        <v>90</v>
      </c>
      <c r="AT74" s="54" t="s">
        <v>91</v>
      </c>
      <c r="AU74" s="54" t="n">
        <v>3292</v>
      </c>
      <c r="AV74" s="65" t="s">
        <v>263</v>
      </c>
      <c r="AW74" s="56"/>
      <c r="AX74" s="54"/>
      <c r="AY74" s="54"/>
      <c r="AZ74" s="54"/>
      <c r="BA74" s="56"/>
      <c r="BB74" s="56" t="s">
        <v>141</v>
      </c>
      <c r="BC74" s="56" t="s">
        <v>142</v>
      </c>
      <c r="BD74" s="59" t="n">
        <v>3001</v>
      </c>
      <c r="BE74" s="56"/>
      <c r="BF74" s="66"/>
      <c r="BG74" s="70"/>
      <c r="BH74" s="71"/>
      <c r="BI74" s="54"/>
      <c r="BJ74" s="249"/>
      <c r="BK74" s="246"/>
      <c r="BL74" s="72"/>
      <c r="BM74" s="72"/>
      <c r="BN74" s="72"/>
    </row>
    <row r="75" customFormat="false" ht="60" hidden="false" customHeight="true" outlineLevel="0" collapsed="false">
      <c r="A75" s="54"/>
      <c r="B75" s="54" t="s">
        <v>62</v>
      </c>
      <c r="C75" s="54" t="s">
        <v>63</v>
      </c>
      <c r="D75" s="55" t="s">
        <v>64</v>
      </c>
      <c r="E75" s="55" t="n">
        <v>249</v>
      </c>
      <c r="F75" s="56" t="s">
        <v>3987</v>
      </c>
      <c r="G75" s="56" t="s">
        <v>4009</v>
      </c>
      <c r="H75" s="55" t="s">
        <v>4010</v>
      </c>
      <c r="I75" s="57" t="s">
        <v>429</v>
      </c>
      <c r="J75" s="56" t="s">
        <v>430</v>
      </c>
      <c r="K75" s="58" t="s">
        <v>431</v>
      </c>
      <c r="L75" s="58" t="n">
        <v>5300</v>
      </c>
      <c r="M75" s="59" t="s">
        <v>4011</v>
      </c>
      <c r="N75" s="58" t="s">
        <v>4012</v>
      </c>
      <c r="O75" s="54" t="s">
        <v>197</v>
      </c>
      <c r="P75" s="54" t="s">
        <v>189</v>
      </c>
      <c r="Q75" s="59" t="s">
        <v>239</v>
      </c>
      <c r="R75" s="69" t="s">
        <v>4013</v>
      </c>
      <c r="S75" s="57" t="n">
        <v>12</v>
      </c>
      <c r="T75" s="61" t="e">
        <f aca="false">R75+S75*365.2</f>
        <v>#VALUE!</v>
      </c>
      <c r="U75" s="55" t="n">
        <v>0.2</v>
      </c>
      <c r="V75" s="54" t="str">
        <f aca="false">IF(Y75="","",Y75)</f>
        <v/>
      </c>
      <c r="W75" s="54" t="str">
        <f aca="false">IF(Z75="","",Z75)</f>
        <v>м</v>
      </c>
      <c r="X75" s="57" t="n">
        <v>1.9</v>
      </c>
      <c r="Y75" s="57"/>
      <c r="Z75" s="59" t="s">
        <v>242</v>
      </c>
      <c r="AA75" s="55" t="s">
        <v>383</v>
      </c>
      <c r="AB75" s="57" t="s">
        <v>242</v>
      </c>
      <c r="AC75" s="59" t="s">
        <v>242</v>
      </c>
      <c r="AD75" s="58" t="n">
        <v>48</v>
      </c>
      <c r="AE75" s="63" t="n">
        <v>45034</v>
      </c>
      <c r="AF75" s="64" t="n">
        <f aca="false">IF(AD75=0,0,IF(AE75="","",EDATE(AE75,AD75)-DAY(1)))</f>
        <v>46464</v>
      </c>
      <c r="AG75" s="56" t="s">
        <v>81</v>
      </c>
      <c r="AH75" s="56" t="s">
        <v>82</v>
      </c>
      <c r="AI75" s="59" t="s">
        <v>4014</v>
      </c>
      <c r="AJ75" s="56" t="s">
        <v>113</v>
      </c>
      <c r="AK75" s="64" t="str">
        <f aca="true">IF(AE75=0,"нет данных",IF(TODAY()&lt;AF75-30,"поверен",IF(TODAY()&gt;AF75,"ЗАМЕНИТЬ","ПРОСРОЧЕН")))</f>
        <v>поверен</v>
      </c>
      <c r="AL75" s="59"/>
      <c r="AM75" s="59" t="s">
        <v>85</v>
      </c>
      <c r="AN75" s="59" t="s">
        <v>3176</v>
      </c>
      <c r="AO75" s="59" t="s">
        <v>87</v>
      </c>
      <c r="AP75" s="57"/>
      <c r="AQ75" s="65" t="s">
        <v>263</v>
      </c>
      <c r="AR75" s="64"/>
      <c r="AS75" s="59" t="s">
        <v>90</v>
      </c>
      <c r="AT75" s="54" t="s">
        <v>91</v>
      </c>
      <c r="AU75" s="54" t="n">
        <v>3297</v>
      </c>
      <c r="AV75" s="65" t="s">
        <v>263</v>
      </c>
      <c r="AW75" s="56"/>
      <c r="AX75" s="54"/>
      <c r="AY75" s="54"/>
      <c r="AZ75" s="54"/>
      <c r="BA75" s="56" t="s">
        <v>2344</v>
      </c>
      <c r="BB75" s="56" t="s">
        <v>386</v>
      </c>
      <c r="BC75" s="56" t="s">
        <v>387</v>
      </c>
      <c r="BD75" s="59" t="n">
        <v>2971</v>
      </c>
      <c r="BE75" s="56"/>
      <c r="BF75" s="66"/>
      <c r="BG75" s="70" t="s">
        <v>124</v>
      </c>
      <c r="BH75" s="71"/>
      <c r="BI75" s="54"/>
      <c r="BJ75" s="249"/>
      <c r="BK75" s="246"/>
      <c r="BL75" s="72"/>
      <c r="BM75" s="72"/>
      <c r="BN75" s="72"/>
    </row>
    <row r="76" customFormat="false" ht="60" hidden="false" customHeight="true" outlineLevel="0" collapsed="false">
      <c r="A76" s="54"/>
      <c r="B76" s="54" t="s">
        <v>62</v>
      </c>
      <c r="C76" s="54" t="s">
        <v>63</v>
      </c>
      <c r="D76" s="55" t="s">
        <v>64</v>
      </c>
      <c r="E76" s="55" t="n">
        <v>249</v>
      </c>
      <c r="F76" s="56" t="s">
        <v>3987</v>
      </c>
      <c r="G76" s="56" t="s">
        <v>4015</v>
      </c>
      <c r="H76" s="55" t="s">
        <v>4016</v>
      </c>
      <c r="I76" s="57" t="s">
        <v>429</v>
      </c>
      <c r="J76" s="56" t="s">
        <v>430</v>
      </c>
      <c r="K76" s="58" t="s">
        <v>431</v>
      </c>
      <c r="L76" s="58" t="n">
        <v>5300</v>
      </c>
      <c r="M76" s="59" t="s">
        <v>4011</v>
      </c>
      <c r="N76" s="58" t="s">
        <v>4017</v>
      </c>
      <c r="O76" s="54" t="s">
        <v>197</v>
      </c>
      <c r="P76" s="54" t="s">
        <v>189</v>
      </c>
      <c r="Q76" s="59" t="s">
        <v>239</v>
      </c>
      <c r="R76" s="69" t="s">
        <v>4013</v>
      </c>
      <c r="S76" s="57" t="n">
        <v>12</v>
      </c>
      <c r="T76" s="61" t="e">
        <f aca="false">R76+S76*365.2</f>
        <v>#VALUE!</v>
      </c>
      <c r="U76" s="55" t="n">
        <v>0.2</v>
      </c>
      <c r="V76" s="54" t="str">
        <f aca="false">IF(Y76="","",Y76)</f>
        <v/>
      </c>
      <c r="W76" s="54" t="str">
        <f aca="false">IF(Z76="","",Z76)</f>
        <v>м</v>
      </c>
      <c r="X76" s="57" t="n">
        <v>1.9</v>
      </c>
      <c r="Y76" s="57"/>
      <c r="Z76" s="59" t="s">
        <v>242</v>
      </c>
      <c r="AA76" s="55" t="s">
        <v>383</v>
      </c>
      <c r="AB76" s="57" t="s">
        <v>242</v>
      </c>
      <c r="AC76" s="59" t="s">
        <v>242</v>
      </c>
      <c r="AD76" s="58" t="n">
        <v>48</v>
      </c>
      <c r="AE76" s="63" t="n">
        <v>45034</v>
      </c>
      <c r="AF76" s="64" t="n">
        <f aca="false">IF(AD76=0,0,IF(AE76="","",EDATE(AE76,AD76)-DAY(1)))</f>
        <v>46464</v>
      </c>
      <c r="AG76" s="56" t="s">
        <v>81</v>
      </c>
      <c r="AH76" s="56" t="s">
        <v>82</v>
      </c>
      <c r="AI76" s="59" t="s">
        <v>4018</v>
      </c>
      <c r="AJ76" s="56" t="s">
        <v>113</v>
      </c>
      <c r="AK76" s="64" t="str">
        <f aca="true">IF(AE76=0,"нет данных",IF(TODAY()&lt;AF76-30,"поверен",IF(TODAY()&gt;AF76,"ЗАМЕНИТЬ","ПРОСРОЧЕН")))</f>
        <v>поверен</v>
      </c>
      <c r="AL76" s="59"/>
      <c r="AM76" s="59" t="s">
        <v>85</v>
      </c>
      <c r="AN76" s="59" t="s">
        <v>3176</v>
      </c>
      <c r="AO76" s="59" t="s">
        <v>87</v>
      </c>
      <c r="AP76" s="57"/>
      <c r="AQ76" s="65" t="s">
        <v>263</v>
      </c>
      <c r="AR76" s="64"/>
      <c r="AS76" s="59" t="s">
        <v>90</v>
      </c>
      <c r="AT76" s="54" t="s">
        <v>91</v>
      </c>
      <c r="AU76" s="54" t="n">
        <v>3296</v>
      </c>
      <c r="AV76" s="65" t="s">
        <v>263</v>
      </c>
      <c r="AW76" s="56"/>
      <c r="AX76" s="54"/>
      <c r="AY76" s="54"/>
      <c r="AZ76" s="54"/>
      <c r="BA76" s="56" t="s">
        <v>2344</v>
      </c>
      <c r="BB76" s="56" t="s">
        <v>386</v>
      </c>
      <c r="BC76" s="56" t="s">
        <v>387</v>
      </c>
      <c r="BD76" s="59" t="n">
        <v>2971</v>
      </c>
      <c r="BE76" s="56"/>
      <c r="BF76" s="66"/>
      <c r="BG76" s="70" t="s">
        <v>124</v>
      </c>
      <c r="BH76" s="71"/>
      <c r="BI76" s="54"/>
      <c r="BJ76" s="249"/>
      <c r="BK76" s="246"/>
      <c r="BL76" s="72"/>
      <c r="BM76" s="72"/>
      <c r="BN76" s="72"/>
    </row>
    <row r="77" customFormat="false" ht="60" hidden="false" customHeight="true" outlineLevel="0" collapsed="false">
      <c r="A77" s="54"/>
      <c r="B77" s="54" t="s">
        <v>62</v>
      </c>
      <c r="C77" s="54" t="s">
        <v>63</v>
      </c>
      <c r="D77" s="55" t="s">
        <v>64</v>
      </c>
      <c r="E77" s="55" t="n">
        <v>249</v>
      </c>
      <c r="F77" s="56" t="s">
        <v>3987</v>
      </c>
      <c r="G77" s="56" t="s">
        <v>4019</v>
      </c>
      <c r="H77" s="55" t="s">
        <v>4020</v>
      </c>
      <c r="I77" s="57" t="s">
        <v>429</v>
      </c>
      <c r="J77" s="56" t="s">
        <v>430</v>
      </c>
      <c r="K77" s="58" t="s">
        <v>431</v>
      </c>
      <c r="L77" s="58" t="n">
        <v>5300</v>
      </c>
      <c r="M77" s="59" t="s">
        <v>4011</v>
      </c>
      <c r="N77" s="58" t="s">
        <v>4021</v>
      </c>
      <c r="O77" s="54" t="s">
        <v>197</v>
      </c>
      <c r="P77" s="54" t="s">
        <v>189</v>
      </c>
      <c r="Q77" s="59" t="s">
        <v>239</v>
      </c>
      <c r="R77" s="69" t="s">
        <v>4013</v>
      </c>
      <c r="S77" s="57" t="n">
        <v>12</v>
      </c>
      <c r="T77" s="61" t="e">
        <f aca="false">R77+S77*365.2</f>
        <v>#VALUE!</v>
      </c>
      <c r="U77" s="55" t="n">
        <v>0.2</v>
      </c>
      <c r="V77" s="54" t="str">
        <f aca="false">IF(Y77="","",Y77)</f>
        <v/>
      </c>
      <c r="W77" s="54" t="str">
        <f aca="false">IF(Z77="","",Z77)</f>
        <v>м</v>
      </c>
      <c r="X77" s="57" t="n">
        <v>1.9</v>
      </c>
      <c r="Y77" s="57"/>
      <c r="Z77" s="59" t="s">
        <v>242</v>
      </c>
      <c r="AA77" s="55" t="s">
        <v>383</v>
      </c>
      <c r="AB77" s="57" t="s">
        <v>242</v>
      </c>
      <c r="AC77" s="59" t="s">
        <v>242</v>
      </c>
      <c r="AD77" s="58" t="n">
        <v>48</v>
      </c>
      <c r="AE77" s="63" t="n">
        <v>45034</v>
      </c>
      <c r="AF77" s="64" t="n">
        <f aca="false">IF(AD77=0,0,IF(AE77="","",EDATE(AE77,AD77)-DAY(1)))</f>
        <v>46464</v>
      </c>
      <c r="AG77" s="56" t="s">
        <v>81</v>
      </c>
      <c r="AH77" s="56" t="s">
        <v>82</v>
      </c>
      <c r="AI77" s="59" t="s">
        <v>4022</v>
      </c>
      <c r="AJ77" s="56" t="s">
        <v>113</v>
      </c>
      <c r="AK77" s="64" t="str">
        <f aca="true">IF(AE77=0,"нет данных",IF(TODAY()&lt;AF77-30,"поверен",IF(TODAY()&gt;AF77,"ЗАМЕНИТЬ","ПРОСРОЧЕН")))</f>
        <v>поверен</v>
      </c>
      <c r="AL77" s="59"/>
      <c r="AM77" s="59" t="s">
        <v>85</v>
      </c>
      <c r="AN77" s="59" t="s">
        <v>3176</v>
      </c>
      <c r="AO77" s="59" t="s">
        <v>87</v>
      </c>
      <c r="AP77" s="57"/>
      <c r="AQ77" s="65" t="s">
        <v>263</v>
      </c>
      <c r="AR77" s="64"/>
      <c r="AS77" s="59" t="s">
        <v>90</v>
      </c>
      <c r="AT77" s="54" t="s">
        <v>91</v>
      </c>
      <c r="AU77" s="54" t="n">
        <v>3295</v>
      </c>
      <c r="AV77" s="65" t="s">
        <v>263</v>
      </c>
      <c r="AW77" s="56"/>
      <c r="AX77" s="54"/>
      <c r="AY77" s="54"/>
      <c r="AZ77" s="54"/>
      <c r="BA77" s="56" t="s">
        <v>2344</v>
      </c>
      <c r="BB77" s="56" t="s">
        <v>386</v>
      </c>
      <c r="BC77" s="56" t="s">
        <v>387</v>
      </c>
      <c r="BD77" s="59" t="n">
        <v>2971</v>
      </c>
      <c r="BE77" s="56"/>
      <c r="BF77" s="66"/>
      <c r="BG77" s="70" t="s">
        <v>124</v>
      </c>
      <c r="BH77" s="71"/>
      <c r="BI77" s="54"/>
      <c r="BJ77" s="249"/>
      <c r="BK77" s="246"/>
      <c r="BL77" s="72"/>
      <c r="BM77" s="72"/>
      <c r="BN77" s="72"/>
    </row>
    <row r="78" customFormat="false" ht="60" hidden="false" customHeight="true" outlineLevel="0" collapsed="false">
      <c r="A78" s="54"/>
      <c r="B78" s="54" t="s">
        <v>62</v>
      </c>
      <c r="C78" s="54" t="s">
        <v>63</v>
      </c>
      <c r="D78" s="55" t="s">
        <v>64</v>
      </c>
      <c r="E78" s="55" t="n">
        <v>249</v>
      </c>
      <c r="F78" s="56" t="s">
        <v>3987</v>
      </c>
      <c r="G78" s="56" t="s">
        <v>4023</v>
      </c>
      <c r="H78" s="55" t="s">
        <v>4024</v>
      </c>
      <c r="I78" s="57" t="s">
        <v>429</v>
      </c>
      <c r="J78" s="56" t="s">
        <v>430</v>
      </c>
      <c r="K78" s="58" t="s">
        <v>431</v>
      </c>
      <c r="L78" s="58" t="n">
        <v>5300</v>
      </c>
      <c r="M78" s="59" t="s">
        <v>4011</v>
      </c>
      <c r="N78" s="58" t="s">
        <v>4025</v>
      </c>
      <c r="O78" s="54" t="s">
        <v>197</v>
      </c>
      <c r="P78" s="54" t="s">
        <v>189</v>
      </c>
      <c r="Q78" s="59" t="s">
        <v>239</v>
      </c>
      <c r="R78" s="69" t="s">
        <v>4013</v>
      </c>
      <c r="S78" s="57" t="n">
        <v>12</v>
      </c>
      <c r="T78" s="61" t="e">
        <f aca="false">R78+S78*365.2</f>
        <v>#VALUE!</v>
      </c>
      <c r="U78" s="55" t="n">
        <v>0.2</v>
      </c>
      <c r="V78" s="54" t="str">
        <f aca="false">IF(Y78="","",Y78)</f>
        <v/>
      </c>
      <c r="W78" s="54" t="str">
        <f aca="false">IF(Z78="","",Z78)</f>
        <v>м</v>
      </c>
      <c r="X78" s="57" t="n">
        <v>1.9</v>
      </c>
      <c r="Y78" s="57"/>
      <c r="Z78" s="59" t="s">
        <v>242</v>
      </c>
      <c r="AA78" s="55" t="s">
        <v>383</v>
      </c>
      <c r="AB78" s="57" t="s">
        <v>242</v>
      </c>
      <c r="AC78" s="59" t="s">
        <v>242</v>
      </c>
      <c r="AD78" s="58" t="n">
        <v>48</v>
      </c>
      <c r="AE78" s="63" t="n">
        <v>45034</v>
      </c>
      <c r="AF78" s="64" t="n">
        <f aca="false">IF(AD78=0,0,IF(AE78="","",EDATE(AE78,AD78)-DAY(1)))</f>
        <v>46464</v>
      </c>
      <c r="AG78" s="56" t="s">
        <v>81</v>
      </c>
      <c r="AH78" s="56" t="s">
        <v>82</v>
      </c>
      <c r="AI78" s="59" t="s">
        <v>4026</v>
      </c>
      <c r="AJ78" s="56" t="s">
        <v>113</v>
      </c>
      <c r="AK78" s="64" t="str">
        <f aca="true">IF(AE78=0,"нет данных",IF(TODAY()&lt;AF78-30,"поверен",IF(TODAY()&gt;AF78,"ЗАМЕНИТЬ","ПРОСРОЧЕН")))</f>
        <v>поверен</v>
      </c>
      <c r="AL78" s="59"/>
      <c r="AM78" s="59" t="s">
        <v>85</v>
      </c>
      <c r="AN78" s="59" t="s">
        <v>3176</v>
      </c>
      <c r="AO78" s="59" t="s">
        <v>87</v>
      </c>
      <c r="AP78" s="57"/>
      <c r="AQ78" s="65" t="s">
        <v>263</v>
      </c>
      <c r="AR78" s="64"/>
      <c r="AS78" s="59" t="s">
        <v>90</v>
      </c>
      <c r="AT78" s="54" t="s">
        <v>91</v>
      </c>
      <c r="AU78" s="54" t="n">
        <v>3298</v>
      </c>
      <c r="AV78" s="65" t="s">
        <v>263</v>
      </c>
      <c r="AW78" s="56"/>
      <c r="AX78" s="54"/>
      <c r="AY78" s="54"/>
      <c r="AZ78" s="54"/>
      <c r="BA78" s="56" t="s">
        <v>2344</v>
      </c>
      <c r="BB78" s="56" t="s">
        <v>386</v>
      </c>
      <c r="BC78" s="56" t="s">
        <v>387</v>
      </c>
      <c r="BD78" s="59" t="n">
        <v>2971</v>
      </c>
      <c r="BE78" s="56"/>
      <c r="BF78" s="66"/>
      <c r="BG78" s="70" t="s">
        <v>124</v>
      </c>
      <c r="BH78" s="71"/>
      <c r="BI78" s="54"/>
      <c r="BJ78" s="249"/>
      <c r="BK78" s="246"/>
      <c r="BL78" s="72"/>
      <c r="BM78" s="72"/>
      <c r="BN78" s="72"/>
    </row>
    <row r="79" customFormat="false" ht="60" hidden="false" customHeight="true" outlineLevel="0" collapsed="false">
      <c r="A79" s="54"/>
      <c r="B79" s="54" t="s">
        <v>62</v>
      </c>
      <c r="C79" s="54" t="s">
        <v>63</v>
      </c>
      <c r="D79" s="55" t="s">
        <v>64</v>
      </c>
      <c r="E79" s="55" t="n">
        <v>233</v>
      </c>
      <c r="F79" s="56" t="s">
        <v>2534</v>
      </c>
      <c r="G79" s="56" t="s">
        <v>4027</v>
      </c>
      <c r="H79" s="55" t="s">
        <v>4028</v>
      </c>
      <c r="I79" s="57" t="s">
        <v>374</v>
      </c>
      <c r="J79" s="56" t="s">
        <v>375</v>
      </c>
      <c r="K79" s="58" t="s">
        <v>376</v>
      </c>
      <c r="L79" s="58" t="s">
        <v>377</v>
      </c>
      <c r="M79" s="56" t="s">
        <v>2841</v>
      </c>
      <c r="N79" s="58" t="s">
        <v>4029</v>
      </c>
      <c r="O79" s="54" t="s">
        <v>379</v>
      </c>
      <c r="P79" s="54" t="s">
        <v>76</v>
      </c>
      <c r="Q79" s="59" t="s">
        <v>239</v>
      </c>
      <c r="R79" s="69" t="n">
        <v>42370</v>
      </c>
      <c r="S79" s="57" t="n">
        <v>14</v>
      </c>
      <c r="T79" s="61" t="n">
        <f aca="false">R79+S79*365.2</f>
        <v>47482.8</v>
      </c>
      <c r="U79" s="55" t="n">
        <v>0</v>
      </c>
      <c r="V79" s="54" t="str">
        <f aca="false">IF(Y79="","",Y79)</f>
        <v/>
      </c>
      <c r="W79" s="54" t="str">
        <f aca="false">IF(Z79="","",Z79)</f>
        <v>м</v>
      </c>
      <c r="X79" s="57" t="n">
        <v>3.04</v>
      </c>
      <c r="Y79" s="57"/>
      <c r="Z79" s="59" t="s">
        <v>242</v>
      </c>
      <c r="AA79" s="55" t="s">
        <v>383</v>
      </c>
      <c r="AB79" s="57" t="s">
        <v>242</v>
      </c>
      <c r="AC79" s="59" t="s">
        <v>242</v>
      </c>
      <c r="AD79" s="58" t="n">
        <v>24</v>
      </c>
      <c r="AE79" s="63" t="n">
        <v>44616</v>
      </c>
      <c r="AF79" s="64" t="n">
        <f aca="false">IF(AD79=0,0,IF(AE79="","",EDATE(AE79,AD79)-DAY(1)))</f>
        <v>45315</v>
      </c>
      <c r="AG79" s="64" t="s">
        <v>314</v>
      </c>
      <c r="AH79" s="64" t="s">
        <v>82</v>
      </c>
      <c r="AI79" s="59" t="s">
        <v>4030</v>
      </c>
      <c r="AJ79" s="56" t="s">
        <v>316</v>
      </c>
      <c r="AK79" s="64" t="str">
        <f aca="true">IF(AE79=0,"нет данных",IF(TODAY()&lt;AF79-30,"поверен",IF(TODAY()&gt;AF79,"ЗАМЕНИТЬ","ПРОСРОЧЕН")))</f>
        <v>ЗАМЕНИТЬ</v>
      </c>
      <c r="AL79" s="59"/>
      <c r="AM79" s="59" t="s">
        <v>85</v>
      </c>
      <c r="AN79" s="59" t="s">
        <v>3176</v>
      </c>
      <c r="AO79" s="59" t="s">
        <v>87</v>
      </c>
      <c r="AP79" s="57"/>
      <c r="AQ79" s="65"/>
      <c r="AR79" s="64"/>
      <c r="AS79" s="59" t="s">
        <v>90</v>
      </c>
      <c r="AT79" s="54" t="s">
        <v>91</v>
      </c>
      <c r="AU79" s="54"/>
      <c r="AV79" s="56"/>
      <c r="AW79" s="56"/>
      <c r="AX79" s="54"/>
      <c r="AY79" s="54"/>
      <c r="AZ79" s="54"/>
      <c r="BA79" s="56" t="s">
        <v>92</v>
      </c>
      <c r="BB79" s="56" t="s">
        <v>386</v>
      </c>
      <c r="BC79" s="56" t="s">
        <v>387</v>
      </c>
      <c r="BD79" s="59" t="n">
        <v>2971</v>
      </c>
      <c r="BE79" s="56"/>
      <c r="BF79" s="66"/>
      <c r="BG79" s="70" t="s">
        <v>317</v>
      </c>
      <c r="BH79" s="71"/>
      <c r="BI79" s="65" t="s">
        <v>389</v>
      </c>
      <c r="BJ79" s="616" t="s">
        <v>390</v>
      </c>
      <c r="BK79" s="65" t="s">
        <v>391</v>
      </c>
      <c r="BL79" s="72"/>
      <c r="BM79" s="72"/>
      <c r="BN79" s="72"/>
    </row>
    <row r="80" customFormat="false" ht="60" hidden="false" customHeight="true" outlineLevel="0" collapsed="false">
      <c r="A80" s="36"/>
      <c r="B80" s="36" t="s">
        <v>62</v>
      </c>
      <c r="C80" s="36" t="s">
        <v>63</v>
      </c>
      <c r="D80" s="37" t="s">
        <v>64</v>
      </c>
      <c r="E80" s="37" t="n">
        <v>247</v>
      </c>
      <c r="F80" s="38" t="s">
        <v>2850</v>
      </c>
      <c r="G80" s="38" t="s">
        <v>4031</v>
      </c>
      <c r="H80" s="37" t="s">
        <v>4032</v>
      </c>
      <c r="I80" s="39" t="s">
        <v>286</v>
      </c>
      <c r="J80" s="38" t="s">
        <v>287</v>
      </c>
      <c r="K80" s="40" t="s">
        <v>129</v>
      </c>
      <c r="L80" s="40" t="s">
        <v>130</v>
      </c>
      <c r="M80" s="38" t="s">
        <v>4033</v>
      </c>
      <c r="N80" s="40" t="n">
        <v>4037029</v>
      </c>
      <c r="O80" s="36" t="s">
        <v>305</v>
      </c>
      <c r="P80" s="36" t="s">
        <v>76</v>
      </c>
      <c r="Q80" s="41" t="s">
        <v>135</v>
      </c>
      <c r="R80" s="42" t="n">
        <v>42709</v>
      </c>
      <c r="S80" s="75" t="n">
        <v>12</v>
      </c>
      <c r="T80" s="43" t="n">
        <f aca="false">R80+S80*365.2</f>
        <v>47091.4</v>
      </c>
      <c r="U80" s="37" t="s">
        <v>78</v>
      </c>
      <c r="V80" s="36" t="str">
        <f aca="false">IF(Y80="","",Y80)</f>
        <v>М</v>
      </c>
      <c r="W80" s="36" t="str">
        <f aca="false">IF(Z80="","",Z80)</f>
        <v>Па</v>
      </c>
      <c r="X80" s="39" t="n">
        <v>1</v>
      </c>
      <c r="Y80" s="39" t="s">
        <v>137</v>
      </c>
      <c r="Z80" s="41" t="s">
        <v>138</v>
      </c>
      <c r="AA80" s="37" t="s">
        <v>291</v>
      </c>
      <c r="AB80" s="39"/>
      <c r="AC80" s="41" t="s">
        <v>111</v>
      </c>
      <c r="AD80" s="40" t="n">
        <v>60</v>
      </c>
      <c r="AE80" s="44" t="n">
        <v>45034</v>
      </c>
      <c r="AF80" s="45" t="n">
        <f aca="false">IF(AD80=0,0,IF(AE80="","",EDATE(AE80,AD80)-DAY(1)))</f>
        <v>46830</v>
      </c>
      <c r="AG80" s="38" t="s">
        <v>81</v>
      </c>
      <c r="AH80" s="38" t="s">
        <v>82</v>
      </c>
      <c r="AI80" s="41" t="s">
        <v>4034</v>
      </c>
      <c r="AJ80" s="38" t="s">
        <v>113</v>
      </c>
      <c r="AK80" s="45" t="str">
        <f aca="true">IF(AE80=0,"нет данных",IF(TODAY()&lt;AF80-30,"поверен",IF(TODAY()&gt;AF80,"ЗАМЕНИТЬ","ПРОСРОЧЕН")))</f>
        <v>поверен</v>
      </c>
      <c r="AL80" s="41"/>
      <c r="AM80" s="41" t="s">
        <v>85</v>
      </c>
      <c r="AN80" s="41" t="s">
        <v>3176</v>
      </c>
      <c r="AO80" s="41" t="s">
        <v>87</v>
      </c>
      <c r="AP80" s="39"/>
      <c r="AQ80" s="46"/>
      <c r="AR80" s="45"/>
      <c r="AS80" s="41" t="s">
        <v>90</v>
      </c>
      <c r="AT80" s="36" t="s">
        <v>91</v>
      </c>
      <c r="AU80" s="36"/>
      <c r="AV80" s="38" t="n">
        <v>45003</v>
      </c>
      <c r="AW80" s="38"/>
      <c r="AX80" s="36"/>
      <c r="AY80" s="36"/>
      <c r="AZ80" s="36"/>
      <c r="BA80" s="38"/>
      <c r="BB80" s="38" t="s">
        <v>141</v>
      </c>
      <c r="BC80" s="38" t="s">
        <v>142</v>
      </c>
      <c r="BD80" s="41" t="n">
        <v>3001</v>
      </c>
      <c r="BE80" s="38"/>
      <c r="BF80" s="47"/>
      <c r="BG80" s="104" t="s">
        <v>124</v>
      </c>
      <c r="BH80" s="105"/>
      <c r="BI80" s="36"/>
      <c r="BJ80" s="220"/>
      <c r="BK80" s="202"/>
      <c r="BL80" s="72"/>
      <c r="BM80" s="72"/>
      <c r="BN80" s="106"/>
    </row>
    <row r="81" customFormat="false" ht="60" hidden="false" customHeight="true" outlineLevel="0" collapsed="false">
      <c r="A81" s="36"/>
      <c r="B81" s="36" t="s">
        <v>62</v>
      </c>
      <c r="C81" s="36" t="s">
        <v>63</v>
      </c>
      <c r="D81" s="37" t="s">
        <v>64</v>
      </c>
      <c r="E81" s="37" t="n">
        <v>247</v>
      </c>
      <c r="F81" s="38" t="s">
        <v>2850</v>
      </c>
      <c r="G81" s="38" t="s">
        <v>4035</v>
      </c>
      <c r="H81" s="37" t="s">
        <v>4036</v>
      </c>
      <c r="I81" s="39" t="s">
        <v>689</v>
      </c>
      <c r="J81" s="38" t="s">
        <v>409</v>
      </c>
      <c r="K81" s="40" t="s">
        <v>129</v>
      </c>
      <c r="L81" s="40" t="s">
        <v>4037</v>
      </c>
      <c r="M81" s="38" t="s">
        <v>4038</v>
      </c>
      <c r="N81" s="40" t="n">
        <v>4469</v>
      </c>
      <c r="O81" s="36" t="s">
        <v>4039</v>
      </c>
      <c r="P81" s="36" t="s">
        <v>76</v>
      </c>
      <c r="Q81" s="41" t="s">
        <v>77</v>
      </c>
      <c r="R81" s="42" t="n">
        <v>43221</v>
      </c>
      <c r="S81" s="75" t="n">
        <v>12</v>
      </c>
      <c r="T81" s="43" t="n">
        <f aca="false">R81+S81*365.2</f>
        <v>47603.4</v>
      </c>
      <c r="U81" s="37" t="s">
        <v>78</v>
      </c>
      <c r="V81" s="36" t="str">
        <f aca="false">IF(Y81="","",Y81)</f>
        <v>М</v>
      </c>
      <c r="W81" s="36" t="str">
        <f aca="false">IF(Z81="","",Z81)</f>
        <v>Па</v>
      </c>
      <c r="X81" s="39" t="n">
        <v>2.5</v>
      </c>
      <c r="Y81" s="39" t="s">
        <v>137</v>
      </c>
      <c r="Z81" s="41" t="s">
        <v>138</v>
      </c>
      <c r="AA81" s="37" t="s">
        <v>291</v>
      </c>
      <c r="AB81" s="39"/>
      <c r="AC81" s="41" t="s">
        <v>111</v>
      </c>
      <c r="AD81" s="40" t="n">
        <v>36</v>
      </c>
      <c r="AE81" s="42" t="n">
        <v>45003</v>
      </c>
      <c r="AF81" s="45" t="n">
        <f aca="false">IF(AD81=0,0,IF(AE81="","",EDATE(AE81,AD81)-DAY(1)))</f>
        <v>46068</v>
      </c>
      <c r="AG81" s="38" t="s">
        <v>81</v>
      </c>
      <c r="AH81" s="38" t="s">
        <v>82</v>
      </c>
      <c r="AI81" s="36" t="s">
        <v>4040</v>
      </c>
      <c r="AJ81" s="38" t="s">
        <v>1121</v>
      </c>
      <c r="AK81" s="45" t="str">
        <f aca="true">IF(AE81=0,"нет данных",IF(TODAY()&lt;AF81-30,"поверен",IF(TODAY()&gt;AF81,"ЗАМЕНИТЬ","ПРОСРОЧЕН")))</f>
        <v>поверен</v>
      </c>
      <c r="AL81" s="41"/>
      <c r="AM81" s="41" t="s">
        <v>85</v>
      </c>
      <c r="AN81" s="41" t="s">
        <v>3176</v>
      </c>
      <c r="AO81" s="41" t="s">
        <v>87</v>
      </c>
      <c r="AP81" s="619" t="s">
        <v>799</v>
      </c>
      <c r="AQ81" s="46"/>
      <c r="AR81" s="45"/>
      <c r="AS81" s="41" t="s">
        <v>90</v>
      </c>
      <c r="AT81" s="36" t="s">
        <v>91</v>
      </c>
      <c r="AU81" s="36"/>
      <c r="AV81" s="38"/>
      <c r="AW81" s="38"/>
      <c r="AX81" s="36"/>
      <c r="AY81" s="36"/>
      <c r="AZ81" s="36"/>
      <c r="BA81" s="38" t="s">
        <v>92</v>
      </c>
      <c r="BB81" s="38" t="s">
        <v>141</v>
      </c>
      <c r="BC81" s="38" t="s">
        <v>142</v>
      </c>
      <c r="BD81" s="41" t="n">
        <v>3001</v>
      </c>
      <c r="BE81" s="38"/>
      <c r="BF81" s="47"/>
      <c r="BG81" s="38" t="s">
        <v>367</v>
      </c>
      <c r="BH81" s="36"/>
      <c r="BI81" s="36"/>
      <c r="BJ81" s="237"/>
      <c r="BK81" s="36"/>
      <c r="BL81" s="3"/>
      <c r="BM81" s="3"/>
      <c r="BN81" s="137"/>
    </row>
    <row r="82" customFormat="false" ht="60" hidden="false" customHeight="true" outlineLevel="0" collapsed="false">
      <c r="A82" s="54"/>
      <c r="B82" s="54" t="s">
        <v>62</v>
      </c>
      <c r="C82" s="54" t="s">
        <v>63</v>
      </c>
      <c r="D82" s="55" t="s">
        <v>64</v>
      </c>
      <c r="E82" s="55" t="s">
        <v>4041</v>
      </c>
      <c r="F82" s="56" t="s">
        <v>2850</v>
      </c>
      <c r="G82" s="56" t="s">
        <v>2851</v>
      </c>
      <c r="H82" s="55" t="s">
        <v>2852</v>
      </c>
      <c r="I82" s="57" t="s">
        <v>374</v>
      </c>
      <c r="J82" s="56" t="s">
        <v>375</v>
      </c>
      <c r="K82" s="58" t="s">
        <v>376</v>
      </c>
      <c r="L82" s="58" t="s">
        <v>377</v>
      </c>
      <c r="M82" s="56" t="s">
        <v>2853</v>
      </c>
      <c r="N82" s="58" t="n">
        <v>792</v>
      </c>
      <c r="O82" s="54" t="s">
        <v>379</v>
      </c>
      <c r="P82" s="54" t="s">
        <v>76</v>
      </c>
      <c r="Q82" s="59" t="s">
        <v>239</v>
      </c>
      <c r="R82" s="65" t="n">
        <v>2018</v>
      </c>
      <c r="S82" s="57" t="n">
        <v>14</v>
      </c>
      <c r="T82" s="61" t="n">
        <f aca="false">R82+S82*365.2</f>
        <v>7130.8</v>
      </c>
      <c r="U82" s="55" t="s">
        <v>2480</v>
      </c>
      <c r="V82" s="54" t="str">
        <f aca="false">IF(Y82="","",Y82)</f>
        <v/>
      </c>
      <c r="W82" s="54" t="str">
        <f aca="false">IF(Z82="","",Z82)</f>
        <v>м</v>
      </c>
      <c r="X82" s="57" t="s">
        <v>4042</v>
      </c>
      <c r="Y82" s="57"/>
      <c r="Z82" s="59" t="s">
        <v>242</v>
      </c>
      <c r="AA82" s="55" t="s">
        <v>383</v>
      </c>
      <c r="AB82" s="57" t="s">
        <v>242</v>
      </c>
      <c r="AC82" s="59" t="s">
        <v>242</v>
      </c>
      <c r="AD82" s="58" t="n">
        <v>24</v>
      </c>
      <c r="AE82" s="63" t="n">
        <v>44616</v>
      </c>
      <c r="AF82" s="64" t="n">
        <f aca="false">IF(AD82=0,0,IF(AE82="","",EDATE(AE82,AD82)-DAY(1)))</f>
        <v>45315</v>
      </c>
      <c r="AG82" s="56" t="s">
        <v>81</v>
      </c>
      <c r="AH82" s="56" t="s">
        <v>82</v>
      </c>
      <c r="AI82" s="59" t="s">
        <v>4043</v>
      </c>
      <c r="AJ82" s="56" t="s">
        <v>316</v>
      </c>
      <c r="AK82" s="64" t="str">
        <f aca="true">IF(AE82=0,"нет данных",IF(TODAY()&lt;AF82-30,"поверен",IF(TODAY()&gt;AF82,"ЗАМЕНИТЬ","ПРОСРОЧЕН")))</f>
        <v>ЗАМЕНИТЬ</v>
      </c>
      <c r="AL82" s="59"/>
      <c r="AM82" s="59" t="s">
        <v>85</v>
      </c>
      <c r="AN82" s="59" t="s">
        <v>3176</v>
      </c>
      <c r="AO82" s="59" t="s">
        <v>87</v>
      </c>
      <c r="AP82" s="57"/>
      <c r="AQ82" s="65"/>
      <c r="AR82" s="64"/>
      <c r="AS82" s="59" t="s">
        <v>90</v>
      </c>
      <c r="AT82" s="54" t="s">
        <v>91</v>
      </c>
      <c r="AU82" s="54"/>
      <c r="AV82" s="56"/>
      <c r="AW82" s="56"/>
      <c r="AX82" s="54"/>
      <c r="AY82" s="54"/>
      <c r="AZ82" s="54"/>
      <c r="BA82" s="56" t="s">
        <v>92</v>
      </c>
      <c r="BB82" s="56" t="s">
        <v>386</v>
      </c>
      <c r="BC82" s="56" t="s">
        <v>387</v>
      </c>
      <c r="BD82" s="59" t="n">
        <v>2971</v>
      </c>
      <c r="BE82" s="56"/>
      <c r="BF82" s="66"/>
      <c r="BG82" s="70" t="s">
        <v>317</v>
      </c>
      <c r="BH82" s="71"/>
      <c r="BI82" s="65" t="s">
        <v>389</v>
      </c>
      <c r="BJ82" s="616" t="s">
        <v>390</v>
      </c>
      <c r="BK82" s="65" t="s">
        <v>391</v>
      </c>
      <c r="BL82" s="72"/>
      <c r="BM82" s="72"/>
      <c r="BN82" s="72"/>
    </row>
    <row r="83" customFormat="false" ht="60" hidden="false" customHeight="true" outlineLevel="0" collapsed="false">
      <c r="A83" s="36"/>
      <c r="B83" s="36" t="s">
        <v>62</v>
      </c>
      <c r="C83" s="36" t="s">
        <v>63</v>
      </c>
      <c r="D83" s="37" t="s">
        <v>64</v>
      </c>
      <c r="E83" s="37" t="n">
        <v>222</v>
      </c>
      <c r="F83" s="38" t="s">
        <v>405</v>
      </c>
      <c r="G83" s="38" t="s">
        <v>4044</v>
      </c>
      <c r="H83" s="37" t="s">
        <v>4045</v>
      </c>
      <c r="I83" s="39" t="s">
        <v>3096</v>
      </c>
      <c r="J83" s="38" t="s">
        <v>3097</v>
      </c>
      <c r="K83" s="40" t="s">
        <v>129</v>
      </c>
      <c r="L83" s="40" t="s">
        <v>130</v>
      </c>
      <c r="M83" s="38" t="s">
        <v>4046</v>
      </c>
      <c r="N83" s="40" t="n">
        <v>9438924</v>
      </c>
      <c r="O83" s="36" t="s">
        <v>4047</v>
      </c>
      <c r="P83" s="36" t="s">
        <v>134</v>
      </c>
      <c r="Q83" s="41" t="s">
        <v>135</v>
      </c>
      <c r="R83" s="42" t="n">
        <v>41395</v>
      </c>
      <c r="S83" s="39" t="n">
        <v>12</v>
      </c>
      <c r="T83" s="43" t="n">
        <f aca="false">R83+S83*365.2</f>
        <v>45777.4</v>
      </c>
      <c r="U83" s="37" t="s">
        <v>78</v>
      </c>
      <c r="V83" s="36" t="str">
        <f aca="false">IF(Y83="","",Y83)</f>
        <v>к</v>
      </c>
      <c r="W83" s="36" t="str">
        <f aca="false">IF(Z83="","",Z83)</f>
        <v>Па</v>
      </c>
      <c r="X83" s="39" t="n">
        <v>60</v>
      </c>
      <c r="Y83" s="39" t="s">
        <v>416</v>
      </c>
      <c r="Z83" s="41" t="s">
        <v>138</v>
      </c>
      <c r="AA83" s="37" t="s">
        <v>291</v>
      </c>
      <c r="AB83" s="39"/>
      <c r="AC83" s="41" t="s">
        <v>111</v>
      </c>
      <c r="AD83" s="40" t="n">
        <v>48</v>
      </c>
      <c r="AE83" s="44" t="n">
        <v>45154</v>
      </c>
      <c r="AF83" s="45" t="n">
        <f aca="false">IF(AD83=0,0,IF(AE83="","",EDATE(AE83,AD83)-DAY(1)))</f>
        <v>46584</v>
      </c>
      <c r="AG83" s="38" t="s">
        <v>81</v>
      </c>
      <c r="AH83" s="56" t="s">
        <v>82</v>
      </c>
      <c r="AI83" s="41" t="s">
        <v>4048</v>
      </c>
      <c r="AJ83" s="38" t="s">
        <v>113</v>
      </c>
      <c r="AK83" s="45" t="str">
        <f aca="true">IF(AE83=0,"нет данных",IF(TODAY()&lt;AF83-30,"поверен",IF(TODAY()&gt;AF83,"ЗАМЕНИТЬ","ПРОСРОЧЕН")))</f>
        <v>поверен</v>
      </c>
      <c r="AL83" s="41"/>
      <c r="AM83" s="41" t="s">
        <v>85</v>
      </c>
      <c r="AN83" s="41" t="s">
        <v>3176</v>
      </c>
      <c r="AO83" s="41" t="s">
        <v>87</v>
      </c>
      <c r="AP83" s="39" t="s">
        <v>4049</v>
      </c>
      <c r="AQ83" s="46" t="s">
        <v>4050</v>
      </c>
      <c r="AR83" s="45"/>
      <c r="AS83" s="41" t="s">
        <v>90</v>
      </c>
      <c r="AT83" s="36" t="s">
        <v>91</v>
      </c>
      <c r="AU83" s="36" t="n">
        <v>2967</v>
      </c>
      <c r="AV83" s="38" t="n">
        <v>45028</v>
      </c>
      <c r="AW83" s="620" t="s">
        <v>4051</v>
      </c>
      <c r="AX83" s="36"/>
      <c r="AY83" s="36"/>
      <c r="AZ83" s="36"/>
      <c r="BA83" s="38" t="s">
        <v>419</v>
      </c>
      <c r="BB83" s="38" t="s">
        <v>141</v>
      </c>
      <c r="BC83" s="38" t="s">
        <v>142</v>
      </c>
      <c r="BD83" s="41" t="n">
        <v>3001</v>
      </c>
      <c r="BE83" s="38"/>
      <c r="BF83" s="47"/>
      <c r="BG83" s="104" t="s">
        <v>118</v>
      </c>
      <c r="BH83" s="105"/>
      <c r="BI83" s="36"/>
      <c r="BJ83" s="220"/>
      <c r="BK83" s="202"/>
      <c r="BL83" s="72"/>
      <c r="BM83" s="72"/>
      <c r="BN83" s="106"/>
    </row>
    <row r="84" customFormat="false" ht="60" hidden="false" customHeight="true" outlineLevel="0" collapsed="false">
      <c r="A84" s="36"/>
      <c r="B84" s="36" t="s">
        <v>62</v>
      </c>
      <c r="C84" s="36" t="s">
        <v>63</v>
      </c>
      <c r="D84" s="37" t="s">
        <v>64</v>
      </c>
      <c r="E84" s="37" t="n">
        <v>222</v>
      </c>
      <c r="F84" s="38" t="s">
        <v>405</v>
      </c>
      <c r="G84" s="38" t="s">
        <v>4044</v>
      </c>
      <c r="H84" s="37" t="s">
        <v>4052</v>
      </c>
      <c r="I84" s="39" t="s">
        <v>408</v>
      </c>
      <c r="J84" s="38" t="s">
        <v>409</v>
      </c>
      <c r="K84" s="40" t="s">
        <v>410</v>
      </c>
      <c r="L84" s="40" t="s">
        <v>4053</v>
      </c>
      <c r="M84" s="40" t="s">
        <v>4054</v>
      </c>
      <c r="N84" s="37" t="s">
        <v>4055</v>
      </c>
      <c r="O84" s="36" t="s">
        <v>4056</v>
      </c>
      <c r="P84" s="36" t="s">
        <v>76</v>
      </c>
      <c r="Q84" s="41" t="s">
        <v>135</v>
      </c>
      <c r="R84" s="42" t="n">
        <v>42552</v>
      </c>
      <c r="S84" s="39" t="n">
        <v>12</v>
      </c>
      <c r="T84" s="43" t="n">
        <f aca="false">R84+S84*365.2</f>
        <v>46934.4</v>
      </c>
      <c r="U84" s="37" t="s">
        <v>415</v>
      </c>
      <c r="V84" s="36" t="str">
        <f aca="false">IF(Y84="","",Y84)</f>
        <v>к</v>
      </c>
      <c r="W84" s="36" t="str">
        <f aca="false">IF(Z84="","",Z84)</f>
        <v>Па</v>
      </c>
      <c r="X84" s="39" t="n">
        <v>5</v>
      </c>
      <c r="Y84" s="39" t="s">
        <v>416</v>
      </c>
      <c r="Z84" s="41" t="s">
        <v>138</v>
      </c>
      <c r="AA84" s="37" t="s">
        <v>417</v>
      </c>
      <c r="AB84" s="39"/>
      <c r="AC84" s="41" t="s">
        <v>111</v>
      </c>
      <c r="AD84" s="40" t="n">
        <v>36</v>
      </c>
      <c r="AE84" s="44" t="n">
        <v>45090</v>
      </c>
      <c r="AF84" s="45" t="n">
        <f aca="false">IF(AD84=0,0,IF(AE84="","",EDATE(AE84,AD84)-DAY(1)))</f>
        <v>46155</v>
      </c>
      <c r="AG84" s="38" t="s">
        <v>81</v>
      </c>
      <c r="AH84" s="38" t="s">
        <v>82</v>
      </c>
      <c r="AI84" s="41" t="s">
        <v>4057</v>
      </c>
      <c r="AJ84" s="38" t="s">
        <v>113</v>
      </c>
      <c r="AK84" s="45" t="str">
        <f aca="true">IF(AE84=0,"нет данных",IF(TODAY()&lt;AF84-30,"поверен",IF(TODAY()&gt;AF84,"ЗАМЕНИТЬ","ПРОСРОЧЕН")))</f>
        <v>поверен</v>
      </c>
      <c r="AL84" s="41"/>
      <c r="AM84" s="41" t="s">
        <v>85</v>
      </c>
      <c r="AN84" s="41" t="s">
        <v>3176</v>
      </c>
      <c r="AO84" s="41" t="s">
        <v>87</v>
      </c>
      <c r="AP84" s="39" t="s">
        <v>173</v>
      </c>
      <c r="AQ84" s="46" t="s">
        <v>115</v>
      </c>
      <c r="AR84" s="45"/>
      <c r="AS84" s="41" t="s">
        <v>90</v>
      </c>
      <c r="AT84" s="36" t="s">
        <v>91</v>
      </c>
      <c r="AU84" s="36" t="n">
        <v>2968</v>
      </c>
      <c r="AV84" s="38"/>
      <c r="AW84" s="38"/>
      <c r="AX84" s="36"/>
      <c r="AY84" s="36"/>
      <c r="AZ84" s="36"/>
      <c r="BA84" s="38" t="s">
        <v>92</v>
      </c>
      <c r="BB84" s="38" t="s">
        <v>141</v>
      </c>
      <c r="BC84" s="38" t="s">
        <v>142</v>
      </c>
      <c r="BD84" s="41"/>
      <c r="BE84" s="38"/>
      <c r="BF84" s="47"/>
      <c r="BG84" s="104"/>
      <c r="BH84" s="105"/>
      <c r="BI84" s="36"/>
      <c r="BJ84" s="220"/>
      <c r="BK84" s="202"/>
      <c r="BL84" s="621" t="s">
        <v>3321</v>
      </c>
      <c r="BM84" s="72"/>
      <c r="BN84" s="106"/>
    </row>
    <row r="85" customFormat="false" ht="60" hidden="false" customHeight="true" outlineLevel="0" collapsed="false">
      <c r="A85" s="36"/>
      <c r="B85" s="36" t="s">
        <v>62</v>
      </c>
      <c r="C85" s="36" t="s">
        <v>63</v>
      </c>
      <c r="D85" s="37" t="s">
        <v>64</v>
      </c>
      <c r="E85" s="37" t="n">
        <v>222</v>
      </c>
      <c r="F85" s="38" t="s">
        <v>405</v>
      </c>
      <c r="G85" s="38" t="s">
        <v>4044</v>
      </c>
      <c r="H85" s="37" t="s">
        <v>4058</v>
      </c>
      <c r="I85" s="39" t="s">
        <v>408</v>
      </c>
      <c r="J85" s="38" t="s">
        <v>409</v>
      </c>
      <c r="K85" s="40" t="s">
        <v>410</v>
      </c>
      <c r="L85" s="40" t="s">
        <v>4053</v>
      </c>
      <c r="M85" s="40" t="s">
        <v>4054</v>
      </c>
      <c r="N85" s="37" t="s">
        <v>4059</v>
      </c>
      <c r="O85" s="36" t="s">
        <v>4056</v>
      </c>
      <c r="P85" s="36" t="s">
        <v>76</v>
      </c>
      <c r="Q85" s="41" t="s">
        <v>135</v>
      </c>
      <c r="R85" s="42" t="n">
        <v>42552</v>
      </c>
      <c r="S85" s="39" t="n">
        <v>12</v>
      </c>
      <c r="T85" s="43" t="n">
        <f aca="false">R85+S85*365.2</f>
        <v>46934.4</v>
      </c>
      <c r="U85" s="37" t="s">
        <v>415</v>
      </c>
      <c r="V85" s="36" t="str">
        <f aca="false">IF(Y85="","",Y85)</f>
        <v>М</v>
      </c>
      <c r="W85" s="36" t="str">
        <f aca="false">IF(Z85="","",Z85)</f>
        <v>Па</v>
      </c>
      <c r="X85" s="39" t="n">
        <v>5</v>
      </c>
      <c r="Y85" s="39" t="s">
        <v>137</v>
      </c>
      <c r="Z85" s="41" t="s">
        <v>138</v>
      </c>
      <c r="AA85" s="37" t="s">
        <v>417</v>
      </c>
      <c r="AB85" s="39"/>
      <c r="AC85" s="41" t="s">
        <v>111</v>
      </c>
      <c r="AD85" s="40" t="n">
        <v>36</v>
      </c>
      <c r="AE85" s="44" t="n">
        <v>45090</v>
      </c>
      <c r="AF85" s="45" t="n">
        <f aca="false">IF(AD85=0,0,IF(AE85="","",EDATE(AE85,AD85)-DAY(1)))</f>
        <v>46155</v>
      </c>
      <c r="AG85" s="38" t="s">
        <v>81</v>
      </c>
      <c r="AH85" s="38" t="s">
        <v>82</v>
      </c>
      <c r="AI85" s="41" t="s">
        <v>4060</v>
      </c>
      <c r="AJ85" s="38" t="s">
        <v>113</v>
      </c>
      <c r="AK85" s="45" t="str">
        <f aca="true">IF(AE85=0,"нет данных",IF(TODAY()&lt;AF85-30,"поверен",IF(TODAY()&gt;AF85,"ЗАМЕНИТЬ","ПРОСРОЧЕН")))</f>
        <v>поверен</v>
      </c>
      <c r="AL85" s="41"/>
      <c r="AM85" s="41" t="s">
        <v>85</v>
      </c>
      <c r="AN85" s="41" t="s">
        <v>3176</v>
      </c>
      <c r="AO85" s="41" t="s">
        <v>87</v>
      </c>
      <c r="AP85" s="39" t="s">
        <v>173</v>
      </c>
      <c r="AQ85" s="46"/>
      <c r="AR85" s="45"/>
      <c r="AS85" s="41" t="s">
        <v>90</v>
      </c>
      <c r="AT85" s="36" t="s">
        <v>91</v>
      </c>
      <c r="AU85" s="36" t="n">
        <v>2969</v>
      </c>
      <c r="AV85" s="41" t="s">
        <v>115</v>
      </c>
      <c r="AW85" s="38"/>
      <c r="AX85" s="36"/>
      <c r="AY85" s="36"/>
      <c r="AZ85" s="36"/>
      <c r="BA85" s="38" t="s">
        <v>92</v>
      </c>
      <c r="BB85" s="38" t="s">
        <v>141</v>
      </c>
      <c r="BC85" s="38" t="s">
        <v>142</v>
      </c>
      <c r="BD85" s="41"/>
      <c r="BE85" s="38"/>
      <c r="BF85" s="47"/>
      <c r="BG85" s="104"/>
      <c r="BH85" s="105"/>
      <c r="BI85" s="36"/>
      <c r="BJ85" s="220"/>
      <c r="BK85" s="202"/>
      <c r="BL85" s="621" t="s">
        <v>3321</v>
      </c>
      <c r="BM85" s="72"/>
      <c r="BN85" s="106"/>
    </row>
    <row r="86" customFormat="false" ht="60" hidden="false" customHeight="true" outlineLevel="0" collapsed="false">
      <c r="A86" s="36"/>
      <c r="B86" s="36" t="s">
        <v>62</v>
      </c>
      <c r="C86" s="36" t="s">
        <v>63</v>
      </c>
      <c r="D86" s="37" t="s">
        <v>64</v>
      </c>
      <c r="E86" s="37" t="n">
        <v>222</v>
      </c>
      <c r="F86" s="38" t="s">
        <v>405</v>
      </c>
      <c r="G86" s="38" t="s">
        <v>4061</v>
      </c>
      <c r="H86" s="37" t="s">
        <v>4062</v>
      </c>
      <c r="I86" s="39" t="s">
        <v>4063</v>
      </c>
      <c r="J86" s="38" t="s">
        <v>4064</v>
      </c>
      <c r="K86" s="40" t="s">
        <v>431</v>
      </c>
      <c r="L86" s="40" t="s">
        <v>4065</v>
      </c>
      <c r="M86" s="38" t="s">
        <v>4066</v>
      </c>
      <c r="N86" s="40" t="s">
        <v>4067</v>
      </c>
      <c r="O86" s="36" t="s">
        <v>4068</v>
      </c>
      <c r="P86" s="36" t="s">
        <v>76</v>
      </c>
      <c r="Q86" s="41" t="s">
        <v>239</v>
      </c>
      <c r="R86" s="42" t="n">
        <v>42583</v>
      </c>
      <c r="S86" s="39" t="n">
        <v>25</v>
      </c>
      <c r="T86" s="43" t="n">
        <f aca="false">R86+S86*365.2</f>
        <v>51713</v>
      </c>
      <c r="U86" s="37" t="s">
        <v>1343</v>
      </c>
      <c r="V86" s="36" t="str">
        <f aca="false">IF(Y86="","",Y86)</f>
        <v>м</v>
      </c>
      <c r="W86" s="36" t="str">
        <f aca="false">IF(Z86="","",Z86)</f>
        <v>м</v>
      </c>
      <c r="X86" s="39" t="n">
        <v>12000</v>
      </c>
      <c r="Y86" s="39" t="s">
        <v>242</v>
      </c>
      <c r="Z86" s="41" t="s">
        <v>242</v>
      </c>
      <c r="AA86" s="37" t="s">
        <v>4069</v>
      </c>
      <c r="AB86" s="39"/>
      <c r="AC86" s="41" t="s">
        <v>111</v>
      </c>
      <c r="AD86" s="40" t="n">
        <v>48</v>
      </c>
      <c r="AE86" s="44" t="n">
        <v>44147</v>
      </c>
      <c r="AF86" s="45" t="n">
        <f aca="false">IF(AD86=0,0,IF(AE86="","",EDATE(AE86,AD86)-DAY(1)))</f>
        <v>45577</v>
      </c>
      <c r="AG86" s="38" t="s">
        <v>81</v>
      </c>
      <c r="AH86" s="38" t="s">
        <v>82</v>
      </c>
      <c r="AI86" s="41" t="s">
        <v>4070</v>
      </c>
      <c r="AJ86" s="38" t="s">
        <v>712</v>
      </c>
      <c r="AK86" s="45" t="str">
        <f aca="true">IF(AE86=0,"нет данных",IF(TODAY()&lt;AF86-30,"поверен",IF(TODAY()&gt;AF86,"ЗАМЕНИТЬ","ПРОСРОЧЕН")))</f>
        <v>ЗАМЕНИТЬ</v>
      </c>
      <c r="AL86" s="41"/>
      <c r="AM86" s="41" t="s">
        <v>85</v>
      </c>
      <c r="AN86" s="41" t="s">
        <v>3176</v>
      </c>
      <c r="AO86" s="41" t="s">
        <v>87</v>
      </c>
      <c r="AP86" s="39" t="s">
        <v>4071</v>
      </c>
      <c r="AQ86" s="46" t="s">
        <v>115</v>
      </c>
      <c r="AR86" s="45"/>
      <c r="AS86" s="41" t="s">
        <v>90</v>
      </c>
      <c r="AT86" s="36" t="s">
        <v>91</v>
      </c>
      <c r="AU86" s="36" t="n">
        <v>2972</v>
      </c>
      <c r="AV86" s="41" t="s">
        <v>115</v>
      </c>
      <c r="AW86" s="38"/>
      <c r="AX86" s="36"/>
      <c r="AY86" s="36"/>
      <c r="AZ86" s="36"/>
      <c r="BA86" s="38" t="s">
        <v>92</v>
      </c>
      <c r="BB86" s="38" t="s">
        <v>386</v>
      </c>
      <c r="BC86" s="38" t="s">
        <v>387</v>
      </c>
      <c r="BD86" s="41" t="s">
        <v>4072</v>
      </c>
      <c r="BE86" s="38"/>
      <c r="BF86" s="47"/>
      <c r="BG86" s="104"/>
      <c r="BH86" s="105"/>
      <c r="BI86" s="36"/>
      <c r="BJ86" s="220"/>
      <c r="BK86" s="202"/>
      <c r="BL86" s="72"/>
      <c r="BM86" s="72"/>
      <c r="BN86" s="106"/>
    </row>
    <row r="87" customFormat="false" ht="60" hidden="false" customHeight="true" outlineLevel="0" collapsed="false">
      <c r="A87" s="36"/>
      <c r="B87" s="36" t="s">
        <v>62</v>
      </c>
      <c r="C87" s="36" t="s">
        <v>63</v>
      </c>
      <c r="D87" s="37" t="s">
        <v>64</v>
      </c>
      <c r="E87" s="37" t="n">
        <v>222</v>
      </c>
      <c r="F87" s="38" t="s">
        <v>405</v>
      </c>
      <c r="G87" s="38" t="s">
        <v>4073</v>
      </c>
      <c r="H87" s="37" t="s">
        <v>4074</v>
      </c>
      <c r="I87" s="39" t="s">
        <v>4063</v>
      </c>
      <c r="J87" s="38" t="s">
        <v>4064</v>
      </c>
      <c r="K87" s="40" t="s">
        <v>431</v>
      </c>
      <c r="L87" s="40" t="s">
        <v>4065</v>
      </c>
      <c r="M87" s="38" t="s">
        <v>4066</v>
      </c>
      <c r="N87" s="40" t="s">
        <v>4075</v>
      </c>
      <c r="O87" s="36" t="s">
        <v>4068</v>
      </c>
      <c r="P87" s="36" t="s">
        <v>76</v>
      </c>
      <c r="Q87" s="41" t="s">
        <v>239</v>
      </c>
      <c r="R87" s="42" t="n">
        <v>42583</v>
      </c>
      <c r="S87" s="39" t="n">
        <v>25</v>
      </c>
      <c r="T87" s="43" t="n">
        <f aca="false">R87+S87*365.2</f>
        <v>51713</v>
      </c>
      <c r="U87" s="37" t="s">
        <v>1343</v>
      </c>
      <c r="V87" s="36" t="str">
        <f aca="false">IF(Y87="","",Y87)</f>
        <v>м</v>
      </c>
      <c r="W87" s="36" t="str">
        <f aca="false">IF(Z87="","",Z87)</f>
        <v>м</v>
      </c>
      <c r="X87" s="39" t="n">
        <v>12000</v>
      </c>
      <c r="Y87" s="39" t="s">
        <v>242</v>
      </c>
      <c r="Z87" s="41" t="s">
        <v>242</v>
      </c>
      <c r="AA87" s="37" t="s">
        <v>4069</v>
      </c>
      <c r="AB87" s="39"/>
      <c r="AC87" s="41" t="s">
        <v>111</v>
      </c>
      <c r="AD87" s="40" t="n">
        <v>48</v>
      </c>
      <c r="AE87" s="44" t="n">
        <v>44147</v>
      </c>
      <c r="AF87" s="45" t="n">
        <f aca="false">IF(AD87=0,0,IF(AE87="","",EDATE(AE87,AD87)-DAY(1)))</f>
        <v>45577</v>
      </c>
      <c r="AG87" s="38" t="s">
        <v>81</v>
      </c>
      <c r="AH87" s="38" t="s">
        <v>82</v>
      </c>
      <c r="AI87" s="41" t="s">
        <v>4076</v>
      </c>
      <c r="AJ87" s="38" t="s">
        <v>712</v>
      </c>
      <c r="AK87" s="45" t="str">
        <f aca="true">IF(AE87=0,"нет данных",IF(TODAY()&lt;AF87-30,"поверен",IF(TODAY()&gt;AF87,"ЗАМЕНИТЬ","ПРОСРОЧЕН")))</f>
        <v>ЗАМЕНИТЬ</v>
      </c>
      <c r="AL87" s="41"/>
      <c r="AM87" s="41" t="s">
        <v>85</v>
      </c>
      <c r="AN87" s="41" t="s">
        <v>3176</v>
      </c>
      <c r="AO87" s="41" t="s">
        <v>87</v>
      </c>
      <c r="AP87" s="39" t="s">
        <v>4071</v>
      </c>
      <c r="AQ87" s="46" t="s">
        <v>115</v>
      </c>
      <c r="AR87" s="45"/>
      <c r="AS87" s="41" t="s">
        <v>90</v>
      </c>
      <c r="AT87" s="36" t="s">
        <v>91</v>
      </c>
      <c r="AU87" s="36" t="n">
        <v>2972</v>
      </c>
      <c r="AV87" s="41" t="s">
        <v>115</v>
      </c>
      <c r="AW87" s="38"/>
      <c r="AX87" s="36"/>
      <c r="AY87" s="36"/>
      <c r="AZ87" s="36"/>
      <c r="BA87" s="38" t="s">
        <v>92</v>
      </c>
      <c r="BB87" s="38" t="s">
        <v>386</v>
      </c>
      <c r="BC87" s="38" t="s">
        <v>387</v>
      </c>
      <c r="BD87" s="41" t="s">
        <v>4077</v>
      </c>
      <c r="BE87" s="38"/>
      <c r="BF87" s="47"/>
      <c r="BG87" s="104"/>
      <c r="BH87" s="105"/>
      <c r="BI87" s="36"/>
      <c r="BJ87" s="220"/>
      <c r="BK87" s="202"/>
      <c r="BL87" s="72"/>
      <c r="BM87" s="72"/>
      <c r="BN87" s="106"/>
    </row>
    <row r="88" customFormat="false" ht="60" hidden="false" customHeight="true" outlineLevel="0" collapsed="false">
      <c r="A88" s="54"/>
      <c r="B88" s="54" t="s">
        <v>62</v>
      </c>
      <c r="C88" s="54" t="s">
        <v>63</v>
      </c>
      <c r="D88" s="55" t="s">
        <v>64</v>
      </c>
      <c r="E88" s="55" t="s">
        <v>2566</v>
      </c>
      <c r="F88" s="56" t="s">
        <v>2567</v>
      </c>
      <c r="G88" s="56" t="s">
        <v>214</v>
      </c>
      <c r="H88" s="55" t="s">
        <v>4078</v>
      </c>
      <c r="I88" s="57" t="s">
        <v>101</v>
      </c>
      <c r="J88" s="56" t="s">
        <v>102</v>
      </c>
      <c r="K88" s="58" t="s">
        <v>103</v>
      </c>
      <c r="L88" s="58" t="s">
        <v>104</v>
      </c>
      <c r="M88" s="56" t="s">
        <v>4079</v>
      </c>
      <c r="N88" s="58" t="s">
        <v>4080</v>
      </c>
      <c r="O88" s="54" t="s">
        <v>107</v>
      </c>
      <c r="P88" s="54" t="s">
        <v>76</v>
      </c>
      <c r="Q88" s="59" t="s">
        <v>108</v>
      </c>
      <c r="R88" s="69" t="n">
        <v>41974</v>
      </c>
      <c r="S88" s="57" t="n">
        <v>10</v>
      </c>
      <c r="T88" s="61" t="n">
        <v>45626</v>
      </c>
      <c r="U88" s="55" t="n">
        <v>-50</v>
      </c>
      <c r="V88" s="54"/>
      <c r="W88" s="54" t="s">
        <v>109</v>
      </c>
      <c r="X88" s="57" t="n">
        <v>50</v>
      </c>
      <c r="Y88" s="57"/>
      <c r="Z88" s="59" t="s">
        <v>109</v>
      </c>
      <c r="AA88" s="55" t="s">
        <v>110</v>
      </c>
      <c r="AB88" s="57"/>
      <c r="AC88" s="59" t="s">
        <v>111</v>
      </c>
      <c r="AD88" s="58" t="n">
        <v>48</v>
      </c>
      <c r="AE88" s="63" t="n">
        <v>45034</v>
      </c>
      <c r="AF88" s="64" t="n">
        <v>46494</v>
      </c>
      <c r="AG88" s="56" t="s">
        <v>81</v>
      </c>
      <c r="AH88" s="56" t="s">
        <v>82</v>
      </c>
      <c r="AI88" s="59" t="s">
        <v>4081</v>
      </c>
      <c r="AJ88" s="56" t="s">
        <v>113</v>
      </c>
      <c r="AK88" s="64" t="s">
        <v>2203</v>
      </c>
      <c r="AL88" s="59"/>
      <c r="AM88" s="59" t="s">
        <v>85</v>
      </c>
      <c r="AN88" s="59" t="s">
        <v>3176</v>
      </c>
      <c r="AO88" s="59" t="s">
        <v>87</v>
      </c>
      <c r="AP88" s="57"/>
      <c r="AQ88" s="65"/>
      <c r="AR88" s="64"/>
      <c r="AS88" s="59" t="s">
        <v>90</v>
      </c>
      <c r="AT88" s="54" t="s">
        <v>91</v>
      </c>
      <c r="AU88" s="54" t="n">
        <v>4432</v>
      </c>
      <c r="AV88" s="56"/>
      <c r="AW88" s="56"/>
      <c r="AX88" s="54"/>
      <c r="AY88" s="54"/>
      <c r="AZ88" s="54"/>
      <c r="BA88" s="56"/>
      <c r="BB88" s="56" t="s">
        <v>116</v>
      </c>
      <c r="BC88" s="56" t="s">
        <v>117</v>
      </c>
      <c r="BD88" s="59" t="n">
        <v>3201</v>
      </c>
      <c r="BE88" s="56"/>
      <c r="BF88" s="66"/>
      <c r="BG88" s="70" t="s">
        <v>124</v>
      </c>
      <c r="BH88" s="71"/>
      <c r="BI88" s="54"/>
      <c r="BJ88" s="249"/>
      <c r="BK88" s="246"/>
      <c r="BL88" s="72"/>
      <c r="BM88" s="72"/>
      <c r="BN88" s="72"/>
    </row>
    <row r="89" customFormat="false" ht="60" hidden="false" customHeight="true" outlineLevel="0" collapsed="false">
      <c r="A89" s="54"/>
      <c r="B89" s="54" t="s">
        <v>62</v>
      </c>
      <c r="C89" s="54" t="s">
        <v>63</v>
      </c>
      <c r="D89" s="55" t="s">
        <v>64</v>
      </c>
      <c r="E89" s="55" t="s">
        <v>2566</v>
      </c>
      <c r="F89" s="56" t="s">
        <v>2567</v>
      </c>
      <c r="G89" s="56" t="s">
        <v>214</v>
      </c>
      <c r="H89" s="55" t="s">
        <v>4082</v>
      </c>
      <c r="I89" s="57" t="s">
        <v>101</v>
      </c>
      <c r="J89" s="56" t="s">
        <v>102</v>
      </c>
      <c r="K89" s="58" t="s">
        <v>103</v>
      </c>
      <c r="L89" s="58" t="s">
        <v>104</v>
      </c>
      <c r="M89" s="56" t="s">
        <v>4079</v>
      </c>
      <c r="N89" s="58" t="s">
        <v>4083</v>
      </c>
      <c r="O89" s="54" t="s">
        <v>107</v>
      </c>
      <c r="P89" s="54" t="s">
        <v>76</v>
      </c>
      <c r="Q89" s="59" t="s">
        <v>108</v>
      </c>
      <c r="R89" s="69" t="n">
        <v>41974</v>
      </c>
      <c r="S89" s="57" t="n">
        <v>10</v>
      </c>
      <c r="T89" s="61" t="n">
        <v>45626</v>
      </c>
      <c r="U89" s="55" t="n">
        <v>-50</v>
      </c>
      <c r="V89" s="54"/>
      <c r="W89" s="54" t="s">
        <v>109</v>
      </c>
      <c r="X89" s="57" t="n">
        <v>50</v>
      </c>
      <c r="Y89" s="57"/>
      <c r="Z89" s="59" t="s">
        <v>109</v>
      </c>
      <c r="AA89" s="55" t="s">
        <v>110</v>
      </c>
      <c r="AB89" s="57"/>
      <c r="AC89" s="59" t="s">
        <v>111</v>
      </c>
      <c r="AD89" s="58" t="n">
        <v>48</v>
      </c>
      <c r="AE89" s="63" t="n">
        <v>45034</v>
      </c>
      <c r="AF89" s="64" t="n">
        <v>46494</v>
      </c>
      <c r="AG89" s="56" t="s">
        <v>81</v>
      </c>
      <c r="AH89" s="56" t="s">
        <v>82</v>
      </c>
      <c r="AI89" s="59" t="s">
        <v>4084</v>
      </c>
      <c r="AJ89" s="56" t="s">
        <v>113</v>
      </c>
      <c r="AK89" s="64" t="s">
        <v>2203</v>
      </c>
      <c r="AL89" s="59"/>
      <c r="AM89" s="59" t="s">
        <v>85</v>
      </c>
      <c r="AN89" s="59" t="s">
        <v>3176</v>
      </c>
      <c r="AO89" s="59" t="s">
        <v>87</v>
      </c>
      <c r="AP89" s="57"/>
      <c r="AQ89" s="65"/>
      <c r="AR89" s="64"/>
      <c r="AS89" s="59" t="s">
        <v>90</v>
      </c>
      <c r="AT89" s="54" t="s">
        <v>91</v>
      </c>
      <c r="AU89" s="54" t="n">
        <v>4433</v>
      </c>
      <c r="AV89" s="56"/>
      <c r="AW89" s="56"/>
      <c r="AX89" s="54"/>
      <c r="AY89" s="54"/>
      <c r="AZ89" s="54"/>
      <c r="BA89" s="56"/>
      <c r="BB89" s="56" t="s">
        <v>116</v>
      </c>
      <c r="BC89" s="56" t="s">
        <v>117</v>
      </c>
      <c r="BD89" s="59" t="n">
        <v>3201</v>
      </c>
      <c r="BE89" s="56"/>
      <c r="BF89" s="66"/>
      <c r="BG89" s="70" t="s">
        <v>124</v>
      </c>
      <c r="BH89" s="71"/>
      <c r="BI89" s="54"/>
      <c r="BJ89" s="249"/>
      <c r="BK89" s="246"/>
      <c r="BL89" s="72"/>
      <c r="BM89" s="72"/>
      <c r="BN89" s="72"/>
    </row>
    <row r="90" customFormat="false" ht="60" hidden="false" customHeight="true" outlineLevel="0" collapsed="false">
      <c r="A90" s="36"/>
      <c r="B90" s="36" t="s">
        <v>62</v>
      </c>
      <c r="C90" s="36" t="s">
        <v>63</v>
      </c>
      <c r="D90" s="37" t="s">
        <v>64</v>
      </c>
      <c r="E90" s="37" t="s">
        <v>2566</v>
      </c>
      <c r="F90" s="38" t="s">
        <v>4085</v>
      </c>
      <c r="G90" s="38" t="s">
        <v>4086</v>
      </c>
      <c r="H90" s="37" t="s">
        <v>4087</v>
      </c>
      <c r="I90" s="39" t="s">
        <v>1786</v>
      </c>
      <c r="J90" s="38" t="s">
        <v>4088</v>
      </c>
      <c r="K90" s="40" t="s">
        <v>129</v>
      </c>
      <c r="L90" s="40" t="s">
        <v>4089</v>
      </c>
      <c r="M90" s="40" t="s">
        <v>4090</v>
      </c>
      <c r="N90" s="37" t="s">
        <v>4091</v>
      </c>
      <c r="O90" s="38" t="s">
        <v>4092</v>
      </c>
      <c r="P90" s="36" t="s">
        <v>76</v>
      </c>
      <c r="Q90" s="41" t="s">
        <v>135</v>
      </c>
      <c r="R90" s="44" t="n">
        <v>44238</v>
      </c>
      <c r="S90" s="75" t="n">
        <v>15</v>
      </c>
      <c r="T90" s="43" t="n">
        <v>49716</v>
      </c>
      <c r="U90" s="248" t="s">
        <v>78</v>
      </c>
      <c r="V90" s="36" t="s">
        <v>416</v>
      </c>
      <c r="W90" s="36" t="s">
        <v>138</v>
      </c>
      <c r="X90" s="39" t="n">
        <v>1034</v>
      </c>
      <c r="Y90" s="39" t="s">
        <v>416</v>
      </c>
      <c r="Z90" s="41" t="s">
        <v>138</v>
      </c>
      <c r="AA90" s="37" t="s">
        <v>572</v>
      </c>
      <c r="AB90" s="39"/>
      <c r="AC90" s="41" t="s">
        <v>111</v>
      </c>
      <c r="AD90" s="40" t="n">
        <v>60</v>
      </c>
      <c r="AE90" s="44" t="n">
        <v>44238</v>
      </c>
      <c r="AF90" s="45" t="n">
        <v>46063</v>
      </c>
      <c r="AG90" s="38" t="s">
        <v>81</v>
      </c>
      <c r="AH90" s="38" t="s">
        <v>82</v>
      </c>
      <c r="AI90" s="41" t="s">
        <v>4093</v>
      </c>
      <c r="AJ90" s="38" t="s">
        <v>4092</v>
      </c>
      <c r="AK90" s="45" t="s">
        <v>2203</v>
      </c>
      <c r="AL90" s="41"/>
      <c r="AM90" s="41" t="s">
        <v>85</v>
      </c>
      <c r="AN90" s="41" t="s">
        <v>3176</v>
      </c>
      <c r="AO90" s="41" t="s">
        <v>87</v>
      </c>
      <c r="AP90" s="39" t="s">
        <v>4094</v>
      </c>
      <c r="AQ90" s="46" t="s">
        <v>4095</v>
      </c>
      <c r="AR90" s="45"/>
      <c r="AS90" s="41" t="s">
        <v>90</v>
      </c>
      <c r="AT90" s="36" t="s">
        <v>746</v>
      </c>
      <c r="AU90" s="36" t="n">
        <v>2013</v>
      </c>
      <c r="AV90" s="46" t="s">
        <v>4096</v>
      </c>
      <c r="AW90" s="38"/>
      <c r="AX90" s="36"/>
      <c r="AY90" s="36"/>
      <c r="AZ90" s="36"/>
      <c r="BA90" s="38"/>
      <c r="BB90" s="38" t="s">
        <v>141</v>
      </c>
      <c r="BC90" s="38" t="s">
        <v>142</v>
      </c>
      <c r="BD90" s="41" t="n">
        <v>3001</v>
      </c>
      <c r="BE90" s="38"/>
      <c r="BF90" s="47"/>
      <c r="BG90" s="104"/>
      <c r="BH90" s="105"/>
      <c r="BI90" s="36"/>
      <c r="BJ90" s="220"/>
      <c r="BK90" s="202"/>
      <c r="BL90" s="72"/>
      <c r="BM90" s="72"/>
      <c r="BN90" s="106"/>
    </row>
    <row r="91" customFormat="false" ht="60" hidden="false" customHeight="true" outlineLevel="0" collapsed="false">
      <c r="A91" s="36"/>
      <c r="B91" s="36" t="s">
        <v>62</v>
      </c>
      <c r="C91" s="36" t="s">
        <v>63</v>
      </c>
      <c r="D91" s="37" t="s">
        <v>64</v>
      </c>
      <c r="E91" s="37" t="s">
        <v>2566</v>
      </c>
      <c r="F91" s="38" t="s">
        <v>4085</v>
      </c>
      <c r="G91" s="38" t="s">
        <v>4097</v>
      </c>
      <c r="H91" s="37" t="s">
        <v>4098</v>
      </c>
      <c r="I91" s="39" t="s">
        <v>1786</v>
      </c>
      <c r="J91" s="38" t="s">
        <v>4088</v>
      </c>
      <c r="K91" s="40" t="s">
        <v>129</v>
      </c>
      <c r="L91" s="40" t="s">
        <v>4089</v>
      </c>
      <c r="M91" s="40" t="s">
        <v>4090</v>
      </c>
      <c r="N91" s="37" t="s">
        <v>4099</v>
      </c>
      <c r="O91" s="38" t="s">
        <v>4092</v>
      </c>
      <c r="P91" s="36" t="s">
        <v>76</v>
      </c>
      <c r="Q91" s="41" t="s">
        <v>135</v>
      </c>
      <c r="R91" s="44" t="n">
        <v>44238</v>
      </c>
      <c r="S91" s="75" t="n">
        <v>15</v>
      </c>
      <c r="T91" s="43" t="n">
        <v>49716</v>
      </c>
      <c r="U91" s="248" t="s">
        <v>78</v>
      </c>
      <c r="V91" s="36" t="s">
        <v>416</v>
      </c>
      <c r="W91" s="36" t="s">
        <v>138</v>
      </c>
      <c r="X91" s="39" t="n">
        <v>1034</v>
      </c>
      <c r="Y91" s="39" t="s">
        <v>416</v>
      </c>
      <c r="Z91" s="41" t="s">
        <v>138</v>
      </c>
      <c r="AA91" s="37" t="s">
        <v>572</v>
      </c>
      <c r="AB91" s="39"/>
      <c r="AC91" s="41" t="s">
        <v>111</v>
      </c>
      <c r="AD91" s="40" t="n">
        <v>60</v>
      </c>
      <c r="AE91" s="44" t="n">
        <v>44238</v>
      </c>
      <c r="AF91" s="45" t="n">
        <v>46063</v>
      </c>
      <c r="AG91" s="38" t="s">
        <v>81</v>
      </c>
      <c r="AH91" s="38" t="s">
        <v>82</v>
      </c>
      <c r="AI91" s="41" t="s">
        <v>4100</v>
      </c>
      <c r="AJ91" s="38" t="s">
        <v>4092</v>
      </c>
      <c r="AK91" s="45" t="s">
        <v>2203</v>
      </c>
      <c r="AL91" s="41"/>
      <c r="AM91" s="41" t="s">
        <v>85</v>
      </c>
      <c r="AN91" s="41" t="s">
        <v>3176</v>
      </c>
      <c r="AO91" s="41" t="s">
        <v>87</v>
      </c>
      <c r="AP91" s="39" t="s">
        <v>4094</v>
      </c>
      <c r="AQ91" s="46" t="s">
        <v>4095</v>
      </c>
      <c r="AR91" s="45"/>
      <c r="AS91" s="41" t="s">
        <v>90</v>
      </c>
      <c r="AT91" s="36" t="s">
        <v>746</v>
      </c>
      <c r="AU91" s="36" t="n">
        <v>2013</v>
      </c>
      <c r="AV91" s="46" t="s">
        <v>4096</v>
      </c>
      <c r="AW91" s="38"/>
      <c r="AX91" s="36"/>
      <c r="AY91" s="36"/>
      <c r="AZ91" s="36"/>
      <c r="BA91" s="38"/>
      <c r="BB91" s="38" t="s">
        <v>141</v>
      </c>
      <c r="BC91" s="38" t="s">
        <v>142</v>
      </c>
      <c r="BD91" s="41" t="n">
        <v>3001</v>
      </c>
      <c r="BE91" s="38"/>
      <c r="BF91" s="47"/>
      <c r="BG91" s="104"/>
      <c r="BH91" s="105"/>
      <c r="BI91" s="36"/>
      <c r="BJ91" s="220"/>
      <c r="BK91" s="202"/>
      <c r="BL91" s="72"/>
      <c r="BM91" s="72"/>
      <c r="BN91" s="106"/>
    </row>
    <row r="92" customFormat="false" ht="60" hidden="false" customHeight="true" outlineLevel="0" collapsed="false">
      <c r="A92" s="36"/>
      <c r="B92" s="36" t="s">
        <v>62</v>
      </c>
      <c r="C92" s="36" t="s">
        <v>63</v>
      </c>
      <c r="D92" s="37" t="s">
        <v>64</v>
      </c>
      <c r="E92" s="37" t="s">
        <v>2566</v>
      </c>
      <c r="F92" s="38" t="s">
        <v>4085</v>
      </c>
      <c r="G92" s="38" t="s">
        <v>4101</v>
      </c>
      <c r="H92" s="37" t="s">
        <v>4102</v>
      </c>
      <c r="I92" s="39" t="s">
        <v>1786</v>
      </c>
      <c r="J92" s="38" t="s">
        <v>4088</v>
      </c>
      <c r="K92" s="40" t="s">
        <v>129</v>
      </c>
      <c r="L92" s="40" t="s">
        <v>4089</v>
      </c>
      <c r="M92" s="40" t="s">
        <v>4090</v>
      </c>
      <c r="N92" s="37" t="s">
        <v>4103</v>
      </c>
      <c r="O92" s="38" t="s">
        <v>4092</v>
      </c>
      <c r="P92" s="36" t="s">
        <v>76</v>
      </c>
      <c r="Q92" s="41" t="s">
        <v>135</v>
      </c>
      <c r="R92" s="44" t="n">
        <v>44238</v>
      </c>
      <c r="S92" s="75" t="n">
        <v>15</v>
      </c>
      <c r="T92" s="43" t="n">
        <v>49716</v>
      </c>
      <c r="U92" s="248" t="s">
        <v>78</v>
      </c>
      <c r="V92" s="36" t="s">
        <v>416</v>
      </c>
      <c r="W92" s="36" t="s">
        <v>138</v>
      </c>
      <c r="X92" s="39" t="n">
        <v>1034</v>
      </c>
      <c r="Y92" s="39" t="s">
        <v>416</v>
      </c>
      <c r="Z92" s="41" t="s">
        <v>138</v>
      </c>
      <c r="AA92" s="37" t="s">
        <v>572</v>
      </c>
      <c r="AB92" s="39"/>
      <c r="AC92" s="41" t="s">
        <v>111</v>
      </c>
      <c r="AD92" s="40" t="n">
        <v>60</v>
      </c>
      <c r="AE92" s="44" t="n">
        <v>44238</v>
      </c>
      <c r="AF92" s="45" t="n">
        <v>46063</v>
      </c>
      <c r="AG92" s="38" t="s">
        <v>81</v>
      </c>
      <c r="AH92" s="38" t="s">
        <v>82</v>
      </c>
      <c r="AI92" s="41" t="s">
        <v>4104</v>
      </c>
      <c r="AJ92" s="38" t="s">
        <v>4092</v>
      </c>
      <c r="AK92" s="45" t="s">
        <v>2203</v>
      </c>
      <c r="AL92" s="41"/>
      <c r="AM92" s="41" t="s">
        <v>85</v>
      </c>
      <c r="AN92" s="41" t="s">
        <v>3176</v>
      </c>
      <c r="AO92" s="41" t="s">
        <v>87</v>
      </c>
      <c r="AP92" s="39" t="s">
        <v>4094</v>
      </c>
      <c r="AQ92" s="46" t="s">
        <v>4095</v>
      </c>
      <c r="AR92" s="45"/>
      <c r="AS92" s="41" t="s">
        <v>90</v>
      </c>
      <c r="AT92" s="36" t="s">
        <v>746</v>
      </c>
      <c r="AU92" s="36" t="n">
        <v>2013</v>
      </c>
      <c r="AV92" s="46" t="s">
        <v>4096</v>
      </c>
      <c r="AW92" s="38"/>
      <c r="AX92" s="36"/>
      <c r="AY92" s="36"/>
      <c r="AZ92" s="36"/>
      <c r="BA92" s="38"/>
      <c r="BB92" s="38" t="s">
        <v>141</v>
      </c>
      <c r="BC92" s="38" t="s">
        <v>142</v>
      </c>
      <c r="BD92" s="41" t="n">
        <v>3001</v>
      </c>
      <c r="BE92" s="38"/>
      <c r="BF92" s="47"/>
      <c r="BG92" s="104"/>
      <c r="BH92" s="105"/>
      <c r="BI92" s="36"/>
      <c r="BJ92" s="220"/>
      <c r="BK92" s="202"/>
      <c r="BL92" s="72"/>
      <c r="BM92" s="72"/>
      <c r="BN92" s="106"/>
    </row>
    <row r="93" customFormat="false" ht="60" hidden="false" customHeight="true" outlineLevel="0" collapsed="false">
      <c r="A93" s="54"/>
      <c r="B93" s="54" t="s">
        <v>62</v>
      </c>
      <c r="C93" s="54" t="s">
        <v>63</v>
      </c>
      <c r="D93" s="55" t="s">
        <v>64</v>
      </c>
      <c r="E93" s="55" t="s">
        <v>2566</v>
      </c>
      <c r="F93" s="56" t="s">
        <v>2567</v>
      </c>
      <c r="G93" s="56" t="s">
        <v>218</v>
      </c>
      <c r="H93" s="55" t="s">
        <v>4105</v>
      </c>
      <c r="I93" s="57" t="s">
        <v>127</v>
      </c>
      <c r="J93" s="56" t="s">
        <v>128</v>
      </c>
      <c r="K93" s="58" t="s">
        <v>129</v>
      </c>
      <c r="L93" s="58" t="s">
        <v>130</v>
      </c>
      <c r="M93" s="56" t="s">
        <v>4106</v>
      </c>
      <c r="N93" s="58" t="s">
        <v>4107</v>
      </c>
      <c r="O93" s="54" t="s">
        <v>188</v>
      </c>
      <c r="P93" s="54" t="s">
        <v>189</v>
      </c>
      <c r="Q93" s="59" t="s">
        <v>135</v>
      </c>
      <c r="R93" s="69" t="s">
        <v>156</v>
      </c>
      <c r="S93" s="73" t="n">
        <v>12</v>
      </c>
      <c r="T93" s="61" t="n">
        <v>46295.4</v>
      </c>
      <c r="U93" s="55" t="s">
        <v>78</v>
      </c>
      <c r="V93" s="54" t="s">
        <v>416</v>
      </c>
      <c r="W93" s="54" t="s">
        <v>138</v>
      </c>
      <c r="X93" s="57" t="n">
        <v>250</v>
      </c>
      <c r="Y93" s="57" t="s">
        <v>416</v>
      </c>
      <c r="Z93" s="59" t="s">
        <v>138</v>
      </c>
      <c r="AA93" s="55" t="s">
        <v>2880</v>
      </c>
      <c r="AB93" s="57"/>
      <c r="AC93" s="59" t="s">
        <v>111</v>
      </c>
      <c r="AD93" s="58" t="n">
        <v>60</v>
      </c>
      <c r="AE93" s="63" t="n">
        <v>45241</v>
      </c>
      <c r="AF93" s="64" t="n">
        <v>47067</v>
      </c>
      <c r="AG93" s="56" t="s">
        <v>81</v>
      </c>
      <c r="AH93" s="56" t="s">
        <v>82</v>
      </c>
      <c r="AI93" s="59" t="s">
        <v>4108</v>
      </c>
      <c r="AJ93" s="56" t="s">
        <v>113</v>
      </c>
      <c r="AK93" s="64" t="s">
        <v>2203</v>
      </c>
      <c r="AL93" s="59"/>
      <c r="AM93" s="59" t="s">
        <v>85</v>
      </c>
      <c r="AN93" s="59" t="s">
        <v>3176</v>
      </c>
      <c r="AO93" s="59" t="s">
        <v>87</v>
      </c>
      <c r="AP93" s="57"/>
      <c r="AQ93" s="65"/>
      <c r="AR93" s="64"/>
      <c r="AS93" s="59" t="s">
        <v>90</v>
      </c>
      <c r="AT93" s="54" t="s">
        <v>91</v>
      </c>
      <c r="AU93" s="54"/>
      <c r="AV93" s="56"/>
      <c r="AW93" s="56"/>
      <c r="AX93" s="54"/>
      <c r="AY93" s="54"/>
      <c r="AZ93" s="54"/>
      <c r="BA93" s="56"/>
      <c r="BB93" s="56" t="s">
        <v>141</v>
      </c>
      <c r="BC93" s="56" t="s">
        <v>142</v>
      </c>
      <c r="BD93" s="59" t="s">
        <v>143</v>
      </c>
      <c r="BE93" s="56"/>
      <c r="BF93" s="66"/>
      <c r="BG93" s="70"/>
      <c r="BH93" s="71"/>
      <c r="BI93" s="54"/>
      <c r="BJ93" s="249"/>
      <c r="BK93" s="246"/>
      <c r="BL93" s="72" t="s">
        <v>3343</v>
      </c>
      <c r="BM93" s="72"/>
      <c r="BN93" s="72"/>
    </row>
    <row r="94" customFormat="false" ht="60" hidden="false" customHeight="true" outlineLevel="0" collapsed="false">
      <c r="A94" s="54"/>
      <c r="B94" s="54" t="s">
        <v>62</v>
      </c>
      <c r="C94" s="54" t="s">
        <v>63</v>
      </c>
      <c r="D94" s="55" t="s">
        <v>64</v>
      </c>
      <c r="E94" s="55" t="s">
        <v>2566</v>
      </c>
      <c r="F94" s="56" t="s">
        <v>2567</v>
      </c>
      <c r="G94" s="56" t="s">
        <v>218</v>
      </c>
      <c r="H94" s="55" t="s">
        <v>4109</v>
      </c>
      <c r="I94" s="57" t="s">
        <v>127</v>
      </c>
      <c r="J94" s="56" t="s">
        <v>128</v>
      </c>
      <c r="K94" s="58" t="s">
        <v>129</v>
      </c>
      <c r="L94" s="58" t="s">
        <v>130</v>
      </c>
      <c r="M94" s="56" t="s">
        <v>4106</v>
      </c>
      <c r="N94" s="58" t="s">
        <v>4110</v>
      </c>
      <c r="O94" s="54" t="s">
        <v>188</v>
      </c>
      <c r="P94" s="54" t="s">
        <v>189</v>
      </c>
      <c r="Q94" s="59" t="s">
        <v>135</v>
      </c>
      <c r="R94" s="69" t="s">
        <v>156</v>
      </c>
      <c r="S94" s="73" t="n">
        <v>12</v>
      </c>
      <c r="T94" s="61" t="n">
        <v>46295.4</v>
      </c>
      <c r="U94" s="55" t="s">
        <v>78</v>
      </c>
      <c r="V94" s="54" t="s">
        <v>416</v>
      </c>
      <c r="W94" s="54" t="s">
        <v>138</v>
      </c>
      <c r="X94" s="57" t="n">
        <v>250</v>
      </c>
      <c r="Y94" s="57" t="s">
        <v>416</v>
      </c>
      <c r="Z94" s="59" t="s">
        <v>138</v>
      </c>
      <c r="AA94" s="55" t="s">
        <v>2880</v>
      </c>
      <c r="AB94" s="57"/>
      <c r="AC94" s="59" t="s">
        <v>111</v>
      </c>
      <c r="AD94" s="58" t="n">
        <v>60</v>
      </c>
      <c r="AE94" s="63" t="n">
        <v>45241</v>
      </c>
      <c r="AF94" s="64" t="n">
        <v>47067</v>
      </c>
      <c r="AG94" s="56" t="s">
        <v>81</v>
      </c>
      <c r="AH94" s="56" t="s">
        <v>82</v>
      </c>
      <c r="AI94" s="59" t="s">
        <v>4111</v>
      </c>
      <c r="AJ94" s="56" t="s">
        <v>113</v>
      </c>
      <c r="AK94" s="64" t="s">
        <v>2203</v>
      </c>
      <c r="AL94" s="59"/>
      <c r="AM94" s="59" t="s">
        <v>85</v>
      </c>
      <c r="AN94" s="59" t="s">
        <v>3176</v>
      </c>
      <c r="AO94" s="59" t="s">
        <v>87</v>
      </c>
      <c r="AP94" s="57"/>
      <c r="AQ94" s="65"/>
      <c r="AR94" s="64"/>
      <c r="AS94" s="59" t="s">
        <v>90</v>
      </c>
      <c r="AT94" s="54" t="s">
        <v>91</v>
      </c>
      <c r="AU94" s="54"/>
      <c r="AV94" s="56"/>
      <c r="AW94" s="56"/>
      <c r="AX94" s="54"/>
      <c r="AY94" s="54"/>
      <c r="AZ94" s="54"/>
      <c r="BA94" s="56"/>
      <c r="BB94" s="56" t="s">
        <v>141</v>
      </c>
      <c r="BC94" s="56" t="s">
        <v>142</v>
      </c>
      <c r="BD94" s="59" t="s">
        <v>143</v>
      </c>
      <c r="BE94" s="56"/>
      <c r="BF94" s="66"/>
      <c r="BG94" s="70"/>
      <c r="BH94" s="71"/>
      <c r="BI94" s="54"/>
      <c r="BJ94" s="249"/>
      <c r="BK94" s="246"/>
      <c r="BL94" s="72" t="s">
        <v>3343</v>
      </c>
      <c r="BM94" s="72"/>
      <c r="BN94" s="72"/>
    </row>
    <row r="95" customFormat="false" ht="60" hidden="false" customHeight="true" outlineLevel="0" collapsed="false">
      <c r="A95" s="54"/>
      <c r="B95" s="54" t="s">
        <v>62</v>
      </c>
      <c r="C95" s="54" t="s">
        <v>63</v>
      </c>
      <c r="D95" s="55" t="s">
        <v>64</v>
      </c>
      <c r="E95" s="55" t="s">
        <v>2566</v>
      </c>
      <c r="F95" s="56" t="s">
        <v>2567</v>
      </c>
      <c r="G95" s="56" t="s">
        <v>218</v>
      </c>
      <c r="H95" s="55" t="s">
        <v>4112</v>
      </c>
      <c r="I95" s="57" t="s">
        <v>127</v>
      </c>
      <c r="J95" s="56" t="s">
        <v>128</v>
      </c>
      <c r="K95" s="58" t="s">
        <v>129</v>
      </c>
      <c r="L95" s="58" t="s">
        <v>130</v>
      </c>
      <c r="M95" s="56" t="s">
        <v>4106</v>
      </c>
      <c r="N95" s="58" t="s">
        <v>4113</v>
      </c>
      <c r="O95" s="54" t="s">
        <v>188</v>
      </c>
      <c r="P95" s="54" t="s">
        <v>189</v>
      </c>
      <c r="Q95" s="59" t="s">
        <v>135</v>
      </c>
      <c r="R95" s="69" t="s">
        <v>156</v>
      </c>
      <c r="S95" s="73" t="n">
        <v>12</v>
      </c>
      <c r="T95" s="61" t="n">
        <v>46295.4</v>
      </c>
      <c r="U95" s="55" t="s">
        <v>78</v>
      </c>
      <c r="V95" s="54" t="s">
        <v>416</v>
      </c>
      <c r="W95" s="54" t="s">
        <v>138</v>
      </c>
      <c r="X95" s="57" t="n">
        <v>250</v>
      </c>
      <c r="Y95" s="57" t="s">
        <v>416</v>
      </c>
      <c r="Z95" s="59" t="s">
        <v>138</v>
      </c>
      <c r="AA95" s="55" t="s">
        <v>2880</v>
      </c>
      <c r="AB95" s="57"/>
      <c r="AC95" s="59" t="s">
        <v>111</v>
      </c>
      <c r="AD95" s="58" t="n">
        <v>60</v>
      </c>
      <c r="AE95" s="63" t="n">
        <v>45241</v>
      </c>
      <c r="AF95" s="64" t="n">
        <v>47067</v>
      </c>
      <c r="AG95" s="56" t="s">
        <v>81</v>
      </c>
      <c r="AH95" s="56" t="s">
        <v>82</v>
      </c>
      <c r="AI95" s="59" t="s">
        <v>4114</v>
      </c>
      <c r="AJ95" s="56" t="s">
        <v>113</v>
      </c>
      <c r="AK95" s="64" t="s">
        <v>2203</v>
      </c>
      <c r="AL95" s="59"/>
      <c r="AM95" s="59" t="s">
        <v>85</v>
      </c>
      <c r="AN95" s="59" t="s">
        <v>3176</v>
      </c>
      <c r="AO95" s="59" t="s">
        <v>87</v>
      </c>
      <c r="AP95" s="57"/>
      <c r="AQ95" s="65"/>
      <c r="AR95" s="64"/>
      <c r="AS95" s="59" t="s">
        <v>90</v>
      </c>
      <c r="AT95" s="54" t="s">
        <v>91</v>
      </c>
      <c r="AU95" s="54"/>
      <c r="AV95" s="56"/>
      <c r="AW95" s="56"/>
      <c r="AX95" s="54"/>
      <c r="AY95" s="54"/>
      <c r="AZ95" s="54"/>
      <c r="BA95" s="56"/>
      <c r="BB95" s="56" t="s">
        <v>141</v>
      </c>
      <c r="BC95" s="56" t="s">
        <v>142</v>
      </c>
      <c r="BD95" s="59" t="s">
        <v>143</v>
      </c>
      <c r="BE95" s="56"/>
      <c r="BF95" s="66"/>
      <c r="BG95" s="70"/>
      <c r="BH95" s="71"/>
      <c r="BI95" s="54"/>
      <c r="BJ95" s="249"/>
      <c r="BK95" s="246"/>
      <c r="BL95" s="72" t="s">
        <v>3343</v>
      </c>
      <c r="BM95" s="72"/>
      <c r="BN95" s="72"/>
    </row>
    <row r="96" customFormat="false" ht="60" hidden="false" customHeight="true" outlineLevel="0" collapsed="false">
      <c r="A96" s="54"/>
      <c r="B96" s="54" t="s">
        <v>62</v>
      </c>
      <c r="C96" s="54" t="s">
        <v>63</v>
      </c>
      <c r="D96" s="55" t="s">
        <v>64</v>
      </c>
      <c r="E96" s="55" t="s">
        <v>2566</v>
      </c>
      <c r="F96" s="56" t="s">
        <v>2567</v>
      </c>
      <c r="G96" s="56" t="s">
        <v>4115</v>
      </c>
      <c r="H96" s="55" t="s">
        <v>4116</v>
      </c>
      <c r="I96" s="57" t="s">
        <v>429</v>
      </c>
      <c r="J96" s="56" t="s">
        <v>430</v>
      </c>
      <c r="K96" s="58" t="s">
        <v>431</v>
      </c>
      <c r="L96" s="58" t="n">
        <v>5300</v>
      </c>
      <c r="M96" s="56" t="s">
        <v>4117</v>
      </c>
      <c r="N96" s="58" t="s">
        <v>4118</v>
      </c>
      <c r="O96" s="54" t="s">
        <v>2153</v>
      </c>
      <c r="P96" s="54" t="s">
        <v>189</v>
      </c>
      <c r="Q96" s="59" t="s">
        <v>239</v>
      </c>
      <c r="R96" s="69" t="s">
        <v>4119</v>
      </c>
      <c r="S96" s="57" t="n">
        <v>12</v>
      </c>
      <c r="T96" s="61" t="n">
        <v>46398.4</v>
      </c>
      <c r="U96" s="55" t="n">
        <v>0.1</v>
      </c>
      <c r="V96" s="54"/>
      <c r="W96" s="54" t="s">
        <v>242</v>
      </c>
      <c r="X96" s="57" t="n">
        <v>10</v>
      </c>
      <c r="Y96" s="57"/>
      <c r="Z96" s="59" t="s">
        <v>242</v>
      </c>
      <c r="AA96" s="55" t="s">
        <v>383</v>
      </c>
      <c r="AB96" s="57" t="s">
        <v>242</v>
      </c>
      <c r="AC96" s="59" t="s">
        <v>242</v>
      </c>
      <c r="AD96" s="58" t="n">
        <v>48</v>
      </c>
      <c r="AE96" s="63" t="n">
        <v>45034</v>
      </c>
      <c r="AF96" s="64" t="n">
        <v>46494</v>
      </c>
      <c r="AG96" s="56" t="s">
        <v>81</v>
      </c>
      <c r="AH96" s="56" t="s">
        <v>82</v>
      </c>
      <c r="AI96" s="59" t="s">
        <v>4120</v>
      </c>
      <c r="AJ96" s="56" t="s">
        <v>113</v>
      </c>
      <c r="AK96" s="64" t="s">
        <v>2203</v>
      </c>
      <c r="AL96" s="59"/>
      <c r="AM96" s="59" t="s">
        <v>85</v>
      </c>
      <c r="AN96" s="59" t="s">
        <v>3176</v>
      </c>
      <c r="AO96" s="59" t="s">
        <v>87</v>
      </c>
      <c r="AP96" s="57"/>
      <c r="AQ96" s="65"/>
      <c r="AR96" s="64"/>
      <c r="AS96" s="59" t="s">
        <v>90</v>
      </c>
      <c r="AT96" s="54" t="s">
        <v>91</v>
      </c>
      <c r="AU96" s="54"/>
      <c r="AV96" s="56"/>
      <c r="AW96" s="56"/>
      <c r="AX96" s="54"/>
      <c r="AY96" s="54"/>
      <c r="AZ96" s="54"/>
      <c r="BA96" s="56"/>
      <c r="BB96" s="56" t="s">
        <v>386</v>
      </c>
      <c r="BC96" s="56" t="s">
        <v>387</v>
      </c>
      <c r="BD96" s="59" t="n">
        <v>2971</v>
      </c>
      <c r="BE96" s="56"/>
      <c r="BF96" s="66"/>
      <c r="BG96" s="70" t="s">
        <v>124</v>
      </c>
      <c r="BH96" s="71"/>
      <c r="BI96" s="54"/>
      <c r="BJ96" s="249"/>
      <c r="BK96" s="246"/>
      <c r="BL96" s="72"/>
      <c r="BM96" s="72"/>
      <c r="BN96" s="72"/>
    </row>
    <row r="97" customFormat="false" ht="60" hidden="false" customHeight="true" outlineLevel="0" collapsed="false">
      <c r="A97" s="36"/>
      <c r="B97" s="36" t="s">
        <v>62</v>
      </c>
      <c r="C97" s="36" t="s">
        <v>63</v>
      </c>
      <c r="D97" s="37" t="s">
        <v>64</v>
      </c>
      <c r="E97" s="37" t="s">
        <v>2566</v>
      </c>
      <c r="F97" s="38" t="s">
        <v>2567</v>
      </c>
      <c r="G97" s="38" t="s">
        <v>3350</v>
      </c>
      <c r="H97" s="38" t="s">
        <v>4121</v>
      </c>
      <c r="I97" s="38" t="s">
        <v>2056</v>
      </c>
      <c r="J97" s="38" t="s">
        <v>2057</v>
      </c>
      <c r="K97" s="38" t="s">
        <v>1804</v>
      </c>
      <c r="L97" s="38" t="s">
        <v>4122</v>
      </c>
      <c r="M97" s="38" t="s">
        <v>3718</v>
      </c>
      <c r="N97" s="38" t="s">
        <v>4123</v>
      </c>
      <c r="O97" s="38" t="s">
        <v>2061</v>
      </c>
      <c r="P97" s="38" t="s">
        <v>134</v>
      </c>
      <c r="Q97" s="41" t="s">
        <v>239</v>
      </c>
      <c r="R97" s="42" t="n">
        <v>41640</v>
      </c>
      <c r="S97" s="39" t="n">
        <v>10</v>
      </c>
      <c r="T97" s="43" t="n">
        <v>45292</v>
      </c>
      <c r="U97" s="37" t="s">
        <v>4124</v>
      </c>
      <c r="V97" s="36"/>
      <c r="W97" s="36" t="s">
        <v>2063</v>
      </c>
      <c r="X97" s="39" t="n">
        <v>280</v>
      </c>
      <c r="Y97" s="39"/>
      <c r="Z97" s="36" t="s">
        <v>2063</v>
      </c>
      <c r="AA97" s="37" t="s">
        <v>2064</v>
      </c>
      <c r="AB97" s="39"/>
      <c r="AC97" s="41" t="s">
        <v>111</v>
      </c>
      <c r="AD97" s="40" t="n">
        <v>48</v>
      </c>
      <c r="AE97" s="44" t="n">
        <v>44391</v>
      </c>
      <c r="AF97" s="45" t="n">
        <v>45851</v>
      </c>
      <c r="AG97" s="38" t="s">
        <v>81</v>
      </c>
      <c r="AH97" s="38" t="s">
        <v>82</v>
      </c>
      <c r="AI97" s="41" t="s">
        <v>4125</v>
      </c>
      <c r="AJ97" s="38" t="s">
        <v>561</v>
      </c>
      <c r="AK97" s="45" t="s">
        <v>2203</v>
      </c>
      <c r="AL97" s="41"/>
      <c r="AM97" s="41" t="s">
        <v>85</v>
      </c>
      <c r="AN97" s="41" t="s">
        <v>3176</v>
      </c>
      <c r="AO97" s="41" t="s">
        <v>87</v>
      </c>
      <c r="AP97" s="39" t="s">
        <v>4126</v>
      </c>
      <c r="AQ97" s="46" t="s">
        <v>1496</v>
      </c>
      <c r="AR97" s="45"/>
      <c r="AS97" s="41" t="s">
        <v>90</v>
      </c>
      <c r="AT97" s="36" t="s">
        <v>91</v>
      </c>
      <c r="AU97" s="36"/>
      <c r="AV97" s="38" t="n">
        <v>45167</v>
      </c>
      <c r="AW97" s="38"/>
      <c r="AX97" s="36"/>
      <c r="AY97" s="36"/>
      <c r="AZ97" s="36"/>
      <c r="BA97" s="38"/>
      <c r="BB97" s="38" t="s">
        <v>793</v>
      </c>
      <c r="BC97" s="38" t="s">
        <v>387</v>
      </c>
      <c r="BD97" s="41"/>
      <c r="BE97" s="38"/>
      <c r="BF97" s="47"/>
      <c r="BG97" s="104"/>
      <c r="BH97" s="105"/>
      <c r="BI97" s="36" t="s">
        <v>1767</v>
      </c>
      <c r="BJ97" s="622" t="s">
        <v>2069</v>
      </c>
      <c r="BK97" s="36" t="s">
        <v>4127</v>
      </c>
      <c r="BL97" s="72"/>
      <c r="BM97" s="72"/>
      <c r="BN97" s="106"/>
    </row>
    <row r="98" customFormat="false" ht="60" hidden="false" customHeight="true" outlineLevel="0" collapsed="false">
      <c r="A98" s="36"/>
      <c r="B98" s="36" t="s">
        <v>62</v>
      </c>
      <c r="C98" s="36" t="s">
        <v>63</v>
      </c>
      <c r="D98" s="37" t="s">
        <v>64</v>
      </c>
      <c r="E98" s="37" t="s">
        <v>2566</v>
      </c>
      <c r="F98" s="38" t="s">
        <v>2567</v>
      </c>
      <c r="G98" s="38" t="s">
        <v>3128</v>
      </c>
      <c r="H98" s="38" t="s">
        <v>4128</v>
      </c>
      <c r="I98" s="39" t="s">
        <v>2056</v>
      </c>
      <c r="J98" s="38" t="s">
        <v>2057</v>
      </c>
      <c r="K98" s="38" t="s">
        <v>1804</v>
      </c>
      <c r="L98" s="38" t="s">
        <v>4122</v>
      </c>
      <c r="M98" s="38" t="s">
        <v>3718</v>
      </c>
      <c r="N98" s="38" t="s">
        <v>4129</v>
      </c>
      <c r="O98" s="38" t="s">
        <v>2061</v>
      </c>
      <c r="P98" s="38" t="s">
        <v>134</v>
      </c>
      <c r="Q98" s="41" t="s">
        <v>239</v>
      </c>
      <c r="R98" s="42" t="n">
        <v>41640</v>
      </c>
      <c r="S98" s="39" t="n">
        <v>10</v>
      </c>
      <c r="T98" s="43" t="n">
        <v>45292</v>
      </c>
      <c r="U98" s="37" t="s">
        <v>4124</v>
      </c>
      <c r="V98" s="36"/>
      <c r="W98" s="36" t="s">
        <v>2063</v>
      </c>
      <c r="X98" s="39" t="n">
        <v>280</v>
      </c>
      <c r="Y98" s="39"/>
      <c r="Z98" s="36" t="s">
        <v>2063</v>
      </c>
      <c r="AA98" s="37" t="s">
        <v>2064</v>
      </c>
      <c r="AB98" s="39"/>
      <c r="AC98" s="41" t="s">
        <v>111</v>
      </c>
      <c r="AD98" s="40" t="n">
        <v>48</v>
      </c>
      <c r="AE98" s="44" t="n">
        <v>44508</v>
      </c>
      <c r="AF98" s="45" t="n">
        <v>45968</v>
      </c>
      <c r="AG98" s="38" t="s">
        <v>81</v>
      </c>
      <c r="AH98" s="38" t="s">
        <v>82</v>
      </c>
      <c r="AI98" s="41" t="s">
        <v>4130</v>
      </c>
      <c r="AJ98" s="38" t="s">
        <v>561</v>
      </c>
      <c r="AK98" s="45" t="s">
        <v>2203</v>
      </c>
      <c r="AL98" s="41"/>
      <c r="AM98" s="41" t="s">
        <v>85</v>
      </c>
      <c r="AN98" s="41" t="s">
        <v>3176</v>
      </c>
      <c r="AO98" s="41" t="s">
        <v>87</v>
      </c>
      <c r="AP98" s="39" t="s">
        <v>4126</v>
      </c>
      <c r="AQ98" s="46" t="s">
        <v>1496</v>
      </c>
      <c r="AR98" s="45"/>
      <c r="AS98" s="41" t="s">
        <v>90</v>
      </c>
      <c r="AT98" s="36" t="s">
        <v>91</v>
      </c>
      <c r="AU98" s="36"/>
      <c r="AV98" s="38" t="n">
        <v>45167</v>
      </c>
      <c r="AW98" s="38"/>
      <c r="AX98" s="36"/>
      <c r="AY98" s="36"/>
      <c r="AZ98" s="36"/>
      <c r="BA98" s="38"/>
      <c r="BB98" s="38" t="s">
        <v>793</v>
      </c>
      <c r="BC98" s="38" t="s">
        <v>387</v>
      </c>
      <c r="BD98" s="41"/>
      <c r="BE98" s="38"/>
      <c r="BF98" s="47"/>
      <c r="BG98" s="104"/>
      <c r="BH98" s="105"/>
      <c r="BI98" s="36" t="s">
        <v>1767</v>
      </c>
      <c r="BJ98" s="622" t="s">
        <v>2069</v>
      </c>
      <c r="BK98" s="36" t="s">
        <v>4127</v>
      </c>
      <c r="BL98" s="72"/>
      <c r="BM98" s="72"/>
      <c r="BN98" s="106"/>
    </row>
    <row r="99" customFormat="false" ht="60" hidden="false" customHeight="true" outlineLevel="0" collapsed="false">
      <c r="A99" s="36"/>
      <c r="B99" s="36" t="s">
        <v>62</v>
      </c>
      <c r="C99" s="36" t="s">
        <v>63</v>
      </c>
      <c r="D99" s="37" t="s">
        <v>64</v>
      </c>
      <c r="E99" s="37" t="s">
        <v>2566</v>
      </c>
      <c r="F99" s="38" t="s">
        <v>2567</v>
      </c>
      <c r="G99" s="38" t="s">
        <v>3033</v>
      </c>
      <c r="H99" s="38" t="s">
        <v>4131</v>
      </c>
      <c r="I99" s="39" t="s">
        <v>2056</v>
      </c>
      <c r="J99" s="38" t="s">
        <v>2057</v>
      </c>
      <c r="K99" s="38" t="s">
        <v>1804</v>
      </c>
      <c r="L99" s="38" t="s">
        <v>4122</v>
      </c>
      <c r="M99" s="38" t="s">
        <v>3718</v>
      </c>
      <c r="N99" s="38" t="s">
        <v>4132</v>
      </c>
      <c r="O99" s="38" t="s">
        <v>2061</v>
      </c>
      <c r="P99" s="38" t="s">
        <v>134</v>
      </c>
      <c r="Q99" s="41" t="s">
        <v>239</v>
      </c>
      <c r="R99" s="42" t="n">
        <v>41640</v>
      </c>
      <c r="S99" s="39" t="n">
        <v>10</v>
      </c>
      <c r="T99" s="43" t="n">
        <v>45292</v>
      </c>
      <c r="U99" s="37" t="s">
        <v>4124</v>
      </c>
      <c r="V99" s="36"/>
      <c r="W99" s="36" t="s">
        <v>2063</v>
      </c>
      <c r="X99" s="39" t="n">
        <v>280</v>
      </c>
      <c r="Y99" s="39"/>
      <c r="Z99" s="36" t="s">
        <v>2063</v>
      </c>
      <c r="AA99" s="37" t="s">
        <v>2064</v>
      </c>
      <c r="AB99" s="39"/>
      <c r="AC99" s="41" t="s">
        <v>111</v>
      </c>
      <c r="AD99" s="40" t="n">
        <v>48</v>
      </c>
      <c r="AE99" s="44" t="n">
        <v>44508</v>
      </c>
      <c r="AF99" s="45" t="n">
        <v>45968</v>
      </c>
      <c r="AG99" s="38" t="s">
        <v>81</v>
      </c>
      <c r="AH99" s="38" t="s">
        <v>82</v>
      </c>
      <c r="AI99" s="41" t="s">
        <v>4133</v>
      </c>
      <c r="AJ99" s="38" t="s">
        <v>561</v>
      </c>
      <c r="AK99" s="45" t="s">
        <v>2203</v>
      </c>
      <c r="AL99" s="41"/>
      <c r="AM99" s="41" t="s">
        <v>85</v>
      </c>
      <c r="AN99" s="41" t="s">
        <v>3176</v>
      </c>
      <c r="AO99" s="41" t="s">
        <v>87</v>
      </c>
      <c r="AP99" s="39" t="s">
        <v>4126</v>
      </c>
      <c r="AQ99" s="46" t="s">
        <v>1496</v>
      </c>
      <c r="AR99" s="45"/>
      <c r="AS99" s="41" t="s">
        <v>90</v>
      </c>
      <c r="AT99" s="36" t="s">
        <v>91</v>
      </c>
      <c r="AU99" s="36"/>
      <c r="AV99" s="38" t="n">
        <v>45167</v>
      </c>
      <c r="AW99" s="38"/>
      <c r="AX99" s="36"/>
      <c r="AY99" s="36"/>
      <c r="AZ99" s="36"/>
      <c r="BA99" s="38"/>
      <c r="BB99" s="38" t="s">
        <v>793</v>
      </c>
      <c r="BC99" s="38" t="s">
        <v>387</v>
      </c>
      <c r="BD99" s="41"/>
      <c r="BE99" s="38"/>
      <c r="BF99" s="47"/>
      <c r="BG99" s="104"/>
      <c r="BH99" s="105"/>
      <c r="BI99" s="36" t="s">
        <v>1767</v>
      </c>
      <c r="BJ99" s="622" t="s">
        <v>2069</v>
      </c>
      <c r="BK99" s="36" t="s">
        <v>4127</v>
      </c>
      <c r="BL99" s="72"/>
      <c r="BM99" s="72"/>
      <c r="BN99" s="106"/>
    </row>
    <row r="100" customFormat="false" ht="60" hidden="false" customHeight="true" outlineLevel="0" collapsed="false">
      <c r="A100" s="54"/>
      <c r="B100" s="54" t="s">
        <v>62</v>
      </c>
      <c r="C100" s="54" t="s">
        <v>63</v>
      </c>
      <c r="D100" s="55" t="s">
        <v>64</v>
      </c>
      <c r="E100" s="55" t="s">
        <v>2570</v>
      </c>
      <c r="F100" s="56" t="s">
        <v>2571</v>
      </c>
      <c r="G100" s="56" t="s">
        <v>214</v>
      </c>
      <c r="H100" s="55" t="s">
        <v>4134</v>
      </c>
      <c r="I100" s="57" t="s">
        <v>101</v>
      </c>
      <c r="J100" s="56" t="s">
        <v>102</v>
      </c>
      <c r="K100" s="58" t="s">
        <v>103</v>
      </c>
      <c r="L100" s="58" t="s">
        <v>104</v>
      </c>
      <c r="M100" s="56" t="s">
        <v>4079</v>
      </c>
      <c r="N100" s="58" t="s">
        <v>4135</v>
      </c>
      <c r="O100" s="54" t="s">
        <v>107</v>
      </c>
      <c r="P100" s="54" t="s">
        <v>76</v>
      </c>
      <c r="Q100" s="59" t="s">
        <v>108</v>
      </c>
      <c r="R100" s="69" t="n">
        <v>41974</v>
      </c>
      <c r="S100" s="57" t="n">
        <v>10</v>
      </c>
      <c r="T100" s="61" t="n">
        <v>45626</v>
      </c>
      <c r="U100" s="55" t="n">
        <v>-50</v>
      </c>
      <c r="V100" s="54"/>
      <c r="W100" s="54" t="s">
        <v>109</v>
      </c>
      <c r="X100" s="57" t="n">
        <v>50</v>
      </c>
      <c r="Y100" s="57"/>
      <c r="Z100" s="59" t="s">
        <v>109</v>
      </c>
      <c r="AA100" s="55" t="s">
        <v>110</v>
      </c>
      <c r="AB100" s="57"/>
      <c r="AC100" s="59" t="s">
        <v>111</v>
      </c>
      <c r="AD100" s="58" t="n">
        <v>48</v>
      </c>
      <c r="AE100" s="63" t="n">
        <v>45034</v>
      </c>
      <c r="AF100" s="64" t="n">
        <v>46494</v>
      </c>
      <c r="AG100" s="56" t="s">
        <v>81</v>
      </c>
      <c r="AH100" s="56" t="s">
        <v>82</v>
      </c>
      <c r="AI100" s="59" t="s">
        <v>4136</v>
      </c>
      <c r="AJ100" s="56" t="s">
        <v>113</v>
      </c>
      <c r="AK100" s="64" t="s">
        <v>2203</v>
      </c>
      <c r="AL100" s="59"/>
      <c r="AM100" s="59" t="s">
        <v>85</v>
      </c>
      <c r="AN100" s="59" t="s">
        <v>3176</v>
      </c>
      <c r="AO100" s="59" t="s">
        <v>87</v>
      </c>
      <c r="AP100" s="57"/>
      <c r="AQ100" s="65"/>
      <c r="AR100" s="64"/>
      <c r="AS100" s="59" t="s">
        <v>90</v>
      </c>
      <c r="AT100" s="54" t="s">
        <v>91</v>
      </c>
      <c r="AU100" s="54" t="n">
        <v>4434</v>
      </c>
      <c r="AV100" s="56"/>
      <c r="AW100" s="56"/>
      <c r="AX100" s="54"/>
      <c r="AY100" s="54"/>
      <c r="AZ100" s="54"/>
      <c r="BA100" s="56"/>
      <c r="BB100" s="56" t="s">
        <v>116</v>
      </c>
      <c r="BC100" s="56" t="s">
        <v>117</v>
      </c>
      <c r="BD100" s="59" t="n">
        <v>3201</v>
      </c>
      <c r="BE100" s="56"/>
      <c r="BF100" s="66"/>
      <c r="BG100" s="70" t="s">
        <v>124</v>
      </c>
      <c r="BH100" s="71"/>
      <c r="BI100" s="54"/>
      <c r="BJ100" s="249"/>
      <c r="BK100" s="246"/>
      <c r="BL100" s="72"/>
      <c r="BM100" s="72"/>
      <c r="BN100" s="72"/>
    </row>
    <row r="101" customFormat="false" ht="60" hidden="false" customHeight="true" outlineLevel="0" collapsed="false">
      <c r="A101" s="54"/>
      <c r="B101" s="54" t="s">
        <v>62</v>
      </c>
      <c r="C101" s="54" t="s">
        <v>63</v>
      </c>
      <c r="D101" s="55" t="s">
        <v>64</v>
      </c>
      <c r="E101" s="55" t="s">
        <v>2570</v>
      </c>
      <c r="F101" s="56" t="s">
        <v>2571</v>
      </c>
      <c r="G101" s="56" t="s">
        <v>214</v>
      </c>
      <c r="H101" s="55" t="s">
        <v>4137</v>
      </c>
      <c r="I101" s="57" t="s">
        <v>101</v>
      </c>
      <c r="J101" s="56" t="s">
        <v>102</v>
      </c>
      <c r="K101" s="58" t="s">
        <v>103</v>
      </c>
      <c r="L101" s="58" t="s">
        <v>104</v>
      </c>
      <c r="M101" s="56" t="s">
        <v>4079</v>
      </c>
      <c r="N101" s="58" t="s">
        <v>4138</v>
      </c>
      <c r="O101" s="54" t="s">
        <v>107</v>
      </c>
      <c r="P101" s="54" t="s">
        <v>76</v>
      </c>
      <c r="Q101" s="59" t="s">
        <v>108</v>
      </c>
      <c r="R101" s="69" t="n">
        <v>41944</v>
      </c>
      <c r="S101" s="57" t="n">
        <v>10</v>
      </c>
      <c r="T101" s="61" t="n">
        <v>45596</v>
      </c>
      <c r="U101" s="55" t="n">
        <v>-50</v>
      </c>
      <c r="V101" s="54"/>
      <c r="W101" s="54" t="s">
        <v>109</v>
      </c>
      <c r="X101" s="57" t="n">
        <v>50</v>
      </c>
      <c r="Y101" s="57"/>
      <c r="Z101" s="59" t="s">
        <v>109</v>
      </c>
      <c r="AA101" s="55" t="s">
        <v>110</v>
      </c>
      <c r="AB101" s="57"/>
      <c r="AC101" s="59" t="s">
        <v>111</v>
      </c>
      <c r="AD101" s="58" t="n">
        <v>48</v>
      </c>
      <c r="AE101" s="63" t="n">
        <v>45034</v>
      </c>
      <c r="AF101" s="64" t="n">
        <v>46494</v>
      </c>
      <c r="AG101" s="56" t="s">
        <v>81</v>
      </c>
      <c r="AH101" s="56" t="s">
        <v>82</v>
      </c>
      <c r="AI101" s="59" t="s">
        <v>4139</v>
      </c>
      <c r="AJ101" s="56" t="s">
        <v>113</v>
      </c>
      <c r="AK101" s="64" t="s">
        <v>2203</v>
      </c>
      <c r="AL101" s="59"/>
      <c r="AM101" s="59" t="s">
        <v>85</v>
      </c>
      <c r="AN101" s="59" t="s">
        <v>3176</v>
      </c>
      <c r="AO101" s="59" t="s">
        <v>87</v>
      </c>
      <c r="AP101" s="57"/>
      <c r="AQ101" s="65"/>
      <c r="AR101" s="64"/>
      <c r="AS101" s="59" t="s">
        <v>90</v>
      </c>
      <c r="AT101" s="54" t="s">
        <v>91</v>
      </c>
      <c r="AU101" s="54" t="n">
        <v>4435</v>
      </c>
      <c r="AV101" s="56"/>
      <c r="AW101" s="56"/>
      <c r="AX101" s="54"/>
      <c r="AY101" s="54"/>
      <c r="AZ101" s="54"/>
      <c r="BA101" s="56"/>
      <c r="BB101" s="56" t="s">
        <v>116</v>
      </c>
      <c r="BC101" s="56" t="s">
        <v>117</v>
      </c>
      <c r="BD101" s="59" t="n">
        <v>3201</v>
      </c>
      <c r="BE101" s="56"/>
      <c r="BF101" s="66"/>
      <c r="BG101" s="70" t="s">
        <v>124</v>
      </c>
      <c r="BH101" s="71"/>
      <c r="BI101" s="54"/>
      <c r="BJ101" s="249"/>
      <c r="BK101" s="246"/>
      <c r="BL101" s="72"/>
      <c r="BM101" s="72"/>
      <c r="BN101" s="72"/>
    </row>
    <row r="102" customFormat="false" ht="60" hidden="false" customHeight="true" outlineLevel="0" collapsed="false">
      <c r="A102" s="54"/>
      <c r="B102" s="54" t="s">
        <v>62</v>
      </c>
      <c r="C102" s="54" t="s">
        <v>63</v>
      </c>
      <c r="D102" s="55" t="s">
        <v>64</v>
      </c>
      <c r="E102" s="55" t="s">
        <v>2570</v>
      </c>
      <c r="F102" s="56" t="s">
        <v>2571</v>
      </c>
      <c r="G102" s="56" t="s">
        <v>4115</v>
      </c>
      <c r="H102" s="55" t="s">
        <v>4140</v>
      </c>
      <c r="I102" s="57" t="s">
        <v>429</v>
      </c>
      <c r="J102" s="56" t="s">
        <v>430</v>
      </c>
      <c r="K102" s="58" t="s">
        <v>431</v>
      </c>
      <c r="L102" s="58" t="n">
        <v>5300</v>
      </c>
      <c r="M102" s="56" t="s">
        <v>4117</v>
      </c>
      <c r="N102" s="58" t="s">
        <v>4141</v>
      </c>
      <c r="O102" s="54" t="s">
        <v>2153</v>
      </c>
      <c r="P102" s="54" t="s">
        <v>189</v>
      </c>
      <c r="Q102" s="59" t="s">
        <v>239</v>
      </c>
      <c r="R102" s="69" t="s">
        <v>4142</v>
      </c>
      <c r="S102" s="57" t="n">
        <v>12</v>
      </c>
      <c r="T102" s="61" t="n">
        <v>46407.4</v>
      </c>
      <c r="U102" s="55" t="n">
        <v>0.1</v>
      </c>
      <c r="V102" s="54"/>
      <c r="W102" s="54" t="s">
        <v>242</v>
      </c>
      <c r="X102" s="57" t="n">
        <v>10</v>
      </c>
      <c r="Y102" s="57"/>
      <c r="Z102" s="59" t="s">
        <v>242</v>
      </c>
      <c r="AA102" s="55" t="s">
        <v>383</v>
      </c>
      <c r="AB102" s="57" t="s">
        <v>242</v>
      </c>
      <c r="AC102" s="59" t="s">
        <v>242</v>
      </c>
      <c r="AD102" s="58" t="n">
        <v>48</v>
      </c>
      <c r="AE102" s="63" t="n">
        <v>45034</v>
      </c>
      <c r="AF102" s="64" t="n">
        <v>46494</v>
      </c>
      <c r="AG102" s="56" t="s">
        <v>81</v>
      </c>
      <c r="AH102" s="56" t="s">
        <v>82</v>
      </c>
      <c r="AI102" s="59" t="s">
        <v>4143</v>
      </c>
      <c r="AJ102" s="56" t="s">
        <v>113</v>
      </c>
      <c r="AK102" s="64" t="s">
        <v>2203</v>
      </c>
      <c r="AL102" s="59"/>
      <c r="AM102" s="59" t="s">
        <v>85</v>
      </c>
      <c r="AN102" s="59" t="s">
        <v>3176</v>
      </c>
      <c r="AO102" s="59" t="s">
        <v>87</v>
      </c>
      <c r="AP102" s="57"/>
      <c r="AQ102" s="65"/>
      <c r="AR102" s="64"/>
      <c r="AS102" s="59" t="s">
        <v>90</v>
      </c>
      <c r="AT102" s="54" t="s">
        <v>91</v>
      </c>
      <c r="AU102" s="54"/>
      <c r="AV102" s="56"/>
      <c r="AW102" s="56"/>
      <c r="AX102" s="54"/>
      <c r="AY102" s="54"/>
      <c r="AZ102" s="54"/>
      <c r="BA102" s="56"/>
      <c r="BB102" s="56" t="s">
        <v>386</v>
      </c>
      <c r="BC102" s="56" t="s">
        <v>387</v>
      </c>
      <c r="BD102" s="59" t="n">
        <v>2971</v>
      </c>
      <c r="BE102" s="56"/>
      <c r="BF102" s="66"/>
      <c r="BG102" s="70" t="s">
        <v>124</v>
      </c>
      <c r="BH102" s="71"/>
      <c r="BI102" s="54"/>
      <c r="BJ102" s="249"/>
      <c r="BK102" s="246"/>
      <c r="BL102" s="72"/>
      <c r="BM102" s="72"/>
      <c r="BN102" s="72"/>
    </row>
    <row r="103" customFormat="false" ht="60" hidden="false" customHeight="true" outlineLevel="0" collapsed="false">
      <c r="A103" s="54"/>
      <c r="B103" s="54" t="s">
        <v>62</v>
      </c>
      <c r="C103" s="54" t="s">
        <v>63</v>
      </c>
      <c r="D103" s="55" t="s">
        <v>64</v>
      </c>
      <c r="E103" s="55" t="s">
        <v>2570</v>
      </c>
      <c r="F103" s="56" t="s">
        <v>2571</v>
      </c>
      <c r="G103" s="56" t="s">
        <v>218</v>
      </c>
      <c r="H103" s="55" t="s">
        <v>4144</v>
      </c>
      <c r="I103" s="57" t="s">
        <v>127</v>
      </c>
      <c r="J103" s="56" t="s">
        <v>128</v>
      </c>
      <c r="K103" s="58" t="s">
        <v>129</v>
      </c>
      <c r="L103" s="58" t="s">
        <v>130</v>
      </c>
      <c r="M103" s="56" t="s">
        <v>4106</v>
      </c>
      <c r="N103" s="58" t="s">
        <v>4145</v>
      </c>
      <c r="O103" s="54" t="s">
        <v>188</v>
      </c>
      <c r="P103" s="54" t="s">
        <v>189</v>
      </c>
      <c r="Q103" s="59" t="s">
        <v>135</v>
      </c>
      <c r="R103" s="69" t="s">
        <v>190</v>
      </c>
      <c r="S103" s="73" t="n">
        <v>12</v>
      </c>
      <c r="T103" s="61" t="n">
        <v>46356.4</v>
      </c>
      <c r="U103" s="55" t="s">
        <v>78</v>
      </c>
      <c r="V103" s="54" t="s">
        <v>137</v>
      </c>
      <c r="W103" s="54" t="s">
        <v>138</v>
      </c>
      <c r="X103" s="57" t="n">
        <v>10</v>
      </c>
      <c r="Y103" s="57" t="s">
        <v>137</v>
      </c>
      <c r="Z103" s="59" t="s">
        <v>138</v>
      </c>
      <c r="AA103" s="55" t="s">
        <v>2880</v>
      </c>
      <c r="AB103" s="57"/>
      <c r="AC103" s="59" t="s">
        <v>111</v>
      </c>
      <c r="AD103" s="58" t="n">
        <v>60</v>
      </c>
      <c r="AE103" s="63" t="n">
        <v>45241</v>
      </c>
      <c r="AF103" s="64" t="n">
        <v>47067</v>
      </c>
      <c r="AG103" s="56" t="s">
        <v>81</v>
      </c>
      <c r="AH103" s="56" t="s">
        <v>82</v>
      </c>
      <c r="AI103" s="59" t="s">
        <v>4146</v>
      </c>
      <c r="AJ103" s="56" t="s">
        <v>113</v>
      </c>
      <c r="AK103" s="64" t="s">
        <v>2203</v>
      </c>
      <c r="AL103" s="59"/>
      <c r="AM103" s="59" t="s">
        <v>85</v>
      </c>
      <c r="AN103" s="59" t="s">
        <v>3176</v>
      </c>
      <c r="AO103" s="59" t="s">
        <v>87</v>
      </c>
      <c r="AP103" s="57"/>
      <c r="AQ103" s="65"/>
      <c r="AR103" s="64"/>
      <c r="AS103" s="59" t="s">
        <v>90</v>
      </c>
      <c r="AT103" s="54" t="s">
        <v>91</v>
      </c>
      <c r="AU103" s="54"/>
      <c r="AV103" s="56"/>
      <c r="AW103" s="56"/>
      <c r="AX103" s="54"/>
      <c r="AY103" s="54"/>
      <c r="AZ103" s="54"/>
      <c r="BA103" s="56"/>
      <c r="BB103" s="56" t="s">
        <v>141</v>
      </c>
      <c r="BC103" s="56" t="s">
        <v>142</v>
      </c>
      <c r="BD103" s="59" t="s">
        <v>143</v>
      </c>
      <c r="BE103" s="56"/>
      <c r="BF103" s="66"/>
      <c r="BG103" s="70"/>
      <c r="BH103" s="71"/>
      <c r="BI103" s="54"/>
      <c r="BJ103" s="249"/>
      <c r="BK103" s="246"/>
      <c r="BL103" s="72" t="s">
        <v>3343</v>
      </c>
      <c r="BM103" s="72"/>
      <c r="BN103" s="72"/>
    </row>
    <row r="104" customFormat="false" ht="60" hidden="false" customHeight="true" outlineLevel="0" collapsed="false">
      <c r="A104" s="54"/>
      <c r="B104" s="54" t="s">
        <v>62</v>
      </c>
      <c r="C104" s="54" t="s">
        <v>63</v>
      </c>
      <c r="D104" s="55" t="s">
        <v>64</v>
      </c>
      <c r="E104" s="55" t="s">
        <v>2570</v>
      </c>
      <c r="F104" s="56" t="s">
        <v>2571</v>
      </c>
      <c r="G104" s="56" t="s">
        <v>218</v>
      </c>
      <c r="H104" s="55" t="s">
        <v>4147</v>
      </c>
      <c r="I104" s="57" t="s">
        <v>127</v>
      </c>
      <c r="J104" s="56" t="s">
        <v>128</v>
      </c>
      <c r="K104" s="58" t="s">
        <v>129</v>
      </c>
      <c r="L104" s="58" t="s">
        <v>130</v>
      </c>
      <c r="M104" s="56" t="s">
        <v>4106</v>
      </c>
      <c r="N104" s="58" t="s">
        <v>4148</v>
      </c>
      <c r="O104" s="54" t="s">
        <v>188</v>
      </c>
      <c r="P104" s="54" t="s">
        <v>189</v>
      </c>
      <c r="Q104" s="59" t="s">
        <v>135</v>
      </c>
      <c r="R104" s="69" t="s">
        <v>190</v>
      </c>
      <c r="S104" s="73" t="n">
        <v>12</v>
      </c>
      <c r="T104" s="61" t="n">
        <v>46356.4</v>
      </c>
      <c r="U104" s="55" t="s">
        <v>78</v>
      </c>
      <c r="V104" s="54" t="s">
        <v>137</v>
      </c>
      <c r="W104" s="54" t="s">
        <v>138</v>
      </c>
      <c r="X104" s="57" t="n">
        <v>10</v>
      </c>
      <c r="Y104" s="57" t="s">
        <v>137</v>
      </c>
      <c r="Z104" s="59" t="s">
        <v>138</v>
      </c>
      <c r="AA104" s="55" t="s">
        <v>2880</v>
      </c>
      <c r="AB104" s="57"/>
      <c r="AC104" s="59" t="s">
        <v>111</v>
      </c>
      <c r="AD104" s="58" t="n">
        <v>60</v>
      </c>
      <c r="AE104" s="63" t="n">
        <v>45241</v>
      </c>
      <c r="AF104" s="64" t="n">
        <v>47067</v>
      </c>
      <c r="AG104" s="56" t="s">
        <v>81</v>
      </c>
      <c r="AH104" s="56" t="s">
        <v>82</v>
      </c>
      <c r="AI104" s="59" t="s">
        <v>4149</v>
      </c>
      <c r="AJ104" s="56" t="s">
        <v>113</v>
      </c>
      <c r="AK104" s="64" t="s">
        <v>2203</v>
      </c>
      <c r="AL104" s="59"/>
      <c r="AM104" s="59" t="s">
        <v>85</v>
      </c>
      <c r="AN104" s="59" t="s">
        <v>3176</v>
      </c>
      <c r="AO104" s="59" t="s">
        <v>87</v>
      </c>
      <c r="AP104" s="57"/>
      <c r="AQ104" s="65"/>
      <c r="AR104" s="64"/>
      <c r="AS104" s="59" t="s">
        <v>90</v>
      </c>
      <c r="AT104" s="54" t="s">
        <v>91</v>
      </c>
      <c r="AU104" s="54"/>
      <c r="AV104" s="56"/>
      <c r="AW104" s="56"/>
      <c r="AX104" s="54"/>
      <c r="AY104" s="54"/>
      <c r="AZ104" s="54"/>
      <c r="BA104" s="56"/>
      <c r="BB104" s="56" t="s">
        <v>141</v>
      </c>
      <c r="BC104" s="56" t="s">
        <v>142</v>
      </c>
      <c r="BD104" s="59" t="s">
        <v>143</v>
      </c>
      <c r="BE104" s="56"/>
      <c r="BF104" s="66"/>
      <c r="BG104" s="70"/>
      <c r="BH104" s="71"/>
      <c r="BI104" s="54"/>
      <c r="BJ104" s="249"/>
      <c r="BK104" s="246"/>
      <c r="BL104" s="72" t="s">
        <v>3343</v>
      </c>
      <c r="BM104" s="72"/>
      <c r="BN104" s="72"/>
    </row>
    <row r="105" customFormat="false" ht="60" hidden="false" customHeight="true" outlineLevel="0" collapsed="false">
      <c r="A105" s="54"/>
      <c r="B105" s="54" t="s">
        <v>62</v>
      </c>
      <c r="C105" s="54" t="s">
        <v>63</v>
      </c>
      <c r="D105" s="55" t="s">
        <v>64</v>
      </c>
      <c r="E105" s="55" t="s">
        <v>2570</v>
      </c>
      <c r="F105" s="56" t="s">
        <v>2571</v>
      </c>
      <c r="G105" s="56" t="s">
        <v>4150</v>
      </c>
      <c r="H105" s="55" t="s">
        <v>4151</v>
      </c>
      <c r="I105" s="57" t="s">
        <v>127</v>
      </c>
      <c r="J105" s="56" t="s">
        <v>128</v>
      </c>
      <c r="K105" s="58" t="s">
        <v>129</v>
      </c>
      <c r="L105" s="58" t="s">
        <v>130</v>
      </c>
      <c r="M105" s="56" t="s">
        <v>4106</v>
      </c>
      <c r="N105" s="58" t="s">
        <v>4152</v>
      </c>
      <c r="O105" s="54" t="s">
        <v>188</v>
      </c>
      <c r="P105" s="54" t="s">
        <v>189</v>
      </c>
      <c r="Q105" s="59" t="s">
        <v>135</v>
      </c>
      <c r="R105" s="69" t="s">
        <v>190</v>
      </c>
      <c r="S105" s="73" t="n">
        <v>12</v>
      </c>
      <c r="T105" s="61" t="n">
        <v>46356.4</v>
      </c>
      <c r="U105" s="55" t="s">
        <v>78</v>
      </c>
      <c r="V105" s="54" t="s">
        <v>137</v>
      </c>
      <c r="W105" s="54" t="s">
        <v>138</v>
      </c>
      <c r="X105" s="57" t="n">
        <v>10</v>
      </c>
      <c r="Y105" s="57" t="s">
        <v>137</v>
      </c>
      <c r="Z105" s="59" t="s">
        <v>138</v>
      </c>
      <c r="AA105" s="55" t="s">
        <v>3100</v>
      </c>
      <c r="AB105" s="57"/>
      <c r="AC105" s="59" t="s">
        <v>111</v>
      </c>
      <c r="AD105" s="58" t="n">
        <v>60</v>
      </c>
      <c r="AE105" s="63" t="n">
        <v>45241</v>
      </c>
      <c r="AF105" s="64" t="n">
        <v>47067</v>
      </c>
      <c r="AG105" s="56" t="s">
        <v>81</v>
      </c>
      <c r="AH105" s="56" t="s">
        <v>82</v>
      </c>
      <c r="AI105" s="59" t="s">
        <v>4153</v>
      </c>
      <c r="AJ105" s="56" t="s">
        <v>113</v>
      </c>
      <c r="AK105" s="64" t="s">
        <v>2203</v>
      </c>
      <c r="AL105" s="59"/>
      <c r="AM105" s="59" t="s">
        <v>85</v>
      </c>
      <c r="AN105" s="59" t="s">
        <v>3176</v>
      </c>
      <c r="AO105" s="59" t="s">
        <v>87</v>
      </c>
      <c r="AP105" s="57"/>
      <c r="AQ105" s="65"/>
      <c r="AR105" s="64"/>
      <c r="AS105" s="59" t="s">
        <v>90</v>
      </c>
      <c r="AT105" s="54" t="s">
        <v>91</v>
      </c>
      <c r="AU105" s="54"/>
      <c r="AV105" s="56"/>
      <c r="AW105" s="56"/>
      <c r="AX105" s="54"/>
      <c r="AY105" s="54"/>
      <c r="AZ105" s="54"/>
      <c r="BA105" s="56"/>
      <c r="BB105" s="56" t="s">
        <v>141</v>
      </c>
      <c r="BC105" s="56" t="s">
        <v>142</v>
      </c>
      <c r="BD105" s="59" t="s">
        <v>143</v>
      </c>
      <c r="BE105" s="56"/>
      <c r="BF105" s="66"/>
      <c r="BG105" s="70"/>
      <c r="BH105" s="71"/>
      <c r="BI105" s="54"/>
      <c r="BJ105" s="249"/>
      <c r="BK105" s="246"/>
      <c r="BL105" s="72" t="s">
        <v>3343</v>
      </c>
      <c r="BM105" s="72"/>
      <c r="BN105" s="72"/>
    </row>
    <row r="106" customFormat="false" ht="60" hidden="false" customHeight="true" outlineLevel="0" collapsed="false">
      <c r="A106" s="54"/>
      <c r="B106" s="54" t="s">
        <v>62</v>
      </c>
      <c r="C106" s="54" t="s">
        <v>63</v>
      </c>
      <c r="D106" s="55" t="s">
        <v>64</v>
      </c>
      <c r="E106" s="55" t="s">
        <v>2570</v>
      </c>
      <c r="F106" s="56" t="s">
        <v>2571</v>
      </c>
      <c r="G106" s="56" t="s">
        <v>4150</v>
      </c>
      <c r="H106" s="55" t="s">
        <v>4154</v>
      </c>
      <c r="I106" s="57" t="s">
        <v>127</v>
      </c>
      <c r="J106" s="56" t="s">
        <v>128</v>
      </c>
      <c r="K106" s="58" t="s">
        <v>129</v>
      </c>
      <c r="L106" s="58" t="s">
        <v>130</v>
      </c>
      <c r="M106" s="56" t="s">
        <v>4106</v>
      </c>
      <c r="N106" s="58" t="s">
        <v>4155</v>
      </c>
      <c r="O106" s="54" t="s">
        <v>188</v>
      </c>
      <c r="P106" s="54" t="s">
        <v>189</v>
      </c>
      <c r="Q106" s="59" t="s">
        <v>135</v>
      </c>
      <c r="R106" s="69" t="s">
        <v>190</v>
      </c>
      <c r="S106" s="73" t="n">
        <v>12</v>
      </c>
      <c r="T106" s="61" t="n">
        <v>46356.4</v>
      </c>
      <c r="U106" s="55" t="s">
        <v>78</v>
      </c>
      <c r="V106" s="54" t="s">
        <v>137</v>
      </c>
      <c r="W106" s="54" t="s">
        <v>138</v>
      </c>
      <c r="X106" s="57" t="n">
        <v>10</v>
      </c>
      <c r="Y106" s="57" t="s">
        <v>137</v>
      </c>
      <c r="Z106" s="59" t="s">
        <v>138</v>
      </c>
      <c r="AA106" s="55" t="s">
        <v>2880</v>
      </c>
      <c r="AB106" s="57"/>
      <c r="AC106" s="59" t="s">
        <v>111</v>
      </c>
      <c r="AD106" s="58" t="n">
        <v>60</v>
      </c>
      <c r="AE106" s="63" t="n">
        <v>45241</v>
      </c>
      <c r="AF106" s="64" t="n">
        <v>47067</v>
      </c>
      <c r="AG106" s="56" t="s">
        <v>81</v>
      </c>
      <c r="AH106" s="56" t="s">
        <v>82</v>
      </c>
      <c r="AI106" s="59" t="s">
        <v>4156</v>
      </c>
      <c r="AJ106" s="56" t="s">
        <v>113</v>
      </c>
      <c r="AK106" s="64" t="s">
        <v>2203</v>
      </c>
      <c r="AL106" s="59"/>
      <c r="AM106" s="59" t="s">
        <v>85</v>
      </c>
      <c r="AN106" s="59" t="s">
        <v>3176</v>
      </c>
      <c r="AO106" s="59" t="s">
        <v>87</v>
      </c>
      <c r="AP106" s="57"/>
      <c r="AQ106" s="65"/>
      <c r="AR106" s="64"/>
      <c r="AS106" s="59" t="s">
        <v>90</v>
      </c>
      <c r="AT106" s="54" t="s">
        <v>91</v>
      </c>
      <c r="AU106" s="54"/>
      <c r="AV106" s="56"/>
      <c r="AW106" s="56"/>
      <c r="AX106" s="54"/>
      <c r="AY106" s="54"/>
      <c r="AZ106" s="54"/>
      <c r="BA106" s="56"/>
      <c r="BB106" s="56" t="s">
        <v>141</v>
      </c>
      <c r="BC106" s="56" t="s">
        <v>142</v>
      </c>
      <c r="BD106" s="59" t="s">
        <v>143</v>
      </c>
      <c r="BE106" s="56"/>
      <c r="BF106" s="66"/>
      <c r="BG106" s="70"/>
      <c r="BH106" s="71"/>
      <c r="BI106" s="54"/>
      <c r="BJ106" s="249"/>
      <c r="BK106" s="246"/>
      <c r="BL106" s="72" t="s">
        <v>3343</v>
      </c>
      <c r="BM106" s="72"/>
      <c r="BN106" s="72"/>
    </row>
    <row r="107" customFormat="false" ht="60" hidden="false" customHeight="true" outlineLevel="0" collapsed="false">
      <c r="A107" s="54"/>
      <c r="B107" s="54" t="s">
        <v>62</v>
      </c>
      <c r="C107" s="54" t="s">
        <v>63</v>
      </c>
      <c r="D107" s="55" t="s">
        <v>64</v>
      </c>
      <c r="E107" s="55" t="s">
        <v>2570</v>
      </c>
      <c r="F107" s="56" t="s">
        <v>2571</v>
      </c>
      <c r="G107" s="56" t="s">
        <v>218</v>
      </c>
      <c r="H107" s="55" t="s">
        <v>4157</v>
      </c>
      <c r="I107" s="57" t="s">
        <v>127</v>
      </c>
      <c r="J107" s="56" t="s">
        <v>128</v>
      </c>
      <c r="K107" s="58" t="s">
        <v>129</v>
      </c>
      <c r="L107" s="58" t="s">
        <v>130</v>
      </c>
      <c r="M107" s="56" t="s">
        <v>4106</v>
      </c>
      <c r="N107" s="58" t="s">
        <v>4158</v>
      </c>
      <c r="O107" s="54" t="s">
        <v>188</v>
      </c>
      <c r="P107" s="54" t="s">
        <v>189</v>
      </c>
      <c r="Q107" s="59" t="s">
        <v>135</v>
      </c>
      <c r="R107" s="69" t="s">
        <v>190</v>
      </c>
      <c r="S107" s="73" t="n">
        <v>12</v>
      </c>
      <c r="T107" s="61" t="n">
        <v>46356.4</v>
      </c>
      <c r="U107" s="55" t="s">
        <v>78</v>
      </c>
      <c r="V107" s="54" t="s">
        <v>416</v>
      </c>
      <c r="W107" s="54" t="s">
        <v>138</v>
      </c>
      <c r="X107" s="57" t="n">
        <v>250</v>
      </c>
      <c r="Y107" s="57" t="s">
        <v>416</v>
      </c>
      <c r="Z107" s="59" t="s">
        <v>138</v>
      </c>
      <c r="AA107" s="55" t="s">
        <v>2880</v>
      </c>
      <c r="AB107" s="57"/>
      <c r="AC107" s="59" t="s">
        <v>111</v>
      </c>
      <c r="AD107" s="58" t="n">
        <v>60</v>
      </c>
      <c r="AE107" s="63" t="n">
        <v>45241</v>
      </c>
      <c r="AF107" s="64" t="n">
        <v>47067</v>
      </c>
      <c r="AG107" s="56" t="s">
        <v>81</v>
      </c>
      <c r="AH107" s="56" t="s">
        <v>82</v>
      </c>
      <c r="AI107" s="59" t="s">
        <v>4159</v>
      </c>
      <c r="AJ107" s="56" t="s">
        <v>113</v>
      </c>
      <c r="AK107" s="64" t="s">
        <v>2203</v>
      </c>
      <c r="AL107" s="59"/>
      <c r="AM107" s="59" t="s">
        <v>85</v>
      </c>
      <c r="AN107" s="59" t="s">
        <v>3176</v>
      </c>
      <c r="AO107" s="59" t="s">
        <v>87</v>
      </c>
      <c r="AP107" s="57"/>
      <c r="AQ107" s="65"/>
      <c r="AR107" s="64"/>
      <c r="AS107" s="59" t="s">
        <v>90</v>
      </c>
      <c r="AT107" s="54" t="s">
        <v>91</v>
      </c>
      <c r="AU107" s="54"/>
      <c r="AV107" s="56"/>
      <c r="AW107" s="56"/>
      <c r="AX107" s="54"/>
      <c r="AY107" s="54"/>
      <c r="AZ107" s="54"/>
      <c r="BA107" s="56"/>
      <c r="BB107" s="56" t="s">
        <v>141</v>
      </c>
      <c r="BC107" s="56" t="s">
        <v>142</v>
      </c>
      <c r="BD107" s="59" t="s">
        <v>143</v>
      </c>
      <c r="BE107" s="56"/>
      <c r="BF107" s="66"/>
      <c r="BG107" s="70"/>
      <c r="BH107" s="71"/>
      <c r="BI107" s="54"/>
      <c r="BJ107" s="249"/>
      <c r="BK107" s="246"/>
      <c r="BL107" s="72" t="s">
        <v>3343</v>
      </c>
      <c r="BM107" s="72"/>
      <c r="BN107" s="72"/>
    </row>
    <row r="108" customFormat="false" ht="60" hidden="false" customHeight="true" outlineLevel="0" collapsed="false">
      <c r="A108" s="54"/>
      <c r="B108" s="54" t="s">
        <v>62</v>
      </c>
      <c r="C108" s="54" t="s">
        <v>63</v>
      </c>
      <c r="D108" s="55" t="s">
        <v>64</v>
      </c>
      <c r="E108" s="55" t="s">
        <v>2570</v>
      </c>
      <c r="F108" s="56" t="s">
        <v>2571</v>
      </c>
      <c r="G108" s="56" t="s">
        <v>218</v>
      </c>
      <c r="H108" s="55" t="s">
        <v>4160</v>
      </c>
      <c r="I108" s="57" t="s">
        <v>127</v>
      </c>
      <c r="J108" s="56" t="s">
        <v>128</v>
      </c>
      <c r="K108" s="58" t="s">
        <v>129</v>
      </c>
      <c r="L108" s="58" t="s">
        <v>130</v>
      </c>
      <c r="M108" s="56" t="s">
        <v>4106</v>
      </c>
      <c r="N108" s="58" t="s">
        <v>4161</v>
      </c>
      <c r="O108" s="54" t="s">
        <v>188</v>
      </c>
      <c r="P108" s="54" t="s">
        <v>189</v>
      </c>
      <c r="Q108" s="59" t="s">
        <v>135</v>
      </c>
      <c r="R108" s="69" t="s">
        <v>190</v>
      </c>
      <c r="S108" s="73" t="n">
        <v>12</v>
      </c>
      <c r="T108" s="61" t="n">
        <v>46356.4</v>
      </c>
      <c r="U108" s="55" t="s">
        <v>78</v>
      </c>
      <c r="V108" s="54" t="s">
        <v>416</v>
      </c>
      <c r="W108" s="54" t="s">
        <v>138</v>
      </c>
      <c r="X108" s="57" t="n">
        <v>250</v>
      </c>
      <c r="Y108" s="57" t="s">
        <v>416</v>
      </c>
      <c r="Z108" s="59" t="s">
        <v>138</v>
      </c>
      <c r="AA108" s="55" t="s">
        <v>2880</v>
      </c>
      <c r="AB108" s="57"/>
      <c r="AC108" s="59" t="s">
        <v>111</v>
      </c>
      <c r="AD108" s="58" t="n">
        <v>60</v>
      </c>
      <c r="AE108" s="63" t="n">
        <v>45241</v>
      </c>
      <c r="AF108" s="64" t="n">
        <v>47067</v>
      </c>
      <c r="AG108" s="56" t="s">
        <v>81</v>
      </c>
      <c r="AH108" s="56" t="s">
        <v>82</v>
      </c>
      <c r="AI108" s="59" t="s">
        <v>4162</v>
      </c>
      <c r="AJ108" s="56" t="s">
        <v>113</v>
      </c>
      <c r="AK108" s="64" t="s">
        <v>2203</v>
      </c>
      <c r="AL108" s="59"/>
      <c r="AM108" s="59" t="s">
        <v>85</v>
      </c>
      <c r="AN108" s="59" t="s">
        <v>3176</v>
      </c>
      <c r="AO108" s="59" t="s">
        <v>87</v>
      </c>
      <c r="AP108" s="57"/>
      <c r="AQ108" s="65"/>
      <c r="AR108" s="64"/>
      <c r="AS108" s="59" t="s">
        <v>90</v>
      </c>
      <c r="AT108" s="54" t="s">
        <v>91</v>
      </c>
      <c r="AU108" s="54"/>
      <c r="AV108" s="56"/>
      <c r="AW108" s="56"/>
      <c r="AX108" s="54"/>
      <c r="AY108" s="54"/>
      <c r="AZ108" s="54"/>
      <c r="BA108" s="56"/>
      <c r="BB108" s="56" t="s">
        <v>141</v>
      </c>
      <c r="BC108" s="56" t="s">
        <v>142</v>
      </c>
      <c r="BD108" s="59" t="s">
        <v>143</v>
      </c>
      <c r="BE108" s="56"/>
      <c r="BF108" s="66"/>
      <c r="BG108" s="70"/>
      <c r="BH108" s="71"/>
      <c r="BI108" s="54"/>
      <c r="BJ108" s="249"/>
      <c r="BK108" s="246"/>
      <c r="BL108" s="72" t="s">
        <v>3343</v>
      </c>
      <c r="BM108" s="72"/>
      <c r="BN108" s="72"/>
    </row>
    <row r="109" customFormat="false" ht="60" hidden="false" customHeight="true" outlineLevel="0" collapsed="false">
      <c r="A109" s="54"/>
      <c r="B109" s="54" t="s">
        <v>62</v>
      </c>
      <c r="C109" s="54" t="s">
        <v>63</v>
      </c>
      <c r="D109" s="55" t="s">
        <v>64</v>
      </c>
      <c r="E109" s="55" t="s">
        <v>2570</v>
      </c>
      <c r="F109" s="56" t="s">
        <v>2571</v>
      </c>
      <c r="G109" s="56" t="s">
        <v>218</v>
      </c>
      <c r="H109" s="55" t="s">
        <v>4163</v>
      </c>
      <c r="I109" s="57" t="s">
        <v>127</v>
      </c>
      <c r="J109" s="56" t="s">
        <v>128</v>
      </c>
      <c r="K109" s="58" t="s">
        <v>129</v>
      </c>
      <c r="L109" s="58" t="s">
        <v>130</v>
      </c>
      <c r="M109" s="56" t="s">
        <v>4106</v>
      </c>
      <c r="N109" s="58" t="s">
        <v>4164</v>
      </c>
      <c r="O109" s="54" t="s">
        <v>188</v>
      </c>
      <c r="P109" s="54" t="s">
        <v>189</v>
      </c>
      <c r="Q109" s="59" t="s">
        <v>135</v>
      </c>
      <c r="R109" s="69" t="s">
        <v>190</v>
      </c>
      <c r="S109" s="73" t="n">
        <v>12</v>
      </c>
      <c r="T109" s="61" t="n">
        <v>46356.4</v>
      </c>
      <c r="U109" s="55" t="s">
        <v>78</v>
      </c>
      <c r="V109" s="54" t="s">
        <v>416</v>
      </c>
      <c r="W109" s="54" t="s">
        <v>138</v>
      </c>
      <c r="X109" s="57" t="n">
        <v>250</v>
      </c>
      <c r="Y109" s="57" t="s">
        <v>416</v>
      </c>
      <c r="Z109" s="59" t="s">
        <v>138</v>
      </c>
      <c r="AA109" s="55" t="s">
        <v>2880</v>
      </c>
      <c r="AB109" s="57"/>
      <c r="AC109" s="59" t="s">
        <v>111</v>
      </c>
      <c r="AD109" s="58" t="n">
        <v>60</v>
      </c>
      <c r="AE109" s="63" t="n">
        <v>45241</v>
      </c>
      <c r="AF109" s="64" t="n">
        <v>47067</v>
      </c>
      <c r="AG109" s="56" t="s">
        <v>81</v>
      </c>
      <c r="AH109" s="56" t="s">
        <v>82</v>
      </c>
      <c r="AI109" s="59" t="s">
        <v>4165</v>
      </c>
      <c r="AJ109" s="56" t="s">
        <v>113</v>
      </c>
      <c r="AK109" s="64" t="s">
        <v>2203</v>
      </c>
      <c r="AL109" s="59"/>
      <c r="AM109" s="59" t="s">
        <v>85</v>
      </c>
      <c r="AN109" s="59" t="s">
        <v>3176</v>
      </c>
      <c r="AO109" s="59" t="s">
        <v>87</v>
      </c>
      <c r="AP109" s="57"/>
      <c r="AQ109" s="65"/>
      <c r="AR109" s="64"/>
      <c r="AS109" s="59" t="s">
        <v>90</v>
      </c>
      <c r="AT109" s="54" t="s">
        <v>91</v>
      </c>
      <c r="AU109" s="54"/>
      <c r="AV109" s="56"/>
      <c r="AW109" s="56"/>
      <c r="AX109" s="54"/>
      <c r="AY109" s="54"/>
      <c r="AZ109" s="54"/>
      <c r="BA109" s="56"/>
      <c r="BB109" s="56" t="s">
        <v>141</v>
      </c>
      <c r="BC109" s="56" t="s">
        <v>142</v>
      </c>
      <c r="BD109" s="59" t="s">
        <v>143</v>
      </c>
      <c r="BE109" s="56"/>
      <c r="BF109" s="66"/>
      <c r="BG109" s="70"/>
      <c r="BH109" s="71"/>
      <c r="BI109" s="54"/>
      <c r="BJ109" s="249"/>
      <c r="BK109" s="246"/>
      <c r="BL109" s="72" t="s">
        <v>3343</v>
      </c>
      <c r="BM109" s="72"/>
      <c r="BN109" s="72"/>
    </row>
    <row r="110" customFormat="false" ht="60" hidden="false" customHeight="true" outlineLevel="0" collapsed="false">
      <c r="A110" s="54"/>
      <c r="B110" s="54" t="s">
        <v>62</v>
      </c>
      <c r="C110" s="54" t="s">
        <v>63</v>
      </c>
      <c r="D110" s="55" t="s">
        <v>64</v>
      </c>
      <c r="E110" s="55" t="s">
        <v>2570</v>
      </c>
      <c r="F110" s="56" t="s">
        <v>2571</v>
      </c>
      <c r="G110" s="56" t="s">
        <v>4166</v>
      </c>
      <c r="H110" s="55" t="s">
        <v>4167</v>
      </c>
      <c r="I110" s="57" t="s">
        <v>127</v>
      </c>
      <c r="J110" s="56" t="s">
        <v>128</v>
      </c>
      <c r="K110" s="58" t="s">
        <v>129</v>
      </c>
      <c r="L110" s="58" t="s">
        <v>130</v>
      </c>
      <c r="M110" s="56" t="s">
        <v>4106</v>
      </c>
      <c r="N110" s="58" t="s">
        <v>4168</v>
      </c>
      <c r="O110" s="54" t="s">
        <v>188</v>
      </c>
      <c r="P110" s="54" t="s">
        <v>189</v>
      </c>
      <c r="Q110" s="59" t="s">
        <v>135</v>
      </c>
      <c r="R110" s="69" t="s">
        <v>190</v>
      </c>
      <c r="S110" s="73" t="n">
        <v>12</v>
      </c>
      <c r="T110" s="61" t="n">
        <v>46356.4</v>
      </c>
      <c r="U110" s="55" t="s">
        <v>78</v>
      </c>
      <c r="V110" s="54" t="s">
        <v>416</v>
      </c>
      <c r="W110" s="54" t="s">
        <v>138</v>
      </c>
      <c r="X110" s="57" t="n">
        <v>250</v>
      </c>
      <c r="Y110" s="57" t="s">
        <v>416</v>
      </c>
      <c r="Z110" s="59" t="s">
        <v>138</v>
      </c>
      <c r="AA110" s="55" t="s">
        <v>2880</v>
      </c>
      <c r="AB110" s="57"/>
      <c r="AC110" s="59" t="s">
        <v>111</v>
      </c>
      <c r="AD110" s="58" t="n">
        <v>60</v>
      </c>
      <c r="AE110" s="63" t="n">
        <v>45241</v>
      </c>
      <c r="AF110" s="64" t="n">
        <v>47067</v>
      </c>
      <c r="AG110" s="56" t="s">
        <v>81</v>
      </c>
      <c r="AH110" s="56" t="s">
        <v>82</v>
      </c>
      <c r="AI110" s="59" t="s">
        <v>4169</v>
      </c>
      <c r="AJ110" s="56" t="s">
        <v>113</v>
      </c>
      <c r="AK110" s="64" t="s">
        <v>2203</v>
      </c>
      <c r="AL110" s="59"/>
      <c r="AM110" s="59" t="s">
        <v>85</v>
      </c>
      <c r="AN110" s="59" t="s">
        <v>3176</v>
      </c>
      <c r="AO110" s="59" t="s">
        <v>87</v>
      </c>
      <c r="AP110" s="57"/>
      <c r="AQ110" s="65"/>
      <c r="AR110" s="64"/>
      <c r="AS110" s="59" t="s">
        <v>90</v>
      </c>
      <c r="AT110" s="54" t="s">
        <v>91</v>
      </c>
      <c r="AU110" s="54"/>
      <c r="AV110" s="56"/>
      <c r="AW110" s="56"/>
      <c r="AX110" s="54"/>
      <c r="AY110" s="54"/>
      <c r="AZ110" s="54"/>
      <c r="BA110" s="56"/>
      <c r="BB110" s="56" t="s">
        <v>141</v>
      </c>
      <c r="BC110" s="56" t="s">
        <v>142</v>
      </c>
      <c r="BD110" s="59" t="s">
        <v>143</v>
      </c>
      <c r="BE110" s="56"/>
      <c r="BF110" s="66"/>
      <c r="BG110" s="70"/>
      <c r="BH110" s="71"/>
      <c r="BI110" s="54"/>
      <c r="BJ110" s="249"/>
      <c r="BK110" s="246"/>
      <c r="BL110" s="72" t="s">
        <v>3343</v>
      </c>
      <c r="BM110" s="72"/>
      <c r="BN110" s="72"/>
    </row>
    <row r="111" customFormat="false" ht="60" hidden="false" customHeight="true" outlineLevel="0" collapsed="false">
      <c r="A111" s="36"/>
      <c r="B111" s="36" t="s">
        <v>62</v>
      </c>
      <c r="C111" s="36" t="s">
        <v>63</v>
      </c>
      <c r="D111" s="37" t="s">
        <v>64</v>
      </c>
      <c r="E111" s="37" t="s">
        <v>2570</v>
      </c>
      <c r="F111" s="38" t="s">
        <v>2571</v>
      </c>
      <c r="G111" s="38" t="s">
        <v>3350</v>
      </c>
      <c r="H111" s="37" t="s">
        <v>4170</v>
      </c>
      <c r="I111" s="39" t="s">
        <v>2056</v>
      </c>
      <c r="J111" s="38" t="s">
        <v>2057</v>
      </c>
      <c r="K111" s="40" t="s">
        <v>1804</v>
      </c>
      <c r="L111" s="40" t="s">
        <v>4171</v>
      </c>
      <c r="M111" s="40" t="s">
        <v>4171</v>
      </c>
      <c r="N111" s="40" t="s">
        <v>4172</v>
      </c>
      <c r="O111" s="36" t="s">
        <v>2061</v>
      </c>
      <c r="P111" s="36" t="s">
        <v>134</v>
      </c>
      <c r="Q111" s="41" t="s">
        <v>239</v>
      </c>
      <c r="R111" s="42" t="n">
        <v>42013</v>
      </c>
      <c r="S111" s="39" t="n">
        <v>10</v>
      </c>
      <c r="T111" s="43" t="n">
        <v>45665</v>
      </c>
      <c r="U111" s="37"/>
      <c r="V111" s="36"/>
      <c r="W111" s="36"/>
      <c r="X111" s="39"/>
      <c r="Y111" s="39"/>
      <c r="Z111" s="41"/>
      <c r="AA111" s="37"/>
      <c r="AB111" s="39"/>
      <c r="AC111" s="41"/>
      <c r="AD111" s="40" t="n">
        <v>48</v>
      </c>
      <c r="AE111" s="44" t="n">
        <v>44140</v>
      </c>
      <c r="AF111" s="45" t="n">
        <v>45600</v>
      </c>
      <c r="AG111" s="45" t="s">
        <v>81</v>
      </c>
      <c r="AH111" s="45" t="s">
        <v>82</v>
      </c>
      <c r="AI111" s="41" t="s">
        <v>4173</v>
      </c>
      <c r="AJ111" s="38" t="s">
        <v>520</v>
      </c>
      <c r="AK111" s="45" t="s">
        <v>2203</v>
      </c>
      <c r="AL111" s="41"/>
      <c r="AM111" s="41" t="s">
        <v>85</v>
      </c>
      <c r="AN111" s="41" t="s">
        <v>3176</v>
      </c>
      <c r="AO111" s="41" t="s">
        <v>87</v>
      </c>
      <c r="AP111" s="39" t="s">
        <v>4174</v>
      </c>
      <c r="AQ111" s="46" t="s">
        <v>1496</v>
      </c>
      <c r="AR111" s="45"/>
      <c r="AS111" s="41" t="s">
        <v>90</v>
      </c>
      <c r="AT111" s="36" t="s">
        <v>91</v>
      </c>
      <c r="AU111" s="36"/>
      <c r="AV111" s="38" t="n">
        <v>45167</v>
      </c>
      <c r="AW111" s="38"/>
      <c r="AX111" s="36"/>
      <c r="AY111" s="36"/>
      <c r="AZ111" s="36"/>
      <c r="BA111" s="38"/>
      <c r="BB111" s="38" t="s">
        <v>793</v>
      </c>
      <c r="BC111" s="38" t="s">
        <v>387</v>
      </c>
      <c r="BD111" s="41"/>
      <c r="BE111" s="38"/>
      <c r="BF111" s="47"/>
      <c r="BG111" s="104"/>
      <c r="BH111" s="105"/>
      <c r="BI111" s="36" t="s">
        <v>4175</v>
      </c>
      <c r="BJ111" s="622" t="s">
        <v>2126</v>
      </c>
      <c r="BK111" s="36" t="s">
        <v>4176</v>
      </c>
      <c r="BL111" s="72"/>
      <c r="BM111" s="72"/>
      <c r="BN111" s="106"/>
    </row>
    <row r="112" customFormat="false" ht="60" hidden="false" customHeight="true" outlineLevel="0" collapsed="false">
      <c r="A112" s="36"/>
      <c r="B112" s="36" t="s">
        <v>62</v>
      </c>
      <c r="C112" s="36" t="s">
        <v>63</v>
      </c>
      <c r="D112" s="37" t="s">
        <v>64</v>
      </c>
      <c r="E112" s="37" t="s">
        <v>2570</v>
      </c>
      <c r="F112" s="38" t="s">
        <v>2571</v>
      </c>
      <c r="G112" s="38" t="s">
        <v>3128</v>
      </c>
      <c r="H112" s="37" t="s">
        <v>4177</v>
      </c>
      <c r="I112" s="39" t="s">
        <v>2056</v>
      </c>
      <c r="J112" s="38" t="s">
        <v>2057</v>
      </c>
      <c r="K112" s="40" t="s">
        <v>1804</v>
      </c>
      <c r="L112" s="40" t="s">
        <v>4171</v>
      </c>
      <c r="M112" s="40" t="s">
        <v>4171</v>
      </c>
      <c r="N112" s="40" t="s">
        <v>4178</v>
      </c>
      <c r="O112" s="36" t="s">
        <v>2061</v>
      </c>
      <c r="P112" s="36" t="s">
        <v>134</v>
      </c>
      <c r="Q112" s="41" t="s">
        <v>239</v>
      </c>
      <c r="R112" s="42" t="n">
        <v>42350</v>
      </c>
      <c r="S112" s="39" t="n">
        <v>10</v>
      </c>
      <c r="T112" s="43" t="n">
        <v>46002</v>
      </c>
      <c r="U112" s="37"/>
      <c r="V112" s="36"/>
      <c r="W112" s="36"/>
      <c r="X112" s="39"/>
      <c r="Y112" s="39"/>
      <c r="Z112" s="41"/>
      <c r="AA112" s="37"/>
      <c r="AB112" s="39"/>
      <c r="AC112" s="41"/>
      <c r="AD112" s="40" t="n">
        <v>48</v>
      </c>
      <c r="AE112" s="44" t="n">
        <v>44211</v>
      </c>
      <c r="AF112" s="45" t="n">
        <v>45671</v>
      </c>
      <c r="AG112" s="45" t="s">
        <v>81</v>
      </c>
      <c r="AH112" s="45" t="s">
        <v>82</v>
      </c>
      <c r="AI112" s="41" t="s">
        <v>4179</v>
      </c>
      <c r="AJ112" s="38" t="s">
        <v>520</v>
      </c>
      <c r="AK112" s="45" t="s">
        <v>2203</v>
      </c>
      <c r="AL112" s="41"/>
      <c r="AM112" s="41" t="s">
        <v>85</v>
      </c>
      <c r="AN112" s="41" t="s">
        <v>3176</v>
      </c>
      <c r="AO112" s="41" t="s">
        <v>87</v>
      </c>
      <c r="AP112" s="39" t="s">
        <v>4174</v>
      </c>
      <c r="AQ112" s="46" t="s">
        <v>1496</v>
      </c>
      <c r="AR112" s="45"/>
      <c r="AS112" s="41" t="s">
        <v>90</v>
      </c>
      <c r="AT112" s="36" t="s">
        <v>91</v>
      </c>
      <c r="AU112" s="36"/>
      <c r="AV112" s="38" t="n">
        <v>45167</v>
      </c>
      <c r="AW112" s="38"/>
      <c r="AX112" s="36"/>
      <c r="AY112" s="36"/>
      <c r="AZ112" s="36"/>
      <c r="BA112" s="38"/>
      <c r="BB112" s="38" t="s">
        <v>793</v>
      </c>
      <c r="BC112" s="38" t="s">
        <v>387</v>
      </c>
      <c r="BD112" s="41"/>
      <c r="BE112" s="38"/>
      <c r="BF112" s="47"/>
      <c r="BG112" s="104"/>
      <c r="BH112" s="105"/>
      <c r="BI112" s="36" t="s">
        <v>4175</v>
      </c>
      <c r="BJ112" s="622" t="s">
        <v>2126</v>
      </c>
      <c r="BK112" s="36" t="s">
        <v>4176</v>
      </c>
      <c r="BL112" s="72"/>
      <c r="BM112" s="72"/>
      <c r="BN112" s="106"/>
    </row>
    <row r="113" customFormat="false" ht="60" hidden="false" customHeight="true" outlineLevel="0" collapsed="false">
      <c r="A113" s="36"/>
      <c r="B113" s="36" t="s">
        <v>62</v>
      </c>
      <c r="C113" s="36" t="s">
        <v>63</v>
      </c>
      <c r="D113" s="37" t="s">
        <v>64</v>
      </c>
      <c r="E113" s="37" t="s">
        <v>2570</v>
      </c>
      <c r="F113" s="38" t="s">
        <v>2571</v>
      </c>
      <c r="G113" s="38" t="s">
        <v>3033</v>
      </c>
      <c r="H113" s="37" t="s">
        <v>4180</v>
      </c>
      <c r="I113" s="39" t="s">
        <v>2056</v>
      </c>
      <c r="J113" s="38" t="s">
        <v>2057</v>
      </c>
      <c r="K113" s="40" t="s">
        <v>1804</v>
      </c>
      <c r="L113" s="40" t="s">
        <v>4171</v>
      </c>
      <c r="M113" s="40" t="s">
        <v>4171</v>
      </c>
      <c r="N113" s="40" t="s">
        <v>4181</v>
      </c>
      <c r="O113" s="36" t="s">
        <v>2061</v>
      </c>
      <c r="P113" s="36" t="s">
        <v>134</v>
      </c>
      <c r="Q113" s="41" t="s">
        <v>239</v>
      </c>
      <c r="R113" s="42" t="n">
        <v>41985</v>
      </c>
      <c r="S113" s="39" t="n">
        <v>10</v>
      </c>
      <c r="T113" s="43" t="n">
        <v>45637</v>
      </c>
      <c r="U113" s="37"/>
      <c r="V113" s="36"/>
      <c r="W113" s="36"/>
      <c r="X113" s="39"/>
      <c r="Y113" s="39"/>
      <c r="Z113" s="41"/>
      <c r="AA113" s="37"/>
      <c r="AB113" s="39"/>
      <c r="AC113" s="41"/>
      <c r="AD113" s="40" t="n">
        <v>48</v>
      </c>
      <c r="AE113" s="44" t="n">
        <v>44211</v>
      </c>
      <c r="AF113" s="45" t="n">
        <v>45671</v>
      </c>
      <c r="AG113" s="45" t="s">
        <v>81</v>
      </c>
      <c r="AH113" s="45" t="s">
        <v>82</v>
      </c>
      <c r="AI113" s="41" t="s">
        <v>4182</v>
      </c>
      <c r="AJ113" s="38" t="s">
        <v>520</v>
      </c>
      <c r="AK113" s="45" t="s">
        <v>2203</v>
      </c>
      <c r="AL113" s="41"/>
      <c r="AM113" s="41" t="s">
        <v>85</v>
      </c>
      <c r="AN113" s="41" t="s">
        <v>3176</v>
      </c>
      <c r="AO113" s="41" t="s">
        <v>87</v>
      </c>
      <c r="AP113" s="39" t="s">
        <v>4174</v>
      </c>
      <c r="AQ113" s="46" t="s">
        <v>1496</v>
      </c>
      <c r="AR113" s="45"/>
      <c r="AS113" s="41" t="s">
        <v>90</v>
      </c>
      <c r="AT113" s="36" t="s">
        <v>91</v>
      </c>
      <c r="AU113" s="36"/>
      <c r="AV113" s="38" t="n">
        <v>45167</v>
      </c>
      <c r="AW113" s="38"/>
      <c r="AX113" s="36"/>
      <c r="AY113" s="36"/>
      <c r="AZ113" s="36"/>
      <c r="BA113" s="38"/>
      <c r="BB113" s="38" t="s">
        <v>793</v>
      </c>
      <c r="BC113" s="38" t="s">
        <v>387</v>
      </c>
      <c r="BD113" s="41"/>
      <c r="BE113" s="38"/>
      <c r="BF113" s="47"/>
      <c r="BG113" s="104"/>
      <c r="BH113" s="105"/>
      <c r="BI113" s="36" t="s">
        <v>4175</v>
      </c>
      <c r="BJ113" s="622" t="s">
        <v>2126</v>
      </c>
      <c r="BK113" s="36" t="s">
        <v>4176</v>
      </c>
      <c r="BL113" s="72"/>
      <c r="BM113" s="72"/>
      <c r="BN113" s="106"/>
    </row>
    <row r="114" customFormat="false" ht="60" hidden="false" customHeight="true" outlineLevel="0" collapsed="false">
      <c r="A114" s="36"/>
      <c r="B114" s="36" t="s">
        <v>62</v>
      </c>
      <c r="C114" s="36" t="s">
        <v>63</v>
      </c>
      <c r="D114" s="37" t="s">
        <v>64</v>
      </c>
      <c r="E114" s="37" t="s">
        <v>2570</v>
      </c>
      <c r="F114" s="38" t="s">
        <v>2571</v>
      </c>
      <c r="G114" s="38" t="s">
        <v>2576</v>
      </c>
      <c r="H114" s="37" t="s">
        <v>4183</v>
      </c>
      <c r="I114" s="39" t="s">
        <v>2056</v>
      </c>
      <c r="J114" s="38" t="s">
        <v>2057</v>
      </c>
      <c r="K114" s="40" t="s">
        <v>1804</v>
      </c>
      <c r="L114" s="40" t="s">
        <v>4171</v>
      </c>
      <c r="M114" s="40" t="s">
        <v>4171</v>
      </c>
      <c r="N114" s="40" t="s">
        <v>4184</v>
      </c>
      <c r="O114" s="36" t="s">
        <v>2061</v>
      </c>
      <c r="P114" s="36" t="s">
        <v>134</v>
      </c>
      <c r="Q114" s="41" t="s">
        <v>239</v>
      </c>
      <c r="R114" s="42" t="s">
        <v>4185</v>
      </c>
      <c r="S114" s="39" t="n">
        <v>10</v>
      </c>
      <c r="T114" s="43" t="n">
        <v>45665</v>
      </c>
      <c r="U114" s="37"/>
      <c r="V114" s="36"/>
      <c r="W114" s="36"/>
      <c r="X114" s="39"/>
      <c r="Y114" s="39"/>
      <c r="Z114" s="41"/>
      <c r="AA114" s="37"/>
      <c r="AB114" s="39"/>
      <c r="AC114" s="41"/>
      <c r="AD114" s="40" t="n">
        <v>48</v>
      </c>
      <c r="AE114" s="44" t="n">
        <v>44140</v>
      </c>
      <c r="AF114" s="45" t="n">
        <v>45600</v>
      </c>
      <c r="AG114" s="45" t="s">
        <v>81</v>
      </c>
      <c r="AH114" s="45" t="s">
        <v>82</v>
      </c>
      <c r="AI114" s="41" t="s">
        <v>4186</v>
      </c>
      <c r="AJ114" s="38" t="s">
        <v>520</v>
      </c>
      <c r="AK114" s="45" t="s">
        <v>2203</v>
      </c>
      <c r="AL114" s="41"/>
      <c r="AM114" s="41" t="s">
        <v>85</v>
      </c>
      <c r="AN114" s="41" t="s">
        <v>3176</v>
      </c>
      <c r="AO114" s="41" t="s">
        <v>87</v>
      </c>
      <c r="AP114" s="39" t="s">
        <v>4174</v>
      </c>
      <c r="AQ114" s="46" t="s">
        <v>1496</v>
      </c>
      <c r="AR114" s="45"/>
      <c r="AS114" s="41" t="s">
        <v>90</v>
      </c>
      <c r="AT114" s="36" t="s">
        <v>91</v>
      </c>
      <c r="AU114" s="36"/>
      <c r="AV114" s="38" t="n">
        <v>45167</v>
      </c>
      <c r="AW114" s="38"/>
      <c r="AX114" s="36"/>
      <c r="AY114" s="36"/>
      <c r="AZ114" s="36"/>
      <c r="BA114" s="38"/>
      <c r="BB114" s="38" t="s">
        <v>793</v>
      </c>
      <c r="BC114" s="38" t="s">
        <v>387</v>
      </c>
      <c r="BD114" s="41"/>
      <c r="BE114" s="38"/>
      <c r="BF114" s="47"/>
      <c r="BG114" s="104"/>
      <c r="BH114" s="105"/>
      <c r="BI114" s="36" t="s">
        <v>4175</v>
      </c>
      <c r="BJ114" s="622" t="s">
        <v>2126</v>
      </c>
      <c r="BK114" s="36" t="s">
        <v>4176</v>
      </c>
      <c r="BL114" s="72"/>
      <c r="BM114" s="72"/>
      <c r="BN114" s="106"/>
    </row>
    <row r="115" customFormat="false" ht="60" hidden="false" customHeight="true" outlineLevel="0" collapsed="false">
      <c r="A115" s="36"/>
      <c r="B115" s="36" t="s">
        <v>62</v>
      </c>
      <c r="C115" s="36" t="s">
        <v>63</v>
      </c>
      <c r="D115" s="37" t="s">
        <v>64</v>
      </c>
      <c r="E115" s="37" t="s">
        <v>2315</v>
      </c>
      <c r="F115" s="38" t="s">
        <v>4187</v>
      </c>
      <c r="G115" s="38" t="s">
        <v>1858</v>
      </c>
      <c r="H115" s="37" t="s">
        <v>4188</v>
      </c>
      <c r="I115" s="39" t="s">
        <v>552</v>
      </c>
      <c r="J115" s="38" t="s">
        <v>4189</v>
      </c>
      <c r="K115" s="40" t="s">
        <v>554</v>
      </c>
      <c r="L115" s="40" t="s">
        <v>1118</v>
      </c>
      <c r="M115" s="40" t="s">
        <v>4190</v>
      </c>
      <c r="N115" s="40" t="n">
        <v>2445541</v>
      </c>
      <c r="O115" s="36" t="s">
        <v>107</v>
      </c>
      <c r="P115" s="36" t="s">
        <v>76</v>
      </c>
      <c r="Q115" s="41" t="s">
        <v>108</v>
      </c>
      <c r="R115" s="46" t="s">
        <v>1496</v>
      </c>
      <c r="S115" s="39" t="n">
        <v>8</v>
      </c>
      <c r="T115" s="43" t="n">
        <v>46234.6</v>
      </c>
      <c r="U115" s="37" t="s">
        <v>334</v>
      </c>
      <c r="V115" s="36"/>
      <c r="W115" s="41" t="s">
        <v>578</v>
      </c>
      <c r="X115" s="39" t="n">
        <v>50</v>
      </c>
      <c r="Y115" s="39"/>
      <c r="Z115" s="41" t="s">
        <v>578</v>
      </c>
      <c r="AA115" s="37" t="s">
        <v>4191</v>
      </c>
      <c r="AB115" s="39"/>
      <c r="AC115" s="41" t="s">
        <v>111</v>
      </c>
      <c r="AD115" s="40" t="n">
        <v>48</v>
      </c>
      <c r="AE115" s="44" t="n">
        <v>44756</v>
      </c>
      <c r="AF115" s="45" t="n">
        <v>46216</v>
      </c>
      <c r="AG115" s="38" t="s">
        <v>81</v>
      </c>
      <c r="AH115" s="38" t="s">
        <v>82</v>
      </c>
      <c r="AI115" s="41" t="s">
        <v>4192</v>
      </c>
      <c r="AJ115" s="38" t="s">
        <v>316</v>
      </c>
      <c r="AK115" s="45" t="s">
        <v>2203</v>
      </c>
      <c r="AL115" s="41"/>
      <c r="AM115" s="41" t="s">
        <v>85</v>
      </c>
      <c r="AN115" s="41" t="s">
        <v>3176</v>
      </c>
      <c r="AO115" s="41" t="s">
        <v>87</v>
      </c>
      <c r="AP115" s="39" t="s">
        <v>4193</v>
      </c>
      <c r="AQ115" s="46"/>
      <c r="AR115" s="45"/>
      <c r="AS115" s="41" t="s">
        <v>90</v>
      </c>
      <c r="AT115" s="36" t="s">
        <v>746</v>
      </c>
      <c r="AU115" s="36" t="n">
        <v>4404</v>
      </c>
      <c r="AV115" s="38"/>
      <c r="AW115" s="38"/>
      <c r="AX115" s="36"/>
      <c r="AY115" s="36"/>
      <c r="AZ115" s="36"/>
      <c r="BA115" s="38"/>
      <c r="BB115" s="38" t="s">
        <v>116</v>
      </c>
      <c r="BC115" s="38" t="s">
        <v>117</v>
      </c>
      <c r="BD115" s="41" t="n">
        <v>3201</v>
      </c>
      <c r="BE115" s="38"/>
      <c r="BF115" s="47"/>
      <c r="BG115" s="104" t="s">
        <v>1481</v>
      </c>
      <c r="BH115" s="105"/>
      <c r="BI115" s="36"/>
      <c r="BJ115" s="220"/>
      <c r="BK115" s="202"/>
      <c r="BL115" s="72"/>
      <c r="BM115" s="72"/>
      <c r="BN115" s="106"/>
    </row>
    <row r="116" customFormat="false" ht="60" hidden="false" customHeight="true" outlineLevel="0" collapsed="false">
      <c r="A116" s="36"/>
      <c r="B116" s="36" t="s">
        <v>62</v>
      </c>
      <c r="C116" s="36" t="s">
        <v>63</v>
      </c>
      <c r="D116" s="37" t="s">
        <v>64</v>
      </c>
      <c r="E116" s="37" t="s">
        <v>2315</v>
      </c>
      <c r="F116" s="38" t="s">
        <v>4187</v>
      </c>
      <c r="G116" s="38" t="s">
        <v>218</v>
      </c>
      <c r="H116" s="37" t="s">
        <v>4194</v>
      </c>
      <c r="I116" s="39" t="s">
        <v>2041</v>
      </c>
      <c r="J116" s="38" t="s">
        <v>2042</v>
      </c>
      <c r="K116" s="40" t="s">
        <v>410</v>
      </c>
      <c r="L116" s="40" t="s">
        <v>2043</v>
      </c>
      <c r="M116" s="40" t="s">
        <v>2044</v>
      </c>
      <c r="N116" s="40" t="n">
        <v>6082918</v>
      </c>
      <c r="O116" s="36" t="s">
        <v>305</v>
      </c>
      <c r="P116" s="36" t="s">
        <v>76</v>
      </c>
      <c r="Q116" s="41" t="s">
        <v>135</v>
      </c>
      <c r="R116" s="46" t="s">
        <v>273</v>
      </c>
      <c r="S116" s="39"/>
      <c r="T116" s="43" t="n">
        <v>43101</v>
      </c>
      <c r="U116" s="37" t="s">
        <v>78</v>
      </c>
      <c r="V116" s="36"/>
      <c r="W116" s="36" t="s">
        <v>4195</v>
      </c>
      <c r="X116" s="39" t="n">
        <v>6</v>
      </c>
      <c r="Y116" s="39"/>
      <c r="Z116" s="41" t="s">
        <v>4195</v>
      </c>
      <c r="AA116" s="37" t="s">
        <v>4196</v>
      </c>
      <c r="AB116" s="39"/>
      <c r="AC116" s="41"/>
      <c r="AD116" s="40" t="n">
        <v>60</v>
      </c>
      <c r="AE116" s="44" t="n">
        <v>45128</v>
      </c>
      <c r="AF116" s="45" t="n">
        <v>46954</v>
      </c>
      <c r="AG116" s="38" t="s">
        <v>81</v>
      </c>
      <c r="AH116" s="38" t="s">
        <v>82</v>
      </c>
      <c r="AI116" s="41" t="s">
        <v>4197</v>
      </c>
      <c r="AJ116" s="38" t="s">
        <v>316</v>
      </c>
      <c r="AK116" s="45" t="s">
        <v>2203</v>
      </c>
      <c r="AL116" s="41"/>
      <c r="AM116" s="41" t="s">
        <v>85</v>
      </c>
      <c r="AN116" s="41" t="s">
        <v>3176</v>
      </c>
      <c r="AO116" s="41" t="s">
        <v>87</v>
      </c>
      <c r="AP116" s="39" t="s">
        <v>2194</v>
      </c>
      <c r="AQ116" s="46"/>
      <c r="AR116" s="45"/>
      <c r="AS116" s="41" t="s">
        <v>90</v>
      </c>
      <c r="AT116" s="36" t="s">
        <v>746</v>
      </c>
      <c r="AU116" s="36" t="n">
        <v>4406</v>
      </c>
      <c r="AV116" s="38"/>
      <c r="AW116" s="38"/>
      <c r="AX116" s="36"/>
      <c r="AY116" s="36"/>
      <c r="AZ116" s="36"/>
      <c r="BA116" s="38"/>
      <c r="BB116" s="38" t="s">
        <v>141</v>
      </c>
      <c r="BC116" s="38" t="s">
        <v>142</v>
      </c>
      <c r="BD116" s="41" t="n">
        <v>3001</v>
      </c>
      <c r="BE116" s="38"/>
      <c r="BF116" s="47"/>
      <c r="BG116" s="104" t="s">
        <v>441</v>
      </c>
      <c r="BH116" s="105"/>
      <c r="BI116" s="36"/>
      <c r="BJ116" s="220"/>
      <c r="BK116" s="202"/>
      <c r="BL116" s="72"/>
      <c r="BM116" s="72"/>
      <c r="BN116" s="106"/>
    </row>
    <row r="117" customFormat="false" ht="60" hidden="false" customHeight="true" outlineLevel="0" collapsed="false">
      <c r="A117" s="36"/>
      <c r="B117" s="36" t="s">
        <v>62</v>
      </c>
      <c r="C117" s="36" t="s">
        <v>63</v>
      </c>
      <c r="D117" s="37" t="s">
        <v>64</v>
      </c>
      <c r="E117" s="37" t="s">
        <v>2315</v>
      </c>
      <c r="F117" s="38" t="s">
        <v>4187</v>
      </c>
      <c r="G117" s="38" t="s">
        <v>218</v>
      </c>
      <c r="H117" s="37" t="s">
        <v>4198</v>
      </c>
      <c r="I117" s="39" t="s">
        <v>2041</v>
      </c>
      <c r="J117" s="38" t="s">
        <v>2042</v>
      </c>
      <c r="K117" s="40" t="s">
        <v>410</v>
      </c>
      <c r="L117" s="40" t="s">
        <v>2043</v>
      </c>
      <c r="M117" s="40" t="s">
        <v>2044</v>
      </c>
      <c r="N117" s="40" t="n">
        <v>6082919</v>
      </c>
      <c r="O117" s="36" t="s">
        <v>305</v>
      </c>
      <c r="P117" s="36" t="s">
        <v>76</v>
      </c>
      <c r="Q117" s="41" t="s">
        <v>135</v>
      </c>
      <c r="R117" s="46" t="s">
        <v>273</v>
      </c>
      <c r="S117" s="39"/>
      <c r="T117" s="43" t="n">
        <v>43101</v>
      </c>
      <c r="U117" s="37" t="s">
        <v>78</v>
      </c>
      <c r="V117" s="36"/>
      <c r="W117" s="36" t="s">
        <v>4195</v>
      </c>
      <c r="X117" s="39" t="n">
        <v>6</v>
      </c>
      <c r="Y117" s="39"/>
      <c r="Z117" s="41" t="s">
        <v>4195</v>
      </c>
      <c r="AA117" s="37" t="s">
        <v>4196</v>
      </c>
      <c r="AB117" s="39"/>
      <c r="AC117" s="41"/>
      <c r="AD117" s="40" t="n">
        <v>60</v>
      </c>
      <c r="AE117" s="44" t="n">
        <v>45128</v>
      </c>
      <c r="AF117" s="45" t="n">
        <v>46954</v>
      </c>
      <c r="AG117" s="38" t="s">
        <v>81</v>
      </c>
      <c r="AH117" s="38" t="s">
        <v>82</v>
      </c>
      <c r="AI117" s="41" t="s">
        <v>4199</v>
      </c>
      <c r="AJ117" s="38" t="s">
        <v>316</v>
      </c>
      <c r="AK117" s="45" t="s">
        <v>2203</v>
      </c>
      <c r="AL117" s="41"/>
      <c r="AM117" s="41" t="s">
        <v>85</v>
      </c>
      <c r="AN117" s="41" t="s">
        <v>3176</v>
      </c>
      <c r="AO117" s="41" t="s">
        <v>87</v>
      </c>
      <c r="AP117" s="39" t="s">
        <v>2194</v>
      </c>
      <c r="AQ117" s="46"/>
      <c r="AR117" s="45"/>
      <c r="AS117" s="41" t="s">
        <v>90</v>
      </c>
      <c r="AT117" s="36" t="s">
        <v>746</v>
      </c>
      <c r="AU117" s="36" t="n">
        <v>4407</v>
      </c>
      <c r="AV117" s="38"/>
      <c r="AW117" s="38"/>
      <c r="AX117" s="36"/>
      <c r="AY117" s="36"/>
      <c r="AZ117" s="36"/>
      <c r="BA117" s="38"/>
      <c r="BB117" s="38" t="s">
        <v>141</v>
      </c>
      <c r="BC117" s="38" t="s">
        <v>142</v>
      </c>
      <c r="BD117" s="41" t="n">
        <v>3001</v>
      </c>
      <c r="BE117" s="38"/>
      <c r="BF117" s="47"/>
      <c r="BG117" s="104" t="s">
        <v>441</v>
      </c>
      <c r="BH117" s="105"/>
      <c r="BI117" s="36"/>
      <c r="BJ117" s="220"/>
      <c r="BK117" s="202"/>
      <c r="BL117" s="72"/>
      <c r="BM117" s="72"/>
      <c r="BN117" s="106"/>
    </row>
    <row r="118" customFormat="false" ht="60" hidden="false" customHeight="true" outlineLevel="0" collapsed="false">
      <c r="A118" s="36"/>
      <c r="B118" s="36" t="s">
        <v>62</v>
      </c>
      <c r="C118" s="36" t="s">
        <v>63</v>
      </c>
      <c r="D118" s="37" t="s">
        <v>64</v>
      </c>
      <c r="E118" s="37" t="s">
        <v>2315</v>
      </c>
      <c r="F118" s="38" t="s">
        <v>4187</v>
      </c>
      <c r="G118" s="38" t="s">
        <v>218</v>
      </c>
      <c r="H118" s="37" t="s">
        <v>4200</v>
      </c>
      <c r="I118" s="39" t="s">
        <v>2041</v>
      </c>
      <c r="J118" s="38" t="s">
        <v>2042</v>
      </c>
      <c r="K118" s="40" t="s">
        <v>410</v>
      </c>
      <c r="L118" s="40" t="s">
        <v>2043</v>
      </c>
      <c r="M118" s="40" t="s">
        <v>2044</v>
      </c>
      <c r="N118" s="40" t="n">
        <v>6082917</v>
      </c>
      <c r="O118" s="36" t="s">
        <v>305</v>
      </c>
      <c r="P118" s="36" t="s">
        <v>76</v>
      </c>
      <c r="Q118" s="41" t="s">
        <v>135</v>
      </c>
      <c r="R118" s="46" t="s">
        <v>273</v>
      </c>
      <c r="S118" s="39"/>
      <c r="T118" s="43" t="n">
        <v>43101</v>
      </c>
      <c r="U118" s="37" t="s">
        <v>78</v>
      </c>
      <c r="V118" s="36"/>
      <c r="W118" s="36" t="s">
        <v>4195</v>
      </c>
      <c r="X118" s="39" t="n">
        <v>6</v>
      </c>
      <c r="Y118" s="39"/>
      <c r="Z118" s="41" t="s">
        <v>4195</v>
      </c>
      <c r="AA118" s="37" t="s">
        <v>4196</v>
      </c>
      <c r="AB118" s="39"/>
      <c r="AC118" s="41" t="s">
        <v>111</v>
      </c>
      <c r="AD118" s="40" t="n">
        <v>60</v>
      </c>
      <c r="AE118" s="44" t="n">
        <v>45128</v>
      </c>
      <c r="AF118" s="45" t="n">
        <v>46954</v>
      </c>
      <c r="AG118" s="38" t="s">
        <v>81</v>
      </c>
      <c r="AH118" s="38" t="s">
        <v>82</v>
      </c>
      <c r="AI118" s="41" t="s">
        <v>4201</v>
      </c>
      <c r="AJ118" s="38" t="s">
        <v>316</v>
      </c>
      <c r="AK118" s="45" t="s">
        <v>2203</v>
      </c>
      <c r="AL118" s="41"/>
      <c r="AM118" s="41" t="s">
        <v>85</v>
      </c>
      <c r="AN118" s="41" t="s">
        <v>3176</v>
      </c>
      <c r="AO118" s="41" t="s">
        <v>87</v>
      </c>
      <c r="AP118" s="39" t="s">
        <v>2194</v>
      </c>
      <c r="AQ118" s="46"/>
      <c r="AR118" s="45"/>
      <c r="AS118" s="41" t="s">
        <v>90</v>
      </c>
      <c r="AT118" s="36" t="s">
        <v>746</v>
      </c>
      <c r="AU118" s="36" t="n">
        <v>4408</v>
      </c>
      <c r="AV118" s="38"/>
      <c r="AW118" s="38"/>
      <c r="AX118" s="36"/>
      <c r="AY118" s="36"/>
      <c r="AZ118" s="36"/>
      <c r="BA118" s="38"/>
      <c r="BB118" s="38" t="s">
        <v>141</v>
      </c>
      <c r="BC118" s="38" t="s">
        <v>142</v>
      </c>
      <c r="BD118" s="41" t="n">
        <v>3001</v>
      </c>
      <c r="BE118" s="38"/>
      <c r="BF118" s="47"/>
      <c r="BG118" s="104" t="s">
        <v>441</v>
      </c>
      <c r="BH118" s="105"/>
      <c r="BI118" s="36"/>
      <c r="BJ118" s="220"/>
      <c r="BK118" s="202"/>
      <c r="BL118" s="72"/>
      <c r="BM118" s="72"/>
      <c r="BN118" s="106"/>
    </row>
    <row r="119" customFormat="false" ht="60" hidden="false" customHeight="true" outlineLevel="0" collapsed="false">
      <c r="A119" s="36"/>
      <c r="B119" s="36" t="s">
        <v>62</v>
      </c>
      <c r="C119" s="36" t="s">
        <v>63</v>
      </c>
      <c r="D119" s="37" t="s">
        <v>64</v>
      </c>
      <c r="E119" s="37" t="s">
        <v>2315</v>
      </c>
      <c r="F119" s="38" t="s">
        <v>4187</v>
      </c>
      <c r="G119" s="38" t="s">
        <v>4202</v>
      </c>
      <c r="H119" s="37" t="s">
        <v>4203</v>
      </c>
      <c r="I119" s="39" t="s">
        <v>552</v>
      </c>
      <c r="J119" s="38" t="s">
        <v>4189</v>
      </c>
      <c r="K119" s="40" t="s">
        <v>554</v>
      </c>
      <c r="L119" s="40" t="s">
        <v>1118</v>
      </c>
      <c r="M119" s="40" t="s">
        <v>4190</v>
      </c>
      <c r="N119" s="40" t="n">
        <v>2445539</v>
      </c>
      <c r="O119" s="36" t="s">
        <v>107</v>
      </c>
      <c r="P119" s="36" t="s">
        <v>76</v>
      </c>
      <c r="Q119" s="41" t="s">
        <v>108</v>
      </c>
      <c r="R119" s="46" t="s">
        <v>273</v>
      </c>
      <c r="S119" s="39" t="n">
        <v>8</v>
      </c>
      <c r="T119" s="43" t="n">
        <v>46022.6</v>
      </c>
      <c r="U119" s="37" t="s">
        <v>334</v>
      </c>
      <c r="V119" s="36"/>
      <c r="W119" s="41" t="s">
        <v>578</v>
      </c>
      <c r="X119" s="39" t="n">
        <v>50</v>
      </c>
      <c r="Y119" s="39"/>
      <c r="Z119" s="41" t="s">
        <v>578</v>
      </c>
      <c r="AA119" s="37" t="s">
        <v>4191</v>
      </c>
      <c r="AB119" s="39"/>
      <c r="AC119" s="41" t="s">
        <v>111</v>
      </c>
      <c r="AD119" s="40" t="n">
        <v>48</v>
      </c>
      <c r="AE119" s="44" t="n">
        <v>44756</v>
      </c>
      <c r="AF119" s="45" t="n">
        <v>46216</v>
      </c>
      <c r="AG119" s="38" t="s">
        <v>81</v>
      </c>
      <c r="AH119" s="38" t="s">
        <v>82</v>
      </c>
      <c r="AI119" s="41" t="s">
        <v>4204</v>
      </c>
      <c r="AJ119" s="38" t="s">
        <v>316</v>
      </c>
      <c r="AK119" s="45" t="s">
        <v>2203</v>
      </c>
      <c r="AL119" s="41"/>
      <c r="AM119" s="41" t="s">
        <v>85</v>
      </c>
      <c r="AN119" s="41" t="s">
        <v>3176</v>
      </c>
      <c r="AO119" s="41" t="s">
        <v>87</v>
      </c>
      <c r="AP119" s="39" t="s">
        <v>4193</v>
      </c>
      <c r="AQ119" s="46"/>
      <c r="AR119" s="45"/>
      <c r="AS119" s="41" t="s">
        <v>90</v>
      </c>
      <c r="AT119" s="36" t="s">
        <v>746</v>
      </c>
      <c r="AU119" s="36" t="n">
        <v>4409</v>
      </c>
      <c r="AV119" s="38"/>
      <c r="AW119" s="38"/>
      <c r="AX119" s="36"/>
      <c r="AY119" s="36"/>
      <c r="AZ119" s="36"/>
      <c r="BA119" s="38"/>
      <c r="BB119" s="38" t="s">
        <v>116</v>
      </c>
      <c r="BC119" s="38" t="s">
        <v>117</v>
      </c>
      <c r="BD119" s="41" t="n">
        <v>3201</v>
      </c>
      <c r="BE119" s="38"/>
      <c r="BF119" s="47"/>
      <c r="BG119" s="104" t="s">
        <v>1481</v>
      </c>
      <c r="BH119" s="105"/>
      <c r="BI119" s="36"/>
      <c r="BJ119" s="220"/>
      <c r="BK119" s="202"/>
      <c r="BL119" s="72"/>
      <c r="BM119" s="72"/>
      <c r="BN119" s="106"/>
    </row>
    <row r="120" customFormat="false" ht="60" hidden="false" customHeight="true" outlineLevel="0" collapsed="false">
      <c r="A120" s="36"/>
      <c r="B120" s="36" t="s">
        <v>62</v>
      </c>
      <c r="C120" s="36" t="s">
        <v>63</v>
      </c>
      <c r="D120" s="37" t="s">
        <v>64</v>
      </c>
      <c r="E120" s="37" t="s">
        <v>2315</v>
      </c>
      <c r="F120" s="38" t="s">
        <v>4205</v>
      </c>
      <c r="G120" s="38" t="s">
        <v>4206</v>
      </c>
      <c r="H120" s="37" t="s">
        <v>4207</v>
      </c>
      <c r="I120" s="39" t="s">
        <v>1761</v>
      </c>
      <c r="J120" s="38" t="s">
        <v>1603</v>
      </c>
      <c r="K120" s="40" t="s">
        <v>431</v>
      </c>
      <c r="L120" s="40" t="s">
        <v>432</v>
      </c>
      <c r="M120" s="40" t="s">
        <v>4208</v>
      </c>
      <c r="N120" s="40" t="n">
        <v>4802797</v>
      </c>
      <c r="O120" s="36" t="s">
        <v>4209</v>
      </c>
      <c r="P120" s="36" t="s">
        <v>76</v>
      </c>
      <c r="Q120" s="41" t="s">
        <v>239</v>
      </c>
      <c r="R120" s="46" t="s">
        <v>273</v>
      </c>
      <c r="S120" s="39" t="n">
        <v>12</v>
      </c>
      <c r="T120" s="43" t="n">
        <v>47483.4</v>
      </c>
      <c r="U120" s="37" t="s">
        <v>4210</v>
      </c>
      <c r="V120" s="36" t="s">
        <v>242</v>
      </c>
      <c r="W120" s="36" t="s">
        <v>242</v>
      </c>
      <c r="X120" s="39" t="n">
        <v>1250</v>
      </c>
      <c r="Y120" s="39" t="s">
        <v>242</v>
      </c>
      <c r="Z120" s="41" t="s">
        <v>242</v>
      </c>
      <c r="AA120" s="37" t="s">
        <v>4211</v>
      </c>
      <c r="AB120" s="39" t="s">
        <v>242</v>
      </c>
      <c r="AC120" s="41" t="s">
        <v>242</v>
      </c>
      <c r="AD120" s="40" t="n">
        <v>48</v>
      </c>
      <c r="AE120" s="44" t="n">
        <v>44756</v>
      </c>
      <c r="AF120" s="45" t="n">
        <v>46216</v>
      </c>
      <c r="AG120" s="38" t="s">
        <v>81</v>
      </c>
      <c r="AH120" s="38" t="s">
        <v>82</v>
      </c>
      <c r="AI120" s="41" t="s">
        <v>4212</v>
      </c>
      <c r="AJ120" s="38" t="s">
        <v>316</v>
      </c>
      <c r="AK120" s="45" t="s">
        <v>2203</v>
      </c>
      <c r="AL120" s="41"/>
      <c r="AM120" s="41" t="s">
        <v>85</v>
      </c>
      <c r="AN120" s="41" t="s">
        <v>3176</v>
      </c>
      <c r="AO120" s="41" t="s">
        <v>87</v>
      </c>
      <c r="AP120" s="39" t="s">
        <v>4213</v>
      </c>
      <c r="AQ120" s="46"/>
      <c r="AR120" s="45"/>
      <c r="AS120" s="41" t="s">
        <v>90</v>
      </c>
      <c r="AT120" s="36" t="s">
        <v>746</v>
      </c>
      <c r="AU120" s="36" t="n">
        <v>4412</v>
      </c>
      <c r="AV120" s="38"/>
      <c r="AW120" s="38"/>
      <c r="AX120" s="36"/>
      <c r="AY120" s="36"/>
      <c r="AZ120" s="36"/>
      <c r="BA120" s="38"/>
      <c r="BB120" s="38" t="s">
        <v>386</v>
      </c>
      <c r="BC120" s="38" t="s">
        <v>387</v>
      </c>
      <c r="BD120" s="41" t="n">
        <v>2971</v>
      </c>
      <c r="BE120" s="38"/>
      <c r="BF120" s="47"/>
      <c r="BG120" s="104" t="s">
        <v>1481</v>
      </c>
      <c r="BH120" s="105"/>
      <c r="BI120" s="36"/>
      <c r="BJ120" s="220"/>
      <c r="BK120" s="202"/>
      <c r="BL120" s="72"/>
      <c r="BM120" s="72"/>
      <c r="BN120" s="106"/>
    </row>
    <row r="121" customFormat="false" ht="60" hidden="false" customHeight="true" outlineLevel="0" collapsed="false">
      <c r="A121" s="54"/>
      <c r="B121" s="54" t="s">
        <v>62</v>
      </c>
      <c r="C121" s="54" t="s">
        <v>63</v>
      </c>
      <c r="D121" s="55" t="s">
        <v>64</v>
      </c>
      <c r="E121" s="55" t="s">
        <v>2315</v>
      </c>
      <c r="F121" s="56" t="s">
        <v>4187</v>
      </c>
      <c r="G121" s="56" t="s">
        <v>4214</v>
      </c>
      <c r="H121" s="55" t="s">
        <v>4215</v>
      </c>
      <c r="I121" s="57" t="s">
        <v>2578</v>
      </c>
      <c r="J121" s="56" t="s">
        <v>2579</v>
      </c>
      <c r="K121" s="58" t="s">
        <v>2580</v>
      </c>
      <c r="L121" s="58" t="s">
        <v>4216</v>
      </c>
      <c r="M121" s="58" t="s">
        <v>4217</v>
      </c>
      <c r="N121" s="58" t="s">
        <v>4218</v>
      </c>
      <c r="O121" s="54" t="s">
        <v>2583</v>
      </c>
      <c r="P121" s="54" t="s">
        <v>2584</v>
      </c>
      <c r="Q121" s="59" t="s">
        <v>239</v>
      </c>
      <c r="R121" s="69"/>
      <c r="S121" s="57"/>
      <c r="T121" s="61"/>
      <c r="U121" s="55" t="s">
        <v>4219</v>
      </c>
      <c r="V121" s="54"/>
      <c r="W121" s="54" t="s">
        <v>4220</v>
      </c>
      <c r="X121" s="57" t="n">
        <v>150</v>
      </c>
      <c r="Y121" s="57"/>
      <c r="Z121" s="54" t="s">
        <v>4220</v>
      </c>
      <c r="AA121" s="55"/>
      <c r="AB121" s="57"/>
      <c r="AC121" s="59"/>
      <c r="AD121" s="58" t="n">
        <v>12</v>
      </c>
      <c r="AE121" s="63" t="n">
        <v>44713</v>
      </c>
      <c r="AF121" s="64" t="n">
        <v>45077</v>
      </c>
      <c r="AG121" s="56" t="s">
        <v>81</v>
      </c>
      <c r="AH121" s="56" t="s">
        <v>1574</v>
      </c>
      <c r="AI121" s="59" t="s">
        <v>4221</v>
      </c>
      <c r="AJ121" s="59" t="s">
        <v>3047</v>
      </c>
      <c r="AK121" s="64" t="s">
        <v>2156</v>
      </c>
      <c r="AL121" s="59"/>
      <c r="AM121" s="59" t="s">
        <v>85</v>
      </c>
      <c r="AN121" s="59" t="s">
        <v>4222</v>
      </c>
      <c r="AO121" s="59" t="s">
        <v>4223</v>
      </c>
      <c r="AP121" s="57"/>
      <c r="AQ121" s="65"/>
      <c r="AR121" s="64"/>
      <c r="AS121" s="59"/>
      <c r="AT121" s="54"/>
      <c r="AU121" s="54"/>
      <c r="AV121" s="56"/>
      <c r="AW121" s="56"/>
      <c r="AX121" s="54"/>
      <c r="AY121" s="54"/>
      <c r="AZ121" s="54"/>
      <c r="BA121" s="56"/>
      <c r="BB121" s="56" t="s">
        <v>793</v>
      </c>
      <c r="BC121" s="56" t="s">
        <v>387</v>
      </c>
      <c r="BD121" s="59" t="n">
        <v>2903</v>
      </c>
      <c r="BE121" s="56"/>
      <c r="BF121" s="66"/>
      <c r="BG121" s="70" t="s">
        <v>4224</v>
      </c>
      <c r="BH121" s="71"/>
      <c r="BI121" s="54"/>
      <c r="BJ121" s="249"/>
      <c r="BK121" s="246"/>
      <c r="BL121" s="72"/>
      <c r="BM121" s="72"/>
      <c r="BN121" s="72"/>
    </row>
    <row r="122" customFormat="false" ht="60" hidden="false" customHeight="true" outlineLevel="0" collapsed="false">
      <c r="A122" s="54"/>
      <c r="B122" s="54" t="s">
        <v>62</v>
      </c>
      <c r="C122" s="54" t="s">
        <v>63</v>
      </c>
      <c r="D122" s="55" t="s">
        <v>64</v>
      </c>
      <c r="E122" s="55" t="s">
        <v>2315</v>
      </c>
      <c r="F122" s="56" t="s">
        <v>4187</v>
      </c>
      <c r="G122" s="56" t="s">
        <v>4214</v>
      </c>
      <c r="H122" s="55" t="s">
        <v>4225</v>
      </c>
      <c r="I122" s="57" t="s">
        <v>2578</v>
      </c>
      <c r="J122" s="56" t="s">
        <v>2579</v>
      </c>
      <c r="K122" s="58" t="s">
        <v>2580</v>
      </c>
      <c r="L122" s="58" t="s">
        <v>4216</v>
      </c>
      <c r="M122" s="58" t="s">
        <v>4217</v>
      </c>
      <c r="N122" s="58" t="s">
        <v>4226</v>
      </c>
      <c r="O122" s="54" t="s">
        <v>2583</v>
      </c>
      <c r="P122" s="54" t="s">
        <v>2584</v>
      </c>
      <c r="Q122" s="59" t="s">
        <v>239</v>
      </c>
      <c r="R122" s="69"/>
      <c r="S122" s="57"/>
      <c r="T122" s="61"/>
      <c r="U122" s="55" t="s">
        <v>4219</v>
      </c>
      <c r="V122" s="54"/>
      <c r="W122" s="54" t="s">
        <v>4220</v>
      </c>
      <c r="X122" s="57" t="n">
        <v>150</v>
      </c>
      <c r="Y122" s="57"/>
      <c r="Z122" s="54" t="s">
        <v>4220</v>
      </c>
      <c r="AA122" s="55"/>
      <c r="AB122" s="57"/>
      <c r="AC122" s="59"/>
      <c r="AD122" s="58" t="n">
        <v>12</v>
      </c>
      <c r="AE122" s="63" t="n">
        <v>44711</v>
      </c>
      <c r="AF122" s="64" t="n">
        <v>45075</v>
      </c>
      <c r="AG122" s="56" t="s">
        <v>81</v>
      </c>
      <c r="AH122" s="56" t="s">
        <v>1574</v>
      </c>
      <c r="AI122" s="59" t="s">
        <v>4227</v>
      </c>
      <c r="AJ122" s="59" t="s">
        <v>3047</v>
      </c>
      <c r="AK122" s="64" t="s">
        <v>2156</v>
      </c>
      <c r="AL122" s="59"/>
      <c r="AM122" s="59" t="s">
        <v>85</v>
      </c>
      <c r="AN122" s="59" t="s">
        <v>4222</v>
      </c>
      <c r="AO122" s="59" t="s">
        <v>4223</v>
      </c>
      <c r="AP122" s="57"/>
      <c r="AQ122" s="65"/>
      <c r="AR122" s="64"/>
      <c r="AS122" s="59"/>
      <c r="AT122" s="54"/>
      <c r="AU122" s="54"/>
      <c r="AV122" s="56"/>
      <c r="AW122" s="56"/>
      <c r="AX122" s="54"/>
      <c r="AY122" s="54"/>
      <c r="AZ122" s="54"/>
      <c r="BA122" s="56"/>
      <c r="BB122" s="56" t="s">
        <v>793</v>
      </c>
      <c r="BC122" s="56" t="s">
        <v>387</v>
      </c>
      <c r="BD122" s="59" t="n">
        <v>2903</v>
      </c>
      <c r="BE122" s="56"/>
      <c r="BF122" s="66"/>
      <c r="BG122" s="70" t="s">
        <v>4228</v>
      </c>
      <c r="BH122" s="71"/>
      <c r="BI122" s="54"/>
      <c r="BJ122" s="249"/>
      <c r="BK122" s="246"/>
      <c r="BL122" s="72"/>
      <c r="BM122" s="72"/>
      <c r="BN122" s="72"/>
    </row>
    <row r="123" customFormat="false" ht="60" hidden="false" customHeight="true" outlineLevel="0" collapsed="false">
      <c r="A123" s="54"/>
      <c r="B123" s="54" t="s">
        <v>62</v>
      </c>
      <c r="C123" s="54" t="s">
        <v>63</v>
      </c>
      <c r="D123" s="55" t="s">
        <v>64</v>
      </c>
      <c r="E123" s="55" t="s">
        <v>2315</v>
      </c>
      <c r="F123" s="56" t="s">
        <v>4187</v>
      </c>
      <c r="G123" s="56" t="s">
        <v>4214</v>
      </c>
      <c r="H123" s="55" t="s">
        <v>4229</v>
      </c>
      <c r="I123" s="57" t="s">
        <v>2578</v>
      </c>
      <c r="J123" s="56" t="s">
        <v>2579</v>
      </c>
      <c r="K123" s="58" t="s">
        <v>2580</v>
      </c>
      <c r="L123" s="58" t="s">
        <v>4216</v>
      </c>
      <c r="M123" s="58" t="s">
        <v>4217</v>
      </c>
      <c r="N123" s="58" t="s">
        <v>4230</v>
      </c>
      <c r="O123" s="54" t="s">
        <v>2583</v>
      </c>
      <c r="P123" s="54" t="s">
        <v>2584</v>
      </c>
      <c r="Q123" s="59" t="s">
        <v>239</v>
      </c>
      <c r="R123" s="69"/>
      <c r="S123" s="57"/>
      <c r="T123" s="61"/>
      <c r="U123" s="55" t="s">
        <v>4219</v>
      </c>
      <c r="V123" s="54"/>
      <c r="W123" s="54" t="s">
        <v>4220</v>
      </c>
      <c r="X123" s="57" t="n">
        <v>150</v>
      </c>
      <c r="Y123" s="57"/>
      <c r="Z123" s="54" t="s">
        <v>4220</v>
      </c>
      <c r="AA123" s="55"/>
      <c r="AB123" s="57"/>
      <c r="AC123" s="59"/>
      <c r="AD123" s="58" t="n">
        <v>12</v>
      </c>
      <c r="AE123" s="63" t="n">
        <v>44712</v>
      </c>
      <c r="AF123" s="64" t="n">
        <v>45076</v>
      </c>
      <c r="AG123" s="56" t="s">
        <v>81</v>
      </c>
      <c r="AH123" s="56" t="s">
        <v>1574</v>
      </c>
      <c r="AI123" s="59" t="s">
        <v>4231</v>
      </c>
      <c r="AJ123" s="59" t="s">
        <v>3047</v>
      </c>
      <c r="AK123" s="64" t="s">
        <v>2156</v>
      </c>
      <c r="AL123" s="59"/>
      <c r="AM123" s="59" t="s">
        <v>85</v>
      </c>
      <c r="AN123" s="59" t="s">
        <v>4222</v>
      </c>
      <c r="AO123" s="59" t="s">
        <v>4223</v>
      </c>
      <c r="AP123" s="57"/>
      <c r="AQ123" s="65"/>
      <c r="AR123" s="64"/>
      <c r="AS123" s="59"/>
      <c r="AT123" s="54"/>
      <c r="AU123" s="54"/>
      <c r="AV123" s="56"/>
      <c r="AW123" s="56"/>
      <c r="AX123" s="54"/>
      <c r="AY123" s="54"/>
      <c r="AZ123" s="54"/>
      <c r="BA123" s="56"/>
      <c r="BB123" s="56" t="s">
        <v>793</v>
      </c>
      <c r="BC123" s="56" t="s">
        <v>387</v>
      </c>
      <c r="BD123" s="59" t="n">
        <v>2903</v>
      </c>
      <c r="BE123" s="56"/>
      <c r="BF123" s="66"/>
      <c r="BG123" s="70" t="s">
        <v>4232</v>
      </c>
      <c r="BH123" s="71"/>
      <c r="BI123" s="54"/>
      <c r="BJ123" s="249"/>
      <c r="BK123" s="246"/>
      <c r="BL123" s="72"/>
      <c r="BM123" s="72"/>
      <c r="BN123" s="72"/>
    </row>
    <row r="124" customFormat="false" ht="60" hidden="false" customHeight="true" outlineLevel="0" collapsed="false">
      <c r="A124" s="54"/>
      <c r="B124" s="54" t="s">
        <v>62</v>
      </c>
      <c r="C124" s="54" t="s">
        <v>63</v>
      </c>
      <c r="D124" s="55" t="s">
        <v>64</v>
      </c>
      <c r="E124" s="55" t="s">
        <v>3528</v>
      </c>
      <c r="F124" s="56" t="s">
        <v>4187</v>
      </c>
      <c r="G124" s="56" t="s">
        <v>4214</v>
      </c>
      <c r="H124" s="55" t="s">
        <v>4215</v>
      </c>
      <c r="I124" s="57" t="s">
        <v>2578</v>
      </c>
      <c r="J124" s="56" t="s">
        <v>4233</v>
      </c>
      <c r="K124" s="58" t="s">
        <v>2580</v>
      </c>
      <c r="L124" s="58" t="s">
        <v>4216</v>
      </c>
      <c r="M124" s="58" t="s">
        <v>4217</v>
      </c>
      <c r="N124" s="58" t="s">
        <v>4234</v>
      </c>
      <c r="O124" s="54" t="s">
        <v>2583</v>
      </c>
      <c r="P124" s="54" t="s">
        <v>2584</v>
      </c>
      <c r="Q124" s="59" t="s">
        <v>239</v>
      </c>
      <c r="R124" s="69"/>
      <c r="S124" s="57"/>
      <c r="T124" s="61"/>
      <c r="U124" s="55" t="s">
        <v>4219</v>
      </c>
      <c r="V124" s="54"/>
      <c r="W124" s="54" t="s">
        <v>4220</v>
      </c>
      <c r="X124" s="57" t="n">
        <v>150</v>
      </c>
      <c r="Y124" s="57"/>
      <c r="Z124" s="54" t="s">
        <v>4220</v>
      </c>
      <c r="AA124" s="55"/>
      <c r="AB124" s="57"/>
      <c r="AC124" s="59"/>
      <c r="AD124" s="58" t="n">
        <v>12</v>
      </c>
      <c r="AE124" s="63" t="n">
        <v>44713</v>
      </c>
      <c r="AF124" s="64" t="n">
        <v>45077</v>
      </c>
      <c r="AG124" s="56" t="s">
        <v>81</v>
      </c>
      <c r="AH124" s="56" t="s">
        <v>1574</v>
      </c>
      <c r="AI124" s="59" t="s">
        <v>4235</v>
      </c>
      <c r="AJ124" s="59" t="s">
        <v>3047</v>
      </c>
      <c r="AK124" s="64" t="s">
        <v>2156</v>
      </c>
      <c r="AL124" s="59"/>
      <c r="AM124" s="59" t="s">
        <v>85</v>
      </c>
      <c r="AN124" s="59" t="s">
        <v>4222</v>
      </c>
      <c r="AO124" s="59" t="s">
        <v>4223</v>
      </c>
      <c r="AP124" s="57"/>
      <c r="AQ124" s="65"/>
      <c r="AR124" s="64"/>
      <c r="AS124" s="59"/>
      <c r="AT124" s="54"/>
      <c r="AU124" s="54"/>
      <c r="AV124" s="56"/>
      <c r="AW124" s="56"/>
      <c r="AX124" s="54"/>
      <c r="AY124" s="54"/>
      <c r="AZ124" s="54"/>
      <c r="BA124" s="56"/>
      <c r="BB124" s="56" t="s">
        <v>793</v>
      </c>
      <c r="BC124" s="56" t="s">
        <v>387</v>
      </c>
      <c r="BD124" s="59" t="n">
        <v>2903</v>
      </c>
      <c r="BE124" s="56"/>
      <c r="BF124" s="66"/>
      <c r="BG124" s="70" t="s">
        <v>4236</v>
      </c>
      <c r="BH124" s="71"/>
      <c r="BI124" s="54"/>
      <c r="BJ124" s="249"/>
      <c r="BK124" s="246"/>
      <c r="BL124" s="72"/>
      <c r="BM124" s="72"/>
      <c r="BN124" s="72"/>
    </row>
    <row r="125" customFormat="false" ht="60" hidden="false" customHeight="true" outlineLevel="0" collapsed="false">
      <c r="A125" s="54"/>
      <c r="B125" s="54" t="s">
        <v>62</v>
      </c>
      <c r="C125" s="54" t="s">
        <v>63</v>
      </c>
      <c r="D125" s="55" t="s">
        <v>64</v>
      </c>
      <c r="E125" s="55" t="s">
        <v>3528</v>
      </c>
      <c r="F125" s="56" t="s">
        <v>4187</v>
      </c>
      <c r="G125" s="56" t="s">
        <v>4214</v>
      </c>
      <c r="H125" s="55" t="s">
        <v>4225</v>
      </c>
      <c r="I125" s="57" t="s">
        <v>2578</v>
      </c>
      <c r="J125" s="56" t="s">
        <v>2579</v>
      </c>
      <c r="K125" s="58" t="s">
        <v>2580</v>
      </c>
      <c r="L125" s="58" t="s">
        <v>4216</v>
      </c>
      <c r="M125" s="58" t="s">
        <v>4217</v>
      </c>
      <c r="N125" s="58" t="s">
        <v>4237</v>
      </c>
      <c r="O125" s="54" t="s">
        <v>2583</v>
      </c>
      <c r="P125" s="54" t="s">
        <v>2584</v>
      </c>
      <c r="Q125" s="59" t="s">
        <v>239</v>
      </c>
      <c r="R125" s="69"/>
      <c r="S125" s="57"/>
      <c r="T125" s="61"/>
      <c r="U125" s="55" t="s">
        <v>4219</v>
      </c>
      <c r="V125" s="54"/>
      <c r="W125" s="54" t="s">
        <v>4220</v>
      </c>
      <c r="X125" s="57" t="n">
        <v>150</v>
      </c>
      <c r="Y125" s="57"/>
      <c r="Z125" s="54" t="s">
        <v>4220</v>
      </c>
      <c r="AA125" s="55"/>
      <c r="AB125" s="57"/>
      <c r="AC125" s="59"/>
      <c r="AD125" s="58" t="n">
        <v>12</v>
      </c>
      <c r="AE125" s="63" t="n">
        <v>44712</v>
      </c>
      <c r="AF125" s="64" t="n">
        <v>45076</v>
      </c>
      <c r="AG125" s="56" t="s">
        <v>81</v>
      </c>
      <c r="AH125" s="56" t="s">
        <v>1574</v>
      </c>
      <c r="AI125" s="59" t="s">
        <v>4238</v>
      </c>
      <c r="AJ125" s="59" t="s">
        <v>3047</v>
      </c>
      <c r="AK125" s="64" t="s">
        <v>2156</v>
      </c>
      <c r="AL125" s="59"/>
      <c r="AM125" s="59" t="s">
        <v>85</v>
      </c>
      <c r="AN125" s="59" t="s">
        <v>4222</v>
      </c>
      <c r="AO125" s="59" t="s">
        <v>4223</v>
      </c>
      <c r="AP125" s="57"/>
      <c r="AQ125" s="65"/>
      <c r="AR125" s="64"/>
      <c r="AS125" s="59"/>
      <c r="AT125" s="54"/>
      <c r="AU125" s="54"/>
      <c r="AV125" s="56"/>
      <c r="AW125" s="56"/>
      <c r="AX125" s="54"/>
      <c r="AY125" s="54"/>
      <c r="AZ125" s="54"/>
      <c r="BA125" s="56"/>
      <c r="BB125" s="56" t="s">
        <v>793</v>
      </c>
      <c r="BC125" s="56" t="s">
        <v>387</v>
      </c>
      <c r="BD125" s="59" t="n">
        <v>2903</v>
      </c>
      <c r="BE125" s="56"/>
      <c r="BF125" s="66"/>
      <c r="BG125" s="70" t="s">
        <v>4239</v>
      </c>
      <c r="BH125" s="71"/>
      <c r="BI125" s="54"/>
      <c r="BJ125" s="249"/>
      <c r="BK125" s="246"/>
      <c r="BL125" s="72"/>
      <c r="BM125" s="72"/>
      <c r="BN125" s="72"/>
    </row>
    <row r="126" customFormat="false" ht="60" hidden="false" customHeight="true" outlineLevel="0" collapsed="false">
      <c r="A126" s="54"/>
      <c r="B126" s="54" t="s">
        <v>62</v>
      </c>
      <c r="C126" s="54" t="s">
        <v>63</v>
      </c>
      <c r="D126" s="55" t="s">
        <v>64</v>
      </c>
      <c r="E126" s="55" t="s">
        <v>3528</v>
      </c>
      <c r="F126" s="56" t="s">
        <v>4187</v>
      </c>
      <c r="G126" s="56" t="s">
        <v>4214</v>
      </c>
      <c r="H126" s="55" t="s">
        <v>4229</v>
      </c>
      <c r="I126" s="57" t="s">
        <v>2578</v>
      </c>
      <c r="J126" s="56" t="s">
        <v>2579</v>
      </c>
      <c r="K126" s="58" t="s">
        <v>2580</v>
      </c>
      <c r="L126" s="58" t="s">
        <v>4216</v>
      </c>
      <c r="M126" s="58" t="s">
        <v>4217</v>
      </c>
      <c r="N126" s="58" t="s">
        <v>4240</v>
      </c>
      <c r="O126" s="54" t="s">
        <v>2583</v>
      </c>
      <c r="P126" s="54" t="s">
        <v>2584</v>
      </c>
      <c r="Q126" s="59" t="s">
        <v>239</v>
      </c>
      <c r="R126" s="69"/>
      <c r="S126" s="57"/>
      <c r="T126" s="61"/>
      <c r="U126" s="55" t="s">
        <v>4219</v>
      </c>
      <c r="V126" s="54"/>
      <c r="W126" s="54" t="s">
        <v>4220</v>
      </c>
      <c r="X126" s="57" t="n">
        <v>150</v>
      </c>
      <c r="Y126" s="57"/>
      <c r="Z126" s="54" t="s">
        <v>4220</v>
      </c>
      <c r="AA126" s="55"/>
      <c r="AB126" s="57"/>
      <c r="AC126" s="59"/>
      <c r="AD126" s="58" t="n">
        <v>12</v>
      </c>
      <c r="AE126" s="63" t="n">
        <v>44713</v>
      </c>
      <c r="AF126" s="64" t="n">
        <v>45077</v>
      </c>
      <c r="AG126" s="56" t="s">
        <v>81</v>
      </c>
      <c r="AH126" s="56" t="s">
        <v>1574</v>
      </c>
      <c r="AI126" s="59" t="s">
        <v>4241</v>
      </c>
      <c r="AJ126" s="59" t="s">
        <v>3047</v>
      </c>
      <c r="AK126" s="64" t="s">
        <v>2156</v>
      </c>
      <c r="AL126" s="59"/>
      <c r="AM126" s="59" t="s">
        <v>85</v>
      </c>
      <c r="AN126" s="59" t="s">
        <v>4222</v>
      </c>
      <c r="AO126" s="59" t="s">
        <v>4223</v>
      </c>
      <c r="AP126" s="57"/>
      <c r="AQ126" s="65"/>
      <c r="AR126" s="64"/>
      <c r="AS126" s="59"/>
      <c r="AT126" s="54"/>
      <c r="AU126" s="54"/>
      <c r="AV126" s="56"/>
      <c r="AW126" s="56"/>
      <c r="AX126" s="54"/>
      <c r="AY126" s="54"/>
      <c r="AZ126" s="54"/>
      <c r="BA126" s="56"/>
      <c r="BB126" s="56" t="s">
        <v>793</v>
      </c>
      <c r="BC126" s="56" t="s">
        <v>387</v>
      </c>
      <c r="BD126" s="59" t="n">
        <v>2903</v>
      </c>
      <c r="BE126" s="56"/>
      <c r="BF126" s="66"/>
      <c r="BG126" s="70" t="s">
        <v>4242</v>
      </c>
      <c r="BH126" s="71"/>
      <c r="BI126" s="54"/>
      <c r="BJ126" s="249"/>
      <c r="BK126" s="246"/>
      <c r="BL126" s="72"/>
      <c r="BM126" s="72"/>
      <c r="BN126" s="72"/>
    </row>
    <row r="127" customFormat="false" ht="60" hidden="false" customHeight="true" outlineLevel="0" collapsed="false">
      <c r="A127" s="54"/>
      <c r="B127" s="54" t="s">
        <v>62</v>
      </c>
      <c r="C127" s="54" t="s">
        <v>63</v>
      </c>
      <c r="D127" s="55" t="s">
        <v>64</v>
      </c>
      <c r="E127" s="55" t="s">
        <v>3528</v>
      </c>
      <c r="F127" s="56" t="s">
        <v>4187</v>
      </c>
      <c r="G127" s="56" t="s">
        <v>4214</v>
      </c>
      <c r="H127" s="55" t="s">
        <v>4243</v>
      </c>
      <c r="I127" s="57" t="s">
        <v>2578</v>
      </c>
      <c r="J127" s="56" t="s">
        <v>2579</v>
      </c>
      <c r="K127" s="58" t="s">
        <v>2580</v>
      </c>
      <c r="L127" s="58" t="s">
        <v>4216</v>
      </c>
      <c r="M127" s="58" t="s">
        <v>4217</v>
      </c>
      <c r="N127" s="58" t="s">
        <v>4244</v>
      </c>
      <c r="O127" s="54" t="s">
        <v>2583</v>
      </c>
      <c r="P127" s="54" t="s">
        <v>2584</v>
      </c>
      <c r="Q127" s="59" t="s">
        <v>239</v>
      </c>
      <c r="R127" s="69"/>
      <c r="S127" s="57"/>
      <c r="T127" s="61"/>
      <c r="U127" s="55" t="s">
        <v>4219</v>
      </c>
      <c r="V127" s="54"/>
      <c r="W127" s="54" t="s">
        <v>4245</v>
      </c>
      <c r="X127" s="57" t="n">
        <v>150</v>
      </c>
      <c r="Y127" s="57"/>
      <c r="Z127" s="54" t="s">
        <v>4220</v>
      </c>
      <c r="AA127" s="55"/>
      <c r="AB127" s="57"/>
      <c r="AC127" s="59"/>
      <c r="AD127" s="58" t="n">
        <v>12</v>
      </c>
      <c r="AE127" s="63" t="n">
        <v>44711</v>
      </c>
      <c r="AF127" s="64" t="n">
        <v>45075</v>
      </c>
      <c r="AG127" s="56" t="s">
        <v>81</v>
      </c>
      <c r="AH127" s="56" t="s">
        <v>1574</v>
      </c>
      <c r="AI127" s="59" t="s">
        <v>4246</v>
      </c>
      <c r="AJ127" s="59" t="s">
        <v>3047</v>
      </c>
      <c r="AK127" s="64" t="s">
        <v>2156</v>
      </c>
      <c r="AL127" s="59"/>
      <c r="AM127" s="59" t="s">
        <v>85</v>
      </c>
      <c r="AN127" s="59" t="s">
        <v>4222</v>
      </c>
      <c r="AO127" s="59" t="s">
        <v>4223</v>
      </c>
      <c r="AP127" s="57"/>
      <c r="AQ127" s="65"/>
      <c r="AR127" s="64"/>
      <c r="AS127" s="59"/>
      <c r="AT127" s="54"/>
      <c r="AU127" s="54"/>
      <c r="AV127" s="56"/>
      <c r="AW127" s="56"/>
      <c r="AX127" s="54"/>
      <c r="AY127" s="54"/>
      <c r="AZ127" s="54"/>
      <c r="BA127" s="56"/>
      <c r="BB127" s="56" t="s">
        <v>793</v>
      </c>
      <c r="BC127" s="56" t="s">
        <v>387</v>
      </c>
      <c r="BD127" s="59" t="n">
        <v>2903</v>
      </c>
      <c r="BE127" s="56"/>
      <c r="BF127" s="66"/>
      <c r="BG127" s="70" t="s">
        <v>4247</v>
      </c>
      <c r="BH127" s="71"/>
      <c r="BI127" s="54"/>
      <c r="BJ127" s="249"/>
      <c r="BK127" s="246"/>
      <c r="BL127" s="72"/>
      <c r="BM127" s="72"/>
      <c r="BN127" s="72"/>
    </row>
    <row r="128" customFormat="false" ht="60" hidden="false" customHeight="true" outlineLevel="0" collapsed="false">
      <c r="A128" s="36"/>
      <c r="B128" s="36" t="s">
        <v>62</v>
      </c>
      <c r="C128" s="36" t="s">
        <v>63</v>
      </c>
      <c r="D128" s="37" t="s">
        <v>64</v>
      </c>
      <c r="E128" s="37" t="s">
        <v>3528</v>
      </c>
      <c r="F128" s="38" t="s">
        <v>4187</v>
      </c>
      <c r="G128" s="38" t="s">
        <v>1858</v>
      </c>
      <c r="H128" s="37" t="s">
        <v>4188</v>
      </c>
      <c r="I128" s="39" t="s">
        <v>552</v>
      </c>
      <c r="J128" s="38" t="s">
        <v>4189</v>
      </c>
      <c r="K128" s="40" t="s">
        <v>554</v>
      </c>
      <c r="L128" s="40" t="s">
        <v>1118</v>
      </c>
      <c r="M128" s="40" t="s">
        <v>4190</v>
      </c>
      <c r="N128" s="40" t="n">
        <v>2445544</v>
      </c>
      <c r="O128" s="36" t="s">
        <v>107</v>
      </c>
      <c r="P128" s="36" t="s">
        <v>76</v>
      </c>
      <c r="Q128" s="41" t="s">
        <v>108</v>
      </c>
      <c r="R128" s="46" t="s">
        <v>1496</v>
      </c>
      <c r="S128" s="39" t="n">
        <v>8</v>
      </c>
      <c r="T128" s="43" t="n">
        <v>46234.6</v>
      </c>
      <c r="U128" s="37" t="s">
        <v>334</v>
      </c>
      <c r="V128" s="36"/>
      <c r="W128" s="41" t="s">
        <v>578</v>
      </c>
      <c r="X128" s="39" t="n">
        <v>50</v>
      </c>
      <c r="Y128" s="39"/>
      <c r="Z128" s="41" t="s">
        <v>578</v>
      </c>
      <c r="AA128" s="37" t="s">
        <v>4191</v>
      </c>
      <c r="AB128" s="39"/>
      <c r="AC128" s="41" t="s">
        <v>111</v>
      </c>
      <c r="AD128" s="40" t="n">
        <v>48</v>
      </c>
      <c r="AE128" s="44" t="n">
        <v>44756</v>
      </c>
      <c r="AF128" s="45" t="n">
        <v>46216</v>
      </c>
      <c r="AG128" s="38" t="s">
        <v>81</v>
      </c>
      <c r="AH128" s="38" t="s">
        <v>82</v>
      </c>
      <c r="AI128" s="41" t="s">
        <v>4248</v>
      </c>
      <c r="AJ128" s="38" t="s">
        <v>316</v>
      </c>
      <c r="AK128" s="45" t="s">
        <v>2203</v>
      </c>
      <c r="AL128" s="41"/>
      <c r="AM128" s="41" t="s">
        <v>85</v>
      </c>
      <c r="AN128" s="41" t="s">
        <v>3176</v>
      </c>
      <c r="AO128" s="41" t="s">
        <v>87</v>
      </c>
      <c r="AP128" s="39" t="s">
        <v>4193</v>
      </c>
      <c r="AQ128" s="46"/>
      <c r="AR128" s="45"/>
      <c r="AS128" s="41" t="s">
        <v>90</v>
      </c>
      <c r="AT128" s="36" t="s">
        <v>746</v>
      </c>
      <c r="AU128" s="36" t="n">
        <v>4413</v>
      </c>
      <c r="AV128" s="38"/>
      <c r="AW128" s="38"/>
      <c r="AX128" s="36"/>
      <c r="AY128" s="36"/>
      <c r="AZ128" s="36"/>
      <c r="BA128" s="38"/>
      <c r="BB128" s="38" t="s">
        <v>116</v>
      </c>
      <c r="BC128" s="38" t="s">
        <v>117</v>
      </c>
      <c r="BD128" s="41" t="n">
        <v>3201</v>
      </c>
      <c r="BE128" s="38"/>
      <c r="BF128" s="47"/>
      <c r="BG128" s="104" t="s">
        <v>1481</v>
      </c>
      <c r="BH128" s="105"/>
      <c r="BI128" s="36"/>
      <c r="BJ128" s="220"/>
      <c r="BK128" s="202"/>
      <c r="BL128" s="72"/>
      <c r="BM128" s="72"/>
      <c r="BN128" s="106"/>
    </row>
    <row r="129" customFormat="false" ht="60" hidden="false" customHeight="true" outlineLevel="0" collapsed="false">
      <c r="A129" s="36"/>
      <c r="B129" s="36" t="s">
        <v>62</v>
      </c>
      <c r="C129" s="36" t="s">
        <v>63</v>
      </c>
      <c r="D129" s="37" t="s">
        <v>64</v>
      </c>
      <c r="E129" s="37" t="s">
        <v>3528</v>
      </c>
      <c r="F129" s="38" t="s">
        <v>4187</v>
      </c>
      <c r="G129" s="38" t="s">
        <v>218</v>
      </c>
      <c r="H129" s="37" t="s">
        <v>4194</v>
      </c>
      <c r="I129" s="39" t="s">
        <v>2041</v>
      </c>
      <c r="J129" s="38" t="s">
        <v>2042</v>
      </c>
      <c r="K129" s="40" t="s">
        <v>410</v>
      </c>
      <c r="L129" s="40" t="s">
        <v>2043</v>
      </c>
      <c r="M129" s="40" t="s">
        <v>2044</v>
      </c>
      <c r="N129" s="40" t="n">
        <v>6082916</v>
      </c>
      <c r="O129" s="36" t="s">
        <v>305</v>
      </c>
      <c r="P129" s="36" t="s">
        <v>76</v>
      </c>
      <c r="Q129" s="41" t="s">
        <v>135</v>
      </c>
      <c r="R129" s="46" t="n">
        <v>2018</v>
      </c>
      <c r="S129" s="39"/>
      <c r="T129" s="192" t="n">
        <v>2018</v>
      </c>
      <c r="U129" s="37" t="s">
        <v>78</v>
      </c>
      <c r="V129" s="36"/>
      <c r="W129" s="36" t="s">
        <v>4195</v>
      </c>
      <c r="X129" s="39" t="n">
        <v>6</v>
      </c>
      <c r="Y129" s="39"/>
      <c r="Z129" s="41" t="s">
        <v>4195</v>
      </c>
      <c r="AA129" s="37" t="s">
        <v>4249</v>
      </c>
      <c r="AB129" s="39"/>
      <c r="AC129" s="41" t="s">
        <v>111</v>
      </c>
      <c r="AD129" s="40" t="n">
        <v>60</v>
      </c>
      <c r="AE129" s="44" t="n">
        <v>45128</v>
      </c>
      <c r="AF129" s="45" t="n">
        <v>46954</v>
      </c>
      <c r="AG129" s="38" t="s">
        <v>81</v>
      </c>
      <c r="AH129" s="38" t="s">
        <v>82</v>
      </c>
      <c r="AI129" s="41" t="s">
        <v>4250</v>
      </c>
      <c r="AJ129" s="38" t="s">
        <v>316</v>
      </c>
      <c r="AK129" s="45" t="s">
        <v>2203</v>
      </c>
      <c r="AL129" s="41"/>
      <c r="AM129" s="41" t="s">
        <v>85</v>
      </c>
      <c r="AN129" s="41" t="s">
        <v>3176</v>
      </c>
      <c r="AO129" s="41" t="s">
        <v>87</v>
      </c>
      <c r="AP129" s="39" t="s">
        <v>2194</v>
      </c>
      <c r="AQ129" s="46"/>
      <c r="AR129" s="45"/>
      <c r="AS129" s="41" t="s">
        <v>90</v>
      </c>
      <c r="AT129" s="36" t="s">
        <v>746</v>
      </c>
      <c r="AU129" s="36" t="n">
        <v>4415</v>
      </c>
      <c r="AV129" s="38"/>
      <c r="AW129" s="38"/>
      <c r="AX129" s="36"/>
      <c r="AY129" s="36"/>
      <c r="AZ129" s="36"/>
      <c r="BA129" s="38"/>
      <c r="BB129" s="38" t="s">
        <v>141</v>
      </c>
      <c r="BC129" s="38" t="s">
        <v>142</v>
      </c>
      <c r="BD129" s="41" t="n">
        <v>3001</v>
      </c>
      <c r="BE129" s="38"/>
      <c r="BF129" s="47"/>
      <c r="BG129" s="104" t="s">
        <v>1481</v>
      </c>
      <c r="BH129" s="105"/>
      <c r="BI129" s="36"/>
      <c r="BJ129" s="220"/>
      <c r="BK129" s="202"/>
      <c r="BL129" s="72"/>
      <c r="BM129" s="72"/>
      <c r="BN129" s="106"/>
    </row>
    <row r="130" customFormat="false" ht="60" hidden="false" customHeight="true" outlineLevel="0" collapsed="false">
      <c r="A130" s="36"/>
      <c r="B130" s="36" t="s">
        <v>62</v>
      </c>
      <c r="C130" s="36" t="s">
        <v>63</v>
      </c>
      <c r="D130" s="37" t="s">
        <v>64</v>
      </c>
      <c r="E130" s="37" t="s">
        <v>3528</v>
      </c>
      <c r="F130" s="38" t="s">
        <v>4187</v>
      </c>
      <c r="G130" s="38" t="s">
        <v>218</v>
      </c>
      <c r="H130" s="37" t="s">
        <v>4198</v>
      </c>
      <c r="I130" s="39" t="s">
        <v>2041</v>
      </c>
      <c r="J130" s="38" t="s">
        <v>2042</v>
      </c>
      <c r="K130" s="40" t="s">
        <v>410</v>
      </c>
      <c r="L130" s="40" t="s">
        <v>2043</v>
      </c>
      <c r="M130" s="40" t="s">
        <v>2044</v>
      </c>
      <c r="N130" s="40" t="n">
        <v>6082920</v>
      </c>
      <c r="O130" s="36" t="s">
        <v>305</v>
      </c>
      <c r="P130" s="36" t="s">
        <v>76</v>
      </c>
      <c r="Q130" s="41" t="s">
        <v>135</v>
      </c>
      <c r="R130" s="46" t="n">
        <v>2018</v>
      </c>
      <c r="S130" s="39"/>
      <c r="T130" s="43" t="n">
        <v>2018</v>
      </c>
      <c r="U130" s="37" t="s">
        <v>78</v>
      </c>
      <c r="V130" s="36"/>
      <c r="W130" s="36" t="s">
        <v>4195</v>
      </c>
      <c r="X130" s="39" t="n">
        <v>6</v>
      </c>
      <c r="Y130" s="39"/>
      <c r="Z130" s="41" t="s">
        <v>4195</v>
      </c>
      <c r="AA130" s="37" t="s">
        <v>4251</v>
      </c>
      <c r="AB130" s="39"/>
      <c r="AC130" s="41" t="s">
        <v>111</v>
      </c>
      <c r="AD130" s="40" t="n">
        <v>60</v>
      </c>
      <c r="AE130" s="44" t="n">
        <v>45128</v>
      </c>
      <c r="AF130" s="45" t="n">
        <v>46954</v>
      </c>
      <c r="AG130" s="38" t="s">
        <v>81</v>
      </c>
      <c r="AH130" s="38" t="s">
        <v>82</v>
      </c>
      <c r="AI130" s="41" t="s">
        <v>4252</v>
      </c>
      <c r="AJ130" s="38" t="s">
        <v>316</v>
      </c>
      <c r="AK130" s="45" t="s">
        <v>2203</v>
      </c>
      <c r="AL130" s="41"/>
      <c r="AM130" s="41" t="s">
        <v>85</v>
      </c>
      <c r="AN130" s="41" t="s">
        <v>3176</v>
      </c>
      <c r="AO130" s="41" t="s">
        <v>87</v>
      </c>
      <c r="AP130" s="39" t="s">
        <v>2194</v>
      </c>
      <c r="AQ130" s="46"/>
      <c r="AR130" s="45"/>
      <c r="AS130" s="41" t="s">
        <v>90</v>
      </c>
      <c r="AT130" s="36" t="s">
        <v>746</v>
      </c>
      <c r="AU130" s="36" t="n">
        <v>4416</v>
      </c>
      <c r="AV130" s="38"/>
      <c r="AW130" s="38"/>
      <c r="AX130" s="36"/>
      <c r="AY130" s="36"/>
      <c r="AZ130" s="36"/>
      <c r="BA130" s="38"/>
      <c r="BB130" s="38" t="s">
        <v>141</v>
      </c>
      <c r="BC130" s="38" t="s">
        <v>142</v>
      </c>
      <c r="BD130" s="41" t="n">
        <v>3001</v>
      </c>
      <c r="BE130" s="38"/>
      <c r="BF130" s="47"/>
      <c r="BG130" s="104" t="s">
        <v>441</v>
      </c>
      <c r="BH130" s="105"/>
      <c r="BI130" s="36"/>
      <c r="BJ130" s="220"/>
      <c r="BK130" s="202"/>
      <c r="BL130" s="72"/>
      <c r="BM130" s="72"/>
      <c r="BN130" s="106"/>
    </row>
    <row r="131" customFormat="false" ht="60" hidden="false" customHeight="true" outlineLevel="0" collapsed="false">
      <c r="A131" s="36"/>
      <c r="B131" s="36" t="s">
        <v>62</v>
      </c>
      <c r="C131" s="36" t="s">
        <v>63</v>
      </c>
      <c r="D131" s="37" t="s">
        <v>64</v>
      </c>
      <c r="E131" s="37" t="s">
        <v>3528</v>
      </c>
      <c r="F131" s="38" t="s">
        <v>4187</v>
      </c>
      <c r="G131" s="38" t="s">
        <v>218</v>
      </c>
      <c r="H131" s="37" t="s">
        <v>4200</v>
      </c>
      <c r="I131" s="39" t="s">
        <v>2041</v>
      </c>
      <c r="J131" s="38" t="s">
        <v>2042</v>
      </c>
      <c r="K131" s="40" t="s">
        <v>410</v>
      </c>
      <c r="L131" s="40" t="s">
        <v>2043</v>
      </c>
      <c r="M131" s="40" t="s">
        <v>2044</v>
      </c>
      <c r="N131" s="40" t="n">
        <v>6082915</v>
      </c>
      <c r="O131" s="36" t="s">
        <v>305</v>
      </c>
      <c r="P131" s="36" t="s">
        <v>76</v>
      </c>
      <c r="Q131" s="41" t="s">
        <v>135</v>
      </c>
      <c r="R131" s="46" t="n">
        <v>2018</v>
      </c>
      <c r="S131" s="39"/>
      <c r="T131" s="43" t="n">
        <v>2018</v>
      </c>
      <c r="U131" s="37" t="s">
        <v>78</v>
      </c>
      <c r="V131" s="36"/>
      <c r="W131" s="36" t="s">
        <v>4195</v>
      </c>
      <c r="X131" s="39" t="n">
        <v>6</v>
      </c>
      <c r="Y131" s="39"/>
      <c r="Z131" s="41" t="s">
        <v>4195</v>
      </c>
      <c r="AA131" s="37" t="s">
        <v>4249</v>
      </c>
      <c r="AB131" s="39"/>
      <c r="AC131" s="41" t="s">
        <v>111</v>
      </c>
      <c r="AD131" s="40" t="n">
        <v>60</v>
      </c>
      <c r="AE131" s="44" t="n">
        <v>45128</v>
      </c>
      <c r="AF131" s="45" t="n">
        <v>46954</v>
      </c>
      <c r="AG131" s="38" t="s">
        <v>81</v>
      </c>
      <c r="AH131" s="38" t="s">
        <v>82</v>
      </c>
      <c r="AI131" s="41" t="s">
        <v>4253</v>
      </c>
      <c r="AJ131" s="38" t="s">
        <v>316</v>
      </c>
      <c r="AK131" s="45" t="s">
        <v>2203</v>
      </c>
      <c r="AL131" s="41"/>
      <c r="AM131" s="41" t="s">
        <v>85</v>
      </c>
      <c r="AN131" s="41" t="s">
        <v>3176</v>
      </c>
      <c r="AO131" s="41" t="s">
        <v>87</v>
      </c>
      <c r="AP131" s="39" t="s">
        <v>2194</v>
      </c>
      <c r="AQ131" s="46"/>
      <c r="AR131" s="45"/>
      <c r="AS131" s="41" t="s">
        <v>90</v>
      </c>
      <c r="AT131" s="36" t="s">
        <v>746</v>
      </c>
      <c r="AU131" s="36" t="n">
        <v>4417</v>
      </c>
      <c r="AV131" s="38"/>
      <c r="AW131" s="38"/>
      <c r="AX131" s="36"/>
      <c r="AY131" s="36"/>
      <c r="AZ131" s="36"/>
      <c r="BA131" s="38"/>
      <c r="BB131" s="38" t="s">
        <v>141</v>
      </c>
      <c r="BC131" s="38" t="s">
        <v>142</v>
      </c>
      <c r="BD131" s="41" t="n">
        <v>3001</v>
      </c>
      <c r="BE131" s="38"/>
      <c r="BF131" s="47"/>
      <c r="BG131" s="104" t="s">
        <v>441</v>
      </c>
      <c r="BH131" s="105"/>
      <c r="BI131" s="36"/>
      <c r="BJ131" s="220"/>
      <c r="BK131" s="202"/>
      <c r="BL131" s="72"/>
      <c r="BM131" s="72"/>
      <c r="BN131" s="106"/>
    </row>
    <row r="132" customFormat="false" ht="60" hidden="false" customHeight="true" outlineLevel="0" collapsed="false">
      <c r="A132" s="36"/>
      <c r="B132" s="36" t="s">
        <v>62</v>
      </c>
      <c r="C132" s="36" t="s">
        <v>63</v>
      </c>
      <c r="D132" s="37" t="s">
        <v>64</v>
      </c>
      <c r="E132" s="37" t="s">
        <v>3528</v>
      </c>
      <c r="F132" s="38" t="s">
        <v>4187</v>
      </c>
      <c r="G132" s="38" t="s">
        <v>4202</v>
      </c>
      <c r="H132" s="37" t="s">
        <v>4203</v>
      </c>
      <c r="I132" s="39" t="s">
        <v>552</v>
      </c>
      <c r="J132" s="38" t="s">
        <v>4189</v>
      </c>
      <c r="K132" s="40" t="s">
        <v>554</v>
      </c>
      <c r="L132" s="40" t="s">
        <v>1118</v>
      </c>
      <c r="M132" s="40" t="s">
        <v>4190</v>
      </c>
      <c r="N132" s="40" t="n">
        <v>2445546</v>
      </c>
      <c r="O132" s="36" t="s">
        <v>107</v>
      </c>
      <c r="P132" s="36" t="s">
        <v>76</v>
      </c>
      <c r="Q132" s="41" t="s">
        <v>108</v>
      </c>
      <c r="R132" s="46" t="s">
        <v>1496</v>
      </c>
      <c r="S132" s="39" t="n">
        <v>8</v>
      </c>
      <c r="T132" s="43" t="n">
        <v>46234.6</v>
      </c>
      <c r="U132" s="37" t="s">
        <v>334</v>
      </c>
      <c r="V132" s="36"/>
      <c r="W132" s="41" t="s">
        <v>578</v>
      </c>
      <c r="X132" s="39" t="n">
        <v>50</v>
      </c>
      <c r="Y132" s="39"/>
      <c r="Z132" s="41" t="s">
        <v>578</v>
      </c>
      <c r="AA132" s="37" t="s">
        <v>4191</v>
      </c>
      <c r="AB132" s="39"/>
      <c r="AC132" s="41" t="s">
        <v>111</v>
      </c>
      <c r="AD132" s="40" t="n">
        <v>48</v>
      </c>
      <c r="AE132" s="44" t="n">
        <v>44756</v>
      </c>
      <c r="AF132" s="45" t="n">
        <v>46216</v>
      </c>
      <c r="AG132" s="38" t="s">
        <v>81</v>
      </c>
      <c r="AH132" s="38" t="s">
        <v>82</v>
      </c>
      <c r="AI132" s="41" t="s">
        <v>4254</v>
      </c>
      <c r="AJ132" s="38" t="s">
        <v>316</v>
      </c>
      <c r="AK132" s="45" t="s">
        <v>2203</v>
      </c>
      <c r="AL132" s="41"/>
      <c r="AM132" s="41" t="s">
        <v>85</v>
      </c>
      <c r="AN132" s="41" t="s">
        <v>3176</v>
      </c>
      <c r="AO132" s="41" t="s">
        <v>87</v>
      </c>
      <c r="AP132" s="39" t="s">
        <v>4193</v>
      </c>
      <c r="AQ132" s="46"/>
      <c r="AR132" s="45"/>
      <c r="AS132" s="41" t="s">
        <v>90</v>
      </c>
      <c r="AT132" s="36" t="s">
        <v>746</v>
      </c>
      <c r="AU132" s="36" t="n">
        <v>4418</v>
      </c>
      <c r="AV132" s="38"/>
      <c r="AW132" s="38"/>
      <c r="AX132" s="36"/>
      <c r="AY132" s="36"/>
      <c r="AZ132" s="36"/>
      <c r="BA132" s="38"/>
      <c r="BB132" s="38" t="s">
        <v>116</v>
      </c>
      <c r="BC132" s="38" t="s">
        <v>117</v>
      </c>
      <c r="BD132" s="41" t="n">
        <v>3201</v>
      </c>
      <c r="BE132" s="38"/>
      <c r="BF132" s="47"/>
      <c r="BG132" s="104" t="s">
        <v>1481</v>
      </c>
      <c r="BH132" s="105"/>
      <c r="BI132" s="36"/>
      <c r="BJ132" s="220"/>
      <c r="BK132" s="202"/>
      <c r="BL132" s="72"/>
      <c r="BM132" s="72"/>
      <c r="BN132" s="106"/>
    </row>
    <row r="133" customFormat="false" ht="60" hidden="false" customHeight="true" outlineLevel="0" collapsed="false">
      <c r="A133" s="36"/>
      <c r="B133" s="36" t="s">
        <v>62</v>
      </c>
      <c r="C133" s="36" t="s">
        <v>63</v>
      </c>
      <c r="D133" s="37" t="s">
        <v>64</v>
      </c>
      <c r="E133" s="37" t="s">
        <v>3528</v>
      </c>
      <c r="F133" s="38" t="s">
        <v>4255</v>
      </c>
      <c r="G133" s="38" t="s">
        <v>4206</v>
      </c>
      <c r="H133" s="37" t="s">
        <v>4207</v>
      </c>
      <c r="I133" s="39" t="s">
        <v>1761</v>
      </c>
      <c r="J133" s="38" t="s">
        <v>1603</v>
      </c>
      <c r="K133" s="40" t="s">
        <v>431</v>
      </c>
      <c r="L133" s="40" t="s">
        <v>432</v>
      </c>
      <c r="M133" s="40" t="s">
        <v>4208</v>
      </c>
      <c r="N133" s="40" t="n">
        <v>4802796</v>
      </c>
      <c r="O133" s="36" t="s">
        <v>4209</v>
      </c>
      <c r="P133" s="36" t="s">
        <v>76</v>
      </c>
      <c r="Q133" s="41" t="s">
        <v>239</v>
      </c>
      <c r="R133" s="46" t="s">
        <v>1496</v>
      </c>
      <c r="S133" s="39" t="n">
        <v>12</v>
      </c>
      <c r="T133" s="43" t="n">
        <v>47695.4</v>
      </c>
      <c r="U133" s="37" t="s">
        <v>4210</v>
      </c>
      <c r="V133" s="36" t="s">
        <v>242</v>
      </c>
      <c r="W133" s="36" t="s">
        <v>242</v>
      </c>
      <c r="X133" s="39" t="n">
        <v>1250</v>
      </c>
      <c r="Y133" s="39" t="s">
        <v>242</v>
      </c>
      <c r="Z133" s="41" t="s">
        <v>242</v>
      </c>
      <c r="AA133" s="37" t="s">
        <v>4211</v>
      </c>
      <c r="AB133" s="39" t="s">
        <v>242</v>
      </c>
      <c r="AC133" s="41" t="s">
        <v>242</v>
      </c>
      <c r="AD133" s="40" t="n">
        <v>48</v>
      </c>
      <c r="AE133" s="44" t="n">
        <v>44756</v>
      </c>
      <c r="AF133" s="45" t="n">
        <v>46216</v>
      </c>
      <c r="AG133" s="38" t="s">
        <v>81</v>
      </c>
      <c r="AH133" s="38" t="s">
        <v>82</v>
      </c>
      <c r="AI133" s="41" t="s">
        <v>4256</v>
      </c>
      <c r="AJ133" s="38" t="s">
        <v>316</v>
      </c>
      <c r="AK133" s="45" t="s">
        <v>2203</v>
      </c>
      <c r="AL133" s="41"/>
      <c r="AM133" s="41" t="s">
        <v>85</v>
      </c>
      <c r="AN133" s="41" t="s">
        <v>3176</v>
      </c>
      <c r="AO133" s="41" t="s">
        <v>87</v>
      </c>
      <c r="AP133" s="39" t="s">
        <v>4213</v>
      </c>
      <c r="AQ133" s="46"/>
      <c r="AR133" s="45"/>
      <c r="AS133" s="41" t="s">
        <v>90</v>
      </c>
      <c r="AT133" s="36" t="s">
        <v>746</v>
      </c>
      <c r="AU133" s="36" t="n">
        <v>4421</v>
      </c>
      <c r="AV133" s="38"/>
      <c r="AW133" s="38"/>
      <c r="AX133" s="36"/>
      <c r="AY133" s="36"/>
      <c r="AZ133" s="36"/>
      <c r="BA133" s="38"/>
      <c r="BB133" s="38" t="s">
        <v>386</v>
      </c>
      <c r="BC133" s="38" t="s">
        <v>387</v>
      </c>
      <c r="BD133" s="41" t="n">
        <v>2971</v>
      </c>
      <c r="BE133" s="38"/>
      <c r="BF133" s="47"/>
      <c r="BG133" s="104" t="s">
        <v>1481</v>
      </c>
      <c r="BH133" s="105"/>
      <c r="BI133" s="36"/>
      <c r="BJ133" s="220"/>
      <c r="BK133" s="202"/>
      <c r="BL133" s="72"/>
      <c r="BM133" s="72"/>
      <c r="BN133" s="106"/>
    </row>
    <row r="134" customFormat="false" ht="60" hidden="false" customHeight="true" outlineLevel="0" collapsed="false">
      <c r="A134" s="51"/>
      <c r="B134" s="36" t="s">
        <v>62</v>
      </c>
      <c r="C134" s="36" t="s">
        <v>63</v>
      </c>
      <c r="D134" s="37" t="s">
        <v>64</v>
      </c>
      <c r="E134" s="37" t="s">
        <v>2140</v>
      </c>
      <c r="F134" s="38" t="s">
        <v>2141</v>
      </c>
      <c r="G134" s="51" t="s">
        <v>4257</v>
      </c>
      <c r="H134" s="51" t="s">
        <v>4258</v>
      </c>
      <c r="I134" s="39" t="s">
        <v>552</v>
      </c>
      <c r="J134" s="38" t="s">
        <v>553</v>
      </c>
      <c r="K134" s="40" t="s">
        <v>554</v>
      </c>
      <c r="L134" s="40" t="s">
        <v>555</v>
      </c>
      <c r="M134" s="38" t="s">
        <v>3260</v>
      </c>
      <c r="N134" s="40" t="n">
        <v>2513308</v>
      </c>
      <c r="O134" s="36" t="s">
        <v>558</v>
      </c>
      <c r="P134" s="36" t="s">
        <v>76</v>
      </c>
      <c r="Q134" s="41" t="s">
        <v>108</v>
      </c>
      <c r="R134" s="44" t="n">
        <v>43769</v>
      </c>
      <c r="S134" s="39" t="n">
        <v>8</v>
      </c>
      <c r="T134" s="43" t="n">
        <f aca="false">R134+S134*365.2</f>
        <v>46690.6</v>
      </c>
      <c r="U134" s="248" t="s">
        <v>334</v>
      </c>
      <c r="V134" s="51" t="str">
        <f aca="false">IF(Y134="","",Y134)</f>
        <v/>
      </c>
      <c r="W134" s="51" t="str">
        <f aca="false">IF(Z134="","",Z134)</f>
        <v>°С</v>
      </c>
      <c r="X134" s="39" t="n">
        <v>100</v>
      </c>
      <c r="Y134" s="39"/>
      <c r="Z134" s="41" t="s">
        <v>109</v>
      </c>
      <c r="AA134" s="37" t="s">
        <v>742</v>
      </c>
      <c r="AB134" s="39"/>
      <c r="AC134" s="41" t="s">
        <v>578</v>
      </c>
      <c r="AD134" s="40" t="n">
        <v>60</v>
      </c>
      <c r="AE134" s="44" t="n">
        <v>43769</v>
      </c>
      <c r="AF134" s="45" t="n">
        <f aca="false">IF(AD134=0,0,IF(AE134="","",EDATE(AE134,AD134)-DAY(1)))</f>
        <v>45565</v>
      </c>
      <c r="AG134" s="45" t="s">
        <v>81</v>
      </c>
      <c r="AH134" s="45" t="s">
        <v>2023</v>
      </c>
      <c r="AI134" s="41" t="s">
        <v>4259</v>
      </c>
      <c r="AJ134" s="38" t="s">
        <v>2111</v>
      </c>
      <c r="AK134" s="45" t="str">
        <f aca="true">IF(AE134=0,"нет данных",IF(TODAY()&lt;AF134-30,"поверен",IF(TODAY()&gt;AF134,"ЗАМЕНИТЬ","ПРОСРОЧЕН")))</f>
        <v>ЗАМЕНИТЬ</v>
      </c>
      <c r="AL134" s="41"/>
      <c r="AM134" s="41" t="s">
        <v>85</v>
      </c>
      <c r="AN134" s="41" t="s">
        <v>3176</v>
      </c>
      <c r="AO134" s="41" t="s">
        <v>87</v>
      </c>
      <c r="AP134" s="39" t="s">
        <v>4260</v>
      </c>
      <c r="AQ134" s="46" t="s">
        <v>4261</v>
      </c>
      <c r="AR134" s="45"/>
      <c r="AS134" s="41" t="s">
        <v>90</v>
      </c>
      <c r="AT134" s="36" t="s">
        <v>746</v>
      </c>
      <c r="AU134" s="36"/>
      <c r="AV134" s="46" t="s">
        <v>4261</v>
      </c>
      <c r="AW134" s="38"/>
      <c r="AX134" s="36"/>
      <c r="AY134" s="36"/>
      <c r="AZ134" s="36"/>
      <c r="BA134" s="38"/>
      <c r="BB134" s="38" t="s">
        <v>116</v>
      </c>
      <c r="BC134" s="38" t="s">
        <v>117</v>
      </c>
      <c r="BD134" s="41" t="n">
        <v>3201</v>
      </c>
      <c r="BE134" s="38"/>
      <c r="BF134" s="47"/>
      <c r="BG134" s="51"/>
      <c r="BH134" s="49"/>
      <c r="BI134" s="46" t="s">
        <v>563</v>
      </c>
      <c r="BJ134" s="623" t="s">
        <v>4262</v>
      </c>
      <c r="BK134" s="51" t="s">
        <v>565</v>
      </c>
      <c r="BL134" s="120"/>
      <c r="BM134" s="120"/>
      <c r="BN134" s="624"/>
    </row>
    <row r="135" customFormat="false" ht="60" hidden="false" customHeight="true" outlineLevel="0" collapsed="false">
      <c r="A135" s="51"/>
      <c r="B135" s="36" t="s">
        <v>62</v>
      </c>
      <c r="C135" s="36" t="s">
        <v>63</v>
      </c>
      <c r="D135" s="37" t="s">
        <v>64</v>
      </c>
      <c r="E135" s="37" t="s">
        <v>2140</v>
      </c>
      <c r="F135" s="38" t="s">
        <v>2141</v>
      </c>
      <c r="G135" s="51" t="s">
        <v>4263</v>
      </c>
      <c r="H135" s="51" t="s">
        <v>4264</v>
      </c>
      <c r="I135" s="39" t="s">
        <v>552</v>
      </c>
      <c r="J135" s="38" t="s">
        <v>553</v>
      </c>
      <c r="K135" s="40" t="s">
        <v>554</v>
      </c>
      <c r="L135" s="40" t="s">
        <v>555</v>
      </c>
      <c r="M135" s="38" t="s">
        <v>3260</v>
      </c>
      <c r="N135" s="40" t="n">
        <v>2513309</v>
      </c>
      <c r="O135" s="36" t="s">
        <v>558</v>
      </c>
      <c r="P135" s="36" t="s">
        <v>76</v>
      </c>
      <c r="Q135" s="41" t="s">
        <v>108</v>
      </c>
      <c r="R135" s="44" t="n">
        <v>43775</v>
      </c>
      <c r="S135" s="39" t="n">
        <v>8</v>
      </c>
      <c r="T135" s="43" t="n">
        <f aca="false">R135+S135*365.2</f>
        <v>46696.6</v>
      </c>
      <c r="U135" s="248" t="s">
        <v>334</v>
      </c>
      <c r="V135" s="51" t="str">
        <f aca="false">IF(Y135="","",Y135)</f>
        <v/>
      </c>
      <c r="W135" s="51" t="str">
        <f aca="false">IF(Z135="","",Z135)</f>
        <v>°С</v>
      </c>
      <c r="X135" s="39" t="n">
        <v>100</v>
      </c>
      <c r="Y135" s="39"/>
      <c r="Z135" s="41" t="s">
        <v>109</v>
      </c>
      <c r="AA135" s="37" t="s">
        <v>742</v>
      </c>
      <c r="AB135" s="39"/>
      <c r="AC135" s="41" t="s">
        <v>578</v>
      </c>
      <c r="AD135" s="40" t="n">
        <v>60</v>
      </c>
      <c r="AE135" s="44" t="n">
        <v>43775</v>
      </c>
      <c r="AF135" s="45" t="n">
        <f aca="false">IF(AD135=0,0,IF(AE135="","",EDATE(AE135,AD135)-DAY(1)))</f>
        <v>45571</v>
      </c>
      <c r="AG135" s="45" t="s">
        <v>81</v>
      </c>
      <c r="AH135" s="45" t="s">
        <v>2023</v>
      </c>
      <c r="AI135" s="41" t="s">
        <v>4265</v>
      </c>
      <c r="AJ135" s="38" t="s">
        <v>2111</v>
      </c>
      <c r="AK135" s="45" t="str">
        <f aca="true">IF(AE135=0,"нет данных",IF(TODAY()&lt;AF135-30,"поверен",IF(TODAY()&gt;AF135,"ЗАМЕНИТЬ","ПРОСРОЧЕН")))</f>
        <v>ЗАМЕНИТЬ</v>
      </c>
      <c r="AL135" s="41"/>
      <c r="AM135" s="41" t="s">
        <v>85</v>
      </c>
      <c r="AN135" s="41" t="s">
        <v>3176</v>
      </c>
      <c r="AO135" s="41" t="s">
        <v>87</v>
      </c>
      <c r="AP135" s="39" t="s">
        <v>4260</v>
      </c>
      <c r="AQ135" s="46" t="s">
        <v>4261</v>
      </c>
      <c r="AR135" s="45"/>
      <c r="AS135" s="41" t="s">
        <v>90</v>
      </c>
      <c r="AT135" s="36" t="s">
        <v>746</v>
      </c>
      <c r="AU135" s="36"/>
      <c r="AV135" s="46" t="s">
        <v>4261</v>
      </c>
      <c r="AW135" s="38"/>
      <c r="AX135" s="36"/>
      <c r="AY135" s="36"/>
      <c r="AZ135" s="36"/>
      <c r="BA135" s="38"/>
      <c r="BB135" s="38" t="s">
        <v>116</v>
      </c>
      <c r="BC135" s="38" t="s">
        <v>117</v>
      </c>
      <c r="BD135" s="41" t="n">
        <v>3201</v>
      </c>
      <c r="BE135" s="38"/>
      <c r="BF135" s="47"/>
      <c r="BG135" s="51"/>
      <c r="BH135" s="49"/>
      <c r="BI135" s="46" t="s">
        <v>563</v>
      </c>
      <c r="BJ135" s="623" t="s">
        <v>4262</v>
      </c>
      <c r="BK135" s="51" t="s">
        <v>565</v>
      </c>
      <c r="BL135" s="120"/>
      <c r="BM135" s="120"/>
      <c r="BN135" s="624"/>
    </row>
    <row r="136" customFormat="false" ht="60" hidden="false" customHeight="true" outlineLevel="0" collapsed="false">
      <c r="A136" s="51"/>
      <c r="B136" s="36" t="s">
        <v>62</v>
      </c>
      <c r="C136" s="36" t="s">
        <v>63</v>
      </c>
      <c r="D136" s="37" t="s">
        <v>64</v>
      </c>
      <c r="E136" s="37" t="s">
        <v>2140</v>
      </c>
      <c r="F136" s="38" t="s">
        <v>2141</v>
      </c>
      <c r="G136" s="51" t="s">
        <v>4266</v>
      </c>
      <c r="H136" s="51" t="s">
        <v>4267</v>
      </c>
      <c r="I136" s="39" t="s">
        <v>552</v>
      </c>
      <c r="J136" s="38" t="s">
        <v>553</v>
      </c>
      <c r="K136" s="40" t="s">
        <v>554</v>
      </c>
      <c r="L136" s="40" t="s">
        <v>555</v>
      </c>
      <c r="M136" s="38" t="s">
        <v>3260</v>
      </c>
      <c r="N136" s="40" t="n">
        <v>2513498</v>
      </c>
      <c r="O136" s="36" t="s">
        <v>558</v>
      </c>
      <c r="P136" s="36" t="s">
        <v>76</v>
      </c>
      <c r="Q136" s="41" t="s">
        <v>108</v>
      </c>
      <c r="R136" s="44" t="n">
        <v>43775</v>
      </c>
      <c r="S136" s="39" t="n">
        <v>8</v>
      </c>
      <c r="T136" s="43" t="n">
        <f aca="false">R136+S136*365.2</f>
        <v>46696.6</v>
      </c>
      <c r="U136" s="248" t="s">
        <v>334</v>
      </c>
      <c r="V136" s="51" t="str">
        <f aca="false">IF(Y136="","",Y136)</f>
        <v/>
      </c>
      <c r="W136" s="51" t="str">
        <f aca="false">IF(Z136="","",Z136)</f>
        <v>°С</v>
      </c>
      <c r="X136" s="39" t="n">
        <v>100</v>
      </c>
      <c r="Y136" s="39"/>
      <c r="Z136" s="41" t="s">
        <v>109</v>
      </c>
      <c r="AA136" s="37" t="s">
        <v>742</v>
      </c>
      <c r="AB136" s="39"/>
      <c r="AC136" s="41" t="s">
        <v>578</v>
      </c>
      <c r="AD136" s="40" t="n">
        <v>60</v>
      </c>
      <c r="AE136" s="44" t="n">
        <v>43775</v>
      </c>
      <c r="AF136" s="45" t="n">
        <f aca="false">IF(AD136=0,0,IF(AE136="","",EDATE(AE136,AD136)-DAY(1)))</f>
        <v>45571</v>
      </c>
      <c r="AG136" s="45" t="s">
        <v>81</v>
      </c>
      <c r="AH136" s="45" t="s">
        <v>2023</v>
      </c>
      <c r="AI136" s="41" t="s">
        <v>4268</v>
      </c>
      <c r="AJ136" s="38" t="s">
        <v>2111</v>
      </c>
      <c r="AK136" s="45" t="str">
        <f aca="true">IF(AE136=0,"нет данных",IF(TODAY()&lt;AF136-30,"поверен",IF(TODAY()&gt;AF136,"ЗАМЕНИТЬ","ПРОСРОЧЕН")))</f>
        <v>ЗАМЕНИТЬ</v>
      </c>
      <c r="AL136" s="41"/>
      <c r="AM136" s="41" t="s">
        <v>85</v>
      </c>
      <c r="AN136" s="41" t="s">
        <v>3176</v>
      </c>
      <c r="AO136" s="41" t="s">
        <v>87</v>
      </c>
      <c r="AP136" s="39" t="s">
        <v>4260</v>
      </c>
      <c r="AQ136" s="46" t="s">
        <v>4261</v>
      </c>
      <c r="AR136" s="45"/>
      <c r="AS136" s="41" t="s">
        <v>90</v>
      </c>
      <c r="AT136" s="36" t="s">
        <v>746</v>
      </c>
      <c r="AU136" s="36"/>
      <c r="AV136" s="46" t="s">
        <v>4261</v>
      </c>
      <c r="AW136" s="38"/>
      <c r="AX136" s="36"/>
      <c r="AY136" s="36"/>
      <c r="AZ136" s="36"/>
      <c r="BA136" s="38"/>
      <c r="BB136" s="38" t="s">
        <v>116</v>
      </c>
      <c r="BC136" s="38" t="s">
        <v>117</v>
      </c>
      <c r="BD136" s="41" t="n">
        <v>3201</v>
      </c>
      <c r="BE136" s="38"/>
      <c r="BF136" s="47"/>
      <c r="BG136" s="51"/>
      <c r="BH136" s="49"/>
      <c r="BI136" s="46" t="s">
        <v>563</v>
      </c>
      <c r="BJ136" s="623" t="s">
        <v>4262</v>
      </c>
      <c r="BK136" s="51" t="s">
        <v>565</v>
      </c>
      <c r="BL136" s="120"/>
      <c r="BM136" s="120"/>
      <c r="BN136" s="624"/>
    </row>
    <row r="137" customFormat="false" ht="60" hidden="false" customHeight="true" outlineLevel="0" collapsed="false">
      <c r="A137" s="36"/>
      <c r="B137" s="36" t="s">
        <v>62</v>
      </c>
      <c r="C137" s="36" t="s">
        <v>63</v>
      </c>
      <c r="D137" s="37" t="s">
        <v>64</v>
      </c>
      <c r="E137" s="37" t="s">
        <v>2140</v>
      </c>
      <c r="F137" s="38" t="s">
        <v>2141</v>
      </c>
      <c r="G137" s="38" t="s">
        <v>4269</v>
      </c>
      <c r="H137" s="37" t="s">
        <v>4270</v>
      </c>
      <c r="I137" s="39" t="s">
        <v>374</v>
      </c>
      <c r="J137" s="38" t="s">
        <v>375</v>
      </c>
      <c r="K137" s="40" t="s">
        <v>376</v>
      </c>
      <c r="L137" s="40" t="s">
        <v>377</v>
      </c>
      <c r="M137" s="40" t="s">
        <v>4271</v>
      </c>
      <c r="N137" s="40" t="n">
        <v>1367</v>
      </c>
      <c r="O137" s="36" t="s">
        <v>379</v>
      </c>
      <c r="P137" s="36" t="s">
        <v>76</v>
      </c>
      <c r="Q137" s="41" t="s">
        <v>239</v>
      </c>
      <c r="R137" s="42" t="n">
        <v>43861</v>
      </c>
      <c r="S137" s="39" t="n">
        <v>14</v>
      </c>
      <c r="T137" s="43" t="n">
        <f aca="false">R137+S137*365.2</f>
        <v>48973.8</v>
      </c>
      <c r="U137" s="37" t="s">
        <v>4272</v>
      </c>
      <c r="V137" s="36"/>
      <c r="W137" s="36" t="str">
        <f aca="false">IF(Z137="","",Z137)</f>
        <v>м</v>
      </c>
      <c r="X137" s="39" t="s">
        <v>4273</v>
      </c>
      <c r="Y137" s="39"/>
      <c r="Z137" s="41" t="s">
        <v>242</v>
      </c>
      <c r="AA137" s="37" t="s">
        <v>2201</v>
      </c>
      <c r="AB137" s="39" t="s">
        <v>242</v>
      </c>
      <c r="AC137" s="41" t="s">
        <v>242</v>
      </c>
      <c r="AD137" s="40" t="n">
        <v>24</v>
      </c>
      <c r="AE137" s="44" t="n">
        <v>45203</v>
      </c>
      <c r="AF137" s="45" t="n">
        <f aca="false">IF(AD137=0,0,IF(AE137="","",EDATE(AE137,AD137)-DAY(1)))</f>
        <v>45903</v>
      </c>
      <c r="AG137" s="45" t="s">
        <v>314</v>
      </c>
      <c r="AH137" s="45" t="s">
        <v>82</v>
      </c>
      <c r="AI137" s="41" t="s">
        <v>4274</v>
      </c>
      <c r="AJ137" s="38" t="s">
        <v>113</v>
      </c>
      <c r="AK137" s="45" t="str">
        <f aca="true">IF(AE137=0,"нет данных",IF(TODAY()&lt;AF137-30,"поверен",IF(TODAY()&gt;AF137,"ЗАМЕНИТЬ","ПРОСРОЧЕН")))</f>
        <v>ЗАМЕНИТЬ</v>
      </c>
      <c r="AL137" s="41"/>
      <c r="AM137" s="41" t="s">
        <v>85</v>
      </c>
      <c r="AN137" s="41" t="s">
        <v>3176</v>
      </c>
      <c r="AO137" s="41" t="s">
        <v>87</v>
      </c>
      <c r="AP137" s="39" t="s">
        <v>4275</v>
      </c>
      <c r="AQ137" s="46" t="s">
        <v>4261</v>
      </c>
      <c r="AR137" s="45"/>
      <c r="AS137" s="41" t="s">
        <v>90</v>
      </c>
      <c r="AT137" s="36" t="s">
        <v>91</v>
      </c>
      <c r="AU137" s="36"/>
      <c r="AV137" s="46" t="s">
        <v>4261</v>
      </c>
      <c r="AW137" s="38"/>
      <c r="AX137" s="36"/>
      <c r="AY137" s="36"/>
      <c r="AZ137" s="36"/>
      <c r="BA137" s="38"/>
      <c r="BB137" s="38" t="s">
        <v>386</v>
      </c>
      <c r="BC137" s="38" t="s">
        <v>387</v>
      </c>
      <c r="BD137" s="41" t="n">
        <v>2971</v>
      </c>
      <c r="BE137" s="38"/>
      <c r="BF137" s="47"/>
      <c r="BG137" s="36"/>
      <c r="BH137" s="202"/>
      <c r="BI137" s="46" t="s">
        <v>389</v>
      </c>
      <c r="BJ137" s="622" t="s">
        <v>390</v>
      </c>
      <c r="BK137" s="46" t="s">
        <v>391</v>
      </c>
      <c r="BL137" s="2" t="s">
        <v>4276</v>
      </c>
      <c r="BM137" s="2"/>
      <c r="BN137" s="203"/>
    </row>
    <row r="138" customFormat="false" ht="60" hidden="false" customHeight="true" outlineLevel="0" collapsed="false">
      <c r="A138" s="36"/>
      <c r="B138" s="36" t="s">
        <v>62</v>
      </c>
      <c r="C138" s="36" t="s">
        <v>63</v>
      </c>
      <c r="D138" s="37" t="s">
        <v>64</v>
      </c>
      <c r="E138" s="37" t="s">
        <v>2140</v>
      </c>
      <c r="F138" s="38" t="s">
        <v>2141</v>
      </c>
      <c r="G138" s="38" t="s">
        <v>4277</v>
      </c>
      <c r="H138" s="37" t="s">
        <v>4278</v>
      </c>
      <c r="I138" s="39" t="s">
        <v>374</v>
      </c>
      <c r="J138" s="38" t="s">
        <v>375</v>
      </c>
      <c r="K138" s="40" t="s">
        <v>376</v>
      </c>
      <c r="L138" s="40" t="s">
        <v>377</v>
      </c>
      <c r="M138" s="40" t="s">
        <v>4271</v>
      </c>
      <c r="N138" s="40" t="n">
        <v>1366</v>
      </c>
      <c r="O138" s="36" t="s">
        <v>379</v>
      </c>
      <c r="P138" s="36" t="s">
        <v>76</v>
      </c>
      <c r="Q138" s="41" t="s">
        <v>239</v>
      </c>
      <c r="R138" s="42" t="n">
        <v>43861</v>
      </c>
      <c r="S138" s="39" t="n">
        <v>14</v>
      </c>
      <c r="T138" s="43" t="n">
        <f aca="false">R138+S138*365.2</f>
        <v>48973.8</v>
      </c>
      <c r="U138" s="37" t="s">
        <v>4272</v>
      </c>
      <c r="V138" s="36"/>
      <c r="W138" s="36" t="str">
        <f aca="false">IF(Z138="","",Z138)</f>
        <v>м</v>
      </c>
      <c r="X138" s="39" t="s">
        <v>4273</v>
      </c>
      <c r="Y138" s="39"/>
      <c r="Z138" s="41" t="s">
        <v>242</v>
      </c>
      <c r="AA138" s="37" t="s">
        <v>2201</v>
      </c>
      <c r="AB138" s="39" t="s">
        <v>242</v>
      </c>
      <c r="AC138" s="41" t="s">
        <v>242</v>
      </c>
      <c r="AD138" s="40" t="n">
        <v>24</v>
      </c>
      <c r="AE138" s="44" t="n">
        <v>45203</v>
      </c>
      <c r="AF138" s="45" t="n">
        <f aca="false">IF(AD138=0,0,IF(AE138="","",EDATE(AE138,AD138)-DAY(1)))</f>
        <v>45903</v>
      </c>
      <c r="AG138" s="45" t="s">
        <v>314</v>
      </c>
      <c r="AH138" s="45" t="s">
        <v>82</v>
      </c>
      <c r="AI138" s="41" t="s">
        <v>4279</v>
      </c>
      <c r="AJ138" s="38" t="s">
        <v>113</v>
      </c>
      <c r="AK138" s="45" t="str">
        <f aca="true">IF(AE138=0,"нет данных",IF(TODAY()&lt;AF138-30,"поверен",IF(TODAY()&gt;AF138,"ЗАМЕНИТЬ","ПРОСРОЧЕН")))</f>
        <v>ЗАМЕНИТЬ</v>
      </c>
      <c r="AL138" s="41"/>
      <c r="AM138" s="41" t="s">
        <v>85</v>
      </c>
      <c r="AN138" s="41" t="s">
        <v>3176</v>
      </c>
      <c r="AO138" s="41" t="s">
        <v>87</v>
      </c>
      <c r="AP138" s="39" t="s">
        <v>4275</v>
      </c>
      <c r="AQ138" s="46" t="s">
        <v>4261</v>
      </c>
      <c r="AR138" s="45"/>
      <c r="AS138" s="41" t="s">
        <v>90</v>
      </c>
      <c r="AT138" s="36" t="s">
        <v>91</v>
      </c>
      <c r="AU138" s="36"/>
      <c r="AV138" s="46" t="s">
        <v>4261</v>
      </c>
      <c r="AW138" s="38"/>
      <c r="AX138" s="36"/>
      <c r="AY138" s="36"/>
      <c r="AZ138" s="36"/>
      <c r="BA138" s="38"/>
      <c r="BB138" s="38" t="s">
        <v>386</v>
      </c>
      <c r="BC138" s="38" t="s">
        <v>387</v>
      </c>
      <c r="BD138" s="41" t="n">
        <v>2971</v>
      </c>
      <c r="BE138" s="38"/>
      <c r="BF138" s="47"/>
      <c r="BG138" s="36"/>
      <c r="BH138" s="202"/>
      <c r="BI138" s="46" t="s">
        <v>389</v>
      </c>
      <c r="BJ138" s="622" t="s">
        <v>390</v>
      </c>
      <c r="BK138" s="46" t="s">
        <v>391</v>
      </c>
      <c r="BL138" s="2" t="s">
        <v>4276</v>
      </c>
      <c r="BM138" s="2"/>
      <c r="BN138" s="203"/>
    </row>
    <row r="139" customFormat="false" ht="60" hidden="false" customHeight="true" outlineLevel="0" collapsed="false">
      <c r="A139" s="36"/>
      <c r="B139" s="36" t="s">
        <v>62</v>
      </c>
      <c r="C139" s="36" t="s">
        <v>63</v>
      </c>
      <c r="D139" s="37" t="s">
        <v>64</v>
      </c>
      <c r="E139" s="37" t="s">
        <v>2140</v>
      </c>
      <c r="F139" s="38" t="s">
        <v>2141</v>
      </c>
      <c r="G139" s="38" t="s">
        <v>4280</v>
      </c>
      <c r="H139" s="37" t="s">
        <v>4281</v>
      </c>
      <c r="I139" s="39" t="s">
        <v>2041</v>
      </c>
      <c r="J139" s="38" t="s">
        <v>2107</v>
      </c>
      <c r="K139" s="40" t="s">
        <v>410</v>
      </c>
      <c r="L139" s="40" t="s">
        <v>2108</v>
      </c>
      <c r="M139" s="38" t="s">
        <v>4282</v>
      </c>
      <c r="N139" s="40" t="n">
        <v>6133715</v>
      </c>
      <c r="O139" s="36" t="s">
        <v>1350</v>
      </c>
      <c r="P139" s="36" t="s">
        <v>76</v>
      </c>
      <c r="Q139" s="41" t="s">
        <v>135</v>
      </c>
      <c r="R139" s="74" t="n">
        <v>43775</v>
      </c>
      <c r="S139" s="39" t="n">
        <v>15</v>
      </c>
      <c r="T139" s="43" t="n">
        <f aca="false">R139+S139*365.2</f>
        <v>49253</v>
      </c>
      <c r="U139" s="37" t="s">
        <v>78</v>
      </c>
      <c r="V139" s="51" t="s">
        <v>242</v>
      </c>
      <c r="W139" s="51" t="str">
        <f aca="false">IF(Z139="","",Z139)</f>
        <v>Па</v>
      </c>
      <c r="X139" s="39" t="n">
        <v>10</v>
      </c>
      <c r="Y139" s="39" t="s">
        <v>242</v>
      </c>
      <c r="Z139" s="41" t="s">
        <v>138</v>
      </c>
      <c r="AA139" s="37" t="s">
        <v>594</v>
      </c>
      <c r="AB139" s="39"/>
      <c r="AC139" s="41" t="s">
        <v>111</v>
      </c>
      <c r="AD139" s="40" t="n">
        <v>60</v>
      </c>
      <c r="AE139" s="74" t="n">
        <v>43775</v>
      </c>
      <c r="AF139" s="45" t="n">
        <f aca="false">IF(AD139=0,0,IF(AE139="","",EDATE(AE139,AD139)-DAY(1)))</f>
        <v>45571</v>
      </c>
      <c r="AG139" s="45" t="s">
        <v>81</v>
      </c>
      <c r="AH139" s="45" t="s">
        <v>2023</v>
      </c>
      <c r="AI139" s="41" t="s">
        <v>4283</v>
      </c>
      <c r="AJ139" s="36" t="s">
        <v>4209</v>
      </c>
      <c r="AK139" s="45" t="str">
        <f aca="true">IF(AE139=0,"нет данных",IF(TODAY()&lt;AF139-30,"поверен",IF(TODAY()&gt;AF139,"ЗАМЕНИТЬ","ПРОСРОЧЕН")))</f>
        <v>ЗАМЕНИТЬ</v>
      </c>
      <c r="AL139" s="41"/>
      <c r="AM139" s="41" t="s">
        <v>85</v>
      </c>
      <c r="AN139" s="41" t="s">
        <v>3176</v>
      </c>
      <c r="AO139" s="41" t="s">
        <v>87</v>
      </c>
      <c r="AP139" s="39" t="s">
        <v>4284</v>
      </c>
      <c r="AQ139" s="46" t="s">
        <v>4261</v>
      </c>
      <c r="AR139" s="45"/>
      <c r="AS139" s="41" t="s">
        <v>90</v>
      </c>
      <c r="AT139" s="36" t="s">
        <v>91</v>
      </c>
      <c r="AU139" s="36"/>
      <c r="AV139" s="46" t="s">
        <v>4261</v>
      </c>
      <c r="AW139" s="38"/>
      <c r="AX139" s="36"/>
      <c r="AY139" s="36"/>
      <c r="AZ139" s="36"/>
      <c r="BA139" s="38"/>
      <c r="BB139" s="38" t="s">
        <v>141</v>
      </c>
      <c r="BC139" s="38" t="s">
        <v>142</v>
      </c>
      <c r="BD139" s="41" t="n">
        <v>3001</v>
      </c>
      <c r="BE139" s="38"/>
      <c r="BF139" s="47"/>
      <c r="BG139" s="51"/>
      <c r="BH139" s="49"/>
      <c r="BI139" s="46" t="s">
        <v>546</v>
      </c>
      <c r="BJ139" s="623" t="s">
        <v>3218</v>
      </c>
      <c r="BK139" s="51" t="s">
        <v>4285</v>
      </c>
      <c r="BL139" s="52"/>
      <c r="BM139" s="52"/>
      <c r="BN139" s="53"/>
    </row>
    <row r="140" customFormat="false" ht="60" hidden="false" customHeight="true" outlineLevel="0" collapsed="false">
      <c r="A140" s="36"/>
      <c r="B140" s="36" t="s">
        <v>62</v>
      </c>
      <c r="C140" s="36" t="s">
        <v>63</v>
      </c>
      <c r="D140" s="37" t="s">
        <v>64</v>
      </c>
      <c r="E140" s="37" t="s">
        <v>2140</v>
      </c>
      <c r="F140" s="38" t="s">
        <v>2141</v>
      </c>
      <c r="G140" s="38" t="s">
        <v>4286</v>
      </c>
      <c r="H140" s="37" t="s">
        <v>4287</v>
      </c>
      <c r="I140" s="39" t="s">
        <v>2041</v>
      </c>
      <c r="J140" s="38" t="s">
        <v>2107</v>
      </c>
      <c r="K140" s="40" t="s">
        <v>410</v>
      </c>
      <c r="L140" s="40" t="s">
        <v>2108</v>
      </c>
      <c r="M140" s="38" t="s">
        <v>4282</v>
      </c>
      <c r="N140" s="40" t="n">
        <v>6133714</v>
      </c>
      <c r="O140" s="36" t="s">
        <v>1350</v>
      </c>
      <c r="P140" s="36" t="s">
        <v>76</v>
      </c>
      <c r="Q140" s="41" t="s">
        <v>135</v>
      </c>
      <c r="R140" s="74" t="n">
        <v>43775</v>
      </c>
      <c r="S140" s="39" t="n">
        <v>15</v>
      </c>
      <c r="T140" s="43" t="n">
        <f aca="false">R140+S140*365.2</f>
        <v>49253</v>
      </c>
      <c r="U140" s="37" t="s">
        <v>78</v>
      </c>
      <c r="V140" s="51" t="s">
        <v>242</v>
      </c>
      <c r="W140" s="51" t="str">
        <f aca="false">IF(Z140="","",Z140)</f>
        <v>Па</v>
      </c>
      <c r="X140" s="39" t="n">
        <v>10</v>
      </c>
      <c r="Y140" s="39" t="s">
        <v>242</v>
      </c>
      <c r="Z140" s="41" t="s">
        <v>138</v>
      </c>
      <c r="AA140" s="37" t="s">
        <v>594</v>
      </c>
      <c r="AB140" s="39"/>
      <c r="AC140" s="41" t="s">
        <v>111</v>
      </c>
      <c r="AD140" s="40" t="n">
        <v>60</v>
      </c>
      <c r="AE140" s="74" t="n">
        <v>43775</v>
      </c>
      <c r="AF140" s="45" t="n">
        <f aca="false">IF(AD140=0,0,IF(AE140="","",EDATE(AE140,AD140)-DAY(1)))</f>
        <v>45571</v>
      </c>
      <c r="AG140" s="45" t="s">
        <v>81</v>
      </c>
      <c r="AH140" s="45" t="s">
        <v>2023</v>
      </c>
      <c r="AI140" s="41" t="s">
        <v>4288</v>
      </c>
      <c r="AJ140" s="36" t="s">
        <v>4209</v>
      </c>
      <c r="AK140" s="45" t="str">
        <f aca="true">IF(AE140=0,"нет данных",IF(TODAY()&lt;AF140-30,"поверен",IF(TODAY()&gt;AF140,"ЗАМЕНИТЬ","ПРОСРОЧЕН")))</f>
        <v>ЗАМЕНИТЬ</v>
      </c>
      <c r="AL140" s="41"/>
      <c r="AM140" s="41" t="s">
        <v>85</v>
      </c>
      <c r="AN140" s="41" t="s">
        <v>3176</v>
      </c>
      <c r="AO140" s="41" t="s">
        <v>87</v>
      </c>
      <c r="AP140" s="39" t="s">
        <v>4284</v>
      </c>
      <c r="AQ140" s="46" t="s">
        <v>4261</v>
      </c>
      <c r="AR140" s="45"/>
      <c r="AS140" s="41" t="s">
        <v>90</v>
      </c>
      <c r="AT140" s="36" t="s">
        <v>91</v>
      </c>
      <c r="AU140" s="36"/>
      <c r="AV140" s="46" t="s">
        <v>4261</v>
      </c>
      <c r="AW140" s="38"/>
      <c r="AX140" s="36"/>
      <c r="AY140" s="36"/>
      <c r="AZ140" s="36"/>
      <c r="BA140" s="38"/>
      <c r="BB140" s="38" t="s">
        <v>141</v>
      </c>
      <c r="BC140" s="38" t="s">
        <v>142</v>
      </c>
      <c r="BD140" s="41" t="n">
        <v>3001</v>
      </c>
      <c r="BE140" s="38"/>
      <c r="BF140" s="47"/>
      <c r="BG140" s="51"/>
      <c r="BH140" s="49"/>
      <c r="BI140" s="46" t="s">
        <v>546</v>
      </c>
      <c r="BJ140" s="623" t="s">
        <v>3218</v>
      </c>
      <c r="BK140" s="51" t="s">
        <v>4285</v>
      </c>
      <c r="BL140" s="52"/>
      <c r="BM140" s="52"/>
      <c r="BN140" s="53"/>
    </row>
    <row r="141" customFormat="false" ht="60" hidden="false" customHeight="true" outlineLevel="0" collapsed="false">
      <c r="A141" s="36"/>
      <c r="B141" s="36" t="s">
        <v>62</v>
      </c>
      <c r="C141" s="36" t="s">
        <v>63</v>
      </c>
      <c r="D141" s="37" t="s">
        <v>64</v>
      </c>
      <c r="E141" s="37" t="s">
        <v>2140</v>
      </c>
      <c r="F141" s="38" t="s">
        <v>2141</v>
      </c>
      <c r="G141" s="38" t="s">
        <v>4289</v>
      </c>
      <c r="H141" s="37" t="s">
        <v>4290</v>
      </c>
      <c r="I141" s="39" t="s">
        <v>2041</v>
      </c>
      <c r="J141" s="38" t="s">
        <v>2107</v>
      </c>
      <c r="K141" s="40" t="s">
        <v>410</v>
      </c>
      <c r="L141" s="40" t="s">
        <v>2108</v>
      </c>
      <c r="M141" s="38" t="s">
        <v>4282</v>
      </c>
      <c r="N141" s="40" t="n">
        <v>6133713</v>
      </c>
      <c r="O141" s="36" t="s">
        <v>1350</v>
      </c>
      <c r="P141" s="36" t="s">
        <v>76</v>
      </c>
      <c r="Q141" s="41" t="s">
        <v>135</v>
      </c>
      <c r="R141" s="74" t="n">
        <v>43775</v>
      </c>
      <c r="S141" s="39" t="n">
        <v>15</v>
      </c>
      <c r="T141" s="43" t="n">
        <f aca="false">R141+S141*365.2</f>
        <v>49253</v>
      </c>
      <c r="U141" s="37" t="s">
        <v>78</v>
      </c>
      <c r="V141" s="51" t="s">
        <v>242</v>
      </c>
      <c r="W141" s="51" t="str">
        <f aca="false">IF(Z141="","",Z141)</f>
        <v>Па</v>
      </c>
      <c r="X141" s="39" t="n">
        <v>10</v>
      </c>
      <c r="Y141" s="39" t="s">
        <v>242</v>
      </c>
      <c r="Z141" s="41" t="s">
        <v>138</v>
      </c>
      <c r="AA141" s="37" t="s">
        <v>594</v>
      </c>
      <c r="AB141" s="39"/>
      <c r="AC141" s="41" t="s">
        <v>111</v>
      </c>
      <c r="AD141" s="40" t="n">
        <v>60</v>
      </c>
      <c r="AE141" s="74" t="n">
        <v>43775</v>
      </c>
      <c r="AF141" s="45" t="n">
        <f aca="false">IF(AD141=0,0,IF(AE141="","",EDATE(AE141,AD141)-DAY(1)))</f>
        <v>45571</v>
      </c>
      <c r="AG141" s="45" t="s">
        <v>81</v>
      </c>
      <c r="AH141" s="45" t="s">
        <v>2023</v>
      </c>
      <c r="AI141" s="41" t="s">
        <v>4291</v>
      </c>
      <c r="AJ141" s="36" t="s">
        <v>4209</v>
      </c>
      <c r="AK141" s="45" t="str">
        <f aca="true">IF(AE141=0,"нет данных",IF(TODAY()&lt;AF141-30,"поверен",IF(TODAY()&gt;AF141,"ЗАМЕНИТЬ","ПРОСРОЧЕН")))</f>
        <v>ЗАМЕНИТЬ</v>
      </c>
      <c r="AL141" s="41"/>
      <c r="AM141" s="41" t="s">
        <v>85</v>
      </c>
      <c r="AN141" s="41" t="s">
        <v>3176</v>
      </c>
      <c r="AO141" s="41" t="s">
        <v>87</v>
      </c>
      <c r="AP141" s="39" t="s">
        <v>4284</v>
      </c>
      <c r="AQ141" s="46" t="s">
        <v>4261</v>
      </c>
      <c r="AR141" s="45"/>
      <c r="AS141" s="41" t="s">
        <v>90</v>
      </c>
      <c r="AT141" s="36" t="s">
        <v>91</v>
      </c>
      <c r="AU141" s="36"/>
      <c r="AV141" s="46" t="s">
        <v>4261</v>
      </c>
      <c r="AW141" s="38"/>
      <c r="AX141" s="36"/>
      <c r="AY141" s="36"/>
      <c r="AZ141" s="36"/>
      <c r="BA141" s="38"/>
      <c r="BB141" s="38" t="s">
        <v>141</v>
      </c>
      <c r="BC141" s="38" t="s">
        <v>142</v>
      </c>
      <c r="BD141" s="41" t="n">
        <v>3001</v>
      </c>
      <c r="BE141" s="38"/>
      <c r="BF141" s="47"/>
      <c r="BG141" s="51"/>
      <c r="BH141" s="49"/>
      <c r="BI141" s="46" t="s">
        <v>546</v>
      </c>
      <c r="BJ141" s="623" t="s">
        <v>3218</v>
      </c>
      <c r="BK141" s="51" t="s">
        <v>4285</v>
      </c>
      <c r="BL141" s="52"/>
      <c r="BM141" s="52"/>
      <c r="BN141" s="53"/>
    </row>
    <row r="142" customFormat="false" ht="60" hidden="false" customHeight="true" outlineLevel="0" collapsed="false">
      <c r="A142" s="36"/>
      <c r="B142" s="36" t="s">
        <v>62</v>
      </c>
      <c r="C142" s="36" t="s">
        <v>63</v>
      </c>
      <c r="D142" s="37" t="s">
        <v>64</v>
      </c>
      <c r="E142" s="37" t="s">
        <v>2140</v>
      </c>
      <c r="F142" s="38" t="s">
        <v>2141</v>
      </c>
      <c r="G142" s="38" t="s">
        <v>4292</v>
      </c>
      <c r="H142" s="37" t="s">
        <v>4293</v>
      </c>
      <c r="I142" s="39" t="s">
        <v>2041</v>
      </c>
      <c r="J142" s="38" t="s">
        <v>2107</v>
      </c>
      <c r="K142" s="40" t="s">
        <v>410</v>
      </c>
      <c r="L142" s="40" t="s">
        <v>2108</v>
      </c>
      <c r="M142" s="38" t="s">
        <v>4282</v>
      </c>
      <c r="N142" s="40" t="n">
        <v>6133712</v>
      </c>
      <c r="O142" s="36" t="s">
        <v>1350</v>
      </c>
      <c r="P142" s="36" t="s">
        <v>76</v>
      </c>
      <c r="Q142" s="41" t="s">
        <v>135</v>
      </c>
      <c r="R142" s="74" t="n">
        <v>43775</v>
      </c>
      <c r="S142" s="39" t="n">
        <v>15</v>
      </c>
      <c r="T142" s="43" t="n">
        <f aca="false">R142+S142*365.2</f>
        <v>49253</v>
      </c>
      <c r="U142" s="37" t="s">
        <v>78</v>
      </c>
      <c r="V142" s="51" t="s">
        <v>242</v>
      </c>
      <c r="W142" s="51" t="str">
        <f aca="false">IF(Z142="","",Z142)</f>
        <v>Па</v>
      </c>
      <c r="X142" s="39" t="n">
        <v>10</v>
      </c>
      <c r="Y142" s="39" t="s">
        <v>242</v>
      </c>
      <c r="Z142" s="41" t="s">
        <v>138</v>
      </c>
      <c r="AA142" s="37" t="s">
        <v>594</v>
      </c>
      <c r="AB142" s="39"/>
      <c r="AC142" s="41" t="s">
        <v>111</v>
      </c>
      <c r="AD142" s="40" t="n">
        <v>60</v>
      </c>
      <c r="AE142" s="74" t="n">
        <v>43775</v>
      </c>
      <c r="AF142" s="45" t="n">
        <f aca="false">IF(AD142=0,0,IF(AE142="","",EDATE(AE142,AD142)-DAY(1)))</f>
        <v>45571</v>
      </c>
      <c r="AG142" s="45" t="s">
        <v>81</v>
      </c>
      <c r="AH142" s="45" t="s">
        <v>2023</v>
      </c>
      <c r="AI142" s="41" t="s">
        <v>4294</v>
      </c>
      <c r="AJ142" s="36" t="s">
        <v>4209</v>
      </c>
      <c r="AK142" s="45" t="str">
        <f aca="true">IF(AE142=0,"нет данных",IF(TODAY()&lt;AF142-30,"поверен",IF(TODAY()&gt;AF142,"ЗАМЕНИТЬ","ПРОСРОЧЕН")))</f>
        <v>ЗАМЕНИТЬ</v>
      </c>
      <c r="AL142" s="41"/>
      <c r="AM142" s="41" t="s">
        <v>85</v>
      </c>
      <c r="AN142" s="41" t="s">
        <v>3176</v>
      </c>
      <c r="AO142" s="41" t="s">
        <v>87</v>
      </c>
      <c r="AP142" s="39" t="s">
        <v>4284</v>
      </c>
      <c r="AQ142" s="46" t="s">
        <v>4261</v>
      </c>
      <c r="AR142" s="45"/>
      <c r="AS142" s="41" t="s">
        <v>90</v>
      </c>
      <c r="AT142" s="36" t="s">
        <v>91</v>
      </c>
      <c r="AU142" s="36"/>
      <c r="AV142" s="46" t="s">
        <v>4261</v>
      </c>
      <c r="AW142" s="38"/>
      <c r="AX142" s="36"/>
      <c r="AY142" s="36"/>
      <c r="AZ142" s="36"/>
      <c r="BA142" s="38"/>
      <c r="BB142" s="38" t="s">
        <v>141</v>
      </c>
      <c r="BC142" s="38" t="s">
        <v>142</v>
      </c>
      <c r="BD142" s="41" t="n">
        <v>3001</v>
      </c>
      <c r="BE142" s="38"/>
      <c r="BF142" s="47"/>
      <c r="BG142" s="51"/>
      <c r="BH142" s="49"/>
      <c r="BI142" s="46" t="s">
        <v>546</v>
      </c>
      <c r="BJ142" s="623" t="s">
        <v>3218</v>
      </c>
      <c r="BK142" s="51" t="s">
        <v>4285</v>
      </c>
      <c r="BL142" s="52"/>
      <c r="BM142" s="52"/>
      <c r="BN142" s="53"/>
    </row>
    <row r="143" customFormat="false" ht="60" hidden="false" customHeight="true" outlineLevel="0" collapsed="false">
      <c r="A143" s="51"/>
      <c r="B143" s="36" t="s">
        <v>62</v>
      </c>
      <c r="C143" s="36" t="s">
        <v>63</v>
      </c>
      <c r="D143" s="37" t="s">
        <v>64</v>
      </c>
      <c r="E143" s="37" t="s">
        <v>2140</v>
      </c>
      <c r="F143" s="38" t="s">
        <v>2141</v>
      </c>
      <c r="G143" s="38" t="s">
        <v>4295</v>
      </c>
      <c r="H143" s="51" t="s">
        <v>4296</v>
      </c>
      <c r="I143" s="51" t="s">
        <v>4297</v>
      </c>
      <c r="J143" s="51" t="s">
        <v>4298</v>
      </c>
      <c r="K143" s="51" t="s">
        <v>4299</v>
      </c>
      <c r="L143" s="51" t="s">
        <v>4300</v>
      </c>
      <c r="M143" s="50" t="s">
        <v>4301</v>
      </c>
      <c r="N143" s="50" t="s">
        <v>4302</v>
      </c>
      <c r="O143" s="51" t="s">
        <v>4303</v>
      </c>
      <c r="P143" s="36" t="s">
        <v>76</v>
      </c>
      <c r="Q143" s="41" t="s">
        <v>239</v>
      </c>
      <c r="R143" s="74" t="n">
        <v>43815</v>
      </c>
      <c r="S143" s="51" t="n">
        <v>12</v>
      </c>
      <c r="T143" s="74" t="n">
        <f aca="false">R143+S143*365.2</f>
        <v>48197.4</v>
      </c>
      <c r="U143" s="51" t="n">
        <v>0.02</v>
      </c>
      <c r="V143" s="51" t="s">
        <v>4304</v>
      </c>
      <c r="W143" s="51" t="s">
        <v>4305</v>
      </c>
      <c r="X143" s="51" t="n">
        <v>0.032</v>
      </c>
      <c r="Y143" s="51" t="s">
        <v>4304</v>
      </c>
      <c r="Z143" s="51" t="s">
        <v>4305</v>
      </c>
      <c r="AA143" s="37" t="s">
        <v>1287</v>
      </c>
      <c r="AB143" s="51"/>
      <c r="AC143" s="41" t="s">
        <v>111</v>
      </c>
      <c r="AD143" s="51" t="n">
        <v>48</v>
      </c>
      <c r="AE143" s="74" t="n">
        <v>45241</v>
      </c>
      <c r="AF143" s="45" t="n">
        <f aca="false">IF(AD143=0,0,IF(AE143="","",EDATE(AE143,AD143)-DAY(1)))</f>
        <v>46671</v>
      </c>
      <c r="AG143" s="45" t="s">
        <v>81</v>
      </c>
      <c r="AH143" s="45" t="s">
        <v>82</v>
      </c>
      <c r="AI143" s="41" t="s">
        <v>711</v>
      </c>
      <c r="AJ143" s="51" t="s">
        <v>520</v>
      </c>
      <c r="AK143" s="45" t="str">
        <f aca="true">IF(AE143=0,"нет данных",IF(TODAY()&lt;AF143-30,"поверен",IF(TODAY()&gt;AF143,"ЗАМЕНИТЬ","ПРОСРОЧЕН")))</f>
        <v>поверен</v>
      </c>
      <c r="AL143" s="51"/>
      <c r="AM143" s="41" t="s">
        <v>85</v>
      </c>
      <c r="AN143" s="41" t="s">
        <v>3176</v>
      </c>
      <c r="AO143" s="41" t="s">
        <v>87</v>
      </c>
      <c r="AP143" s="39" t="s">
        <v>4306</v>
      </c>
      <c r="AQ143" s="46" t="s">
        <v>4261</v>
      </c>
      <c r="AR143" s="51"/>
      <c r="AS143" s="41" t="s">
        <v>90</v>
      </c>
      <c r="AT143" s="36" t="s">
        <v>91</v>
      </c>
      <c r="AU143" s="36"/>
      <c r="AV143" s="46" t="s">
        <v>4261</v>
      </c>
      <c r="AW143" s="51" t="s">
        <v>4307</v>
      </c>
      <c r="AX143" s="51"/>
      <c r="AY143" s="51"/>
      <c r="AZ143" s="51"/>
      <c r="BA143" s="51"/>
      <c r="BB143" s="38" t="s">
        <v>793</v>
      </c>
      <c r="BC143" s="38" t="s">
        <v>387</v>
      </c>
      <c r="BD143" s="36"/>
      <c r="BE143" s="243"/>
      <c r="BF143" s="625"/>
      <c r="BG143" s="51"/>
      <c r="BH143" s="51"/>
      <c r="BI143" s="51" t="s">
        <v>95</v>
      </c>
      <c r="BJ143" s="623" t="s">
        <v>2126</v>
      </c>
      <c r="BK143" s="51" t="s">
        <v>548</v>
      </c>
      <c r="BL143" s="120"/>
      <c r="BM143" s="120"/>
      <c r="BN143" s="624"/>
    </row>
    <row r="144" customFormat="false" ht="60" hidden="false" customHeight="true" outlineLevel="0" collapsed="false">
      <c r="A144" s="51"/>
      <c r="B144" s="36" t="s">
        <v>62</v>
      </c>
      <c r="C144" s="36" t="s">
        <v>63</v>
      </c>
      <c r="D144" s="37" t="s">
        <v>64</v>
      </c>
      <c r="E144" s="37" t="s">
        <v>2140</v>
      </c>
      <c r="F144" s="38" t="s">
        <v>2141</v>
      </c>
      <c r="G144" s="38" t="s">
        <v>4308</v>
      </c>
      <c r="H144" s="51" t="s">
        <v>4309</v>
      </c>
      <c r="I144" s="51" t="s">
        <v>4297</v>
      </c>
      <c r="J144" s="51" t="s">
        <v>4298</v>
      </c>
      <c r="K144" s="51" t="s">
        <v>4299</v>
      </c>
      <c r="L144" s="51" t="s">
        <v>4300</v>
      </c>
      <c r="M144" s="50" t="s">
        <v>4301</v>
      </c>
      <c r="N144" s="50" t="s">
        <v>4310</v>
      </c>
      <c r="O144" s="51" t="s">
        <v>4303</v>
      </c>
      <c r="P144" s="36" t="s">
        <v>76</v>
      </c>
      <c r="Q144" s="41" t="s">
        <v>239</v>
      </c>
      <c r="R144" s="74" t="n">
        <v>43845</v>
      </c>
      <c r="S144" s="51" t="n">
        <v>12</v>
      </c>
      <c r="T144" s="74" t="n">
        <f aca="false">R144+S144*365.2</f>
        <v>48227.4</v>
      </c>
      <c r="U144" s="51" t="n">
        <v>0.02</v>
      </c>
      <c r="V144" s="51" t="s">
        <v>4304</v>
      </c>
      <c r="W144" s="51" t="s">
        <v>4305</v>
      </c>
      <c r="X144" s="51" t="n">
        <v>0.032</v>
      </c>
      <c r="Y144" s="51" t="s">
        <v>4304</v>
      </c>
      <c r="Z144" s="51" t="s">
        <v>4305</v>
      </c>
      <c r="AA144" s="37" t="s">
        <v>1287</v>
      </c>
      <c r="AB144" s="51"/>
      <c r="AC144" s="41" t="s">
        <v>111</v>
      </c>
      <c r="AD144" s="51" t="n">
        <v>48</v>
      </c>
      <c r="AE144" s="74" t="n">
        <v>45241</v>
      </c>
      <c r="AF144" s="45" t="n">
        <f aca="false">IF(AD144=0,0,IF(AE144="","",EDATE(AE144,AD144)-DAY(1)))</f>
        <v>46671</v>
      </c>
      <c r="AG144" s="45" t="s">
        <v>81</v>
      </c>
      <c r="AH144" s="45" t="s">
        <v>82</v>
      </c>
      <c r="AI144" s="41" t="s">
        <v>711</v>
      </c>
      <c r="AJ144" s="51" t="s">
        <v>520</v>
      </c>
      <c r="AK144" s="45" t="str">
        <f aca="true">IF(AE144=0,"нет данных",IF(TODAY()&lt;AF144-30,"поверен",IF(TODAY()&gt;AF144,"ЗАМЕНИТЬ","ПРОСРОЧЕН")))</f>
        <v>поверен</v>
      </c>
      <c r="AL144" s="51"/>
      <c r="AM144" s="41" t="s">
        <v>85</v>
      </c>
      <c r="AN144" s="41" t="s">
        <v>3176</v>
      </c>
      <c r="AO144" s="41" t="s">
        <v>87</v>
      </c>
      <c r="AP144" s="39" t="s">
        <v>4306</v>
      </c>
      <c r="AQ144" s="46" t="s">
        <v>4261</v>
      </c>
      <c r="AR144" s="51"/>
      <c r="AS144" s="41" t="s">
        <v>90</v>
      </c>
      <c r="AT144" s="36" t="s">
        <v>91</v>
      </c>
      <c r="AU144" s="36"/>
      <c r="AV144" s="46" t="s">
        <v>4261</v>
      </c>
      <c r="AW144" s="51" t="s">
        <v>4311</v>
      </c>
      <c r="AX144" s="51"/>
      <c r="AY144" s="51"/>
      <c r="AZ144" s="51"/>
      <c r="BA144" s="51"/>
      <c r="BB144" s="38" t="s">
        <v>793</v>
      </c>
      <c r="BC144" s="38" t="s">
        <v>387</v>
      </c>
      <c r="BD144" s="36"/>
      <c r="BE144" s="243"/>
      <c r="BF144" s="625"/>
      <c r="BG144" s="51"/>
      <c r="BH144" s="51"/>
      <c r="BI144" s="51" t="s">
        <v>95</v>
      </c>
      <c r="BJ144" s="623" t="s">
        <v>2126</v>
      </c>
      <c r="BK144" s="51" t="s">
        <v>548</v>
      </c>
      <c r="BL144" s="120"/>
      <c r="BM144" s="120"/>
      <c r="BN144" s="624"/>
    </row>
    <row r="145" customFormat="false" ht="60" hidden="false" customHeight="true" outlineLevel="0" collapsed="false">
      <c r="A145" s="51"/>
      <c r="B145" s="36" t="s">
        <v>62</v>
      </c>
      <c r="C145" s="36" t="s">
        <v>63</v>
      </c>
      <c r="D145" s="37" t="s">
        <v>64</v>
      </c>
      <c r="E145" s="37" t="s">
        <v>2140</v>
      </c>
      <c r="F145" s="38" t="s">
        <v>2141</v>
      </c>
      <c r="G145" s="38" t="s">
        <v>4312</v>
      </c>
      <c r="H145" s="51" t="s">
        <v>4313</v>
      </c>
      <c r="I145" s="51" t="s">
        <v>4297</v>
      </c>
      <c r="J145" s="51" t="s">
        <v>4298</v>
      </c>
      <c r="K145" s="51" t="s">
        <v>4299</v>
      </c>
      <c r="L145" s="51" t="s">
        <v>4300</v>
      </c>
      <c r="M145" s="50" t="s">
        <v>4301</v>
      </c>
      <c r="N145" s="50" t="s">
        <v>4314</v>
      </c>
      <c r="O145" s="51" t="s">
        <v>4303</v>
      </c>
      <c r="P145" s="36" t="s">
        <v>76</v>
      </c>
      <c r="Q145" s="41" t="s">
        <v>239</v>
      </c>
      <c r="R145" s="74" t="n">
        <v>43850</v>
      </c>
      <c r="S145" s="51" t="n">
        <v>12</v>
      </c>
      <c r="T145" s="74" t="n">
        <f aca="false">R145+S145*365.2</f>
        <v>48232.4</v>
      </c>
      <c r="U145" s="51" t="n">
        <v>0.02</v>
      </c>
      <c r="V145" s="51" t="s">
        <v>4304</v>
      </c>
      <c r="W145" s="51" t="s">
        <v>4305</v>
      </c>
      <c r="X145" s="51" t="n">
        <v>0.032</v>
      </c>
      <c r="Y145" s="51" t="s">
        <v>4304</v>
      </c>
      <c r="Z145" s="51" t="s">
        <v>4305</v>
      </c>
      <c r="AA145" s="37" t="s">
        <v>1287</v>
      </c>
      <c r="AB145" s="51"/>
      <c r="AC145" s="41" t="s">
        <v>111</v>
      </c>
      <c r="AD145" s="51" t="n">
        <v>48</v>
      </c>
      <c r="AE145" s="74" t="n">
        <v>45301</v>
      </c>
      <c r="AF145" s="45" t="n">
        <f aca="false">IF(AD145=0,0,IF(AE145="","",EDATE(AE145,AD145)-DAY(1)))</f>
        <v>46731</v>
      </c>
      <c r="AG145" s="45" t="s">
        <v>81</v>
      </c>
      <c r="AH145" s="45" t="s">
        <v>82</v>
      </c>
      <c r="AI145" s="41" t="s">
        <v>4315</v>
      </c>
      <c r="AJ145" s="51" t="s">
        <v>712</v>
      </c>
      <c r="AK145" s="45" t="str">
        <f aca="true">IF(AE145=0,"нет данных",IF(TODAY()&lt;AF145-30,"поверен",IF(TODAY()&gt;AF145,"ЗАМЕНИТЬ","ПРОСРОЧЕН")))</f>
        <v>поверен</v>
      </c>
      <c r="AL145" s="51"/>
      <c r="AM145" s="41" t="s">
        <v>85</v>
      </c>
      <c r="AN145" s="41" t="s">
        <v>3176</v>
      </c>
      <c r="AO145" s="41" t="s">
        <v>87</v>
      </c>
      <c r="AP145" s="39" t="s">
        <v>4306</v>
      </c>
      <c r="AQ145" s="46" t="s">
        <v>4261</v>
      </c>
      <c r="AR145" s="51"/>
      <c r="AS145" s="41" t="s">
        <v>90</v>
      </c>
      <c r="AT145" s="36" t="s">
        <v>91</v>
      </c>
      <c r="AU145" s="36"/>
      <c r="AV145" s="46" t="s">
        <v>4261</v>
      </c>
      <c r="AW145" s="51" t="s">
        <v>4316</v>
      </c>
      <c r="AX145" s="51"/>
      <c r="AY145" s="51"/>
      <c r="AZ145" s="51"/>
      <c r="BA145" s="51"/>
      <c r="BB145" s="38" t="s">
        <v>793</v>
      </c>
      <c r="BC145" s="38" t="s">
        <v>387</v>
      </c>
      <c r="BD145" s="36"/>
      <c r="BE145" s="243"/>
      <c r="BF145" s="625"/>
      <c r="BG145" s="51" t="s">
        <v>4317</v>
      </c>
      <c r="BH145" s="51"/>
      <c r="BI145" s="51" t="s">
        <v>95</v>
      </c>
      <c r="BJ145" s="623" t="s">
        <v>2126</v>
      </c>
      <c r="BK145" s="51" t="s">
        <v>548</v>
      </c>
      <c r="BL145" s="120"/>
      <c r="BM145" s="120"/>
      <c r="BN145" s="624"/>
    </row>
    <row r="146" customFormat="false" ht="60" hidden="false" customHeight="true" outlineLevel="0" collapsed="false">
      <c r="A146" s="51"/>
      <c r="B146" s="36" t="s">
        <v>62</v>
      </c>
      <c r="C146" s="36" t="s">
        <v>63</v>
      </c>
      <c r="D146" s="37" t="s">
        <v>64</v>
      </c>
      <c r="E146" s="37" t="s">
        <v>2140</v>
      </c>
      <c r="F146" s="38" t="s">
        <v>2141</v>
      </c>
      <c r="G146" s="38" t="s">
        <v>4318</v>
      </c>
      <c r="H146" s="51" t="s">
        <v>4319</v>
      </c>
      <c r="I146" s="51" t="s">
        <v>4297</v>
      </c>
      <c r="J146" s="51" t="s">
        <v>4298</v>
      </c>
      <c r="K146" s="51" t="s">
        <v>4299</v>
      </c>
      <c r="L146" s="51" t="s">
        <v>4300</v>
      </c>
      <c r="M146" s="626" t="s">
        <v>4301</v>
      </c>
      <c r="N146" s="50" t="s">
        <v>4320</v>
      </c>
      <c r="O146" s="51" t="s">
        <v>4303</v>
      </c>
      <c r="P146" s="36" t="s">
        <v>76</v>
      </c>
      <c r="Q146" s="41" t="s">
        <v>239</v>
      </c>
      <c r="R146" s="74" t="n">
        <v>43850</v>
      </c>
      <c r="S146" s="51" t="n">
        <v>12</v>
      </c>
      <c r="T146" s="74" t="n">
        <f aca="false">R146+S146*365.2</f>
        <v>48232.4</v>
      </c>
      <c r="U146" s="51" t="n">
        <v>0.02</v>
      </c>
      <c r="V146" s="51" t="s">
        <v>4304</v>
      </c>
      <c r="W146" s="51" t="s">
        <v>4305</v>
      </c>
      <c r="X146" s="51" t="n">
        <v>0.032</v>
      </c>
      <c r="Y146" s="51" t="s">
        <v>4304</v>
      </c>
      <c r="Z146" s="51" t="s">
        <v>4305</v>
      </c>
      <c r="AA146" s="37" t="s">
        <v>1287</v>
      </c>
      <c r="AB146" s="51"/>
      <c r="AC146" s="41" t="s">
        <v>111</v>
      </c>
      <c r="AD146" s="51" t="n">
        <v>48</v>
      </c>
      <c r="AE146" s="74" t="n">
        <v>45301</v>
      </c>
      <c r="AF146" s="45" t="n">
        <f aca="false">IF(AD146=0,0,IF(AE146="","",EDATE(AE146,AD146)-DAY(1)))</f>
        <v>46731</v>
      </c>
      <c r="AG146" s="45" t="s">
        <v>81</v>
      </c>
      <c r="AH146" s="45" t="s">
        <v>82</v>
      </c>
      <c r="AI146" s="41" t="s">
        <v>4315</v>
      </c>
      <c r="AJ146" s="51" t="s">
        <v>712</v>
      </c>
      <c r="AK146" s="45" t="str">
        <f aca="true">IF(AE146=0,"нет данных",IF(TODAY()&lt;AF146-30,"поверен",IF(TODAY()&gt;AF146,"ЗАМЕНИТЬ","ПРОСРОЧЕН")))</f>
        <v>поверен</v>
      </c>
      <c r="AL146" s="51"/>
      <c r="AM146" s="41" t="s">
        <v>85</v>
      </c>
      <c r="AN146" s="41" t="s">
        <v>3176</v>
      </c>
      <c r="AO146" s="41" t="s">
        <v>87</v>
      </c>
      <c r="AP146" s="39" t="s">
        <v>4306</v>
      </c>
      <c r="AQ146" s="46" t="s">
        <v>4261</v>
      </c>
      <c r="AR146" s="51"/>
      <c r="AS146" s="41" t="s">
        <v>90</v>
      </c>
      <c r="AT146" s="36" t="s">
        <v>91</v>
      </c>
      <c r="AU146" s="36"/>
      <c r="AV146" s="46" t="s">
        <v>4261</v>
      </c>
      <c r="AW146" s="51" t="s">
        <v>4321</v>
      </c>
      <c r="AX146" s="51"/>
      <c r="AY146" s="51"/>
      <c r="AZ146" s="51"/>
      <c r="BA146" s="51"/>
      <c r="BB146" s="38" t="s">
        <v>793</v>
      </c>
      <c r="BC146" s="38" t="s">
        <v>387</v>
      </c>
      <c r="BD146" s="36"/>
      <c r="BE146" s="243"/>
      <c r="BF146" s="625"/>
      <c r="BG146" s="51" t="s">
        <v>4322</v>
      </c>
      <c r="BH146" s="51"/>
      <c r="BI146" s="51" t="s">
        <v>95</v>
      </c>
      <c r="BJ146" s="623" t="s">
        <v>2126</v>
      </c>
      <c r="BK146" s="51" t="s">
        <v>548</v>
      </c>
      <c r="BL146" s="120"/>
      <c r="BM146" s="120"/>
      <c r="BN146" s="624"/>
    </row>
  </sheetData>
  <autoFilter ref="A1:BG14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1" activeCellId="0" sqref="E21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1" min="1" style="0" width="18.14"/>
    <col collapsed="false" customWidth="true" hidden="false" outlineLevel="0" max="3" min="3" style="0" width="10.43"/>
    <col collapsed="false" customWidth="true" hidden="false" outlineLevel="0" max="5" min="5" style="0" width="25.57"/>
    <col collapsed="false" customWidth="true" hidden="false" outlineLevel="0" max="7" min="7" style="0" width="20.43"/>
    <col collapsed="false" customWidth="true" hidden="false" outlineLevel="0" max="9" min="9" style="0" width="26.14"/>
    <col collapsed="false" customWidth="true" hidden="false" outlineLevel="0" max="11" min="11" style="0" width="23.43"/>
    <col collapsed="false" customWidth="true" hidden="false" outlineLevel="0" max="13" min="13" style="0" width="27.14"/>
    <col collapsed="false" customWidth="true" hidden="false" outlineLevel="0" max="15" min="15" style="0" width="15.71"/>
    <col collapsed="false" customWidth="true" hidden="false" outlineLevel="0" max="17" min="17" style="0" width="20.43"/>
  </cols>
  <sheetData>
    <row r="1" customFormat="false" ht="14.25" hidden="false" customHeight="false" outlineLevel="0" collapsed="false">
      <c r="A1" s="0" t="n">
        <v>0</v>
      </c>
    </row>
    <row r="2" customFormat="false" ht="14.25" hidden="false" customHeight="false" outlineLevel="0" collapsed="false">
      <c r="A2" s="627" t="s">
        <v>4323</v>
      </c>
      <c r="C2" s="627" t="s">
        <v>4324</v>
      </c>
      <c r="E2" s="628" t="s">
        <v>4325</v>
      </c>
      <c r="G2" s="628" t="s">
        <v>4326</v>
      </c>
      <c r="I2" s="628" t="s">
        <v>4327</v>
      </c>
      <c r="K2" s="628" t="s">
        <v>4328</v>
      </c>
      <c r="M2" s="628" t="s">
        <v>4329</v>
      </c>
      <c r="O2" s="628" t="s">
        <v>44</v>
      </c>
      <c r="Q2" s="628" t="s">
        <v>4330</v>
      </c>
    </row>
    <row r="3" customFormat="false" ht="14.25" hidden="false" customHeight="false" outlineLevel="0" collapsed="false">
      <c r="A3" s="629" t="s">
        <v>242</v>
      </c>
      <c r="C3" s="629" t="s">
        <v>4331</v>
      </c>
      <c r="E3" s="629" t="s">
        <v>85</v>
      </c>
      <c r="G3" s="629" t="s">
        <v>4332</v>
      </c>
      <c r="I3" s="629" t="s">
        <v>86</v>
      </c>
      <c r="K3" s="629" t="s">
        <v>87</v>
      </c>
      <c r="M3" s="629" t="s">
        <v>4333</v>
      </c>
      <c r="O3" s="629" t="s">
        <v>90</v>
      </c>
      <c r="Q3" s="629" t="s">
        <v>746</v>
      </c>
    </row>
    <row r="4" customFormat="false" ht="14.25" hidden="false" customHeight="false" outlineLevel="0" collapsed="false">
      <c r="A4" s="629" t="s">
        <v>4334</v>
      </c>
      <c r="C4" s="629" t="s">
        <v>4335</v>
      </c>
      <c r="E4" s="629" t="s">
        <v>4336</v>
      </c>
      <c r="G4" s="629" t="s">
        <v>4124</v>
      </c>
      <c r="I4" s="629" t="s">
        <v>2874</v>
      </c>
      <c r="K4" s="629" t="s">
        <v>2875</v>
      </c>
      <c r="M4" s="629" t="s">
        <v>4337</v>
      </c>
      <c r="O4" s="629" t="s">
        <v>4338</v>
      </c>
      <c r="Q4" s="629" t="s">
        <v>4222</v>
      </c>
    </row>
    <row r="5" customFormat="false" ht="14.25" hidden="false" customHeight="false" outlineLevel="0" collapsed="false">
      <c r="A5" s="629" t="s">
        <v>4339</v>
      </c>
      <c r="C5" s="629" t="s">
        <v>4340</v>
      </c>
      <c r="E5" s="629" t="s">
        <v>4331</v>
      </c>
      <c r="G5" s="629" t="s">
        <v>239</v>
      </c>
      <c r="I5" s="629" t="s">
        <v>4341</v>
      </c>
      <c r="K5" s="630"/>
      <c r="M5" s="629" t="s">
        <v>4342</v>
      </c>
      <c r="O5" s="629" t="s">
        <v>4343</v>
      </c>
      <c r="Q5" s="630" t="s">
        <v>4344</v>
      </c>
    </row>
    <row r="6" customFormat="false" ht="14.25" hidden="false" customHeight="false" outlineLevel="0" collapsed="false">
      <c r="A6" s="629" t="s">
        <v>1255</v>
      </c>
      <c r="C6" s="629" t="s">
        <v>4345</v>
      </c>
      <c r="E6" s="629" t="s">
        <v>4346</v>
      </c>
      <c r="G6" s="629" t="s">
        <v>135</v>
      </c>
      <c r="I6" s="629" t="s">
        <v>4347</v>
      </c>
      <c r="M6" s="629" t="s">
        <v>4348</v>
      </c>
      <c r="O6" s="630" t="s">
        <v>4349</v>
      </c>
    </row>
    <row r="7" customFormat="false" ht="14.25" hidden="false" customHeight="false" outlineLevel="0" collapsed="false">
      <c r="A7" s="629" t="s">
        <v>4350</v>
      </c>
      <c r="C7" s="629" t="s">
        <v>4351</v>
      </c>
      <c r="E7" s="629" t="s">
        <v>4352</v>
      </c>
      <c r="G7" s="629" t="s">
        <v>77</v>
      </c>
      <c r="I7" s="629" t="s">
        <v>4353</v>
      </c>
      <c r="M7" s="629" t="s">
        <v>4354</v>
      </c>
    </row>
    <row r="8" customFormat="false" ht="14.25" hidden="false" customHeight="false" outlineLevel="0" collapsed="false">
      <c r="A8" s="629" t="s">
        <v>4355</v>
      </c>
      <c r="C8" s="629" t="s">
        <v>4356</v>
      </c>
      <c r="E8" s="630" t="s">
        <v>4340</v>
      </c>
      <c r="G8" s="629" t="s">
        <v>108</v>
      </c>
      <c r="I8" s="629" t="s">
        <v>4357</v>
      </c>
      <c r="M8" s="629" t="s">
        <v>4358</v>
      </c>
    </row>
    <row r="9" customFormat="false" ht="14.25" hidden="false" customHeight="false" outlineLevel="0" collapsed="false">
      <c r="A9" s="629" t="s">
        <v>4359</v>
      </c>
      <c r="C9" s="629" t="s">
        <v>137</v>
      </c>
      <c r="G9" s="629" t="s">
        <v>4360</v>
      </c>
      <c r="I9" s="629" t="s">
        <v>4361</v>
      </c>
      <c r="M9" s="629" t="s">
        <v>4362</v>
      </c>
    </row>
    <row r="10" customFormat="false" ht="14.25" hidden="false" customHeight="false" outlineLevel="0" collapsed="false">
      <c r="A10" s="629" t="s">
        <v>4363</v>
      </c>
      <c r="C10" s="629" t="s">
        <v>416</v>
      </c>
      <c r="G10" s="629" t="s">
        <v>1855</v>
      </c>
      <c r="I10" s="629" t="s">
        <v>4364</v>
      </c>
      <c r="M10" s="629" t="s">
        <v>4365</v>
      </c>
    </row>
    <row r="11" customFormat="false" ht="14.25" hidden="false" customHeight="false" outlineLevel="0" collapsed="false">
      <c r="A11" s="629" t="s">
        <v>4366</v>
      </c>
      <c r="C11" s="629" t="s">
        <v>4334</v>
      </c>
      <c r="G11" s="629" t="s">
        <v>4367</v>
      </c>
      <c r="I11" s="629" t="s">
        <v>3176</v>
      </c>
      <c r="M11" s="629" t="s">
        <v>4368</v>
      </c>
    </row>
    <row r="12" customFormat="false" ht="14.25" hidden="false" customHeight="false" outlineLevel="0" collapsed="false">
      <c r="A12" s="629" t="s">
        <v>4369</v>
      </c>
      <c r="C12" s="629" t="s">
        <v>91</v>
      </c>
      <c r="G12" s="629" t="s">
        <v>630</v>
      </c>
      <c r="I12" s="629" t="s">
        <v>3015</v>
      </c>
      <c r="M12" s="629" t="s">
        <v>4370</v>
      </c>
    </row>
    <row r="13" customFormat="false" ht="14.25" hidden="false" customHeight="false" outlineLevel="0" collapsed="false">
      <c r="A13" s="629" t="s">
        <v>4371</v>
      </c>
      <c r="C13" s="629" t="s">
        <v>4372</v>
      </c>
      <c r="G13" s="629" t="s">
        <v>4373</v>
      </c>
      <c r="I13" s="630"/>
      <c r="M13" s="629" t="s">
        <v>4374</v>
      </c>
    </row>
    <row r="14" customFormat="false" ht="14.25" hidden="false" customHeight="false" outlineLevel="0" collapsed="false">
      <c r="A14" s="629" t="s">
        <v>631</v>
      </c>
      <c r="C14" s="629" t="s">
        <v>4339</v>
      </c>
      <c r="G14" s="629" t="s">
        <v>4375</v>
      </c>
      <c r="M14" s="629" t="s">
        <v>4376</v>
      </c>
    </row>
    <row r="15" customFormat="false" ht="14.25" hidden="false" customHeight="false" outlineLevel="0" collapsed="false">
      <c r="A15" s="629" t="s">
        <v>4377</v>
      </c>
      <c r="C15" s="629" t="s">
        <v>242</v>
      </c>
      <c r="G15" s="629" t="s">
        <v>4378</v>
      </c>
      <c r="M15" s="629" t="s">
        <v>4379</v>
      </c>
    </row>
    <row r="16" customFormat="false" ht="14.25" hidden="false" customHeight="false" outlineLevel="0" collapsed="false">
      <c r="A16" s="629" t="s">
        <v>4380</v>
      </c>
      <c r="C16" s="629" t="s">
        <v>4381</v>
      </c>
      <c r="G16" s="630" t="s">
        <v>4382</v>
      </c>
      <c r="M16" s="629" t="s">
        <v>4383</v>
      </c>
    </row>
    <row r="17" customFormat="false" ht="14.25" hidden="false" customHeight="false" outlineLevel="0" collapsed="false">
      <c r="A17" s="629" t="s">
        <v>4384</v>
      </c>
      <c r="C17" s="629" t="s">
        <v>4385</v>
      </c>
      <c r="M17" s="630" t="s">
        <v>4386</v>
      </c>
    </row>
    <row r="18" customFormat="false" ht="14.25" hidden="false" customHeight="false" outlineLevel="0" collapsed="false">
      <c r="A18" s="629" t="s">
        <v>138</v>
      </c>
      <c r="C18" s="629" t="s">
        <v>4387</v>
      </c>
    </row>
    <row r="19" customFormat="false" ht="14.25" hidden="false" customHeight="false" outlineLevel="0" collapsed="false">
      <c r="A19" s="629" t="s">
        <v>4388</v>
      </c>
      <c r="C19" s="629" t="s">
        <v>4389</v>
      </c>
    </row>
    <row r="20" customFormat="false" ht="14.25" hidden="false" customHeight="false" outlineLevel="0" collapsed="false">
      <c r="A20" s="629" t="s">
        <v>4390</v>
      </c>
      <c r="C20" s="629" t="s">
        <v>4391</v>
      </c>
    </row>
    <row r="21" customFormat="false" ht="14.25" hidden="false" customHeight="false" outlineLevel="0" collapsed="false">
      <c r="A21" s="629" t="s">
        <v>4392</v>
      </c>
      <c r="C21" s="629" t="s">
        <v>4393</v>
      </c>
    </row>
    <row r="22" customFormat="false" ht="14.25" hidden="false" customHeight="false" outlineLevel="0" collapsed="false">
      <c r="A22" s="629" t="s">
        <v>4394</v>
      </c>
      <c r="C22" s="630"/>
    </row>
    <row r="23" customFormat="false" ht="14.25" hidden="false" customHeight="false" outlineLevel="0" collapsed="false">
      <c r="A23" s="629" t="s">
        <v>752</v>
      </c>
    </row>
    <row r="24" customFormat="false" ht="14.25" hidden="false" customHeight="false" outlineLevel="0" collapsed="false">
      <c r="A24" s="629" t="s">
        <v>4395</v>
      </c>
    </row>
    <row r="25" customFormat="false" ht="14.25" hidden="false" customHeight="false" outlineLevel="0" collapsed="false">
      <c r="A25" s="629" t="s">
        <v>4396</v>
      </c>
    </row>
    <row r="26" customFormat="false" ht="14.25" hidden="false" customHeight="false" outlineLevel="0" collapsed="false">
      <c r="A26" s="629" t="s">
        <v>4397</v>
      </c>
    </row>
    <row r="27" customFormat="false" ht="14.25" hidden="false" customHeight="false" outlineLevel="0" collapsed="false">
      <c r="A27" s="629" t="s">
        <v>4398</v>
      </c>
    </row>
    <row r="28" customFormat="false" ht="14.25" hidden="false" customHeight="false" outlineLevel="0" collapsed="false">
      <c r="A28" s="629" t="s">
        <v>4399</v>
      </c>
    </row>
    <row r="29" customFormat="false" ht="14.25" hidden="false" customHeight="false" outlineLevel="0" collapsed="false">
      <c r="A29" s="629" t="s">
        <v>4400</v>
      </c>
    </row>
    <row r="30" customFormat="false" ht="14.25" hidden="false" customHeight="false" outlineLevel="0" collapsed="false">
      <c r="A30" s="629" t="s">
        <v>4401</v>
      </c>
    </row>
    <row r="31" customFormat="false" ht="14.25" hidden="false" customHeight="false" outlineLevel="0" collapsed="false">
      <c r="A31" s="629" t="s">
        <v>4402</v>
      </c>
    </row>
    <row r="32" customFormat="false" ht="14.25" hidden="false" customHeight="false" outlineLevel="0" collapsed="false">
      <c r="A32" s="629" t="s">
        <v>109</v>
      </c>
    </row>
    <row r="33" customFormat="false" ht="14.25" hidden="false" customHeight="false" outlineLevel="0" collapsed="false">
      <c r="A33" s="629" t="s">
        <v>4403</v>
      </c>
    </row>
    <row r="34" customFormat="false" ht="14.25" hidden="false" customHeight="false" outlineLevel="0" collapsed="false">
      <c r="A34" s="629" t="s">
        <v>4404</v>
      </c>
    </row>
    <row r="35" customFormat="false" ht="14.25" hidden="false" customHeight="false" outlineLevel="0" collapsed="false">
      <c r="A35" s="629" t="s">
        <v>4405</v>
      </c>
    </row>
    <row r="36" customFormat="false" ht="14.25" hidden="false" customHeight="false" outlineLevel="0" collapsed="false">
      <c r="A36" s="629" t="s">
        <v>4406</v>
      </c>
    </row>
    <row r="37" customFormat="false" ht="14.25" hidden="false" customHeight="false" outlineLevel="0" collapsed="false">
      <c r="A37" s="629" t="s">
        <v>4407</v>
      </c>
    </row>
    <row r="38" customFormat="false" ht="14.25" hidden="false" customHeight="false" outlineLevel="0" collapsed="false">
      <c r="A38" s="629" t="s">
        <v>4408</v>
      </c>
    </row>
    <row r="39" customFormat="false" ht="14.25" hidden="false" customHeight="false" outlineLevel="0" collapsed="false">
      <c r="A39" s="629" t="s">
        <v>4409</v>
      </c>
    </row>
    <row r="40" customFormat="false" ht="14.25" hidden="false" customHeight="false" outlineLevel="0" collapsed="false">
      <c r="A40" s="629" t="s">
        <v>4410</v>
      </c>
    </row>
    <row r="41" customFormat="false" ht="14.25" hidden="false" customHeight="false" outlineLevel="0" collapsed="false">
      <c r="A41" s="629" t="s">
        <v>4411</v>
      </c>
    </row>
    <row r="42" customFormat="false" ht="14.25" hidden="false" customHeight="false" outlineLevel="0" collapsed="false">
      <c r="A42" s="629" t="s">
        <v>4412</v>
      </c>
    </row>
    <row r="43" customFormat="false" ht="14.25" hidden="false" customHeight="false" outlineLevel="0" collapsed="false">
      <c r="A43" s="629" t="s">
        <v>4413</v>
      </c>
    </row>
    <row r="44" customFormat="false" ht="14.25" hidden="false" customHeight="false" outlineLevel="0" collapsed="false">
      <c r="A44" s="629" t="s">
        <v>4414</v>
      </c>
    </row>
    <row r="45" customFormat="false" ht="14.25" hidden="false" customHeight="false" outlineLevel="0" collapsed="false">
      <c r="A45" s="629" t="s">
        <v>4305</v>
      </c>
    </row>
    <row r="46" customFormat="false" ht="14.25" hidden="false" customHeight="false" outlineLevel="0" collapsed="false">
      <c r="A46" s="629" t="s">
        <v>4415</v>
      </c>
    </row>
    <row r="47" customFormat="false" ht="14.25" hidden="false" customHeight="false" outlineLevel="0" collapsed="false">
      <c r="A47" s="629" t="s">
        <v>4416</v>
      </c>
    </row>
    <row r="48" customFormat="false" ht="14.25" hidden="false" customHeight="false" outlineLevel="0" collapsed="false">
      <c r="A48" s="629" t="s">
        <v>4417</v>
      </c>
    </row>
    <row r="49" customFormat="false" ht="14.25" hidden="false" customHeight="false" outlineLevel="0" collapsed="false">
      <c r="A49" s="629" t="s">
        <v>4418</v>
      </c>
    </row>
    <row r="50" customFormat="false" ht="14.25" hidden="false" customHeight="false" outlineLevel="0" collapsed="false">
      <c r="A50" s="629" t="s">
        <v>4419</v>
      </c>
    </row>
    <row r="51" customFormat="false" ht="14.25" hidden="false" customHeight="false" outlineLevel="0" collapsed="false">
      <c r="A51" s="629" t="s">
        <v>4420</v>
      </c>
    </row>
    <row r="52" customFormat="false" ht="14.25" hidden="false" customHeight="false" outlineLevel="0" collapsed="false">
      <c r="A52" s="629" t="s">
        <v>4421</v>
      </c>
    </row>
    <row r="53" customFormat="false" ht="14.25" hidden="false" customHeight="false" outlineLevel="0" collapsed="false">
      <c r="A53" s="629" t="s">
        <v>4422</v>
      </c>
    </row>
    <row r="54" customFormat="false" ht="14.25" hidden="false" customHeight="false" outlineLevel="0" collapsed="false">
      <c r="A54" s="629" t="s">
        <v>4423</v>
      </c>
    </row>
    <row r="55" customFormat="false" ht="14.25" hidden="false" customHeight="false" outlineLevel="0" collapsed="false">
      <c r="A55" s="629" t="s">
        <v>4424</v>
      </c>
    </row>
    <row r="56" customFormat="false" ht="14.25" hidden="false" customHeight="false" outlineLevel="0" collapsed="false">
      <c r="A56" s="629" t="s">
        <v>4425</v>
      </c>
    </row>
    <row r="57" customFormat="false" ht="14.25" hidden="false" customHeight="false" outlineLevel="0" collapsed="false">
      <c r="A57" s="629" t="s">
        <v>4426</v>
      </c>
    </row>
    <row r="58" customFormat="false" ht="14.25" hidden="false" customHeight="false" outlineLevel="0" collapsed="false">
      <c r="A58" s="629" t="s">
        <v>4427</v>
      </c>
    </row>
    <row r="59" customFormat="false" ht="14.25" hidden="false" customHeight="false" outlineLevel="0" collapsed="false">
      <c r="A59" s="629" t="s">
        <v>4391</v>
      </c>
    </row>
    <row r="60" customFormat="false" ht="14.25" hidden="false" customHeight="false" outlineLevel="0" collapsed="false">
      <c r="A60" s="629" t="s">
        <v>4428</v>
      </c>
    </row>
    <row r="61" customFormat="false" ht="14.25" hidden="false" customHeight="false" outlineLevel="0" collapsed="false">
      <c r="A61" s="629" t="s">
        <v>4429</v>
      </c>
    </row>
    <row r="62" customFormat="false" ht="14.25" hidden="false" customHeight="false" outlineLevel="0" collapsed="false">
      <c r="A62" s="629" t="s">
        <v>4430</v>
      </c>
    </row>
    <row r="63" customFormat="false" ht="14.25" hidden="false" customHeight="false" outlineLevel="0" collapsed="false">
      <c r="A63" s="629" t="s">
        <v>4431</v>
      </c>
    </row>
    <row r="64" customFormat="false" ht="14.25" hidden="false" customHeight="false" outlineLevel="0" collapsed="false">
      <c r="A64" s="629" t="s">
        <v>4432</v>
      </c>
    </row>
    <row r="65" customFormat="false" ht="14.25" hidden="false" customHeight="false" outlineLevel="0" collapsed="false">
      <c r="A65" s="629" t="s">
        <v>4433</v>
      </c>
    </row>
    <row r="66" customFormat="false" ht="14.25" hidden="false" customHeight="false" outlineLevel="0" collapsed="false">
      <c r="A66" s="629" t="s">
        <v>4434</v>
      </c>
    </row>
    <row r="67" customFormat="false" ht="14.25" hidden="false" customHeight="false" outlineLevel="0" collapsed="false">
      <c r="A67" s="629" t="s">
        <v>4435</v>
      </c>
    </row>
    <row r="68" customFormat="false" ht="14.25" hidden="false" customHeight="false" outlineLevel="0" collapsed="false">
      <c r="A68" s="629" t="s">
        <v>4436</v>
      </c>
    </row>
    <row r="69" customFormat="false" ht="14.25" hidden="false" customHeight="false" outlineLevel="0" collapsed="false">
      <c r="A69" s="629" t="s">
        <v>4437</v>
      </c>
    </row>
    <row r="70" customFormat="false" ht="14.25" hidden="false" customHeight="false" outlineLevel="0" collapsed="false">
      <c r="A70" s="629" t="s">
        <v>4438</v>
      </c>
    </row>
    <row r="71" customFormat="false" ht="14.25" hidden="false" customHeight="false" outlineLevel="0" collapsed="false">
      <c r="A71" s="629" t="s">
        <v>4439</v>
      </c>
    </row>
    <row r="72" customFormat="false" ht="14.25" hidden="false" customHeight="false" outlineLevel="0" collapsed="false">
      <c r="A72" s="629" t="s">
        <v>4440</v>
      </c>
    </row>
    <row r="73" customFormat="false" ht="14.25" hidden="false" customHeight="false" outlineLevel="0" collapsed="false">
      <c r="A73" s="629" t="s">
        <v>4441</v>
      </c>
    </row>
    <row r="74" customFormat="false" ht="14.25" hidden="false" customHeight="false" outlineLevel="0" collapsed="false">
      <c r="A74" s="629" t="s">
        <v>4442</v>
      </c>
    </row>
    <row r="75" customFormat="false" ht="14.25" hidden="false" customHeight="false" outlineLevel="0" collapsed="false">
      <c r="A75" s="629" t="s">
        <v>4443</v>
      </c>
    </row>
    <row r="76" customFormat="false" ht="14.25" hidden="false" customHeight="false" outlineLevel="0" collapsed="false">
      <c r="A76" s="629" t="s">
        <v>4444</v>
      </c>
    </row>
    <row r="77" customFormat="false" ht="14.25" hidden="false" customHeight="false" outlineLevel="0" collapsed="false">
      <c r="A77" s="629" t="s">
        <v>4445</v>
      </c>
    </row>
    <row r="78" customFormat="false" ht="14.25" hidden="false" customHeight="false" outlineLevel="0" collapsed="false">
      <c r="A78" s="629" t="s">
        <v>4446</v>
      </c>
    </row>
    <row r="79" customFormat="false" ht="14.25" hidden="false" customHeight="false" outlineLevel="0" collapsed="false">
      <c r="A79" s="629" t="s">
        <v>4447</v>
      </c>
    </row>
    <row r="80" customFormat="false" ht="14.25" hidden="false" customHeight="false" outlineLevel="0" collapsed="false">
      <c r="A80" s="629" t="s">
        <v>4448</v>
      </c>
    </row>
    <row r="81" customFormat="false" ht="14.25" hidden="false" customHeight="false" outlineLevel="0" collapsed="false">
      <c r="A81" s="629" t="s">
        <v>4449</v>
      </c>
    </row>
    <row r="82" customFormat="false" ht="14.25" hidden="false" customHeight="false" outlineLevel="0" collapsed="false">
      <c r="A82" s="629" t="s">
        <v>4450</v>
      </c>
    </row>
    <row r="83" customFormat="false" ht="14.25" hidden="false" customHeight="false" outlineLevel="0" collapsed="false">
      <c r="A83" s="629" t="s">
        <v>4451</v>
      </c>
    </row>
    <row r="84" customFormat="false" ht="14.25" hidden="false" customHeight="false" outlineLevel="0" collapsed="false">
      <c r="A84" s="629" t="s">
        <v>4452</v>
      </c>
    </row>
    <row r="85" customFormat="false" ht="14.25" hidden="false" customHeight="false" outlineLevel="0" collapsed="false">
      <c r="A85" s="629" t="s">
        <v>4363</v>
      </c>
    </row>
    <row r="86" customFormat="false" ht="14.25" hidden="false" customHeight="false" outlineLevel="0" collapsed="false">
      <c r="A86" s="629" t="s">
        <v>4453</v>
      </c>
    </row>
    <row r="87" customFormat="false" ht="14.25" hidden="false" customHeight="false" outlineLevel="0" collapsed="false">
      <c r="A87" s="629" t="s">
        <v>4454</v>
      </c>
    </row>
    <row r="88" customFormat="false" ht="14.25" hidden="false" customHeight="false" outlineLevel="0" collapsed="false">
      <c r="A88" s="629" t="s">
        <v>4455</v>
      </c>
    </row>
    <row r="89" customFormat="false" ht="14.25" hidden="false" customHeight="false" outlineLevel="0" collapsed="false">
      <c r="A89" s="629" t="s">
        <v>4456</v>
      </c>
    </row>
    <row r="90" customFormat="false" ht="14.25" hidden="false" customHeight="false" outlineLevel="0" collapsed="false">
      <c r="A90" s="629" t="s">
        <v>4457</v>
      </c>
    </row>
    <row r="91" customFormat="false" ht="14.25" hidden="false" customHeight="false" outlineLevel="0" collapsed="false">
      <c r="A91" s="629" t="s">
        <v>4458</v>
      </c>
    </row>
    <row r="92" customFormat="false" ht="14.25" hidden="false" customHeight="false" outlineLevel="0" collapsed="false">
      <c r="A92" s="629" t="s">
        <v>4459</v>
      </c>
    </row>
    <row r="93" customFormat="false" ht="14.25" hidden="false" customHeight="false" outlineLevel="0" collapsed="false">
      <c r="A93" s="629" t="n">
        <v>1</v>
      </c>
    </row>
    <row r="94" customFormat="false" ht="14.25" hidden="false" customHeight="false" outlineLevel="0" collapsed="false">
      <c r="A94" s="629" t="s">
        <v>111</v>
      </c>
    </row>
    <row r="95" customFormat="false" ht="14.25" hidden="false" customHeight="false" outlineLevel="0" collapsed="false">
      <c r="A95" s="629" t="s">
        <v>4460</v>
      </c>
    </row>
    <row r="96" customFormat="false" ht="14.25" hidden="false" customHeight="false" outlineLevel="0" collapsed="false">
      <c r="A96" s="629" t="s">
        <v>4461</v>
      </c>
    </row>
    <row r="97" customFormat="false" ht="14.25" hidden="false" customHeight="false" outlineLevel="0" collapsed="false">
      <c r="A97" s="629" t="s">
        <v>4462</v>
      </c>
    </row>
    <row r="98" customFormat="false" ht="14.25" hidden="false" customHeight="false" outlineLevel="0" collapsed="false">
      <c r="A98" s="629" t="s">
        <v>4463</v>
      </c>
    </row>
    <row r="99" customFormat="false" ht="14.25" hidden="false" customHeight="false" outlineLevel="0" collapsed="false">
      <c r="A99" s="629" t="s">
        <v>4464</v>
      </c>
    </row>
    <row r="100" customFormat="false" ht="14.25" hidden="false" customHeight="false" outlineLevel="0" collapsed="false">
      <c r="A100" s="629" t="s">
        <v>4465</v>
      </c>
    </row>
    <row r="101" customFormat="false" ht="14.25" hidden="false" customHeight="false" outlineLevel="0" collapsed="false">
      <c r="A101" s="629" t="s">
        <v>4466</v>
      </c>
    </row>
    <row r="102" customFormat="false" ht="14.25" hidden="false" customHeight="false" outlineLevel="0" collapsed="false">
      <c r="A102" s="629" t="s">
        <v>4467</v>
      </c>
    </row>
    <row r="103" customFormat="false" ht="14.25" hidden="false" customHeight="false" outlineLevel="0" collapsed="false">
      <c r="A103" s="629" t="s">
        <v>4468</v>
      </c>
    </row>
    <row r="104" customFormat="false" ht="14.25" hidden="false" customHeight="false" outlineLevel="0" collapsed="false">
      <c r="A104" s="629" t="s">
        <v>4469</v>
      </c>
    </row>
    <row r="105" customFormat="false" ht="14.25" hidden="false" customHeight="false" outlineLevel="0" collapsed="false">
      <c r="A105" s="629" t="s">
        <v>4470</v>
      </c>
    </row>
    <row r="106" customFormat="false" ht="14.25" hidden="false" customHeight="false" outlineLevel="0" collapsed="false">
      <c r="A106" s="629" t="s">
        <v>4471</v>
      </c>
    </row>
    <row r="107" customFormat="false" ht="14.25" hidden="false" customHeight="false" outlineLevel="0" collapsed="false">
      <c r="A107" s="629" t="s">
        <v>4472</v>
      </c>
    </row>
    <row r="108" customFormat="false" ht="14.25" hidden="false" customHeight="false" outlineLevel="0" collapsed="false">
      <c r="A108" s="629" t="s">
        <v>791</v>
      </c>
    </row>
    <row r="109" customFormat="false" ht="14.25" hidden="false" customHeight="false" outlineLevel="0" collapsed="false">
      <c r="A109" s="629" t="s">
        <v>4473</v>
      </c>
    </row>
    <row r="110" customFormat="false" ht="14.25" hidden="false" customHeight="false" outlineLevel="0" collapsed="false">
      <c r="A110" s="629" t="s">
        <v>4474</v>
      </c>
    </row>
    <row r="111" customFormat="false" ht="14.25" hidden="false" customHeight="false" outlineLevel="0" collapsed="false">
      <c r="A111" s="629" t="s">
        <v>4475</v>
      </c>
    </row>
    <row r="112" customFormat="false" ht="14.25" hidden="false" customHeight="false" outlineLevel="0" collapsed="false">
      <c r="A112" s="629" t="s">
        <v>4476</v>
      </c>
    </row>
    <row r="113" customFormat="false" ht="14.25" hidden="false" customHeight="false" outlineLevel="0" collapsed="false">
      <c r="A113" s="629" t="s">
        <v>4477</v>
      </c>
    </row>
    <row r="114" customFormat="false" ht="14.25" hidden="false" customHeight="false" outlineLevel="0" collapsed="false">
      <c r="A114" s="629" t="s">
        <v>4478</v>
      </c>
    </row>
    <row r="115" customFormat="false" ht="14.25" hidden="false" customHeight="false" outlineLevel="0" collapsed="false">
      <c r="A115" s="629" t="s">
        <v>4479</v>
      </c>
    </row>
    <row r="116" customFormat="false" ht="14.25" hidden="false" customHeight="false" outlineLevel="0" collapsed="false">
      <c r="A116" s="629" t="s">
        <v>4480</v>
      </c>
    </row>
    <row r="117" customFormat="false" ht="14.25" hidden="false" customHeight="false" outlineLevel="0" collapsed="false">
      <c r="A117" s="629" t="s">
        <v>4481</v>
      </c>
    </row>
    <row r="118" customFormat="false" ht="14.25" hidden="false" customHeight="false" outlineLevel="0" collapsed="false">
      <c r="A118" s="629" t="s">
        <v>4482</v>
      </c>
    </row>
    <row r="119" customFormat="false" ht="14.25" hidden="false" customHeight="false" outlineLevel="0" collapsed="false">
      <c r="A119" s="6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openpyxl</dc:creator>
  <dc:description/>
  <dc:language>en-US</dc:language>
  <cp:lastModifiedBy/>
  <dcterms:modified xsi:type="dcterms:W3CDTF">2025-10-15T16:02:43Z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6B13D4F7B0484C8497D326B55546E262_12</vt:lpwstr>
  </property>
  <property fmtid="{D5CDD505-2E9C-101B-9397-08002B2CF9AE}" pid="3" name="KSOProductBuildVer">
    <vt:lpwstr>1049-12.2.0.21931</vt:lpwstr>
  </property>
</Properties>
</file>