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3" autoFilterDateGrouping="1"/>
  </bookViews>
  <sheets>
    <sheet name="الإعدادات" sheetId="1" state="visible" r:id="rId1"/>
    <sheet name="ملخص الشهر" sheetId="2" state="visible" r:id="rId2"/>
    <sheet name="قائمة الأصناف" sheetId="3" state="visible" r:id="rId3"/>
    <sheet name="يوم 1" sheetId="4" state="visible" r:id="rId4"/>
    <sheet name="يوم 2" sheetId="5" state="visible" r:id="rId5"/>
    <sheet name="يوم 3" sheetId="6" state="visible" r:id="rId6"/>
    <sheet name="يوم 4" sheetId="7" state="visible" r:id="rId7"/>
    <sheet name="يوم 5" sheetId="8" state="visible" r:id="rId8"/>
    <sheet name="يوم 6" sheetId="9" state="visible" r:id="rId9"/>
    <sheet name="يوم 7" sheetId="10" state="visible" r:id="rId10"/>
    <sheet name="يوم 8" sheetId="11" state="visible" r:id="rId11"/>
    <sheet name="يوم 9" sheetId="12" state="visible" r:id="rId12"/>
    <sheet name="يوم 10" sheetId="13" state="visible" r:id="rId13"/>
    <sheet name="يوم 11" sheetId="14" state="visible" r:id="rId14"/>
    <sheet name="يوم 12" sheetId="15" state="visible" r:id="rId15"/>
    <sheet name="يوم 13" sheetId="16" state="visible" r:id="rId16"/>
    <sheet name="يوم 14" sheetId="17" state="visible" r:id="rId17"/>
    <sheet name="يوم 15" sheetId="18" state="visible" r:id="rId18"/>
    <sheet name="يوم 16" sheetId="19" state="visible" r:id="rId19"/>
    <sheet name="يوم 17" sheetId="20" state="visible" r:id="rId20"/>
    <sheet name="يوم 18" sheetId="21" state="visible" r:id="rId21"/>
    <sheet name="يوم 19" sheetId="22" state="visible" r:id="rId22"/>
    <sheet name="يوم 20" sheetId="23" state="visible" r:id="rId23"/>
    <sheet name="يوم 21" sheetId="24" state="visible" r:id="rId24"/>
    <sheet name="يوم 22" sheetId="25" state="visible" r:id="rId25"/>
    <sheet name="يوم 23" sheetId="26" state="visible" r:id="rId26"/>
    <sheet name="يوم 24" sheetId="27" state="visible" r:id="rId27"/>
    <sheet name="يوم 25" sheetId="28" state="visible" r:id="rId28"/>
    <sheet name="يوم 26" sheetId="29" state="visible" r:id="rId29"/>
    <sheet name="يوم 27" sheetId="30" state="visible" r:id="rId30"/>
    <sheet name="يوم 28" sheetId="31" state="visible" r:id="rId31"/>
    <sheet name="يوم 29" sheetId="32" state="visible" r:id="rId32"/>
    <sheet name="يوم 30" sheetId="33" state="visible" r:id="rId33"/>
    <sheet name="يوم 31" sheetId="34" state="visible" r:id="rId34"/>
  </sheets>
  <definedNames/>
  <calcPr calcId="124519" calcMode="auto" fullCalcOnLoad="1" refMode="A1" iterate="0" iterateCount="100" iterateDelta="0.0001"/>
</workbook>
</file>

<file path=xl/styles.xml><?xml version="1.0" encoding="utf-8"?>
<styleSheet xmlns="http://schemas.openxmlformats.org/spreadsheetml/2006/main">
  <numFmts count="2">
    <numFmt numFmtId="164" formatCode="m/d/yyyy"/>
    <numFmt numFmtId="165" formatCode="0.0%"/>
  </numFmts>
  <fonts count="20">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4"/>
    </font>
    <font>
      <name val="Arial"/>
      <charset val="1"/>
      <family val="2"/>
      <b val="1"/>
      <color rgb="FF000000"/>
      <sz val="11"/>
    </font>
    <font>
      <name val="Arial"/>
      <charset val="1"/>
      <family val="2"/>
      <b val="1"/>
      <color rgb="FF0000FF"/>
      <sz val="11"/>
    </font>
    <font>
      <name val="Arial"/>
      <charset val="1"/>
      <family val="2"/>
      <color rgb="FF595959"/>
      <sz val="9"/>
    </font>
    <font>
      <name val="Arial"/>
      <charset val="1"/>
      <family val="2"/>
      <b val="1"/>
      <color rgb="FFFFFFFF"/>
      <sz val="12"/>
    </font>
    <font>
      <name val="Arial"/>
      <charset val="1"/>
      <family val="2"/>
      <b val="1"/>
      <color rgb="FF000000"/>
      <sz val="10"/>
    </font>
    <font>
      <name val="Arial"/>
      <charset val="1"/>
      <family val="2"/>
      <color rgb="FF000000"/>
      <sz val="10"/>
    </font>
    <font>
      <name val="Arial"/>
      <charset val="1"/>
      <family val="2"/>
      <b val="1"/>
      <color rgb="FFFFFFFF"/>
      <sz val="15"/>
    </font>
    <font>
      <name val="Arial"/>
      <charset val="1"/>
      <family val="2"/>
      <b val="1"/>
      <color rgb="FFFFFFFF"/>
      <sz val="10"/>
    </font>
    <font>
      <name val="Arial"/>
      <charset val="1"/>
      <family val="2"/>
      <b val="1"/>
      <color rgb="FF2E7D46"/>
      <sz val="13"/>
    </font>
    <font>
      <name val="Arial"/>
      <charset val="1"/>
      <family val="2"/>
      <b val="1"/>
      <color rgb="FF1F4E79"/>
      <sz val="13"/>
    </font>
    <font>
      <name val="Arial"/>
      <charset val="1"/>
      <family val="2"/>
      <b val="1"/>
      <color rgb="FF8A5A00"/>
      <sz val="13"/>
    </font>
    <font>
      <name val="Arial"/>
      <charset val="1"/>
      <family val="2"/>
      <b val="1"/>
      <color rgb="FF7030A0"/>
      <sz val="13"/>
    </font>
    <font>
      <name val="Arial"/>
      <charset val="1"/>
      <family val="2"/>
      <b val="1"/>
      <color rgb="FF1F4E79"/>
      <sz val="10"/>
    </font>
    <font>
      <name val="Arial"/>
      <charset val="1"/>
      <family val="2"/>
      <b val="1"/>
      <color rgb="FFFFFFFF"/>
      <sz val="11"/>
    </font>
    <font>
      <name val="Arial"/>
      <charset val="1"/>
      <family val="2"/>
      <b val="1"/>
      <color rgb="FF000000"/>
      <sz val="9"/>
    </font>
  </fonts>
  <fills count="14">
    <fill>
      <patternFill/>
    </fill>
    <fill>
      <patternFill patternType="gray125"/>
    </fill>
    <fill>
      <patternFill patternType="solid">
        <fgColor rgb="FF1F3864"/>
        <bgColor rgb="FF1F4E79"/>
      </patternFill>
    </fill>
    <fill>
      <patternFill patternType="solid">
        <fgColor rgb="FFFFFF00"/>
        <bgColor rgb="FFFFCC00"/>
      </patternFill>
    </fill>
    <fill>
      <patternFill patternType="solid">
        <fgColor rgb="FF2E7D46"/>
        <bgColor rgb="FF008080"/>
      </patternFill>
    </fill>
    <fill>
      <patternFill patternType="solid">
        <fgColor rgb="FF1F4E79"/>
        <bgColor rgb="FF1F3864"/>
      </patternFill>
    </fill>
    <fill>
      <patternFill patternType="solid">
        <fgColor rgb="FF8A5A00"/>
        <bgColor rgb="FF9C5700"/>
      </patternFill>
    </fill>
    <fill>
      <patternFill patternType="solid">
        <fgColor rgb="FF7030A0"/>
        <bgColor rgb="FF993366"/>
      </patternFill>
    </fill>
    <fill>
      <patternFill patternType="solid">
        <fgColor rgb="FFF2F2F2"/>
        <bgColor rgb="FFFFFBEA"/>
      </patternFill>
    </fill>
    <fill>
      <patternFill patternType="solid">
        <fgColor rgb="FFD9D9D9"/>
        <bgColor rgb="FFE7E6E6"/>
      </patternFill>
    </fill>
    <fill>
      <patternFill patternType="solid">
        <fgColor rgb="FFDDF0E2"/>
        <bgColor rgb="FFDCE9F5"/>
      </patternFill>
    </fill>
    <fill>
      <patternFill patternType="solid">
        <fgColor rgb="FFDCE9F5"/>
        <bgColor rgb="FFE7E6E6"/>
      </patternFill>
    </fill>
    <fill>
      <patternFill patternType="solid">
        <fgColor rgb="FFFBF0D5"/>
        <bgColor rgb="FFFFE8CC"/>
      </patternFill>
    </fill>
    <fill>
      <patternFill patternType="solid">
        <fgColor rgb="FFFFFBEA"/>
        <bgColor rgb="FFFFFFFF"/>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808080"/>
      </top>
      <bottom style="medium">
        <color rgb="FF808080"/>
      </bottom>
      <diagonal/>
    </border>
    <border>
      <left/>
      <right/>
      <top style="medium">
        <color rgb="FF808080"/>
      </top>
      <bottom/>
      <diagonal/>
    </border>
    <border>
      <left/>
      <right style="thin">
        <color rgb="FFBFBFBF"/>
      </right>
      <top style="medium">
        <color rgb="FF808080"/>
      </top>
      <bottom/>
      <diagonal/>
    </border>
    <border>
      <left/>
      <right style="thin">
        <color rgb="FFBFBFBF"/>
      </right>
      <top style="medium">
        <color rgb="FF808080"/>
      </top>
      <bottom style="medium">
        <color rgb="FF808080"/>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right" vertical="center"/>
    </xf>
    <xf numFmtId="0" fontId="6" fillId="3" borderId="1" applyAlignment="1" applyProtection="1" pivotButton="0" quotePrefix="0" xfId="0">
      <alignment horizontal="center" vertical="center" wrapText="1"/>
      <protection locked="0" hidden="0"/>
    </xf>
    <xf numFmtId="0" fontId="7" fillId="0" borderId="0" applyAlignment="1" pivotButton="0" quotePrefix="0" xfId="0">
      <alignment horizontal="right" vertical="center"/>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9" fontId="6" fillId="3" borderId="1" applyAlignment="1" applyProtection="1" pivotButton="0" quotePrefix="0" xfId="0">
      <alignment horizontal="center" vertical="center" wrapText="1"/>
      <protection locked="0" hidden="0"/>
    </xf>
    <xf numFmtId="0" fontId="8" fillId="2" borderId="0" applyAlignment="1" pivotButton="0" quotePrefix="0" xfId="0">
      <alignment horizontal="center" vertical="center" wrapText="1"/>
    </xf>
    <xf numFmtId="0" fontId="9" fillId="0" borderId="0" applyAlignment="1" pivotButton="0" quotePrefix="0" xfId="0">
      <alignment horizontal="right" vertical="center"/>
    </xf>
    <xf numFmtId="0" fontId="10" fillId="0" borderId="0" applyAlignment="1" pivotButton="0" quotePrefix="0" xfId="0">
      <alignment horizontal="right" vertical="center" wrapText="1"/>
    </xf>
    <xf numFmtId="0" fontId="11" fillId="2" borderId="0" applyAlignment="1" pivotButton="0" quotePrefix="0" xfId="0">
      <alignment horizontal="center" vertical="center" wrapText="1"/>
    </xf>
    <xf numFmtId="0" fontId="12" fillId="4" borderId="0" applyAlignment="1" pivotButton="0" quotePrefix="0" xfId="0">
      <alignment horizontal="center" vertical="center" wrapText="1"/>
    </xf>
    <xf numFmtId="0" fontId="12" fillId="5" borderId="0" applyAlignment="1" pivotButton="0" quotePrefix="0" xfId="0">
      <alignment horizontal="center" vertical="center" wrapText="1"/>
    </xf>
    <xf numFmtId="0" fontId="12" fillId="6" borderId="0" applyAlignment="1" pivotButton="0" quotePrefix="0" xfId="0">
      <alignment horizontal="center" vertical="center" wrapText="1"/>
    </xf>
    <xf numFmtId="0" fontId="12" fillId="7" borderId="0" applyAlignment="1" pivotButton="0" quotePrefix="0" xfId="0">
      <alignment horizontal="center" vertical="center" wrapText="1"/>
    </xf>
    <xf numFmtId="4" fontId="13" fillId="0" borderId="1" applyAlignment="1" pivotButton="0" quotePrefix="0" xfId="0">
      <alignment horizontal="center" vertical="center" wrapText="1"/>
    </xf>
    <xf numFmtId="4" fontId="14" fillId="0" borderId="1" applyAlignment="1" pivotButton="0" quotePrefix="0" xfId="0">
      <alignment horizontal="center" vertical="center" wrapText="1"/>
    </xf>
    <xf numFmtId="4" fontId="15" fillId="0" borderId="1" applyAlignment="1" pivotButton="0" quotePrefix="0" xfId="0">
      <alignment horizontal="center" vertical="center" wrapText="1"/>
    </xf>
    <xf numFmtId="165" fontId="16" fillId="0" borderId="1" applyAlignment="1" pivotButton="0" quotePrefix="0" xfId="0">
      <alignment horizontal="center" vertical="center" wrapText="1"/>
    </xf>
    <xf numFmtId="0" fontId="17" fillId="0" borderId="0" applyAlignment="1" pivotButton="0" quotePrefix="0" xfId="0">
      <alignment horizontal="center" vertical="center" wrapText="1"/>
    </xf>
    <xf numFmtId="0" fontId="12" fillId="5" borderId="1" applyAlignment="1" pivotButton="0" quotePrefix="0" xfId="0">
      <alignment horizontal="center" vertical="center" wrapText="1"/>
    </xf>
    <xf numFmtId="0" fontId="10" fillId="0" borderId="1" applyAlignment="1" pivotButton="0" quotePrefix="0" xfId="0">
      <alignment horizontal="center" vertical="center" wrapText="1"/>
    </xf>
    <xf numFmtId="164" fontId="10" fillId="0" borderId="1" applyAlignment="1" pivotButton="0" quotePrefix="0" xfId="0">
      <alignment horizontal="center" vertical="center" wrapText="1"/>
    </xf>
    <xf numFmtId="4"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9" fillId="8" borderId="2" applyAlignment="1" pivotButton="0" quotePrefix="0" xfId="0">
      <alignment horizontal="center" vertical="center" wrapText="1"/>
    </xf>
    <xf numFmtId="4" fontId="9" fillId="8" borderId="2" applyAlignment="1" pivotButton="0" quotePrefix="0" xfId="0">
      <alignment horizontal="center" vertical="center" wrapText="1"/>
    </xf>
    <xf numFmtId="165" fontId="9" fillId="8" borderId="2" applyAlignment="1" pivotButton="0" quotePrefix="0" xfId="0">
      <alignment horizontal="center" vertical="center" wrapText="1"/>
    </xf>
    <xf numFmtId="0" fontId="5" fillId="9" borderId="1" applyAlignment="1" pivotButton="0" quotePrefix="0" xfId="0">
      <alignment horizontal="center" vertical="center" wrapText="1"/>
    </xf>
    <xf numFmtId="49" fontId="10" fillId="0" borderId="1" applyAlignment="1" pivotButton="0" quotePrefix="0" xfId="0">
      <alignment horizontal="center" vertical="center" wrapText="1"/>
    </xf>
    <xf numFmtId="0" fontId="10" fillId="0" borderId="1" applyAlignment="1" pivotButton="0" quotePrefix="0" xfId="0">
      <alignment horizontal="right" vertical="center"/>
    </xf>
    <xf numFmtId="164" fontId="17"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8" fillId="4" borderId="0" applyAlignment="1" pivotButton="0" quotePrefix="0" xfId="0">
      <alignment horizontal="center" vertical="center" wrapText="1"/>
    </xf>
    <xf numFmtId="0" fontId="18" fillId="5" borderId="0" applyAlignment="1" pivotButton="0" quotePrefix="0" xfId="0">
      <alignment horizontal="center" vertical="center" wrapText="1"/>
    </xf>
    <xf numFmtId="0" fontId="18" fillId="6" borderId="0" applyAlignment="1" pivotButton="0" quotePrefix="0" xfId="0">
      <alignment horizontal="center" vertical="center" wrapText="1"/>
    </xf>
    <xf numFmtId="0" fontId="19" fillId="10" borderId="1" applyAlignment="1" pivotButton="0" quotePrefix="0" xfId="0">
      <alignment horizontal="center" vertical="center" wrapText="1"/>
    </xf>
    <xf numFmtId="0" fontId="19" fillId="11" borderId="1" applyAlignment="1" pivotButton="0" quotePrefix="0" xfId="0">
      <alignment horizontal="center" vertical="center" wrapText="1"/>
    </xf>
    <xf numFmtId="0" fontId="19" fillId="12" borderId="1" applyAlignment="1" pivotButton="0" quotePrefix="0" xfId="0">
      <alignment horizontal="center" vertical="center" wrapText="1"/>
    </xf>
    <xf numFmtId="49" fontId="10" fillId="13" borderId="1" applyAlignment="1" applyProtection="1" pivotButton="0" quotePrefix="0" xfId="0">
      <alignment horizontal="center" vertical="center" wrapText="1"/>
      <protection locked="0" hidden="0"/>
    </xf>
    <xf numFmtId="3" fontId="10" fillId="13" borderId="1" applyAlignment="1" applyProtection="1" pivotButton="0" quotePrefix="0" xfId="0">
      <alignment horizontal="center" vertical="center" wrapText="1"/>
      <protection locked="0" hidden="0"/>
    </xf>
    <xf numFmtId="4" fontId="10" fillId="13" borderId="1" applyAlignment="1" applyProtection="1" pivotButton="0" quotePrefix="0" xfId="0">
      <alignment horizontal="center" vertical="center" wrapText="1"/>
      <protection locked="0" hidden="0"/>
    </xf>
    <xf numFmtId="0" fontId="10" fillId="13" borderId="1" applyAlignment="1" applyProtection="1" pivotButton="0" quotePrefix="0" xfId="0">
      <alignment horizontal="right" vertical="center"/>
      <protection locked="0" hidden="0"/>
    </xf>
    <xf numFmtId="3" fontId="10" fillId="0" borderId="1" applyAlignment="1" pivotButton="0" quotePrefix="0" xfId="0">
      <alignment horizontal="center" vertical="center" wrapText="1"/>
    </xf>
    <xf numFmtId="3" fontId="9" fillId="8"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right" vertical="center"/>
    </xf>
    <xf numFmtId="0" fontId="6" fillId="3" borderId="1" applyAlignment="1" applyProtection="1" pivotButton="0" quotePrefix="0" xfId="0">
      <alignment horizontal="center" vertical="center" wrapText="1"/>
      <protection locked="0" hidden="0"/>
    </xf>
    <xf numFmtId="0" fontId="7" fillId="0" borderId="0" applyAlignment="1" pivotButton="0" quotePrefix="0" xfId="0">
      <alignment horizontal="right" vertical="center"/>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9" fontId="6" fillId="3" borderId="1" applyAlignment="1" applyProtection="1" pivotButton="0" quotePrefix="0" xfId="0">
      <alignment horizontal="center" vertical="center" wrapText="1"/>
      <protection locked="0" hidden="0"/>
    </xf>
    <xf numFmtId="0" fontId="8" fillId="2" borderId="0" applyAlignment="1" pivotButton="0" quotePrefix="0" xfId="0">
      <alignment horizontal="center" vertical="center" wrapText="1"/>
    </xf>
    <xf numFmtId="0" fontId="9" fillId="0" borderId="0" applyAlignment="1" pivotButton="0" quotePrefix="0" xfId="0">
      <alignment horizontal="right" vertical="center"/>
    </xf>
    <xf numFmtId="0" fontId="10" fillId="0" borderId="0" applyAlignment="1" pivotButton="0" quotePrefix="0" xfId="0">
      <alignment horizontal="right" vertical="center" wrapText="1"/>
    </xf>
    <xf numFmtId="0" fontId="11" fillId="2" borderId="0" applyAlignment="1" pivotButton="0" quotePrefix="0" xfId="0">
      <alignment horizontal="center" vertical="center" wrapText="1"/>
    </xf>
    <xf numFmtId="0" fontId="12" fillId="4" borderId="0" applyAlignment="1" pivotButton="0" quotePrefix="0" xfId="0">
      <alignment horizontal="center" vertical="center" wrapText="1"/>
    </xf>
    <xf numFmtId="0" fontId="12" fillId="5" borderId="0" applyAlignment="1" pivotButton="0" quotePrefix="0" xfId="0">
      <alignment horizontal="center" vertical="center" wrapText="1"/>
    </xf>
    <xf numFmtId="0" fontId="12" fillId="6" borderId="0" applyAlignment="1" pivotButton="0" quotePrefix="0" xfId="0">
      <alignment horizontal="center" vertical="center" wrapText="1"/>
    </xf>
    <xf numFmtId="0" fontId="12" fillId="7" borderId="0" applyAlignment="1" pivotButton="0" quotePrefix="0" xfId="0">
      <alignment horizontal="center" vertical="center" wrapText="1"/>
    </xf>
    <xf numFmtId="4" fontId="13" fillId="0" borderId="1" applyAlignment="1" pivotButton="0" quotePrefix="0" xfId="0">
      <alignment horizontal="center" vertical="center" wrapText="1"/>
    </xf>
    <xf numFmtId="4" fontId="14" fillId="0" borderId="1" applyAlignment="1" pivotButton="0" quotePrefix="0" xfId="0">
      <alignment horizontal="center" vertical="center" wrapText="1"/>
    </xf>
    <xf numFmtId="4" fontId="15" fillId="0" borderId="1" applyAlignment="1" pivotButton="0" quotePrefix="0" xfId="0">
      <alignment horizontal="center" vertical="center" wrapText="1"/>
    </xf>
    <xf numFmtId="165" fontId="16" fillId="0" borderId="1" applyAlignment="1" pivotButton="0" quotePrefix="0" xfId="0">
      <alignment horizontal="center" vertical="center" wrapText="1"/>
    </xf>
    <xf numFmtId="0" fontId="17" fillId="0" borderId="0" applyAlignment="1" pivotButton="0" quotePrefix="0" xfId="0">
      <alignment horizontal="center" vertical="center" wrapText="1"/>
    </xf>
    <xf numFmtId="0" fontId="12" fillId="5" borderId="1" applyAlignment="1" pivotButton="0" quotePrefix="0" xfId="0">
      <alignment horizontal="center" vertical="center" wrapText="1"/>
    </xf>
    <xf numFmtId="0" fontId="10" fillId="0" borderId="1" applyAlignment="1" pivotButton="0" quotePrefix="0" xfId="0">
      <alignment horizontal="center" vertical="center" wrapText="1"/>
    </xf>
    <xf numFmtId="164" fontId="10" fillId="0" borderId="1" applyAlignment="1" pivotButton="0" quotePrefix="0" xfId="0">
      <alignment horizontal="center" vertical="center" wrapText="1"/>
    </xf>
    <xf numFmtId="4"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9" fillId="8" borderId="2" applyAlignment="1" pivotButton="0" quotePrefix="0" xfId="0">
      <alignment horizontal="center" vertical="center" wrapText="1"/>
    </xf>
    <xf numFmtId="0" fontId="0" fillId="0" borderId="5" pivotButton="0" quotePrefix="0" xfId="0"/>
    <xf numFmtId="4" fontId="9" fillId="8" borderId="2" applyAlignment="1" pivotButton="0" quotePrefix="0" xfId="0">
      <alignment horizontal="center" vertical="center" wrapText="1"/>
    </xf>
    <xf numFmtId="165" fontId="9" fillId="8" borderId="2" applyAlignment="1" pivotButton="0" quotePrefix="0" xfId="0">
      <alignment horizontal="center" vertical="center" wrapText="1"/>
    </xf>
    <xf numFmtId="0" fontId="5" fillId="9" borderId="1" applyAlignment="1" pivotButton="0" quotePrefix="0" xfId="0">
      <alignment horizontal="center" vertical="center" wrapText="1"/>
    </xf>
    <xf numFmtId="49" fontId="10" fillId="0" borderId="1" applyAlignment="1" pivotButton="0" quotePrefix="0" xfId="0">
      <alignment horizontal="center" vertical="center" wrapText="1"/>
    </xf>
    <xf numFmtId="0" fontId="10" fillId="0" borderId="1" applyAlignment="1" pivotButton="0" quotePrefix="0" xfId="0">
      <alignment horizontal="right" vertical="center"/>
    </xf>
    <xf numFmtId="164" fontId="17"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8" fillId="4" borderId="0" applyAlignment="1" pivotButton="0" quotePrefix="0" xfId="0">
      <alignment horizontal="center" vertical="center" wrapText="1"/>
    </xf>
    <xf numFmtId="0" fontId="18" fillId="5" borderId="0" applyAlignment="1" pivotButton="0" quotePrefix="0" xfId="0">
      <alignment horizontal="center" vertical="center" wrapText="1"/>
    </xf>
    <xf numFmtId="0" fontId="18" fillId="6" borderId="0" applyAlignment="1" pivotButton="0" quotePrefix="0" xfId="0">
      <alignment horizontal="center" vertical="center" wrapText="1"/>
    </xf>
    <xf numFmtId="0" fontId="19" fillId="10" borderId="1" applyAlignment="1" pivotButton="0" quotePrefix="0" xfId="0">
      <alignment horizontal="center" vertical="center" wrapText="1"/>
    </xf>
    <xf numFmtId="0" fontId="19" fillId="11" borderId="1" applyAlignment="1" pivotButton="0" quotePrefix="0" xfId="0">
      <alignment horizontal="center" vertical="center" wrapText="1"/>
    </xf>
    <xf numFmtId="0" fontId="19" fillId="12" borderId="1" applyAlignment="1" pivotButton="0" quotePrefix="0" xfId="0">
      <alignment horizontal="center" vertical="center" wrapText="1"/>
    </xf>
    <xf numFmtId="49" fontId="10" fillId="13" borderId="1" applyAlignment="1" applyProtection="1" pivotButton="0" quotePrefix="0" xfId="0">
      <alignment horizontal="center" vertical="center" wrapText="1"/>
      <protection locked="0" hidden="0"/>
    </xf>
    <xf numFmtId="3" fontId="10" fillId="13" borderId="1" applyAlignment="1" applyProtection="1" pivotButton="0" quotePrefix="0" xfId="0">
      <alignment horizontal="center" vertical="center" wrapText="1"/>
      <protection locked="0" hidden="0"/>
    </xf>
    <xf numFmtId="4" fontId="10" fillId="13" borderId="1" applyAlignment="1" applyProtection="1" pivotButton="0" quotePrefix="0" xfId="0">
      <alignment horizontal="center" vertical="center" wrapText="1"/>
      <protection locked="0" hidden="0"/>
    </xf>
    <xf numFmtId="0" fontId="10" fillId="13" borderId="1" applyAlignment="1" applyProtection="1" pivotButton="0" quotePrefix="0" xfId="0">
      <alignment horizontal="right" vertical="center"/>
      <protection locked="0" hidden="0"/>
    </xf>
    <xf numFmtId="3" fontId="10" fillId="0" borderId="1" applyAlignment="1" pivotButton="0" quotePrefix="0" xfId="0">
      <alignment horizontal="center" vertical="center" wrapText="1"/>
    </xf>
    <xf numFmtId="3" fontId="9" fillId="8" borderId="2" applyAlignment="1" pivotButton="0" quotePrefix="0" xfId="0">
      <alignment horizontal="center" vertical="center" wrapText="1"/>
    </xf>
    <xf numFmtId="0" fontId="0" fillId="0" borderId="8" applyProtection="1" pivotButton="0" quotePrefix="0" xfId="0">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C00000"/>
        <sz val="10"/>
      </font>
      <fill>
        <patternFill>
          <bgColor rgb="FFFCE4E4"/>
        </patternFill>
      </fill>
    </dxf>
    <dxf>
      <font>
        <name val="Arial"/>
        <charset val="1"/>
        <family val="0"/>
        <strike val="1"/>
        <color rgb="FF808080"/>
        <sz val="10"/>
      </font>
      <fill>
        <patternFill>
          <bgColor rgb="FFE7E6E6"/>
        </patternFill>
      </fill>
    </dxf>
    <dxf>
      <font>
        <name val="Arial"/>
        <charset val="1"/>
        <family val="0"/>
        <b val="1"/>
        <color rgb="FF2E7D46"/>
        <sz val="10"/>
      </font>
      <fill>
        <patternFill>
          <bgColor rgb="FFC6EFCE"/>
        </patternFill>
      </fill>
    </dxf>
    <dxf>
      <font>
        <name val="Arial"/>
        <charset val="1"/>
        <family val="0"/>
        <b val="1"/>
        <color rgb="FFC00000"/>
        <sz val="10"/>
      </font>
      <fill>
        <patternFill>
          <bgColor rgb="FFFFC7CE"/>
        </patternFill>
      </fill>
    </dxf>
    <dxf>
      <font>
        <name val="Arial"/>
        <charset val="1"/>
        <family val="0"/>
        <color rgb="FF9C5700"/>
        <sz val="10"/>
      </font>
      <fill>
        <patternFill>
          <bgColor rgb="FFFFE8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5A00"/>
      <rgbColor rgb="FF800080"/>
      <rgbColor rgb="FF008080"/>
      <rgbColor rgb="FFBFBFBF"/>
      <rgbColor rgb="FF808080"/>
      <rgbColor rgb="FF9999FF"/>
      <rgbColor rgb="FF7030A0"/>
      <rgbColor rgb="FFFFFBEA"/>
      <rgbColor rgb="FFDDF0E2"/>
      <rgbColor rgb="FF660066"/>
      <rgbColor rgb="FFFF8080"/>
      <rgbColor rgb="FF0066CC"/>
      <rgbColor rgb="FFD9D9D9"/>
      <rgbColor rgb="FF000080"/>
      <rgbColor rgb="FFFF00FF"/>
      <rgbColor rgb="FFF2F2F2"/>
      <rgbColor rgb="FF00FFFF"/>
      <rgbColor rgb="FF800080"/>
      <rgbColor rgb="FF800000"/>
      <rgbColor rgb="FF008080"/>
      <rgbColor rgb="FF0000FF"/>
      <rgbColor rgb="FF00CCFF"/>
      <rgbColor rgb="FFDCE9F5"/>
      <rgbColor rgb="FFC6EFCE"/>
      <rgbColor rgb="FFFBF0D5"/>
      <rgbColor rgb="FFE7E6E6"/>
      <rgbColor rgb="FFFCE4E4"/>
      <rgbColor rgb="FFFFE8CC"/>
      <rgbColor rgb="FFFFC7CE"/>
      <rgbColor rgb="FF3366FF"/>
      <rgbColor rgb="FF33CCCC"/>
      <rgbColor rgb="FF99CC00"/>
      <rgbColor rgb="FFFFCC00"/>
      <rgbColor rgb="FFFF9900"/>
      <rgbColor rgb="FFFF6600"/>
      <rgbColor rgb="FF595959"/>
      <rgbColor rgb="FF969696"/>
      <rgbColor rgb="FF1F3864"/>
      <rgbColor rgb="FF2E7D46"/>
      <rgbColor rgb="FF003300"/>
      <rgbColor rgb="FF333300"/>
      <rgbColor rgb="FF9C57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E22" activeCellId="0" sqref="E22"/>
    </sheetView>
  </sheetViews>
  <sheetFormatPr baseColWidth="8" defaultColWidth="8.71484375" defaultRowHeight="15" zeroHeight="0" outlineLevelRow="0"/>
  <cols>
    <col width="26" customWidth="1" style="46" min="1" max="1"/>
    <col width="16" customWidth="1" style="46" min="2" max="2"/>
    <col width="30" customWidth="1" style="46" min="3" max="3"/>
    <col width="20" customWidth="1" style="46" min="4" max="5"/>
  </cols>
  <sheetData>
    <row r="1" ht="30" customHeight="1" s="47">
      <c r="A1" s="48" t="inlineStr">
        <is>
          <t>لوحة الإعدادات — شيت مراجعة المشتريات والمبيعات</t>
        </is>
      </c>
    </row>
    <row r="3" ht="15" customHeight="1" s="47">
      <c r="A3" s="49" t="inlineStr">
        <is>
          <t>السنة</t>
        </is>
      </c>
      <c r="B3" s="50" t="n">
        <v>2026</v>
      </c>
      <c r="C3" s="51" t="inlineStr">
        <is>
          <t>أدخل السنة الميلادية (مثال: 2026)</t>
        </is>
      </c>
    </row>
    <row r="4" ht="15" customHeight="1" s="47">
      <c r="A4" s="49" t="inlineStr">
        <is>
          <t>الشهر (1 - 12)</t>
        </is>
      </c>
      <c r="B4" s="50" t="n">
        <v>8</v>
      </c>
      <c r="C4" s="51" t="inlineStr">
        <is>
          <t>اختر رقم الشهر من القائمة المنسدلة</t>
        </is>
      </c>
    </row>
    <row r="5" ht="15" customHeight="1" s="47">
      <c r="A5" s="49" t="inlineStr">
        <is>
          <t>اسم الشهر (تلقائي)</t>
        </is>
      </c>
      <c r="B5" s="52">
        <f>CHOOSE(B4,"يناير","فبراير","مارس","أبريل","مايو","يونيو","يوليو","أغسطس","سبتمبر","أكتوبر","نوفمبر","ديسمبر")</f>
        <v/>
      </c>
      <c r="C5" s="51" t="inlineStr">
        <is>
          <t>يُحسب تلقائياً</t>
        </is>
      </c>
    </row>
    <row r="6" ht="15" customHeight="1" s="47">
      <c r="A6" s="49" t="inlineStr">
        <is>
          <t>عدد أيام الشهر (تلقائي)</t>
        </is>
      </c>
      <c r="B6" s="52">
        <f>DAY(EOMONTH(DATE(B3,B4,1),0))</f>
        <v/>
      </c>
      <c r="C6" s="51" t="inlineStr">
        <is>
          <t>يُحسب تلقائياً — يتغير حسب الشهر والسنة (يشمل السنوات الكبيسة)</t>
        </is>
      </c>
    </row>
    <row r="7" ht="15" customHeight="1" s="47">
      <c r="A7" s="49" t="inlineStr">
        <is>
          <t>تاريخ بداية الشهر (تلقائي)</t>
        </is>
      </c>
      <c r="B7" s="53">
        <f>DATE(B3,B4,1)</f>
        <v/>
      </c>
      <c r="C7" s="51" t="inlineStr">
        <is>
          <t>يُحسب تلقائياً</t>
        </is>
      </c>
    </row>
    <row r="8" ht="15" customHeight="1" s="47">
      <c r="A8" s="49" t="inlineStr">
        <is>
          <t>نسبة ضريبة القيمة المضافة</t>
        </is>
      </c>
      <c r="B8" s="54" t="n">
        <v>0.15</v>
      </c>
      <c r="C8" s="51" t="inlineStr">
        <is>
          <t>عدّلها هنا إذا تغيّرت النسبة — تنعكس على كل الأوراق</t>
        </is>
      </c>
    </row>
    <row r="10" ht="15" customHeight="1" s="47">
      <c r="A10" s="55" t="inlineStr">
        <is>
          <t>طريقة الاستخدام ودليل الألوان</t>
        </is>
      </c>
    </row>
    <row r="11" ht="27.75" customHeight="1" s="47">
      <c r="A11" s="56" t="inlineStr">
        <is>
          <t>خلايا صفراء / كريمية</t>
        </is>
      </c>
      <c r="B11" s="57" t="inlineStr">
        <is>
          <t>خلايا إدخال — اكتب فيها فقط. باقي الخلايا معادلات تلقائية لا تُعدَّل.</t>
        </is>
      </c>
    </row>
    <row r="12" ht="27.75" customHeight="1" s="47">
      <c r="A12" s="56" t="inlineStr">
        <is>
          <t>جدول المبيعات (أخضر)</t>
        </is>
      </c>
      <c r="B12" s="57" t="inlineStr">
        <is>
          <t>أدخل كود الصنف، الكمية المباعة، وسعر البيع. الاسم والإجماليات والضريبة تُحسب تلقائياً.</t>
        </is>
      </c>
    </row>
    <row r="13" ht="27.75" customHeight="1" s="47">
      <c r="A13" s="56" t="inlineStr">
        <is>
          <t>جدول المشتريات (أزرق)</t>
        </is>
      </c>
      <c r="B13" s="57" t="inlineStr">
        <is>
          <t>مرتبط بالمبيعات: القائمة المنسدلة في كود الشراء تعرض أصناف مبيعات اليوم فقط، ويمكن إدخال أكثر من فاتورة لنفس الصنف. إذا حذفت الصنف من المبيعات يُشطب سطر الشراء تلقائياً ويُستبعد من كل الحسابات والإجماليات.</t>
        </is>
      </c>
    </row>
    <row r="14" ht="27.75" customHeight="1" s="47">
      <c r="A14" s="56" t="inlineStr">
        <is>
          <t>تحليل الربحية (ذهبي)</t>
        </is>
      </c>
      <c r="B14" s="57" t="inlineStr">
        <is>
          <t>يُحسب تلقائياً لكل صنف مبيع: إجمالي الكمية المشتراة، عدد فواتير الشراء، التكلفة، صافي الربح، وهامش الربح.</t>
        </is>
      </c>
    </row>
    <row r="15" ht="27.75" customHeight="1" s="47">
      <c r="A15" s="56" t="inlineStr">
        <is>
          <t>تغيير الشهر</t>
        </is>
      </c>
      <c r="B15" s="57" t="inlineStr">
        <is>
          <t>غيّر السنة أو الشهر أعلاه فتتحدّث تواريخ كل الأيام تلقائياً، والأيام الزائدة عن الشهر (29/30/31) تظهر عليها علامة "خارج نطاق الشهر" وتُستبعد من الملخص.</t>
        </is>
      </c>
    </row>
    <row r="16" ht="27.75" customHeight="1" s="47">
      <c r="A16" s="56" t="inlineStr">
        <is>
          <t>حالة الفاتورة (تلقائي)</t>
        </is>
      </c>
      <c r="B16" s="57" t="inlineStr">
        <is>
          <t>لكل سطر شراء: إذا كُتب سعر الشراء تظهر "✓ تم استلام الفاتورة" بالأخضر، وإذا كان السعر فارغاً تظهر "✗ لم تصل من المورد" بالأحمر.</t>
        </is>
      </c>
    </row>
    <row r="17" ht="27.75" customHeight="1" s="47">
      <c r="A17" s="56" t="inlineStr">
        <is>
          <t>تنبيهات تلقائية</t>
        </is>
      </c>
      <c r="B17" s="57" t="inlineStr">
        <is>
          <t>الربح السالب بالأحمر — الكود غير المعرّف بالأحمر — وعمود "حالة فواتير الصنف" يبيّن كم فاتورة اكتملت من إجمالي فواتير الصنف.</t>
        </is>
      </c>
    </row>
    <row r="18" ht="27.75" customHeight="1" s="47">
      <c r="A18" s="56" t="inlineStr">
        <is>
          <t>ملخص الشهر</t>
        </is>
      </c>
      <c r="B18" s="57" t="inlineStr">
        <is>
          <t>ورقة تجمع نتائج كل الأيام تلقائياً مع مؤشرات الأداء وأفضل وأسوأ يوم.</t>
        </is>
      </c>
    </row>
  </sheetData>
  <sheetProtection selectLockedCells="0" selectUnlockedCells="0" sheet="1" objects="0" insertRows="1" insertHyperlinks="1" autoFilter="1" scenarios="0" formatColumns="1" deleteColumns="1" insertColumns="1" pivotTables="1" deleteRows="1" formatCells="0" formatRows="1" sort="1"/>
  <mergeCells count="10">
    <mergeCell ref="B17:E17"/>
    <mergeCell ref="B18:E18"/>
    <mergeCell ref="B12:E12"/>
    <mergeCell ref="A10:E10"/>
    <mergeCell ref="B13:E13"/>
    <mergeCell ref="B16:E16"/>
    <mergeCell ref="B15:E15"/>
    <mergeCell ref="A1:E1"/>
    <mergeCell ref="B11:E11"/>
    <mergeCell ref="B14:E14"/>
  </mergeCells>
  <dataValidations count="2">
    <dataValidation sqref="B4" showDropDown="0" showInputMessage="0" showErrorMessage="1" allowBlank="0" error="اختر رقم شهر من 1 إلى 12" type="list" errorStyle="stop" operator="between">
      <formula1>"1,2,3,4,5,6,7,8,9,10,11,12"</formula1>
      <formula2>0</formula2>
    </dataValidation>
    <dataValidation sqref="B3" showDropDown="0" showInputMessage="0" showErrorMessage="1" allowBlank="0" error="أدخل سنة بين 2020 و 2100" type="whole" errorStyle="stop" operator="between">
      <formula1>2020</formula1>
      <formula2>2100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47"/>
  <sheetViews>
    <sheetView showFormulas="0" showGridLines="1" showRowColHeaders="1" showZeros="1" rightToLeft="1"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8" customWidth="1" style="46" min="1" max="1"/>
    <col width="13" customWidth="1" style="46" min="2" max="2"/>
    <col width="16" customWidth="1" style="46" min="3" max="4"/>
    <col width="14" customWidth="1" style="46" min="5" max="5"/>
    <col width="12" customWidth="1" style="46" min="6" max="6"/>
    <col width="13" customWidth="1" style="46" min="7" max="8"/>
  </cols>
  <sheetData>
    <row r="1" ht="31.5" customHeight="1" s="47">
      <c r="A1" s="58">
        <f>CONCATENATE("ملخص شهر ",الإعدادات!B5," ",الإعدادات!B3)</f>
        <v/>
      </c>
    </row>
    <row r="2"/>
    <row r="3" ht="25.5" customHeight="1" s="47">
      <c r="B3" s="59" t="inlineStr">
        <is>
          <t>إجمالي المبيعات (قبل الضريبة)</t>
        </is>
      </c>
      <c r="D3" s="60" t="inlineStr">
        <is>
          <t>إجمالي المشتريات (قبل الضريبة)</t>
        </is>
      </c>
      <c r="F3" s="61" t="inlineStr">
        <is>
          <t>صافي الربح</t>
        </is>
      </c>
      <c r="H3" s="62" t="inlineStr">
        <is>
          <t>هامش الربح العام</t>
        </is>
      </c>
    </row>
    <row r="4" ht="16.5" customHeight="1" s="47">
      <c r="B4" s="63">
        <f>SUM(C8:C38)</f>
        <v/>
      </c>
      <c r="D4" s="64">
        <f>SUM(D8:D38)</f>
        <v/>
      </c>
      <c r="F4" s="65">
        <f>SUM(E8:E38)</f>
        <v/>
      </c>
      <c r="H4" s="66">
        <f>IF(N(B4)=0,"",F4/B4)</f>
        <v/>
      </c>
    </row>
    <row r="5" ht="15" customHeight="1" s="47">
      <c r="B5" s="56" t="inlineStr">
        <is>
          <t>أفضل يوم (أعلى ربح):</t>
        </is>
      </c>
      <c r="C5" s="67">
        <f>IFERROR("يوم "&amp;INDEX(A8:A38,MATCH(MAX(E8:E38),E8:E38,0)),"")</f>
        <v/>
      </c>
      <c r="E5" s="56" t="inlineStr">
        <is>
          <t>أضعف يوم (أدنى ربح):</t>
        </is>
      </c>
      <c r="F5" s="67">
        <f>IFERROR("يوم "&amp;INDEX(A8:A38,MATCH(MIN(E8:E38),E8:E38,0)),"")</f>
        <v/>
      </c>
    </row>
    <row r="6"/>
    <row r="7" ht="30" customHeight="1" s="47">
      <c r="A7" s="68" t="inlineStr">
        <is>
          <t>اليوم</t>
        </is>
      </c>
      <c r="B7" s="68" t="inlineStr">
        <is>
          <t>التاريخ</t>
        </is>
      </c>
      <c r="C7" s="68" t="inlineStr">
        <is>
          <t>المبيعات (قبل الضريبة)</t>
        </is>
      </c>
      <c r="D7" s="68" t="inlineStr">
        <is>
          <t>المشتريات (قبل الضريبة)</t>
        </is>
      </c>
      <c r="E7" s="68" t="inlineStr">
        <is>
          <t>صافي الربح</t>
        </is>
      </c>
      <c r="F7" s="68" t="inlineStr">
        <is>
          <t>هامش الربح %</t>
        </is>
      </c>
      <c r="G7" s="68" t="inlineStr">
        <is>
          <t>ضريبة المبيعات</t>
        </is>
      </c>
      <c r="H7" s="68" t="inlineStr">
        <is>
          <t>ضريبة المشتريات</t>
        </is>
      </c>
    </row>
    <row r="8" ht="15" customHeight="1" s="47">
      <c r="A8" s="69" t="n">
        <v>1</v>
      </c>
      <c r="B8" s="70">
        <f>IF($A8&lt;=الإعدادات!$B$6,DATE(الإعدادات!$B$3,الإعدادات!$B$4,$A8),"")</f>
        <v/>
      </c>
      <c r="C8" s="71">
        <f>IF($A8&lt;=الإعدادات!$B$6,N(INDIRECT("'يوم "&amp;$A8&amp;"'!E155")),"")</f>
        <v/>
      </c>
      <c r="D8" s="71">
        <f>IF($A8&lt;=الإعدادات!$B$6,N(INDIRECT("'يوم "&amp;$A8&amp;"'!O155")),"")</f>
        <v/>
      </c>
      <c r="E8" s="71">
        <f>IF($A8&lt;=الإعدادات!$B$6,N(INDIRECT("'يوم "&amp;$A8&amp;"'!V155")),"")</f>
        <v/>
      </c>
      <c r="F8" s="72">
        <f>IF(N(C8)=0,"",E8/C8)</f>
        <v/>
      </c>
      <c r="G8" s="71">
        <f>IF($A8&lt;=الإعدادات!$B$6,N(INDIRECT("'يوم "&amp;$A8&amp;"'!F155")),"")</f>
        <v/>
      </c>
      <c r="H8" s="71">
        <f>IF($A8&lt;=الإعدادات!$B$6,N(INDIRECT("'يوم "&amp;$A8&amp;"'!P155")),"")</f>
        <v/>
      </c>
    </row>
    <row r="9" ht="15" customHeight="1" s="47">
      <c r="A9" s="69" t="n">
        <v>2</v>
      </c>
      <c r="B9" s="70">
        <f>IF($A9&lt;=الإعدادات!$B$6,DATE(الإعدادات!$B$3,الإعدادات!$B$4,$A9),"")</f>
        <v/>
      </c>
      <c r="C9" s="71">
        <f>IF($A9&lt;=الإعدادات!$B$6,N(INDIRECT("'يوم "&amp;$A9&amp;"'!E155")),"")</f>
        <v/>
      </c>
      <c r="D9" s="71">
        <f>IF($A9&lt;=الإعدادات!$B$6,N(INDIRECT("'يوم "&amp;$A9&amp;"'!O155")),"")</f>
        <v/>
      </c>
      <c r="E9" s="71">
        <f>IF($A9&lt;=الإعدادات!$B$6,N(INDIRECT("'يوم "&amp;$A9&amp;"'!V155")),"")</f>
        <v/>
      </c>
      <c r="F9" s="72">
        <f>IF(N(C9)=0,"",E9/C9)</f>
        <v/>
      </c>
      <c r="G9" s="71">
        <f>IF($A9&lt;=الإعدادات!$B$6,N(INDIRECT("'يوم "&amp;$A9&amp;"'!F155")),"")</f>
        <v/>
      </c>
      <c r="H9" s="71">
        <f>IF($A9&lt;=الإعدادات!$B$6,N(INDIRECT("'يوم "&amp;$A9&amp;"'!P155")),"")</f>
        <v/>
      </c>
    </row>
    <row r="10" ht="15" customHeight="1" s="47">
      <c r="A10" s="69" t="n">
        <v>3</v>
      </c>
      <c r="B10" s="70">
        <f>IF($A10&lt;=الإعدادات!$B$6,DATE(الإعدادات!$B$3,الإعدادات!$B$4,$A10),"")</f>
        <v/>
      </c>
      <c r="C10" s="71">
        <f>IF($A10&lt;=الإعدادات!$B$6,N(INDIRECT("'يوم "&amp;$A10&amp;"'!E155")),"")</f>
        <v/>
      </c>
      <c r="D10" s="71">
        <f>IF($A10&lt;=الإعدادات!$B$6,N(INDIRECT("'يوم "&amp;$A10&amp;"'!O155")),"")</f>
        <v/>
      </c>
      <c r="E10" s="71">
        <f>IF($A10&lt;=الإعدادات!$B$6,N(INDIRECT("'يوم "&amp;$A10&amp;"'!V155")),"")</f>
        <v/>
      </c>
      <c r="F10" s="72">
        <f>IF(N(C10)=0,"",E10/C10)</f>
        <v/>
      </c>
      <c r="G10" s="71">
        <f>IF($A10&lt;=الإعدادات!$B$6,N(INDIRECT("'يوم "&amp;$A10&amp;"'!F155")),"")</f>
        <v/>
      </c>
      <c r="H10" s="71">
        <f>IF($A10&lt;=الإعدادات!$B$6,N(INDIRECT("'يوم "&amp;$A10&amp;"'!P155")),"")</f>
        <v/>
      </c>
    </row>
    <row r="11" ht="15" customHeight="1" s="47">
      <c r="A11" s="69" t="n">
        <v>4</v>
      </c>
      <c r="B11" s="70">
        <f>IF($A11&lt;=الإعدادات!$B$6,DATE(الإعدادات!$B$3,الإعدادات!$B$4,$A11),"")</f>
        <v/>
      </c>
      <c r="C11" s="71">
        <f>IF($A11&lt;=الإعدادات!$B$6,N(INDIRECT("'يوم "&amp;$A11&amp;"'!E155")),"")</f>
        <v/>
      </c>
      <c r="D11" s="71">
        <f>IF($A11&lt;=الإعدادات!$B$6,N(INDIRECT("'يوم "&amp;$A11&amp;"'!O155")),"")</f>
        <v/>
      </c>
      <c r="E11" s="71">
        <f>IF($A11&lt;=الإعدادات!$B$6,N(INDIRECT("'يوم "&amp;$A11&amp;"'!V155")),"")</f>
        <v/>
      </c>
      <c r="F11" s="72">
        <f>IF(N(C11)=0,"",E11/C11)</f>
        <v/>
      </c>
      <c r="G11" s="71">
        <f>IF($A11&lt;=الإعدادات!$B$6,N(INDIRECT("'يوم "&amp;$A11&amp;"'!F155")),"")</f>
        <v/>
      </c>
      <c r="H11" s="71">
        <f>IF($A11&lt;=الإعدادات!$B$6,N(INDIRECT("'يوم "&amp;$A11&amp;"'!P155")),"")</f>
        <v/>
      </c>
    </row>
    <row r="12" ht="15" customHeight="1" s="47">
      <c r="A12" s="69" t="n">
        <v>5</v>
      </c>
      <c r="B12" s="70">
        <f>IF($A12&lt;=الإعدادات!$B$6,DATE(الإعدادات!$B$3,الإعدادات!$B$4,$A12),"")</f>
        <v/>
      </c>
      <c r="C12" s="71">
        <f>IF($A12&lt;=الإعدادات!$B$6,N(INDIRECT("'يوم "&amp;$A12&amp;"'!E155")),"")</f>
        <v/>
      </c>
      <c r="D12" s="71">
        <f>IF($A12&lt;=الإعدادات!$B$6,N(INDIRECT("'يوم "&amp;$A12&amp;"'!O155")),"")</f>
        <v/>
      </c>
      <c r="E12" s="71">
        <f>IF($A12&lt;=الإعدادات!$B$6,N(INDIRECT("'يوم "&amp;$A12&amp;"'!V155")),"")</f>
        <v/>
      </c>
      <c r="F12" s="72">
        <f>IF(N(C12)=0,"",E12/C12)</f>
        <v/>
      </c>
      <c r="G12" s="71">
        <f>IF($A12&lt;=الإعدادات!$B$6,N(INDIRECT("'يوم "&amp;$A12&amp;"'!F155")),"")</f>
        <v/>
      </c>
      <c r="H12" s="71">
        <f>IF($A12&lt;=الإعدادات!$B$6,N(INDIRECT("'يوم "&amp;$A12&amp;"'!P155")),"")</f>
        <v/>
      </c>
    </row>
    <row r="13" ht="15" customHeight="1" s="47">
      <c r="A13" s="69" t="n">
        <v>6</v>
      </c>
      <c r="B13" s="70">
        <f>IF($A13&lt;=الإعدادات!$B$6,DATE(الإعدادات!$B$3,الإعدادات!$B$4,$A13),"")</f>
        <v/>
      </c>
      <c r="C13" s="71">
        <f>IF($A13&lt;=الإعدادات!$B$6,N(INDIRECT("'يوم "&amp;$A13&amp;"'!E155")),"")</f>
        <v/>
      </c>
      <c r="D13" s="71">
        <f>IF($A13&lt;=الإعدادات!$B$6,N(INDIRECT("'يوم "&amp;$A13&amp;"'!O155")),"")</f>
        <v/>
      </c>
      <c r="E13" s="71">
        <f>IF($A13&lt;=الإعدادات!$B$6,N(INDIRECT("'يوم "&amp;$A13&amp;"'!V155")),"")</f>
        <v/>
      </c>
      <c r="F13" s="72">
        <f>IF(N(C13)=0,"",E13/C13)</f>
        <v/>
      </c>
      <c r="G13" s="71">
        <f>IF($A13&lt;=الإعدادات!$B$6,N(INDIRECT("'يوم "&amp;$A13&amp;"'!F155")),"")</f>
        <v/>
      </c>
      <c r="H13" s="71">
        <f>IF($A13&lt;=الإعدادات!$B$6,N(INDIRECT("'يوم "&amp;$A13&amp;"'!P155")),"")</f>
        <v/>
      </c>
    </row>
    <row r="14" ht="15" customHeight="1" s="47">
      <c r="A14" s="69" t="n">
        <v>7</v>
      </c>
      <c r="B14" s="70">
        <f>IF($A14&lt;=الإعدادات!$B$6,DATE(الإعدادات!$B$3,الإعدادات!$B$4,$A14),"")</f>
        <v/>
      </c>
      <c r="C14" s="71">
        <f>IF($A14&lt;=الإعدادات!$B$6,N(INDIRECT("'يوم "&amp;$A14&amp;"'!E155")),"")</f>
        <v/>
      </c>
      <c r="D14" s="71">
        <f>IF($A14&lt;=الإعدادات!$B$6,N(INDIRECT("'يوم "&amp;$A14&amp;"'!O155")),"")</f>
        <v/>
      </c>
      <c r="E14" s="71">
        <f>IF($A14&lt;=الإعدادات!$B$6,N(INDIRECT("'يوم "&amp;$A14&amp;"'!V155")),"")</f>
        <v/>
      </c>
      <c r="F14" s="72">
        <f>IF(N(C14)=0,"",E14/C14)</f>
        <v/>
      </c>
      <c r="G14" s="71">
        <f>IF($A14&lt;=الإعدادات!$B$6,N(INDIRECT("'يوم "&amp;$A14&amp;"'!F155")),"")</f>
        <v/>
      </c>
      <c r="H14" s="71">
        <f>IF($A14&lt;=الإعدادات!$B$6,N(INDIRECT("'يوم "&amp;$A14&amp;"'!P155")),"")</f>
        <v/>
      </c>
    </row>
    <row r="15" ht="15" customHeight="1" s="47">
      <c r="A15" s="69" t="n">
        <v>8</v>
      </c>
      <c r="B15" s="70">
        <f>IF($A15&lt;=الإعدادات!$B$6,DATE(الإعدادات!$B$3,الإعدادات!$B$4,$A15),"")</f>
        <v/>
      </c>
      <c r="C15" s="71">
        <f>IF($A15&lt;=الإعدادات!$B$6,N(INDIRECT("'يوم "&amp;$A15&amp;"'!E155")),"")</f>
        <v/>
      </c>
      <c r="D15" s="71">
        <f>IF($A15&lt;=الإعدادات!$B$6,N(INDIRECT("'يوم "&amp;$A15&amp;"'!O155")),"")</f>
        <v/>
      </c>
      <c r="E15" s="71">
        <f>IF($A15&lt;=الإعدادات!$B$6,N(INDIRECT("'يوم "&amp;$A15&amp;"'!V155")),"")</f>
        <v/>
      </c>
      <c r="F15" s="72">
        <f>IF(N(C15)=0,"",E15/C15)</f>
        <v/>
      </c>
      <c r="G15" s="71">
        <f>IF($A15&lt;=الإعدادات!$B$6,N(INDIRECT("'يوم "&amp;$A15&amp;"'!F155")),"")</f>
        <v/>
      </c>
      <c r="H15" s="71">
        <f>IF($A15&lt;=الإعدادات!$B$6,N(INDIRECT("'يوم "&amp;$A15&amp;"'!P155")),"")</f>
        <v/>
      </c>
    </row>
    <row r="16" ht="15" customHeight="1" s="47">
      <c r="A16" s="69" t="n">
        <v>9</v>
      </c>
      <c r="B16" s="70">
        <f>IF($A16&lt;=الإعدادات!$B$6,DATE(الإعدادات!$B$3,الإعدادات!$B$4,$A16),"")</f>
        <v/>
      </c>
      <c r="C16" s="71">
        <f>IF($A16&lt;=الإعدادات!$B$6,N(INDIRECT("'يوم "&amp;$A16&amp;"'!E155")),"")</f>
        <v/>
      </c>
      <c r="D16" s="71">
        <f>IF($A16&lt;=الإعدادات!$B$6,N(INDIRECT("'يوم "&amp;$A16&amp;"'!O155")),"")</f>
        <v/>
      </c>
      <c r="E16" s="71">
        <f>IF($A16&lt;=الإعدادات!$B$6,N(INDIRECT("'يوم "&amp;$A16&amp;"'!V155")),"")</f>
        <v/>
      </c>
      <c r="F16" s="72">
        <f>IF(N(C16)=0,"",E16/C16)</f>
        <v/>
      </c>
      <c r="G16" s="71">
        <f>IF($A16&lt;=الإعدادات!$B$6,N(INDIRECT("'يوم "&amp;$A16&amp;"'!F155")),"")</f>
        <v/>
      </c>
      <c r="H16" s="71">
        <f>IF($A16&lt;=الإعدادات!$B$6,N(INDIRECT("'يوم "&amp;$A16&amp;"'!P155")),"")</f>
        <v/>
      </c>
    </row>
    <row r="17" ht="15" customHeight="1" s="47">
      <c r="A17" s="69" t="n">
        <v>10</v>
      </c>
      <c r="B17" s="70">
        <f>IF($A17&lt;=الإعدادات!$B$6,DATE(الإعدادات!$B$3,الإعدادات!$B$4,$A17),"")</f>
        <v/>
      </c>
      <c r="C17" s="71">
        <f>IF($A17&lt;=الإعدادات!$B$6,N(INDIRECT("'يوم "&amp;$A17&amp;"'!E155")),"")</f>
        <v/>
      </c>
      <c r="D17" s="71">
        <f>IF($A17&lt;=الإعدادات!$B$6,N(INDIRECT("'يوم "&amp;$A17&amp;"'!O155")),"")</f>
        <v/>
      </c>
      <c r="E17" s="71">
        <f>IF($A17&lt;=الإعدادات!$B$6,N(INDIRECT("'يوم "&amp;$A17&amp;"'!V155")),"")</f>
        <v/>
      </c>
      <c r="F17" s="72">
        <f>IF(N(C17)=0,"",E17/C17)</f>
        <v/>
      </c>
      <c r="G17" s="71">
        <f>IF($A17&lt;=الإعدادات!$B$6,N(INDIRECT("'يوم "&amp;$A17&amp;"'!F155")),"")</f>
        <v/>
      </c>
      <c r="H17" s="71">
        <f>IF($A17&lt;=الإعدادات!$B$6,N(INDIRECT("'يوم "&amp;$A17&amp;"'!P155")),"")</f>
        <v/>
      </c>
    </row>
    <row r="18" ht="15" customHeight="1" s="47">
      <c r="A18" s="69" t="n">
        <v>11</v>
      </c>
      <c r="B18" s="70">
        <f>IF($A18&lt;=الإعدادات!$B$6,DATE(الإعدادات!$B$3,الإعدادات!$B$4,$A18),"")</f>
        <v/>
      </c>
      <c r="C18" s="71">
        <f>IF($A18&lt;=الإعدادات!$B$6,N(INDIRECT("'يوم "&amp;$A18&amp;"'!E155")),"")</f>
        <v/>
      </c>
      <c r="D18" s="71">
        <f>IF($A18&lt;=الإعدادات!$B$6,N(INDIRECT("'يوم "&amp;$A18&amp;"'!O155")),"")</f>
        <v/>
      </c>
      <c r="E18" s="71">
        <f>IF($A18&lt;=الإعدادات!$B$6,N(INDIRECT("'يوم "&amp;$A18&amp;"'!V155")),"")</f>
        <v/>
      </c>
      <c r="F18" s="72">
        <f>IF(N(C18)=0,"",E18/C18)</f>
        <v/>
      </c>
      <c r="G18" s="71">
        <f>IF($A18&lt;=الإعدادات!$B$6,N(INDIRECT("'يوم "&amp;$A18&amp;"'!F155")),"")</f>
        <v/>
      </c>
      <c r="H18" s="71">
        <f>IF($A18&lt;=الإعدادات!$B$6,N(INDIRECT("'يوم "&amp;$A18&amp;"'!P155")),"")</f>
        <v/>
      </c>
    </row>
    <row r="19" ht="15" customHeight="1" s="47">
      <c r="A19" s="69" t="n">
        <v>12</v>
      </c>
      <c r="B19" s="70">
        <f>IF($A19&lt;=الإعدادات!$B$6,DATE(الإعدادات!$B$3,الإعدادات!$B$4,$A19),"")</f>
        <v/>
      </c>
      <c r="C19" s="71">
        <f>IF($A19&lt;=الإعدادات!$B$6,N(INDIRECT("'يوم "&amp;$A19&amp;"'!E155")),"")</f>
        <v/>
      </c>
      <c r="D19" s="71">
        <f>IF($A19&lt;=الإعدادات!$B$6,N(INDIRECT("'يوم "&amp;$A19&amp;"'!O155")),"")</f>
        <v/>
      </c>
      <c r="E19" s="71">
        <f>IF($A19&lt;=الإعدادات!$B$6,N(INDIRECT("'يوم "&amp;$A19&amp;"'!V155")),"")</f>
        <v/>
      </c>
      <c r="F19" s="72">
        <f>IF(N(C19)=0,"",E19/C19)</f>
        <v/>
      </c>
      <c r="G19" s="71">
        <f>IF($A19&lt;=الإعدادات!$B$6,N(INDIRECT("'يوم "&amp;$A19&amp;"'!F155")),"")</f>
        <v/>
      </c>
      <c r="H19" s="71">
        <f>IF($A19&lt;=الإعدادات!$B$6,N(INDIRECT("'يوم "&amp;$A19&amp;"'!P155")),"")</f>
        <v/>
      </c>
    </row>
    <row r="20" ht="15" customHeight="1" s="47">
      <c r="A20" s="69" t="n">
        <v>13</v>
      </c>
      <c r="B20" s="70">
        <f>IF($A20&lt;=الإعدادات!$B$6,DATE(الإعدادات!$B$3,الإعدادات!$B$4,$A20),"")</f>
        <v/>
      </c>
      <c r="C20" s="71">
        <f>IF($A20&lt;=الإعدادات!$B$6,N(INDIRECT("'يوم "&amp;$A20&amp;"'!E155")),"")</f>
        <v/>
      </c>
      <c r="D20" s="71">
        <f>IF($A20&lt;=الإعدادات!$B$6,N(INDIRECT("'يوم "&amp;$A20&amp;"'!O155")),"")</f>
        <v/>
      </c>
      <c r="E20" s="71">
        <f>IF($A20&lt;=الإعدادات!$B$6,N(INDIRECT("'يوم "&amp;$A20&amp;"'!V155")),"")</f>
        <v/>
      </c>
      <c r="F20" s="72">
        <f>IF(N(C20)=0,"",E20/C20)</f>
        <v/>
      </c>
      <c r="G20" s="71">
        <f>IF($A20&lt;=الإعدادات!$B$6,N(INDIRECT("'يوم "&amp;$A20&amp;"'!F155")),"")</f>
        <v/>
      </c>
      <c r="H20" s="71">
        <f>IF($A20&lt;=الإعدادات!$B$6,N(INDIRECT("'يوم "&amp;$A20&amp;"'!P155")),"")</f>
        <v/>
      </c>
    </row>
    <row r="21" ht="15" customHeight="1" s="47">
      <c r="A21" s="69" t="n">
        <v>14</v>
      </c>
      <c r="B21" s="70">
        <f>IF($A21&lt;=الإعدادات!$B$6,DATE(الإعدادات!$B$3,الإعدادات!$B$4,$A21),"")</f>
        <v/>
      </c>
      <c r="C21" s="71">
        <f>IF($A21&lt;=الإعدادات!$B$6,N(INDIRECT("'يوم "&amp;$A21&amp;"'!E155")),"")</f>
        <v/>
      </c>
      <c r="D21" s="71">
        <f>IF($A21&lt;=الإعدادات!$B$6,N(INDIRECT("'يوم "&amp;$A21&amp;"'!O155")),"")</f>
        <v/>
      </c>
      <c r="E21" s="71">
        <f>IF($A21&lt;=الإعدادات!$B$6,N(INDIRECT("'يوم "&amp;$A21&amp;"'!V155")),"")</f>
        <v/>
      </c>
      <c r="F21" s="72">
        <f>IF(N(C21)=0,"",E21/C21)</f>
        <v/>
      </c>
      <c r="G21" s="71">
        <f>IF($A21&lt;=الإعدادات!$B$6,N(INDIRECT("'يوم "&amp;$A21&amp;"'!F155")),"")</f>
        <v/>
      </c>
      <c r="H21" s="71">
        <f>IF($A21&lt;=الإعدادات!$B$6,N(INDIRECT("'يوم "&amp;$A21&amp;"'!P155")),"")</f>
        <v/>
      </c>
    </row>
    <row r="22" ht="15" customHeight="1" s="47">
      <c r="A22" s="69" t="n">
        <v>15</v>
      </c>
      <c r="B22" s="70">
        <f>IF($A22&lt;=الإعدادات!$B$6,DATE(الإعدادات!$B$3,الإعدادات!$B$4,$A22),"")</f>
        <v/>
      </c>
      <c r="C22" s="71">
        <f>IF($A22&lt;=الإعدادات!$B$6,N(INDIRECT("'يوم "&amp;$A22&amp;"'!E155")),"")</f>
        <v/>
      </c>
      <c r="D22" s="71">
        <f>IF($A22&lt;=الإعدادات!$B$6,N(INDIRECT("'يوم "&amp;$A22&amp;"'!O155")),"")</f>
        <v/>
      </c>
      <c r="E22" s="71">
        <f>IF($A22&lt;=الإعدادات!$B$6,N(INDIRECT("'يوم "&amp;$A22&amp;"'!V155")),"")</f>
        <v/>
      </c>
      <c r="F22" s="72">
        <f>IF(N(C22)=0,"",E22/C22)</f>
        <v/>
      </c>
      <c r="G22" s="71">
        <f>IF($A22&lt;=الإعدادات!$B$6,N(INDIRECT("'يوم "&amp;$A22&amp;"'!F155")),"")</f>
        <v/>
      </c>
      <c r="H22" s="71">
        <f>IF($A22&lt;=الإعدادات!$B$6,N(INDIRECT("'يوم "&amp;$A22&amp;"'!P155")),"")</f>
        <v/>
      </c>
    </row>
    <row r="23" ht="15" customHeight="1" s="47">
      <c r="A23" s="69" t="n">
        <v>16</v>
      </c>
      <c r="B23" s="70">
        <f>IF($A23&lt;=الإعدادات!$B$6,DATE(الإعدادات!$B$3,الإعدادات!$B$4,$A23),"")</f>
        <v/>
      </c>
      <c r="C23" s="71">
        <f>IF($A23&lt;=الإعدادات!$B$6,N(INDIRECT("'يوم "&amp;$A23&amp;"'!E155")),"")</f>
        <v/>
      </c>
      <c r="D23" s="71">
        <f>IF($A23&lt;=الإعدادات!$B$6,N(INDIRECT("'يوم "&amp;$A23&amp;"'!O155")),"")</f>
        <v/>
      </c>
      <c r="E23" s="71">
        <f>IF($A23&lt;=الإعدادات!$B$6,N(INDIRECT("'يوم "&amp;$A23&amp;"'!V155")),"")</f>
        <v/>
      </c>
      <c r="F23" s="72">
        <f>IF(N(C23)=0,"",E23/C23)</f>
        <v/>
      </c>
      <c r="G23" s="71">
        <f>IF($A23&lt;=الإعدادات!$B$6,N(INDIRECT("'يوم "&amp;$A23&amp;"'!F155")),"")</f>
        <v/>
      </c>
      <c r="H23" s="71">
        <f>IF($A23&lt;=الإعدادات!$B$6,N(INDIRECT("'يوم "&amp;$A23&amp;"'!P155")),"")</f>
        <v/>
      </c>
    </row>
    <row r="24" ht="15" customHeight="1" s="47">
      <c r="A24" s="69" t="n">
        <v>17</v>
      </c>
      <c r="B24" s="70">
        <f>IF($A24&lt;=الإعدادات!$B$6,DATE(الإعدادات!$B$3,الإعدادات!$B$4,$A24),"")</f>
        <v/>
      </c>
      <c r="C24" s="71">
        <f>IF($A24&lt;=الإعدادات!$B$6,N(INDIRECT("'يوم "&amp;$A24&amp;"'!E155")),"")</f>
        <v/>
      </c>
      <c r="D24" s="71">
        <f>IF($A24&lt;=الإعدادات!$B$6,N(INDIRECT("'يوم "&amp;$A24&amp;"'!O155")),"")</f>
        <v/>
      </c>
      <c r="E24" s="71">
        <f>IF($A24&lt;=الإعدادات!$B$6,N(INDIRECT("'يوم "&amp;$A24&amp;"'!V155")),"")</f>
        <v/>
      </c>
      <c r="F24" s="72">
        <f>IF(N(C24)=0,"",E24/C24)</f>
        <v/>
      </c>
      <c r="G24" s="71">
        <f>IF($A24&lt;=الإعدادات!$B$6,N(INDIRECT("'يوم "&amp;$A24&amp;"'!F155")),"")</f>
        <v/>
      </c>
      <c r="H24" s="71">
        <f>IF($A24&lt;=الإعدادات!$B$6,N(INDIRECT("'يوم "&amp;$A24&amp;"'!P155")),"")</f>
        <v/>
      </c>
    </row>
    <row r="25" ht="15" customHeight="1" s="47">
      <c r="A25" s="69" t="n">
        <v>18</v>
      </c>
      <c r="B25" s="70">
        <f>IF($A25&lt;=الإعدادات!$B$6,DATE(الإعدادات!$B$3,الإعدادات!$B$4,$A25),"")</f>
        <v/>
      </c>
      <c r="C25" s="71">
        <f>IF($A25&lt;=الإعدادات!$B$6,N(INDIRECT("'يوم "&amp;$A25&amp;"'!E155")),"")</f>
        <v/>
      </c>
      <c r="D25" s="71">
        <f>IF($A25&lt;=الإعدادات!$B$6,N(INDIRECT("'يوم "&amp;$A25&amp;"'!O155")),"")</f>
        <v/>
      </c>
      <c r="E25" s="71">
        <f>IF($A25&lt;=الإعدادات!$B$6,N(INDIRECT("'يوم "&amp;$A25&amp;"'!V155")),"")</f>
        <v/>
      </c>
      <c r="F25" s="72">
        <f>IF(N(C25)=0,"",E25/C25)</f>
        <v/>
      </c>
      <c r="G25" s="71">
        <f>IF($A25&lt;=الإعدادات!$B$6,N(INDIRECT("'يوم "&amp;$A25&amp;"'!F155")),"")</f>
        <v/>
      </c>
      <c r="H25" s="71">
        <f>IF($A25&lt;=الإعدادات!$B$6,N(INDIRECT("'يوم "&amp;$A25&amp;"'!P155")),"")</f>
        <v/>
      </c>
    </row>
    <row r="26" ht="15" customHeight="1" s="47">
      <c r="A26" s="69" t="n">
        <v>19</v>
      </c>
      <c r="B26" s="70">
        <f>IF($A26&lt;=الإعدادات!$B$6,DATE(الإعدادات!$B$3,الإعدادات!$B$4,$A26),"")</f>
        <v/>
      </c>
      <c r="C26" s="71">
        <f>IF($A26&lt;=الإعدادات!$B$6,N(INDIRECT("'يوم "&amp;$A26&amp;"'!E155")),"")</f>
        <v/>
      </c>
      <c r="D26" s="71">
        <f>IF($A26&lt;=الإعدادات!$B$6,N(INDIRECT("'يوم "&amp;$A26&amp;"'!O155")),"")</f>
        <v/>
      </c>
      <c r="E26" s="71">
        <f>IF($A26&lt;=الإعدادات!$B$6,N(INDIRECT("'يوم "&amp;$A26&amp;"'!V155")),"")</f>
        <v/>
      </c>
      <c r="F26" s="72">
        <f>IF(N(C26)=0,"",E26/C26)</f>
        <v/>
      </c>
      <c r="G26" s="71">
        <f>IF($A26&lt;=الإعدادات!$B$6,N(INDIRECT("'يوم "&amp;$A26&amp;"'!F155")),"")</f>
        <v/>
      </c>
      <c r="H26" s="71">
        <f>IF($A26&lt;=الإعدادات!$B$6,N(INDIRECT("'يوم "&amp;$A26&amp;"'!P155")),"")</f>
        <v/>
      </c>
    </row>
    <row r="27" ht="15" customHeight="1" s="47">
      <c r="A27" s="69" t="n">
        <v>20</v>
      </c>
      <c r="B27" s="70">
        <f>IF($A27&lt;=الإعدادات!$B$6,DATE(الإعدادات!$B$3,الإعدادات!$B$4,$A27),"")</f>
        <v/>
      </c>
      <c r="C27" s="71">
        <f>IF($A27&lt;=الإعدادات!$B$6,N(INDIRECT("'يوم "&amp;$A27&amp;"'!E155")),"")</f>
        <v/>
      </c>
      <c r="D27" s="71">
        <f>IF($A27&lt;=الإعدادات!$B$6,N(INDIRECT("'يوم "&amp;$A27&amp;"'!O155")),"")</f>
        <v/>
      </c>
      <c r="E27" s="71">
        <f>IF($A27&lt;=الإعدادات!$B$6,N(INDIRECT("'يوم "&amp;$A27&amp;"'!V155")),"")</f>
        <v/>
      </c>
      <c r="F27" s="72">
        <f>IF(N(C27)=0,"",E27/C27)</f>
        <v/>
      </c>
      <c r="G27" s="71">
        <f>IF($A27&lt;=الإعدادات!$B$6,N(INDIRECT("'يوم "&amp;$A27&amp;"'!F155")),"")</f>
        <v/>
      </c>
      <c r="H27" s="71">
        <f>IF($A27&lt;=الإعدادات!$B$6,N(INDIRECT("'يوم "&amp;$A27&amp;"'!P155")),"")</f>
        <v/>
      </c>
    </row>
    <row r="28" ht="15" customHeight="1" s="47">
      <c r="A28" s="69" t="n">
        <v>21</v>
      </c>
      <c r="B28" s="70">
        <f>IF($A28&lt;=الإعدادات!$B$6,DATE(الإعدادات!$B$3,الإعدادات!$B$4,$A28),"")</f>
        <v/>
      </c>
      <c r="C28" s="71">
        <f>IF($A28&lt;=الإعدادات!$B$6,N(INDIRECT("'يوم "&amp;$A28&amp;"'!E155")),"")</f>
        <v/>
      </c>
      <c r="D28" s="71">
        <f>IF($A28&lt;=الإعدادات!$B$6,N(INDIRECT("'يوم "&amp;$A28&amp;"'!O155")),"")</f>
        <v/>
      </c>
      <c r="E28" s="71">
        <f>IF($A28&lt;=الإعدادات!$B$6,N(INDIRECT("'يوم "&amp;$A28&amp;"'!V155")),"")</f>
        <v/>
      </c>
      <c r="F28" s="72">
        <f>IF(N(C28)=0,"",E28/C28)</f>
        <v/>
      </c>
      <c r="G28" s="71">
        <f>IF($A28&lt;=الإعدادات!$B$6,N(INDIRECT("'يوم "&amp;$A28&amp;"'!F155")),"")</f>
        <v/>
      </c>
      <c r="H28" s="71">
        <f>IF($A28&lt;=الإعدادات!$B$6,N(INDIRECT("'يوم "&amp;$A28&amp;"'!P155")),"")</f>
        <v/>
      </c>
    </row>
    <row r="29" ht="15" customHeight="1" s="47">
      <c r="A29" s="69" t="n">
        <v>22</v>
      </c>
      <c r="B29" s="70">
        <f>IF($A29&lt;=الإعدادات!$B$6,DATE(الإعدادات!$B$3,الإعدادات!$B$4,$A29),"")</f>
        <v/>
      </c>
      <c r="C29" s="71">
        <f>IF($A29&lt;=الإعدادات!$B$6,N(INDIRECT("'يوم "&amp;$A29&amp;"'!E155")),"")</f>
        <v/>
      </c>
      <c r="D29" s="71">
        <f>IF($A29&lt;=الإعدادات!$B$6,N(INDIRECT("'يوم "&amp;$A29&amp;"'!O155")),"")</f>
        <v/>
      </c>
      <c r="E29" s="71">
        <f>IF($A29&lt;=الإعدادات!$B$6,N(INDIRECT("'يوم "&amp;$A29&amp;"'!V155")),"")</f>
        <v/>
      </c>
      <c r="F29" s="72">
        <f>IF(N(C29)=0,"",E29/C29)</f>
        <v/>
      </c>
      <c r="G29" s="71">
        <f>IF($A29&lt;=الإعدادات!$B$6,N(INDIRECT("'يوم "&amp;$A29&amp;"'!F155")),"")</f>
        <v/>
      </c>
      <c r="H29" s="71">
        <f>IF($A29&lt;=الإعدادات!$B$6,N(INDIRECT("'يوم "&amp;$A29&amp;"'!P155")),"")</f>
        <v/>
      </c>
    </row>
    <row r="30" ht="15" customHeight="1" s="47">
      <c r="A30" s="69" t="n">
        <v>23</v>
      </c>
      <c r="B30" s="70">
        <f>IF($A30&lt;=الإعدادات!$B$6,DATE(الإعدادات!$B$3,الإعدادات!$B$4,$A30),"")</f>
        <v/>
      </c>
      <c r="C30" s="71">
        <f>IF($A30&lt;=الإعدادات!$B$6,N(INDIRECT("'يوم "&amp;$A30&amp;"'!E155")),"")</f>
        <v/>
      </c>
      <c r="D30" s="71">
        <f>IF($A30&lt;=الإعدادات!$B$6,N(INDIRECT("'يوم "&amp;$A30&amp;"'!O155")),"")</f>
        <v/>
      </c>
      <c r="E30" s="71">
        <f>IF($A30&lt;=الإعدادات!$B$6,N(INDIRECT("'يوم "&amp;$A30&amp;"'!V155")),"")</f>
        <v/>
      </c>
      <c r="F30" s="72">
        <f>IF(N(C30)=0,"",E30/C30)</f>
        <v/>
      </c>
      <c r="G30" s="71">
        <f>IF($A30&lt;=الإعدادات!$B$6,N(INDIRECT("'يوم "&amp;$A30&amp;"'!F155")),"")</f>
        <v/>
      </c>
      <c r="H30" s="71">
        <f>IF($A30&lt;=الإعدادات!$B$6,N(INDIRECT("'يوم "&amp;$A30&amp;"'!P155")),"")</f>
        <v/>
      </c>
    </row>
    <row r="31" ht="15" customHeight="1" s="47">
      <c r="A31" s="69" t="n">
        <v>24</v>
      </c>
      <c r="B31" s="70">
        <f>IF($A31&lt;=الإعدادات!$B$6,DATE(الإعدادات!$B$3,الإعدادات!$B$4,$A31),"")</f>
        <v/>
      </c>
      <c r="C31" s="71">
        <f>IF($A31&lt;=الإعدادات!$B$6,N(INDIRECT("'يوم "&amp;$A31&amp;"'!E155")),"")</f>
        <v/>
      </c>
      <c r="D31" s="71">
        <f>IF($A31&lt;=الإعدادات!$B$6,N(INDIRECT("'يوم "&amp;$A31&amp;"'!O155")),"")</f>
        <v/>
      </c>
      <c r="E31" s="71">
        <f>IF($A31&lt;=الإعدادات!$B$6,N(INDIRECT("'يوم "&amp;$A31&amp;"'!V155")),"")</f>
        <v/>
      </c>
      <c r="F31" s="72">
        <f>IF(N(C31)=0,"",E31/C31)</f>
        <v/>
      </c>
      <c r="G31" s="71">
        <f>IF($A31&lt;=الإعدادات!$B$6,N(INDIRECT("'يوم "&amp;$A31&amp;"'!F155")),"")</f>
        <v/>
      </c>
      <c r="H31" s="71">
        <f>IF($A31&lt;=الإعدادات!$B$6,N(INDIRECT("'يوم "&amp;$A31&amp;"'!P155")),"")</f>
        <v/>
      </c>
    </row>
    <row r="32" ht="15" customHeight="1" s="47">
      <c r="A32" s="69" t="n">
        <v>25</v>
      </c>
      <c r="B32" s="70">
        <f>IF($A32&lt;=الإعدادات!$B$6,DATE(الإعدادات!$B$3,الإعدادات!$B$4,$A32),"")</f>
        <v/>
      </c>
      <c r="C32" s="71">
        <f>IF($A32&lt;=الإعدادات!$B$6,N(INDIRECT("'يوم "&amp;$A32&amp;"'!E155")),"")</f>
        <v/>
      </c>
      <c r="D32" s="71">
        <f>IF($A32&lt;=الإعدادات!$B$6,N(INDIRECT("'يوم "&amp;$A32&amp;"'!O155")),"")</f>
        <v/>
      </c>
      <c r="E32" s="71">
        <f>IF($A32&lt;=الإعدادات!$B$6,N(INDIRECT("'يوم "&amp;$A32&amp;"'!V155")),"")</f>
        <v/>
      </c>
      <c r="F32" s="72">
        <f>IF(N(C32)=0,"",E32/C32)</f>
        <v/>
      </c>
      <c r="G32" s="71">
        <f>IF($A32&lt;=الإعدادات!$B$6,N(INDIRECT("'يوم "&amp;$A32&amp;"'!F155")),"")</f>
        <v/>
      </c>
      <c r="H32" s="71">
        <f>IF($A32&lt;=الإعدادات!$B$6,N(INDIRECT("'يوم "&amp;$A32&amp;"'!P155")),"")</f>
        <v/>
      </c>
    </row>
    <row r="33" ht="15" customHeight="1" s="47">
      <c r="A33" s="69" t="n">
        <v>26</v>
      </c>
      <c r="B33" s="70">
        <f>IF($A33&lt;=الإعدادات!$B$6,DATE(الإعدادات!$B$3,الإعدادات!$B$4,$A33),"")</f>
        <v/>
      </c>
      <c r="C33" s="71">
        <f>IF($A33&lt;=الإعدادات!$B$6,N(INDIRECT("'يوم "&amp;$A33&amp;"'!E155")),"")</f>
        <v/>
      </c>
      <c r="D33" s="71">
        <f>IF($A33&lt;=الإعدادات!$B$6,N(INDIRECT("'يوم "&amp;$A33&amp;"'!O155")),"")</f>
        <v/>
      </c>
      <c r="E33" s="71">
        <f>IF($A33&lt;=الإعدادات!$B$6,N(INDIRECT("'يوم "&amp;$A33&amp;"'!V155")),"")</f>
        <v/>
      </c>
      <c r="F33" s="72">
        <f>IF(N(C33)=0,"",E33/C33)</f>
        <v/>
      </c>
      <c r="G33" s="71">
        <f>IF($A33&lt;=الإعدادات!$B$6,N(INDIRECT("'يوم "&amp;$A33&amp;"'!F155")),"")</f>
        <v/>
      </c>
      <c r="H33" s="71">
        <f>IF($A33&lt;=الإعدادات!$B$6,N(INDIRECT("'يوم "&amp;$A33&amp;"'!P155")),"")</f>
        <v/>
      </c>
    </row>
    <row r="34" ht="15" customHeight="1" s="47">
      <c r="A34" s="69" t="n">
        <v>27</v>
      </c>
      <c r="B34" s="70">
        <f>IF($A34&lt;=الإعدادات!$B$6,DATE(الإعدادات!$B$3,الإعدادات!$B$4,$A34),"")</f>
        <v/>
      </c>
      <c r="C34" s="71">
        <f>IF($A34&lt;=الإعدادات!$B$6,N(INDIRECT("'يوم "&amp;$A34&amp;"'!E155")),"")</f>
        <v/>
      </c>
      <c r="D34" s="71">
        <f>IF($A34&lt;=الإعدادات!$B$6,N(INDIRECT("'يوم "&amp;$A34&amp;"'!O155")),"")</f>
        <v/>
      </c>
      <c r="E34" s="71">
        <f>IF($A34&lt;=الإعدادات!$B$6,N(INDIRECT("'يوم "&amp;$A34&amp;"'!V155")),"")</f>
        <v/>
      </c>
      <c r="F34" s="72">
        <f>IF(N(C34)=0,"",E34/C34)</f>
        <v/>
      </c>
      <c r="G34" s="71">
        <f>IF($A34&lt;=الإعدادات!$B$6,N(INDIRECT("'يوم "&amp;$A34&amp;"'!F155")),"")</f>
        <v/>
      </c>
      <c r="H34" s="71">
        <f>IF($A34&lt;=الإعدادات!$B$6,N(INDIRECT("'يوم "&amp;$A34&amp;"'!P155")),"")</f>
        <v/>
      </c>
    </row>
    <row r="35" ht="15" customHeight="1" s="47">
      <c r="A35" s="69" t="n">
        <v>28</v>
      </c>
      <c r="B35" s="70">
        <f>IF($A35&lt;=الإعدادات!$B$6,DATE(الإعدادات!$B$3,الإعدادات!$B$4,$A35),"")</f>
        <v/>
      </c>
      <c r="C35" s="71">
        <f>IF($A35&lt;=الإعدادات!$B$6,N(INDIRECT("'يوم "&amp;$A35&amp;"'!E155")),"")</f>
        <v/>
      </c>
      <c r="D35" s="71">
        <f>IF($A35&lt;=الإعدادات!$B$6,N(INDIRECT("'يوم "&amp;$A35&amp;"'!O155")),"")</f>
        <v/>
      </c>
      <c r="E35" s="71">
        <f>IF($A35&lt;=الإعدادات!$B$6,N(INDIRECT("'يوم "&amp;$A35&amp;"'!V155")),"")</f>
        <v/>
      </c>
      <c r="F35" s="72">
        <f>IF(N(C35)=0,"",E35/C35)</f>
        <v/>
      </c>
      <c r="G35" s="71">
        <f>IF($A35&lt;=الإعدادات!$B$6,N(INDIRECT("'يوم "&amp;$A35&amp;"'!F155")),"")</f>
        <v/>
      </c>
      <c r="H35" s="71">
        <f>IF($A35&lt;=الإعدادات!$B$6,N(INDIRECT("'يوم "&amp;$A35&amp;"'!P155")),"")</f>
        <v/>
      </c>
    </row>
    <row r="36" ht="15" customHeight="1" s="47">
      <c r="A36" s="69" t="n">
        <v>29</v>
      </c>
      <c r="B36" s="70">
        <f>IF($A36&lt;=الإعدادات!$B$6,DATE(الإعدادات!$B$3,الإعدادات!$B$4,$A36),"")</f>
        <v/>
      </c>
      <c r="C36" s="71">
        <f>IF($A36&lt;=الإعدادات!$B$6,N(INDIRECT("'يوم "&amp;$A36&amp;"'!E155")),"")</f>
        <v/>
      </c>
      <c r="D36" s="71">
        <f>IF($A36&lt;=الإعدادات!$B$6,N(INDIRECT("'يوم "&amp;$A36&amp;"'!O155")),"")</f>
        <v/>
      </c>
      <c r="E36" s="71">
        <f>IF($A36&lt;=الإعدادات!$B$6,N(INDIRECT("'يوم "&amp;$A36&amp;"'!V155")),"")</f>
        <v/>
      </c>
      <c r="F36" s="72">
        <f>IF(N(C36)=0,"",E36/C36)</f>
        <v/>
      </c>
      <c r="G36" s="71">
        <f>IF($A36&lt;=الإعدادات!$B$6,N(INDIRECT("'يوم "&amp;$A36&amp;"'!F155")),"")</f>
        <v/>
      </c>
      <c r="H36" s="71">
        <f>IF($A36&lt;=الإعدادات!$B$6,N(INDIRECT("'يوم "&amp;$A36&amp;"'!P155")),"")</f>
        <v/>
      </c>
    </row>
    <row r="37" ht="15" customHeight="1" s="47">
      <c r="A37" s="69" t="n">
        <v>30</v>
      </c>
      <c r="B37" s="70">
        <f>IF($A37&lt;=الإعدادات!$B$6,DATE(الإعدادات!$B$3,الإعدادات!$B$4,$A37),"")</f>
        <v/>
      </c>
      <c r="C37" s="71">
        <f>IF($A37&lt;=الإعدادات!$B$6,N(INDIRECT("'يوم "&amp;$A37&amp;"'!E155")),"")</f>
        <v/>
      </c>
      <c r="D37" s="71">
        <f>IF($A37&lt;=الإعدادات!$B$6,N(INDIRECT("'يوم "&amp;$A37&amp;"'!O155")),"")</f>
        <v/>
      </c>
      <c r="E37" s="71">
        <f>IF($A37&lt;=الإعدادات!$B$6,N(INDIRECT("'يوم "&amp;$A37&amp;"'!V155")),"")</f>
        <v/>
      </c>
      <c r="F37" s="72">
        <f>IF(N(C37)=0,"",E37/C37)</f>
        <v/>
      </c>
      <c r="G37" s="71">
        <f>IF($A37&lt;=الإعدادات!$B$6,N(INDIRECT("'يوم "&amp;$A37&amp;"'!F155")),"")</f>
        <v/>
      </c>
      <c r="H37" s="71">
        <f>IF($A37&lt;=الإعدادات!$B$6,N(INDIRECT("'يوم "&amp;$A37&amp;"'!P155")),"")</f>
        <v/>
      </c>
    </row>
    <row r="38" ht="15" customHeight="1" s="47">
      <c r="A38" s="69" t="n">
        <v>31</v>
      </c>
      <c r="B38" s="70">
        <f>IF($A38&lt;=الإعدادات!$B$6,DATE(الإعدادات!$B$3,الإعدادات!$B$4,$A38),"")</f>
        <v/>
      </c>
      <c r="C38" s="71">
        <f>IF($A38&lt;=الإعدادات!$B$6,N(INDIRECT("'يوم "&amp;$A38&amp;"'!E155")),"")</f>
        <v/>
      </c>
      <c r="D38" s="71">
        <f>IF($A38&lt;=الإعدادات!$B$6,N(INDIRECT("'يوم "&amp;$A38&amp;"'!O155")),"")</f>
        <v/>
      </c>
      <c r="E38" s="71">
        <f>IF($A38&lt;=الإعدادات!$B$6,N(INDIRECT("'يوم "&amp;$A38&amp;"'!V155")),"")</f>
        <v/>
      </c>
      <c r="F38" s="72">
        <f>IF(N(C38)=0,"",E38/C38)</f>
        <v/>
      </c>
      <c r="G38" s="71">
        <f>IF($A38&lt;=الإعدادات!$B$6,N(INDIRECT("'يوم "&amp;$A38&amp;"'!F155")),"")</f>
        <v/>
      </c>
      <c r="H38" s="71">
        <f>IF($A38&lt;=الإعدادات!$B$6,N(INDIRECT("'يوم "&amp;$A38&amp;"'!P155")),"")</f>
        <v/>
      </c>
    </row>
    <row r="39" ht="15" customHeight="1" s="47">
      <c r="A39" s="73" t="inlineStr">
        <is>
          <t>إجمالي الشهر</t>
        </is>
      </c>
      <c r="B39" s="74" t="n"/>
      <c r="C39" s="75">
        <f>SUM(C8:C38)</f>
        <v/>
      </c>
      <c r="D39" s="75">
        <f>SUM(D8:D38)</f>
        <v/>
      </c>
      <c r="E39" s="75">
        <f>SUM(E8:E38)</f>
        <v/>
      </c>
      <c r="F39" s="76">
        <f>IF(N(C39)=0,"",E39/C39)</f>
        <v/>
      </c>
      <c r="G39" s="75">
        <f>SUM(G8:G38)</f>
        <v/>
      </c>
      <c r="H39" s="75">
        <f>SUM(H8:H38)</f>
        <v/>
      </c>
    </row>
    <row r="40"/>
    <row r="41"/>
    <row r="42" ht="25.5" customHeight="1" s="47">
      <c r="A42" s="58" t="inlineStr">
        <is>
          <t>مؤشرات إضافية — مركز ضريبة القيمة المضافة والأداء اليومي</t>
        </is>
      </c>
    </row>
    <row r="43" ht="30" customHeight="1" s="47">
      <c r="B43" s="59" t="inlineStr">
        <is>
          <t>صافي ض.ق.م المستحقة للسداد (مبيعات − مشتريات)</t>
        </is>
      </c>
      <c r="D43" s="60" t="inlineStr">
        <is>
          <t>ض.ق.م المبيعات (محصّلة)</t>
        </is>
      </c>
      <c r="F43" s="61" t="inlineStr">
        <is>
          <t>ض.ق.م المشتريات (قابلة للخصم)</t>
        </is>
      </c>
      <c r="H43" s="62" t="inlineStr">
        <is>
          <t>إجمالي المبيعات شامل الضريبة</t>
        </is>
      </c>
    </row>
    <row r="44" ht="16.5" customHeight="1" s="47">
      <c r="B44" s="63">
        <f>G39-H39</f>
        <v/>
      </c>
      <c r="D44" s="64">
        <f>G39</f>
        <v/>
      </c>
      <c r="F44" s="65">
        <f>H39</f>
        <v/>
      </c>
      <c r="H44" s="63">
        <f>B4+G39</f>
        <v/>
      </c>
    </row>
    <row r="45"/>
    <row r="46" ht="30" customHeight="1" s="47">
      <c r="B46" s="59" t="inlineStr">
        <is>
          <t>عدد أيام العمل الفعّالة</t>
        </is>
      </c>
      <c r="D46" s="60" t="inlineStr">
        <is>
          <t>متوسط المبيعات اليومي</t>
        </is>
      </c>
      <c r="F46" s="61" t="inlineStr">
        <is>
          <t>متوسط صافي الربح اليومي</t>
        </is>
      </c>
      <c r="H46" s="62" t="inlineStr">
        <is>
          <t>أعلى مبيعات في يوم واحد</t>
        </is>
      </c>
    </row>
    <row r="47" ht="16.5" customHeight="1" s="47">
      <c r="B47" s="69">
        <f>COUNTIF(C8:C38,"&gt;0")</f>
        <v/>
      </c>
      <c r="D47" s="63">
        <f>IF(N($B$47)=0,"",B4/$B$47)</f>
        <v/>
      </c>
      <c r="F47" s="63">
        <f>IF(N($B$47)=0,"",F4/$B$47)</f>
        <v/>
      </c>
      <c r="H47" s="63">
        <f>MAX(C8:C38)</f>
        <v/>
      </c>
    </row>
  </sheetData>
  <sheetProtection selectLockedCells="0" selectUnlockedCells="0" sheet="1" objects="0" insertRows="1" insertHyperlinks="1" autoFilter="1" scenarios="0" formatColumns="1" deleteColumns="1" insertColumns="1" pivotTables="1" deleteRows="1" formatCells="0" formatRows="1" sort="1"/>
  <mergeCells count="3">
    <mergeCell ref="A42:H42"/>
    <mergeCell ref="A39:B39"/>
    <mergeCell ref="A1:H1"/>
  </mergeCells>
  <conditionalFormatting sqref="E8:E39">
    <cfRule type="cellIs" rank="0" priority="2" equalAverage="0" operator="lessThan" aboveAverage="0" dxfId="0"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808080"/>
    <outlinePr summaryBelow="1" summaryRight="1"/>
    <pageSetUpPr fitToPage="0"/>
  </sheetPr>
  <dimension ref="A1:C1000"/>
  <sheetViews>
    <sheetView showFormulas="0" showGridLines="1" showRowColHeaders="1" showZeros="1" rightToLeft="1"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71484375" defaultRowHeight="15" zeroHeight="0" outlineLevelRow="0"/>
  <cols>
    <col width="16" customWidth="1" style="46" min="1" max="1"/>
    <col width="34" customWidth="1" style="46" min="2" max="2"/>
    <col hidden="1" width="13" customWidth="1" style="46" min="3" max="3"/>
  </cols>
  <sheetData>
    <row r="1" ht="15" customHeight="1" s="47">
      <c r="A1" s="55" t="inlineStr">
        <is>
          <t>دليل وأكواد الأصناف المعتمد</t>
        </is>
      </c>
    </row>
    <row r="2" ht="15" customHeight="1" s="47">
      <c r="A2" s="77" t="inlineStr">
        <is>
          <t>كود الصنف</t>
        </is>
      </c>
      <c r="B2" s="77" t="inlineStr">
        <is>
          <t>اسم الصنف</t>
        </is>
      </c>
    </row>
    <row r="3" ht="15" customHeight="1" s="47">
      <c r="A3" s="78" t="inlineStr">
        <is>
          <t>048271</t>
        </is>
      </c>
      <c r="B3" s="79" t="inlineStr">
        <is>
          <t>مانجو تيمور</t>
        </is>
      </c>
      <c r="C3" s="46">
        <f>IF(TRIM(A3)="","",IF(ISNUMBER(VALUE(TRIM(A3))),TEXT(VALUE(TRIM(A3)),"0"),TRIM(A3)))</f>
        <v/>
      </c>
    </row>
    <row r="4" ht="15" customHeight="1" s="47">
      <c r="A4" s="78" t="inlineStr">
        <is>
          <t>048568</t>
        </is>
      </c>
      <c r="B4" s="79" t="inlineStr">
        <is>
          <t>مانجو يمنى</t>
        </is>
      </c>
      <c r="C4" s="46">
        <f>IF(TRIM(A4)="","",IF(ISNUMBER(VALUE(TRIM(A4))),TEXT(VALUE(TRIM(A4)),"0"),TRIM(A4)))</f>
        <v/>
      </c>
    </row>
    <row r="5" ht="15" customHeight="1" s="47">
      <c r="A5" s="78" t="inlineStr">
        <is>
          <t>048593</t>
        </is>
      </c>
      <c r="B5" s="79" t="inlineStr">
        <is>
          <t>مانجو تومي</t>
        </is>
      </c>
      <c r="C5" s="46">
        <f>IF(TRIM(A5)="","",IF(ISNUMBER(VALUE(TRIM(A5))),TEXT(VALUE(TRIM(A5)),"0"),TRIM(A5)))</f>
        <v/>
      </c>
    </row>
    <row r="6" ht="15" customHeight="1" s="47">
      <c r="A6" s="78" t="inlineStr">
        <is>
          <t>047906</t>
        </is>
      </c>
      <c r="B6" s="79" t="inlineStr">
        <is>
          <t>برتقال أبو صره</t>
        </is>
      </c>
      <c r="C6" s="46">
        <f>IF(TRIM(A6)="","",IF(ISNUMBER(VALUE(TRIM(A6))),TEXT(VALUE(TRIM(A6)),"0"),TRIM(A6)))</f>
        <v/>
      </c>
    </row>
    <row r="7" ht="15" customHeight="1" s="47">
      <c r="A7" s="78" t="inlineStr">
        <is>
          <t>049494</t>
        </is>
      </c>
      <c r="B7" s="79" t="inlineStr">
        <is>
          <t>برتقال عصير</t>
        </is>
      </c>
      <c r="C7" s="46">
        <f>IF(TRIM(A7)="","",IF(ISNUMBER(VALUE(TRIM(A7))),TEXT(VALUE(TRIM(A7)),"0"),TRIM(A7)))</f>
        <v/>
      </c>
    </row>
    <row r="8" ht="15" customHeight="1" s="47">
      <c r="A8" s="78" t="inlineStr">
        <is>
          <t>000009</t>
        </is>
      </c>
      <c r="B8" s="79" t="inlineStr">
        <is>
          <t>خوخ</t>
        </is>
      </c>
      <c r="C8" s="46">
        <f>IF(TRIM(A8)="","",IF(ISNUMBER(VALUE(TRIM(A8))),TEXT(VALUE(TRIM(A8)),"0"),TRIM(A8)))</f>
        <v/>
      </c>
    </row>
    <row r="9" ht="15" customHeight="1" s="47">
      <c r="A9" s="78" t="inlineStr">
        <is>
          <t>048432</t>
        </is>
      </c>
      <c r="B9" s="79" t="inlineStr">
        <is>
          <t>كلمنتينا</t>
        </is>
      </c>
      <c r="C9" s="46">
        <f>IF(TRIM(A9)="","",IF(ISNUMBER(VALUE(TRIM(A9))),TEXT(VALUE(TRIM(A9)),"0"),TRIM(A9)))</f>
        <v/>
      </c>
    </row>
    <row r="10" ht="15" customHeight="1" s="47">
      <c r="A10" s="78" t="inlineStr">
        <is>
          <t>049500</t>
        </is>
      </c>
      <c r="B10" s="79" t="inlineStr">
        <is>
          <t>تفاح جالا</t>
        </is>
      </c>
      <c r="C10" s="46">
        <f>IF(TRIM(A10)="","",IF(ISNUMBER(VALUE(TRIM(A10))),TEXT(VALUE(TRIM(A10)),"0"),TRIM(A10)))</f>
        <v/>
      </c>
    </row>
    <row r="11" ht="15" customHeight="1" s="47">
      <c r="A11" s="78" t="inlineStr">
        <is>
          <t>055071</t>
        </is>
      </c>
      <c r="B11" s="79" t="inlineStr">
        <is>
          <t>عنب احمر</t>
        </is>
      </c>
      <c r="C11" s="46">
        <f>IF(TRIM(A11)="","",IF(ISNUMBER(VALUE(TRIM(A11))),TEXT(VALUE(TRIM(A11)),"0"),TRIM(A11)))</f>
        <v/>
      </c>
    </row>
    <row r="12" ht="15" customHeight="1" s="47">
      <c r="A12" s="78" t="inlineStr">
        <is>
          <t>000010</t>
        </is>
      </c>
      <c r="B12" s="79" t="inlineStr">
        <is>
          <t>مشمش</t>
        </is>
      </c>
      <c r="C12" s="46">
        <f>IF(TRIM(A12)="","",IF(ISNUMBER(VALUE(TRIM(A12))),TEXT(VALUE(TRIM(A12)),"0"),TRIM(A12)))</f>
        <v/>
      </c>
    </row>
    <row r="13" ht="15" customHeight="1" s="47">
      <c r="A13" s="78" t="inlineStr">
        <is>
          <t>048623</t>
        </is>
      </c>
      <c r="B13" s="79" t="inlineStr">
        <is>
          <t>شمام</t>
        </is>
      </c>
      <c r="C13" s="46">
        <f>IF(TRIM(A13)="","",IF(ISNUMBER(VALUE(TRIM(A13))),TEXT(VALUE(TRIM(A13)),"0"),TRIM(A13)))</f>
        <v/>
      </c>
    </row>
    <row r="14" ht="15" customHeight="1" s="47">
      <c r="A14" s="78" t="inlineStr">
        <is>
          <t>048024</t>
        </is>
      </c>
      <c r="B14" s="79" t="inlineStr">
        <is>
          <t>ليمون</t>
        </is>
      </c>
      <c r="C14" s="46">
        <f>IF(TRIM(A14)="","",IF(ISNUMBER(VALUE(TRIM(A14))),TEXT(VALUE(TRIM(A14)),"0"),TRIM(A14)))</f>
        <v/>
      </c>
    </row>
    <row r="15" ht="15" customHeight="1" s="47">
      <c r="A15" s="78" t="inlineStr">
        <is>
          <t>048575</t>
        </is>
      </c>
      <c r="B15" s="79" t="inlineStr">
        <is>
          <t>عنب ابيض</t>
        </is>
      </c>
      <c r="C15" s="46">
        <f>IF(TRIM(A15)="","",IF(ISNUMBER(VALUE(TRIM(A15))),TEXT(VALUE(TRIM(A15)),"0"),TRIM(A15)))</f>
        <v/>
      </c>
    </row>
    <row r="16" ht="15" customHeight="1" s="47">
      <c r="A16" s="78" t="inlineStr">
        <is>
          <t>047884</t>
        </is>
      </c>
      <c r="B16" s="79" t="inlineStr">
        <is>
          <t>كمثري</t>
        </is>
      </c>
      <c r="C16" s="46">
        <f>IF(TRIM(A16)="","",IF(ISNUMBER(VALUE(TRIM(A16))),TEXT(VALUE(TRIM(A16)),"0"),TRIM(A16)))</f>
        <v/>
      </c>
    </row>
    <row r="17" ht="15" customHeight="1" s="47">
      <c r="A17" s="78" t="inlineStr">
        <is>
          <t>047883</t>
        </is>
      </c>
      <c r="B17" s="79" t="inlineStr">
        <is>
          <t>رمان هندى</t>
        </is>
      </c>
      <c r="C17" s="46">
        <f>IF(TRIM(A17)="","",IF(ISNUMBER(VALUE(TRIM(A17))),TEXT(VALUE(TRIM(A17)),"0"),TRIM(A17)))</f>
        <v/>
      </c>
    </row>
    <row r="18" ht="15" customHeight="1" s="47">
      <c r="A18" s="78" t="inlineStr">
        <is>
          <t>048206</t>
        </is>
      </c>
      <c r="B18" s="79" t="inlineStr">
        <is>
          <t>افوكادو</t>
        </is>
      </c>
      <c r="C18" s="46">
        <f>IF(TRIM(A18)="","",IF(ISNUMBER(VALUE(TRIM(A18))),TEXT(VALUE(TRIM(A18)),"0"),TRIM(A18)))</f>
        <v/>
      </c>
    </row>
    <row r="19" ht="15" customHeight="1" s="47">
      <c r="A19" s="78" t="inlineStr">
        <is>
          <t>047786</t>
        </is>
      </c>
      <c r="B19" s="79" t="inlineStr">
        <is>
          <t>كيوي</t>
        </is>
      </c>
      <c r="C19" s="46">
        <f>IF(TRIM(A19)="","",IF(ISNUMBER(VALUE(TRIM(A19))),TEXT(VALUE(TRIM(A19)),"0"),TRIM(A19)))</f>
        <v/>
      </c>
    </row>
    <row r="20" ht="15" customHeight="1" s="47">
      <c r="A20" s="78" t="inlineStr">
        <is>
          <t>049502</t>
        </is>
      </c>
      <c r="B20" s="79" t="inlineStr">
        <is>
          <t>بصل احمر</t>
        </is>
      </c>
      <c r="C20" s="46">
        <f>IF(TRIM(A20)="","",IF(ISNUMBER(VALUE(TRIM(A20))),TEXT(VALUE(TRIM(A20)),"0"),TRIM(A20)))</f>
        <v/>
      </c>
    </row>
    <row r="21" ht="15" customHeight="1" s="47">
      <c r="A21" s="78" t="inlineStr">
        <is>
          <t>048679</t>
        </is>
      </c>
      <c r="B21" s="79" t="inlineStr">
        <is>
          <t>فلفل احمر</t>
        </is>
      </c>
      <c r="C21" s="46">
        <f>IF(TRIM(A21)="","",IF(ISNUMBER(VALUE(TRIM(A21))),TEXT(VALUE(TRIM(A21)),"0"),TRIM(A21)))</f>
        <v/>
      </c>
    </row>
    <row r="22" ht="15" customHeight="1" s="47">
      <c r="A22" s="78" t="inlineStr">
        <is>
          <t>048683</t>
        </is>
      </c>
      <c r="B22" s="79" t="inlineStr">
        <is>
          <t>فلفل اصفر</t>
        </is>
      </c>
      <c r="C22" s="46">
        <f>IF(TRIM(A22)="","",IF(ISNUMBER(VALUE(TRIM(A22))),TEXT(VALUE(TRIM(A22)),"0"),TRIM(A22)))</f>
        <v/>
      </c>
    </row>
    <row r="23" ht="15" customHeight="1" s="47">
      <c r="A23" s="78" t="inlineStr">
        <is>
          <t>047810</t>
        </is>
      </c>
      <c r="B23" s="79" t="inlineStr">
        <is>
          <t>بخاره حمراء</t>
        </is>
      </c>
      <c r="C23" s="46">
        <f>IF(TRIM(A23)="","",IF(ISNUMBER(VALUE(TRIM(A23))),TEXT(VALUE(TRIM(A23)),"0"),TRIM(A23)))</f>
        <v/>
      </c>
    </row>
    <row r="24" ht="15" customHeight="1" s="47">
      <c r="A24" s="78" t="inlineStr">
        <is>
          <t>048595</t>
        </is>
      </c>
      <c r="B24" s="79" t="inlineStr">
        <is>
          <t>موز</t>
        </is>
      </c>
      <c r="C24" s="46">
        <f>IF(TRIM(A24)="","",IF(ISNUMBER(VALUE(TRIM(A24))),TEXT(VALUE(TRIM(A24)),"0"),TRIM(A24)))</f>
        <v/>
      </c>
    </row>
    <row r="25" ht="15" customHeight="1" s="47">
      <c r="A25" s="78" t="inlineStr">
        <is>
          <t>047953</t>
        </is>
      </c>
      <c r="B25" s="79" t="inlineStr">
        <is>
          <t>ليمون فيتنامي</t>
        </is>
      </c>
      <c r="C25" s="46">
        <f>IF(TRIM(A25)="","",IF(ISNUMBER(VALUE(TRIM(A25))),TEXT(VALUE(TRIM(A25)),"0"),TRIM(A25)))</f>
        <v/>
      </c>
    </row>
    <row r="26" ht="15" customHeight="1" s="47">
      <c r="A26" s="78" t="inlineStr">
        <is>
          <t>047915</t>
        </is>
      </c>
      <c r="B26" s="79" t="inlineStr">
        <is>
          <t>مانجو سمكه</t>
        </is>
      </c>
      <c r="C26" s="46">
        <f>IF(TRIM(A26)="","",IF(ISNUMBER(VALUE(TRIM(A26))),TEXT(VALUE(TRIM(A26)),"0"),TRIM(A26)))</f>
        <v/>
      </c>
    </row>
    <row r="27" ht="15" customHeight="1" s="47">
      <c r="A27" s="78" t="inlineStr">
        <is>
          <t>047863</t>
        </is>
      </c>
      <c r="B27" s="79" t="inlineStr">
        <is>
          <t>اناناس</t>
        </is>
      </c>
      <c r="C27" s="46">
        <f>IF(TRIM(A27)="","",IF(ISNUMBER(VALUE(TRIM(A27))),TEXT(VALUE(TRIM(A27)),"0"),TRIM(A27)))</f>
        <v/>
      </c>
    </row>
    <row r="28" ht="15" customHeight="1" s="47">
      <c r="A28" s="78" t="inlineStr">
        <is>
          <t>048217</t>
        </is>
      </c>
      <c r="B28" s="79" t="inlineStr">
        <is>
          <t>بطاطا حلوه</t>
        </is>
      </c>
      <c r="C28" s="46">
        <f>IF(TRIM(A28)="","",IF(ISNUMBER(VALUE(TRIM(A28))),TEXT(VALUE(TRIM(A28)),"0"),TRIM(A28)))</f>
        <v/>
      </c>
    </row>
    <row r="29" ht="15" customHeight="1" s="47">
      <c r="A29" s="78" t="inlineStr">
        <is>
          <t>047868</t>
        </is>
      </c>
      <c r="B29" s="79" t="inlineStr">
        <is>
          <t>جوافه</t>
        </is>
      </c>
      <c r="C29" s="46">
        <f>IF(TRIM(A29)="","",IF(ISNUMBER(VALUE(TRIM(A29))),TEXT(VALUE(TRIM(A29)),"0"),TRIM(A29)))</f>
        <v/>
      </c>
    </row>
    <row r="30" ht="15" customHeight="1" s="47">
      <c r="A30" s="78" t="inlineStr">
        <is>
          <t>048601</t>
        </is>
      </c>
      <c r="B30" s="79" t="inlineStr">
        <is>
          <t>عنب اسود</t>
        </is>
      </c>
      <c r="C30" s="46">
        <f>IF(TRIM(A30)="","",IF(ISNUMBER(VALUE(TRIM(A30))),TEXT(VALUE(TRIM(A30)),"0"),TRIM(A30)))</f>
        <v/>
      </c>
    </row>
    <row r="31" ht="15" customHeight="1" s="47">
      <c r="A31" s="78" t="inlineStr">
        <is>
          <t>048318</t>
        </is>
      </c>
      <c r="B31" s="79" t="inlineStr">
        <is>
          <t>ليمون بن زهير</t>
        </is>
      </c>
      <c r="C31" s="46">
        <f>IF(TRIM(A31)="","",IF(ISNUMBER(VALUE(TRIM(A31))),TEXT(VALUE(TRIM(A31)),"0"),TRIM(A31)))</f>
        <v/>
      </c>
    </row>
    <row r="32" ht="15" customHeight="1" s="47">
      <c r="A32" s="78" t="inlineStr">
        <is>
          <t>048394</t>
        </is>
      </c>
      <c r="B32" s="79" t="inlineStr">
        <is>
          <t>خس</t>
        </is>
      </c>
      <c r="C32" s="46">
        <f>IF(TRIM(A32)="","",IF(ISNUMBER(VALUE(TRIM(A32))),TEXT(VALUE(TRIM(A32)),"0"),TRIM(A32)))</f>
        <v/>
      </c>
    </row>
    <row r="33" ht="15" customHeight="1" s="47">
      <c r="A33" s="78" t="inlineStr">
        <is>
          <t>048688</t>
        </is>
      </c>
      <c r="B33" s="79" t="inlineStr">
        <is>
          <t>بروكلي</t>
        </is>
      </c>
      <c r="C33" s="46">
        <f>IF(TRIM(A33)="","",IF(ISNUMBER(VALUE(TRIM(A33))),TEXT(VALUE(TRIM(A33)),"0"),TRIM(A33)))</f>
        <v/>
      </c>
    </row>
    <row r="34" ht="15" customHeight="1" s="47">
      <c r="A34" s="78" t="inlineStr">
        <is>
          <t>048643</t>
        </is>
      </c>
      <c r="B34" s="79" t="inlineStr">
        <is>
          <t>عنب احمر سدلس</t>
        </is>
      </c>
      <c r="C34" s="46">
        <f>IF(TRIM(A34)="","",IF(ISNUMBER(VALUE(TRIM(A34))),TEXT(VALUE(TRIM(A34)),"0"),TRIM(A34)))</f>
        <v/>
      </c>
    </row>
    <row r="35" ht="15" customHeight="1" s="47">
      <c r="A35" s="78" t="inlineStr">
        <is>
          <t>048402</t>
        </is>
      </c>
      <c r="B35" s="79" t="inlineStr">
        <is>
          <t>GRAPEFRUIT</t>
        </is>
      </c>
      <c r="C35" s="46">
        <f>IF(TRIM(A35)="","",IF(ISNUMBER(VALUE(TRIM(A35))),TEXT(VALUE(TRIM(A35)),"0"),TRIM(A35)))</f>
        <v/>
      </c>
    </row>
    <row r="36" ht="15" customHeight="1" s="47">
      <c r="A36" s="78" t="inlineStr">
        <is>
          <t>000005</t>
        </is>
      </c>
      <c r="B36" s="79" t="inlineStr">
        <is>
          <t>بخاره حمراء</t>
        </is>
      </c>
      <c r="C36" s="46">
        <f>IF(TRIM(A36)="","",IF(ISNUMBER(VALUE(TRIM(A36))),TEXT(VALUE(TRIM(A36)),"0"),TRIM(A36)))</f>
        <v/>
      </c>
    </row>
    <row r="37" ht="15" customHeight="1" s="47">
      <c r="A37" s="78" t="inlineStr">
        <is>
          <t>048586</t>
        </is>
      </c>
      <c r="B37" s="79" t="inlineStr">
        <is>
          <t>CHERRYSMALLBOX</t>
        </is>
      </c>
      <c r="C37" s="46">
        <f>IF(TRIM(A37)="","",IF(ISNUMBER(VALUE(TRIM(A37))),TEXT(VALUE(TRIM(A37)),"0"),TRIM(A37)))</f>
        <v/>
      </c>
    </row>
    <row r="38" ht="15" customHeight="1" s="47">
      <c r="A38" s="78" t="inlineStr">
        <is>
          <t>036271</t>
        </is>
      </c>
      <c r="B38" s="79" t="inlineStr">
        <is>
          <t>كرز</t>
        </is>
      </c>
      <c r="C38" s="46">
        <f>IF(TRIM(A38)="","",IF(ISNUMBER(VALUE(TRIM(A38))),TEXT(VALUE(TRIM(A38)),"0"),TRIM(A38)))</f>
        <v/>
      </c>
    </row>
    <row r="39" ht="15" customHeight="1" s="47">
      <c r="A39" s="78" t="inlineStr">
        <is>
          <t>049499</t>
        </is>
      </c>
      <c r="B39" s="79" t="inlineStr">
        <is>
          <t>تفاح اخضر</t>
        </is>
      </c>
      <c r="C39" s="46">
        <f>IF(TRIM(A39)="","",IF(ISNUMBER(VALUE(TRIM(A39))),TEXT(VALUE(TRIM(A39)),"0"),TRIM(A39)))</f>
        <v/>
      </c>
    </row>
    <row r="40" ht="15" customHeight="1" s="47">
      <c r="A40" s="78" t="inlineStr">
        <is>
          <t>055071</t>
        </is>
      </c>
      <c r="B40" s="79" t="inlineStr">
        <is>
          <t>عنب احمر جلوب</t>
        </is>
      </c>
      <c r="C40" s="46">
        <f>IF(TRIM(A40)="","",IF(ISNUMBER(VALUE(TRIM(A40))),TEXT(VALUE(TRIM(A40)),"0"),TRIM(A40)))</f>
        <v/>
      </c>
    </row>
    <row r="41" ht="15" customHeight="1" s="47">
      <c r="A41" s="78" t="inlineStr">
        <is>
          <t>055071</t>
        </is>
      </c>
      <c r="B41" s="79" t="inlineStr">
        <is>
          <t>MANGO BADAMI 7.5 /8 KG</t>
        </is>
      </c>
      <c r="C41" s="46">
        <f>IF(TRIM(A41)="","",IF(ISNUMBER(VALUE(TRIM(A41))),TEXT(VALUE(TRIM(A41)),"0"),TRIM(A41)))</f>
        <v/>
      </c>
    </row>
    <row r="42" ht="15" customHeight="1" s="47">
      <c r="A42" s="78" t="inlineStr">
        <is>
          <t>047809</t>
        </is>
      </c>
      <c r="B42" s="79" t="inlineStr">
        <is>
          <t>WATERMELON</t>
        </is>
      </c>
      <c r="C42" s="46">
        <f>IF(TRIM(A42)="","",IF(ISNUMBER(VALUE(TRIM(A42))),TEXT(VALUE(TRIM(A42)),"0"),TRIM(A42)))</f>
        <v/>
      </c>
    </row>
    <row r="43" ht="15" customHeight="1" s="47">
      <c r="A43" s="78" t="inlineStr">
        <is>
          <t>100093615</t>
        </is>
      </c>
      <c r="B43" s="79" t="inlineStr">
        <is>
          <t>مانجو مصري مبروكه</t>
        </is>
      </c>
      <c r="C43" s="46">
        <f>IF(TRIM(A43)="","",IF(ISNUMBER(VALUE(TRIM(A43))),TEXT(VALUE(TRIM(A43)),"0"),TRIM(A43)))</f>
        <v/>
      </c>
    </row>
    <row r="44" ht="15" customHeight="1" s="47">
      <c r="A44" s="78" t="inlineStr">
        <is>
          <t>100095207</t>
        </is>
      </c>
      <c r="B44" s="79" t="inlineStr">
        <is>
          <t>بطاطه</t>
        </is>
      </c>
      <c r="C44" s="46">
        <f>IF(TRIM(A44)="","",IF(ISNUMBER(VALUE(TRIM(A44))),TEXT(VALUE(TRIM(A44)),"0"),TRIM(A44)))</f>
        <v/>
      </c>
    </row>
    <row r="45" ht="15" customHeight="1" s="47">
      <c r="A45" s="78" t="inlineStr">
        <is>
          <t>100095561</t>
        </is>
      </c>
      <c r="B45" s="79" t="inlineStr">
        <is>
          <t>HONEY YDEW YELLOW 8-9KG</t>
        </is>
      </c>
      <c r="C45" s="46">
        <f>IF(TRIM(A45)="","",IF(ISNUMBER(VALUE(TRIM(A45))),TEXT(VALUE(TRIM(A45)),"0"),TRIM(A45)))</f>
        <v/>
      </c>
    </row>
    <row r="46" ht="15" customHeight="1" s="47">
      <c r="A46" s="78" t="inlineStr">
        <is>
          <t>100099108</t>
        </is>
      </c>
      <c r="B46" s="79" t="inlineStr">
        <is>
          <t>MANGO PAKISTAN 6 KG</t>
        </is>
      </c>
      <c r="C46" s="46">
        <f>IF(TRIM(A46)="","",IF(ISNUMBER(VALUE(TRIM(A46))),TEXT(VALUE(TRIM(A46)),"0"),TRIM(A46)))</f>
        <v/>
      </c>
    </row>
    <row r="47" ht="15" customHeight="1" s="47">
      <c r="A47" s="78" t="inlineStr">
        <is>
          <t>100103162</t>
        </is>
      </c>
      <c r="B47" s="79" t="inlineStr">
        <is>
          <t>PEACHES CASE 2/3 KG</t>
        </is>
      </c>
      <c r="C47" s="46">
        <f>IF(TRIM(A47)="","",IF(ISNUMBER(VALUE(TRIM(A47))),TEXT(VALUE(TRIM(A47)),"0"),TRIM(A47)))</f>
        <v/>
      </c>
    </row>
    <row r="48" ht="15" customHeight="1" s="47">
      <c r="A48" s="78" t="inlineStr">
        <is>
          <t>100103871</t>
        </is>
      </c>
      <c r="B48" s="79" t="inlineStr">
        <is>
          <t>طماطم كرز</t>
        </is>
      </c>
      <c r="C48" s="46">
        <f>IF(TRIM(A48)="","",IF(ISNUMBER(VALUE(TRIM(A48))),TEXT(VALUE(TRIM(A48)),"0"),TRIM(A48)))</f>
        <v/>
      </c>
    </row>
    <row r="49" ht="15" customHeight="1" s="47">
      <c r="A49" s="78" t="inlineStr">
        <is>
          <t>100105401</t>
        </is>
      </c>
      <c r="B49" s="79" t="inlineStr">
        <is>
          <t>MANDARIN TURKEY 7/8 KG CARTOON</t>
        </is>
      </c>
      <c r="C49" s="46">
        <f>IF(TRIM(A49)="","",IF(ISNUMBER(VALUE(TRIM(A49))),TEXT(VALUE(TRIM(A49)),"0"),TRIM(A49)))</f>
        <v/>
      </c>
    </row>
    <row r="50" ht="15" customHeight="1" s="47">
      <c r="A50" s="78" t="inlineStr">
        <is>
          <t>100108177</t>
        </is>
      </c>
      <c r="B50" s="79" t="inlineStr">
        <is>
          <t>شمام ابو خط</t>
        </is>
      </c>
      <c r="C50" s="46">
        <f>IF(TRIM(A50)="","",IF(ISNUMBER(VALUE(TRIM(A50))),TEXT(VALUE(TRIM(A50)),"0"),TRIM(A50)))</f>
        <v/>
      </c>
    </row>
    <row r="51" ht="15" customHeight="1" s="47">
      <c r="A51" s="78" t="inlineStr">
        <is>
          <t>100108300</t>
        </is>
      </c>
      <c r="B51" s="79" t="inlineStr">
        <is>
          <t>ORANGE VALINCIA</t>
        </is>
      </c>
      <c r="C51" s="46">
        <f>IF(TRIM(A51)="","",IF(ISNUMBER(VALUE(TRIM(A51))),TEXT(VALUE(TRIM(A51)),"0"),TRIM(A51)))</f>
        <v/>
      </c>
    </row>
    <row r="52" ht="15" customHeight="1" s="47">
      <c r="A52" s="78" t="inlineStr">
        <is>
          <t>100108491</t>
        </is>
      </c>
      <c r="B52" s="79" t="inlineStr">
        <is>
          <t>TOMATO CHERRY</t>
        </is>
      </c>
      <c r="C52" s="46">
        <f>IF(TRIM(A52)="","",IF(ISNUMBER(VALUE(TRIM(A52))),TEXT(VALUE(TRIM(A52)),"0"),TRIM(A52)))</f>
        <v/>
      </c>
    </row>
    <row r="53" ht="15" customHeight="1" s="47">
      <c r="A53" s="78" t="inlineStr">
        <is>
          <t>100108517</t>
        </is>
      </c>
      <c r="B53" s="79" t="inlineStr">
        <is>
          <t>افندي اسبلني</t>
        </is>
      </c>
      <c r="C53" s="46">
        <f>IF(TRIM(A53)="","",IF(ISNUMBER(VALUE(TRIM(A53))),TEXT(VALUE(TRIM(A53)),"0"),TRIM(A53)))</f>
        <v/>
      </c>
    </row>
    <row r="54" ht="15" customHeight="1" s="47">
      <c r="A54" s="78" t="inlineStr">
        <is>
          <t>100108523</t>
        </is>
      </c>
      <c r="B54" s="79" t="inlineStr">
        <is>
          <t>ONIINS RED BAG 10/11 S PC</t>
        </is>
      </c>
      <c r="C54" s="46">
        <f>IF(TRIM(A54)="","",IF(ISNUMBER(VALUE(TRIM(A54))),TEXT(VALUE(TRIM(A54)),"0"),TRIM(A54)))</f>
        <v/>
      </c>
    </row>
    <row r="55" ht="15" customHeight="1" s="47">
      <c r="A55" s="78" t="inlineStr">
        <is>
          <t>100113618</t>
        </is>
      </c>
      <c r="B55" s="79" t="inlineStr">
        <is>
          <t>TOMATOES TROS/VINE5/6KG</t>
        </is>
      </c>
      <c r="C55" s="46">
        <f>IF(TRIM(A55)="","",IF(ISNUMBER(VALUE(TRIM(A55))),TEXT(VALUE(TRIM(A55)),"0"),TRIM(A55)))</f>
        <v/>
      </c>
    </row>
    <row r="56" ht="15" customHeight="1" s="47">
      <c r="A56" s="78" t="inlineStr">
        <is>
          <t>100113662</t>
        </is>
      </c>
      <c r="B56" s="79" t="inlineStr">
        <is>
          <t>GARLIC BAG 500 / 590 GR</t>
        </is>
      </c>
      <c r="C56" s="46">
        <f>IF(TRIM(A56)="","",IF(ISNUMBER(VALUE(TRIM(A56))),TEXT(VALUE(TRIM(A56)),"0"),TRIM(A56)))</f>
        <v/>
      </c>
    </row>
    <row r="57" ht="15" customHeight="1" s="47">
      <c r="A57" s="78" t="inlineStr">
        <is>
          <t>100114387</t>
        </is>
      </c>
      <c r="B57" s="79" t="inlineStr">
        <is>
          <t>NGER CASE 5.5/6 JGS</t>
        </is>
      </c>
      <c r="C57" s="46">
        <f>IF(TRIM(A57)="","",IF(ISNUMBER(VALUE(TRIM(A57))),TEXT(VALUE(TRIM(A57)),"0"),TRIM(A57)))</f>
        <v/>
      </c>
    </row>
    <row r="58" ht="15" customHeight="1" s="47">
      <c r="A58" s="78" t="inlineStr">
        <is>
          <t>100114512</t>
        </is>
      </c>
      <c r="B58" s="79" t="inlineStr">
        <is>
          <t>بصل احمر</t>
        </is>
      </c>
      <c r="C58" s="46">
        <f>IF(TRIM(A58)="","",IF(ISNUMBER(VALUE(TRIM(A58))),TEXT(VALUE(TRIM(A58)),"0"),TRIM(A58)))</f>
        <v/>
      </c>
    </row>
    <row r="59" ht="15" customHeight="1" s="47">
      <c r="A59" s="78" t="inlineStr">
        <is>
          <t>100117</t>
        </is>
      </c>
      <c r="B59" s="79" t="inlineStr">
        <is>
          <t>ليمون سدلس</t>
        </is>
      </c>
      <c r="C59" s="46">
        <f>IF(TRIM(A59)="","",IF(ISNUMBER(VALUE(TRIM(A59))),TEXT(VALUE(TRIM(A59)),"0"),TRIM(A59)))</f>
        <v/>
      </c>
    </row>
    <row r="60" ht="15" customHeight="1" s="47">
      <c r="A60" s="78" t="inlineStr">
        <is>
          <t>100117502</t>
        </is>
      </c>
      <c r="B60" s="79" t="inlineStr">
        <is>
          <t>GRAPEFRUIT 15KGS</t>
        </is>
      </c>
      <c r="C60" s="46">
        <f>IF(TRIM(A60)="","",IF(ISNUMBER(VALUE(TRIM(A60))),TEXT(VALUE(TRIM(A60)),"0"),TRIM(A60)))</f>
        <v/>
      </c>
    </row>
    <row r="61" ht="15" customHeight="1" s="47">
      <c r="A61" s="78" t="inlineStr">
        <is>
          <t>100118699</t>
        </is>
      </c>
      <c r="B61" s="79" t="inlineStr">
        <is>
          <t>MANGO EGYPT NAOMI 4.5/5 KGS</t>
        </is>
      </c>
      <c r="C61" s="46">
        <f>IF(TRIM(A61)="","",IF(ISNUMBER(VALUE(TRIM(A61))),TEXT(VALUE(TRIM(A61)),"0"),TRIM(A61)))</f>
        <v/>
      </c>
    </row>
    <row r="62" ht="15" customHeight="1" s="47">
      <c r="A62" s="78" t="inlineStr">
        <is>
          <t>100118886</t>
        </is>
      </c>
      <c r="B62" s="79" t="inlineStr">
        <is>
          <t>MANGO EGYT KI T KGS</t>
        </is>
      </c>
      <c r="C62" s="46">
        <f>IF(TRIM(A62)="","",IF(ISNUMBER(VALUE(TRIM(A62))),TEXT(VALUE(TRIM(A62)),"0"),TRIM(A62)))</f>
        <v/>
      </c>
    </row>
    <row r="63" ht="15" customHeight="1" s="47">
      <c r="A63" s="78" t="inlineStr">
        <is>
          <t>100122399</t>
        </is>
      </c>
      <c r="B63" s="79" t="inlineStr">
        <is>
          <t>pomelo6.5\7</t>
        </is>
      </c>
      <c r="C63" s="46">
        <f>IF(TRIM(A63)="","",IF(ISNUMBER(VALUE(TRIM(A63))),TEXT(VALUE(TRIM(A63)),"0"),TRIM(A63)))</f>
        <v/>
      </c>
    </row>
    <row r="64" ht="15" customHeight="1" s="47">
      <c r="A64" s="78" t="inlineStr">
        <is>
          <t>100124801</t>
        </is>
      </c>
      <c r="B64" s="79" t="inlineStr">
        <is>
          <t>ORANGE NAVEL 9/9 5KG</t>
        </is>
      </c>
      <c r="C64" s="46">
        <f>IF(TRIM(A64)="","",IF(ISNUMBER(VALUE(TRIM(A64))),TEXT(VALUE(TRIM(A64)),"0"),TRIM(A64)))</f>
        <v/>
      </c>
    </row>
    <row r="65" ht="15" customHeight="1" s="47">
      <c r="A65" s="78" t="inlineStr">
        <is>
          <t>100125651</t>
        </is>
      </c>
      <c r="B65" s="79" t="inlineStr">
        <is>
          <t>افندي مصرى</t>
        </is>
      </c>
      <c r="C65" s="46">
        <f>IF(TRIM(A65)="","",IF(ISNUMBER(VALUE(TRIM(A65))),TEXT(VALUE(TRIM(A65)),"0"),TRIM(A65)))</f>
        <v/>
      </c>
    </row>
    <row r="66" ht="15" customHeight="1" s="47">
      <c r="A66" s="78" t="inlineStr">
        <is>
          <t>100126800</t>
        </is>
      </c>
      <c r="B66" s="79" t="inlineStr">
        <is>
          <t>MANDAREN FREMONT 8/9KGS</t>
        </is>
      </c>
      <c r="C66" s="46">
        <f>IF(TRIM(A66)="","",IF(ISNUMBER(VALUE(TRIM(A66))),TEXT(VALUE(TRIM(A66)),"0"),TRIM(A66)))</f>
        <v/>
      </c>
    </row>
    <row r="67" ht="15" customHeight="1" s="47">
      <c r="A67" s="78" t="inlineStr">
        <is>
          <t>100127565</t>
        </is>
      </c>
      <c r="B67" s="79" t="inlineStr">
        <is>
          <t>بصل هولندي</t>
        </is>
      </c>
      <c r="C67" s="46">
        <f>IF(TRIM(A67)="","",IF(ISNUMBER(VALUE(TRIM(A67))),TEXT(VALUE(TRIM(A67)),"0"),TRIM(A67)))</f>
        <v/>
      </c>
    </row>
    <row r="68" ht="15" customHeight="1" s="47">
      <c r="A68" s="78" t="inlineStr">
        <is>
          <t>100128494</t>
        </is>
      </c>
      <c r="B68" s="79" t="inlineStr">
        <is>
          <t>MANGO YEMENI TOMI 3.5 / 4 KG</t>
        </is>
      </c>
      <c r="C68" s="46">
        <f>IF(TRIM(A68)="","",IF(ISNUMBER(VALUE(TRIM(A68))),TEXT(VALUE(TRIM(A68)),"0"),TRIM(A68)))</f>
        <v/>
      </c>
    </row>
    <row r="69" ht="15" customHeight="1" s="47">
      <c r="A69" s="78" t="inlineStr">
        <is>
          <t>100130695</t>
        </is>
      </c>
      <c r="B69" s="79" t="inlineStr">
        <is>
          <t>MANGO TOMI GAZAN 8\9KG</t>
        </is>
      </c>
      <c r="C69" s="46">
        <f>IF(TRIM(A69)="","",IF(ISNUMBER(VALUE(TRIM(A69))),TEXT(VALUE(TRIM(A69)),"0"),TRIM(A69)))</f>
        <v/>
      </c>
    </row>
    <row r="70" ht="15" customHeight="1" s="47">
      <c r="A70" s="78" t="inlineStr">
        <is>
          <t>100134659.</t>
        </is>
      </c>
      <c r="B70" s="79" t="inlineStr">
        <is>
          <t>MANGO PAKISTAN 5/5.5KG</t>
        </is>
      </c>
      <c r="C70" s="46">
        <f>IF(TRIM(A70)="","",IF(ISNUMBER(VALUE(TRIM(A70))),TEXT(VALUE(TRIM(A70)),"0"),TRIM(A70)))</f>
        <v/>
      </c>
    </row>
    <row r="71" ht="15" customHeight="1" s="47">
      <c r="A71" s="78" t="inlineStr">
        <is>
          <t>100138909</t>
        </is>
      </c>
      <c r="B71" s="79" t="inlineStr">
        <is>
          <t>بطاطس كيس 1.7-2 كيلو</t>
        </is>
      </c>
      <c r="C71" s="46">
        <f>IF(TRIM(A71)="","",IF(ISNUMBER(VALUE(TRIM(A71))),TEXT(VALUE(TRIM(A71)),"0"),TRIM(A71)))</f>
        <v/>
      </c>
    </row>
    <row r="72" ht="15" customHeight="1" s="47">
      <c r="A72" s="78" t="inlineStr">
        <is>
          <t>100138955</t>
        </is>
      </c>
      <c r="B72" s="79" t="inlineStr">
        <is>
          <t>بصل احمر 1.7-2 كيلو</t>
        </is>
      </c>
      <c r="C72" s="46">
        <f>IF(TRIM(A72)="","",IF(ISNUMBER(VALUE(TRIM(A72))),TEXT(VALUE(TRIM(A72)),"0"),TRIM(A72)))</f>
        <v/>
      </c>
    </row>
    <row r="73" ht="15" customHeight="1" s="47">
      <c r="A73" s="78" t="inlineStr">
        <is>
          <t>100144618</t>
        </is>
      </c>
      <c r="B73" s="79" t="inlineStr">
        <is>
          <t>بصل احمر بالك اسباني كيلو</t>
        </is>
      </c>
      <c r="C73" s="46">
        <f>IF(TRIM(A73)="","",IF(ISNUMBER(VALUE(TRIM(A73))),TEXT(VALUE(TRIM(A73)),"0"),TRIM(A73)))</f>
        <v/>
      </c>
    </row>
    <row r="74" ht="15" customHeight="1" s="47">
      <c r="A74" s="78" t="inlineStr">
        <is>
          <t>100146893</t>
        </is>
      </c>
      <c r="B74" s="79" t="inlineStr">
        <is>
          <t>APPLE JAZZ CASE 17.50/18KG</t>
        </is>
      </c>
      <c r="C74" s="46">
        <f>IF(TRIM(A74)="","",IF(ISNUMBER(VALUE(TRIM(A74))),TEXT(VALUE(TRIM(A74)),"0"),TRIM(A74)))</f>
        <v/>
      </c>
    </row>
    <row r="75" ht="15" customHeight="1" s="47">
      <c r="A75" s="78" t="inlineStr">
        <is>
          <t>100147847</t>
        </is>
      </c>
      <c r="B75" s="79" t="inlineStr">
        <is>
          <t>MANDARIN PAKISTAN 9/9.5 KGS</t>
        </is>
      </c>
      <c r="C75" s="46">
        <f>IF(TRIM(A75)="","",IF(ISNUMBER(VALUE(TRIM(A75))),TEXT(VALUE(TRIM(A75)),"0"),TRIM(A75)))</f>
        <v/>
      </c>
    </row>
    <row r="76" ht="15" customHeight="1" s="47">
      <c r="A76" s="78" t="inlineStr">
        <is>
          <t>100148372</t>
        </is>
      </c>
      <c r="B76" s="79" t="inlineStr">
        <is>
          <t>GARLIC BAG 450GRM/500GRM</t>
        </is>
      </c>
      <c r="C76" s="46">
        <f>IF(TRIM(A76)="","",IF(ISNUMBER(VALUE(TRIM(A76))),TEXT(VALUE(TRIM(A76)),"0"),TRIM(A76)))</f>
        <v/>
      </c>
    </row>
    <row r="77" ht="15" customHeight="1" s="47">
      <c r="A77" s="78" t="inlineStr">
        <is>
          <t>100148768</t>
        </is>
      </c>
      <c r="B77" s="79" t="inlineStr">
        <is>
          <t>ONION BROWN  BAG  1.7 / 2 KG</t>
        </is>
      </c>
      <c r="C77" s="46">
        <f>IF(TRIM(A77)="","",IF(ISNUMBER(VALUE(TRIM(A77))),TEXT(VALUE(TRIM(A77)),"0"),TRIM(A77)))</f>
        <v/>
      </c>
    </row>
    <row r="78" ht="15" customHeight="1" s="47">
      <c r="A78" s="78" t="inlineStr">
        <is>
          <t>100150325</t>
        </is>
      </c>
      <c r="B78" s="79" t="inlineStr">
        <is>
          <t>تفاح فوجي</t>
        </is>
      </c>
      <c r="C78" s="46">
        <f>IF(TRIM(A78)="","",IF(ISNUMBER(VALUE(TRIM(A78))),TEXT(VALUE(TRIM(A78)),"0"),TRIM(A78)))</f>
        <v/>
      </c>
    </row>
    <row r="79" ht="15" customHeight="1" s="47">
      <c r="A79" s="78" t="inlineStr">
        <is>
          <t>100152088</t>
        </is>
      </c>
      <c r="B79" s="79" t="inlineStr">
        <is>
          <t>MELON CANTALOPE 5/5.5KG</t>
        </is>
      </c>
      <c r="C79" s="46">
        <f>IF(TRIM(A79)="","",IF(ISNUMBER(VALUE(TRIM(A79))),TEXT(VALUE(TRIM(A79)),"0"),TRIM(A79)))</f>
        <v/>
      </c>
    </row>
    <row r="80" ht="15" customHeight="1" s="47">
      <c r="A80" s="78" t="inlineStr">
        <is>
          <t>100152216</t>
        </is>
      </c>
      <c r="B80" s="79" t="inlineStr">
        <is>
          <t>بصل كيس صغير 1.7/2كيلوه</t>
        </is>
      </c>
      <c r="C80" s="46">
        <f>IF(TRIM(A80)="","",IF(ISNUMBER(VALUE(TRIM(A80))),TEXT(VALUE(TRIM(A80)),"0"),TRIM(A80)))</f>
        <v/>
      </c>
    </row>
    <row r="81" ht="15" customHeight="1" s="47">
      <c r="A81" s="78" t="inlineStr">
        <is>
          <t>100154302</t>
        </is>
      </c>
      <c r="B81" s="79" t="inlineStr">
        <is>
          <t>ONION RED BAG 9\10KG</t>
        </is>
      </c>
      <c r="C81" s="46">
        <f>IF(TRIM(A81)="","",IF(ISNUMBER(VALUE(TRIM(A81))),TEXT(VALUE(TRIM(A81)),"0"),TRIM(A81)))</f>
        <v/>
      </c>
    </row>
    <row r="82" ht="15" customHeight="1" s="47">
      <c r="A82" s="78" t="inlineStr">
        <is>
          <t>100155724</t>
        </is>
      </c>
      <c r="B82" s="79" t="inlineStr">
        <is>
          <t>POTATO BAG 3.75 / 4 KG</t>
        </is>
      </c>
      <c r="C82" s="46">
        <f>IF(TRIM(A82)="","",IF(ISNUMBER(VALUE(TRIM(A82))),TEXT(VALUE(TRIM(A82)),"0"),TRIM(A82)))</f>
        <v/>
      </c>
    </row>
    <row r="83" ht="15" customHeight="1" s="47">
      <c r="A83" s="78" t="inlineStr">
        <is>
          <t>100156800</t>
        </is>
      </c>
      <c r="B83" s="79" t="inlineStr">
        <is>
          <t>PEACHES 3.7\ 4KG</t>
        </is>
      </c>
      <c r="C83" s="46">
        <f>IF(TRIM(A83)="","",IF(ISNUMBER(VALUE(TRIM(A83))),TEXT(VALUE(TRIM(A83)),"0"),TRIM(A83)))</f>
        <v/>
      </c>
    </row>
    <row r="84" ht="15" customHeight="1" s="47">
      <c r="A84" s="78" t="inlineStr">
        <is>
          <t>100157463</t>
        </is>
      </c>
      <c r="B84" s="79" t="inlineStr">
        <is>
          <t>POTATO BAG 7/8KG</t>
        </is>
      </c>
      <c r="C84" s="46">
        <f>IF(TRIM(A84)="","",IF(ISNUMBER(VALUE(TRIM(A84))),TEXT(VALUE(TRIM(A84)),"0"),TRIM(A84)))</f>
        <v/>
      </c>
    </row>
    <row r="85" ht="15" customHeight="1" s="47">
      <c r="A85" s="78" t="inlineStr">
        <is>
          <t>100158596</t>
        </is>
      </c>
      <c r="B85" s="79" t="inlineStr">
        <is>
          <t>مانجو كنت 4.5/5ك</t>
        </is>
      </c>
      <c r="C85" s="46">
        <f>IF(TRIM(A85)="","",IF(ISNUMBER(VALUE(TRIM(A85))),TEXT(VALUE(TRIM(A85)),"0"),TRIM(A85)))</f>
        <v/>
      </c>
    </row>
    <row r="86" ht="15" customHeight="1" s="47">
      <c r="A86" s="78" t="inlineStr">
        <is>
          <t>100165276</t>
        </is>
      </c>
      <c r="B86" s="79" t="inlineStr">
        <is>
          <t>ONION RED BULK INDIAN 13KG</t>
        </is>
      </c>
      <c r="C86" s="46">
        <f>IF(TRIM(A86)="","",IF(ISNUMBER(VALUE(TRIM(A86))),TEXT(VALUE(TRIM(A86)),"0"),TRIM(A86)))</f>
        <v/>
      </c>
    </row>
    <row r="87" ht="15" customHeight="1" s="47">
      <c r="A87" s="78" t="inlineStr">
        <is>
          <t>100169695</t>
        </is>
      </c>
      <c r="B87" s="79" t="inlineStr">
        <is>
          <t>بصل احمر بال  3 / 5  KG</t>
        </is>
      </c>
      <c r="C87" s="46">
        <f>IF(TRIM(A87)="","",IF(ISNUMBER(VALUE(TRIM(A87))),TEXT(VALUE(TRIM(A87)),"0"),TRIM(A87)))</f>
        <v/>
      </c>
    </row>
    <row r="88" ht="15" customHeight="1" s="47">
      <c r="A88" s="78" t="inlineStr">
        <is>
          <t>100170297</t>
        </is>
      </c>
      <c r="B88" s="79" t="inlineStr">
        <is>
          <t>QUINCE 3.5\4KG</t>
        </is>
      </c>
      <c r="C88" s="46">
        <f>IF(TRIM(A88)="","",IF(ISNUMBER(VALUE(TRIM(A88))),TEXT(VALUE(TRIM(A88)),"0"),TRIM(A88)))</f>
        <v/>
      </c>
    </row>
    <row r="89" ht="15" customHeight="1" s="47">
      <c r="A89" s="78" t="inlineStr">
        <is>
          <t>100173976</t>
        </is>
      </c>
      <c r="B89" s="79" t="inlineStr">
        <is>
          <t>ORANGE NAVEL 7/7  5KG</t>
        </is>
      </c>
      <c r="C89" s="46">
        <f>IF(TRIM(A89)="","",IF(ISNUMBER(VALUE(TRIM(A89))),TEXT(VALUE(TRIM(A89)),"0"),TRIM(A89)))</f>
        <v/>
      </c>
    </row>
    <row r="90" ht="15" customHeight="1" s="47">
      <c r="A90" s="78" t="inlineStr">
        <is>
          <t>100175655</t>
        </is>
      </c>
      <c r="B90" s="79" t="inlineStr">
        <is>
          <t>ONION WHITE BAG  1.7/ 2KG</t>
        </is>
      </c>
      <c r="C90" s="46">
        <f>IF(TRIM(A90)="","",IF(ISNUMBER(VALUE(TRIM(A90))),TEXT(VALUE(TRIM(A90)),"0"),TRIM(A90)))</f>
        <v/>
      </c>
    </row>
    <row r="91" ht="15" customHeight="1" s="47">
      <c r="A91" s="78" t="inlineStr">
        <is>
          <t>100175657</t>
        </is>
      </c>
      <c r="B91" s="79" t="inlineStr">
        <is>
          <t>ON?ON BROUN2,2,5</t>
        </is>
      </c>
      <c r="C91" s="46">
        <f>IF(TRIM(A91)="","",IF(ISNUMBER(VALUE(TRIM(A91))),TEXT(VALUE(TRIM(A91)),"0"),TRIM(A91)))</f>
        <v/>
      </c>
    </row>
    <row r="92" ht="15" customHeight="1" s="47">
      <c r="A92" s="78" t="inlineStr">
        <is>
          <t>100176300</t>
        </is>
      </c>
      <c r="B92" s="79" t="inlineStr">
        <is>
          <t>LIMES SEEDLESS  6.5/7KG</t>
        </is>
      </c>
      <c r="C92" s="46">
        <f>IF(TRIM(A92)="","",IF(ISNUMBER(VALUE(TRIM(A92))),TEXT(VALUE(TRIM(A92)),"0"),TRIM(A92)))</f>
        <v/>
      </c>
    </row>
    <row r="93" ht="15" customHeight="1" s="47">
      <c r="A93" s="78" t="inlineStr">
        <is>
          <t>100181625</t>
        </is>
      </c>
      <c r="B93" s="79" t="inlineStr">
        <is>
          <t>TOMATO MOROCCO 5.5 / 6 KG</t>
        </is>
      </c>
      <c r="C93" s="46">
        <f>IF(TRIM(A93)="","",IF(ISNUMBER(VALUE(TRIM(A93))),TEXT(VALUE(TRIM(A93)),"0"),TRIM(A93)))</f>
        <v/>
      </c>
    </row>
    <row r="94" ht="15" customHeight="1" s="47">
      <c r="A94" s="78" t="inlineStr">
        <is>
          <t>100183327</t>
        </is>
      </c>
      <c r="B94" s="79" t="inlineStr">
        <is>
          <t>MANGO ZOBDA</t>
        </is>
      </c>
      <c r="C94" s="46">
        <f>IF(TRIM(A94)="","",IF(ISNUMBER(VALUE(TRIM(A94))),TEXT(VALUE(TRIM(A94)),"0"),TRIM(A94)))</f>
        <v/>
      </c>
    </row>
    <row r="95" ht="15" customHeight="1" s="47">
      <c r="A95" s="78" t="inlineStr">
        <is>
          <t>100188895</t>
        </is>
      </c>
      <c r="B95" s="79" t="inlineStr">
        <is>
          <t>MANGO BADAM6 \ 6.5</t>
        </is>
      </c>
      <c r="C95" s="46">
        <f>IF(TRIM(A95)="","",IF(ISNUMBER(VALUE(TRIM(A95))),TEXT(VALUE(TRIM(A95)),"0"),TRIM(A95)))</f>
        <v/>
      </c>
    </row>
    <row r="96" ht="15" customHeight="1" s="47">
      <c r="A96" s="78" t="inlineStr">
        <is>
          <t>100188963</t>
        </is>
      </c>
      <c r="B96" s="79" t="inlineStr">
        <is>
          <t>مانجو بادمي يمني</t>
        </is>
      </c>
      <c r="C96" s="46">
        <f>IF(TRIM(A96)="","",IF(ISNUMBER(VALUE(TRIM(A96))),TEXT(VALUE(TRIM(A96)),"0"),TRIM(A96)))</f>
        <v/>
      </c>
    </row>
    <row r="97" ht="15" customHeight="1" s="47">
      <c r="A97" s="78" t="inlineStr">
        <is>
          <t>100188965</t>
        </is>
      </c>
      <c r="B97" s="79" t="inlineStr">
        <is>
          <t>MANGO ZOBDA EGYPT3\3.5KG</t>
        </is>
      </c>
      <c r="C97" s="46">
        <f>IF(TRIM(A97)="","",IF(ISNUMBER(VALUE(TRIM(A97))),TEXT(VALUE(TRIM(A97)),"0"),TRIM(A97)))</f>
        <v/>
      </c>
    </row>
    <row r="98" ht="15" customHeight="1" s="47">
      <c r="A98" s="78" t="inlineStr">
        <is>
          <t>100188966</t>
        </is>
      </c>
      <c r="B98" s="79" t="inlineStr">
        <is>
          <t>MANGO MABROUKA 3\4</t>
        </is>
      </c>
      <c r="C98" s="46">
        <f>IF(TRIM(A98)="","",IF(ISNUMBER(VALUE(TRIM(A98))),TEXT(VALUE(TRIM(A98)),"0"),TRIM(A98)))</f>
        <v/>
      </c>
    </row>
    <row r="99" ht="15" customHeight="1" s="47">
      <c r="A99" s="78" t="inlineStr">
        <is>
          <t>100188967</t>
        </is>
      </c>
      <c r="B99" s="79" t="inlineStr">
        <is>
          <t>MANGO EGYPT TAIMOR 3/3.5 KG</t>
        </is>
      </c>
      <c r="C99" s="46">
        <f>IF(TRIM(A99)="","",IF(ISNUMBER(VALUE(TRIM(A99))),TEXT(VALUE(TRIM(A99)),"0"),TRIM(A99)))</f>
        <v/>
      </c>
    </row>
    <row r="100" ht="15" customHeight="1" s="47">
      <c r="A100" s="78" t="inlineStr">
        <is>
          <t>100188969</t>
        </is>
      </c>
      <c r="B100" s="79" t="inlineStr">
        <is>
          <t>MANGO EGYBT SUKARY3/3.5KG</t>
        </is>
      </c>
      <c r="C100" s="46">
        <f>IF(TRIM(A100)="","",IF(ISNUMBER(VALUE(TRIM(A100))),TEXT(VALUE(TRIM(A100)),"0"),TRIM(A100)))</f>
        <v/>
      </c>
    </row>
    <row r="101" ht="15" customHeight="1" s="47">
      <c r="A101" s="78" t="inlineStr">
        <is>
          <t>100191088</t>
        </is>
      </c>
      <c r="B101" s="79" t="inlineStr">
        <is>
          <t>MANGO NAOMI 3\3.5</t>
        </is>
      </c>
      <c r="C101" s="46">
        <f>IF(TRIM(A101)="","",IF(ISNUMBER(VALUE(TRIM(A101))),TEXT(VALUE(TRIM(A101)),"0"),TRIM(A101)))</f>
        <v/>
      </c>
    </row>
    <row r="102" ht="15" customHeight="1" s="47">
      <c r="A102" s="78" t="inlineStr">
        <is>
          <t>100193014</t>
        </is>
      </c>
      <c r="B102" s="79" t="inlineStr">
        <is>
          <t>GARLIC BULK 4/5 KG</t>
        </is>
      </c>
      <c r="C102" s="46">
        <f>IF(TRIM(A102)="","",IF(ISNUMBER(VALUE(TRIM(A102))),TEXT(VALUE(TRIM(A102)),"0"),TRIM(A102)))</f>
        <v/>
      </c>
    </row>
    <row r="103" ht="15" customHeight="1" s="47">
      <c r="A103" s="78" t="inlineStr">
        <is>
          <t>100193326</t>
        </is>
      </c>
      <c r="B103" s="79" t="inlineStr">
        <is>
          <t>GINGER CARTOON 4.5/5 KG</t>
        </is>
      </c>
      <c r="C103" s="46">
        <f>IF(TRIM(A103)="","",IF(ISNUMBER(VALUE(TRIM(A103))),TEXT(VALUE(TRIM(A103)),"0"),TRIM(A103)))</f>
        <v/>
      </c>
    </row>
    <row r="104" ht="15" customHeight="1" s="47">
      <c r="A104" s="78" t="inlineStr">
        <is>
          <t>100194542</t>
        </is>
      </c>
      <c r="B104" s="79" t="inlineStr">
        <is>
          <t>عنب اسواد ايطالي</t>
        </is>
      </c>
      <c r="C104" s="46">
        <f>IF(TRIM(A104)="","",IF(ISNUMBER(VALUE(TRIM(A104))),TEXT(VALUE(TRIM(A104)),"0"),TRIM(A104)))</f>
        <v/>
      </c>
    </row>
    <row r="105" ht="15" customHeight="1" s="47">
      <c r="A105" s="78" t="inlineStr">
        <is>
          <t>100194546</t>
        </is>
      </c>
      <c r="B105" s="79" t="inlineStr">
        <is>
          <t>GRAPES UITE SEEDLEES 4.5KG</t>
        </is>
      </c>
      <c r="C105" s="46">
        <f>IF(TRIM(A105)="","",IF(ISNUMBER(VALUE(TRIM(A105))),TEXT(VALUE(TRIM(A105)),"0"),TRIM(A105)))</f>
        <v/>
      </c>
    </row>
    <row r="106" ht="15" customHeight="1" s="47">
      <c r="A106" s="78" t="inlineStr">
        <is>
          <t>100194548</t>
        </is>
      </c>
      <c r="B106" s="79" t="inlineStr">
        <is>
          <t>عنب احمر ايطالي</t>
        </is>
      </c>
      <c r="C106" s="46">
        <f>IF(TRIM(A106)="","",IF(ISNUMBER(VALUE(TRIM(A106))),TEXT(VALUE(TRIM(A106)),"0"),TRIM(A106)))</f>
        <v/>
      </c>
    </row>
    <row r="107" ht="15" customHeight="1" s="47">
      <c r="A107" s="78" t="inlineStr">
        <is>
          <t>100195374</t>
        </is>
      </c>
      <c r="B107" s="79" t="inlineStr">
        <is>
          <t>APPLE BRAEBURN 17/18KG</t>
        </is>
      </c>
      <c r="C107" s="46">
        <f>IF(TRIM(A107)="","",IF(ISNUMBER(VALUE(TRIM(A107))),TEXT(VALUE(TRIM(A107)),"0"),TRIM(A107)))</f>
        <v/>
      </c>
    </row>
    <row r="108" ht="15" customHeight="1" s="47">
      <c r="A108" s="78" t="inlineStr">
        <is>
          <t>100196521</t>
        </is>
      </c>
      <c r="B108" s="79" t="inlineStr">
        <is>
          <t>زنجبيل 4/4.5</t>
        </is>
      </c>
      <c r="C108" s="46">
        <f>IF(TRIM(A108)="","",IF(ISNUMBER(VALUE(TRIM(A108))),TEXT(VALUE(TRIM(A108)),"0"),TRIM(A108)))</f>
        <v/>
      </c>
    </row>
    <row r="109" ht="15" customHeight="1" s="47">
      <c r="A109" s="78" t="inlineStr">
        <is>
          <t>100197264</t>
        </is>
      </c>
      <c r="B109" s="79" t="inlineStr">
        <is>
          <t>TOMATO BALADI 4.5KG</t>
        </is>
      </c>
      <c r="C109" s="46">
        <f>IF(TRIM(A109)="","",IF(ISNUMBER(VALUE(TRIM(A109))),TEXT(VALUE(TRIM(A109)),"0"),TRIM(A109)))</f>
        <v/>
      </c>
    </row>
    <row r="110" ht="15" customHeight="1" s="47">
      <c r="A110" s="78" t="inlineStr">
        <is>
          <t>100197448</t>
        </is>
      </c>
      <c r="B110" s="79" t="inlineStr">
        <is>
          <t>PLUMA RED/BLACK K/G</t>
        </is>
      </c>
      <c r="C110" s="46">
        <f>IF(TRIM(A110)="","",IF(ISNUMBER(VALUE(TRIM(A110))),TEXT(VALUE(TRIM(A110)),"0"),TRIM(A110)))</f>
        <v/>
      </c>
    </row>
    <row r="111" ht="15" customHeight="1" s="47">
      <c r="A111" s="78" t="inlineStr">
        <is>
          <t>100197894</t>
        </is>
      </c>
      <c r="B111" s="79" t="inlineStr">
        <is>
          <t>رمان يمني</t>
        </is>
      </c>
      <c r="C111" s="46">
        <f>IF(TRIM(A111)="","",IF(ISNUMBER(VALUE(TRIM(A111))),TEXT(VALUE(TRIM(A111)),"0"),TRIM(A111)))</f>
        <v/>
      </c>
    </row>
    <row r="112" ht="15" customHeight="1" s="47">
      <c r="A112" s="78" t="inlineStr">
        <is>
          <t>100197916</t>
        </is>
      </c>
      <c r="B112" s="79" t="inlineStr">
        <is>
          <t>MANGO EGYPT KIT 4/4.5 KGS</t>
        </is>
      </c>
      <c r="C112" s="46">
        <f>IF(TRIM(A112)="","",IF(ISNUMBER(VALUE(TRIM(A112))),TEXT(VALUE(TRIM(A112)),"0"),TRIM(A112)))</f>
        <v/>
      </c>
    </row>
    <row r="113" ht="15" customHeight="1" s="47">
      <c r="A113" s="78" t="inlineStr">
        <is>
          <t>100198720</t>
        </is>
      </c>
      <c r="B113" s="79" t="inlineStr">
        <is>
          <t>PEARS LOCAL 3\3.5KG</t>
        </is>
      </c>
      <c r="C113" s="46">
        <f>IF(TRIM(A113)="","",IF(ISNUMBER(VALUE(TRIM(A113))),TEXT(VALUE(TRIM(A113)),"0"),TRIM(A113)))</f>
        <v/>
      </c>
    </row>
    <row r="114" ht="15" customHeight="1" s="47">
      <c r="A114" s="78" t="inlineStr">
        <is>
          <t>100199057</t>
        </is>
      </c>
      <c r="B114" s="79" t="inlineStr">
        <is>
          <t>MANDARIN FREMONT 4.5/5 KGS CRTN</t>
        </is>
      </c>
      <c r="C114" s="46">
        <f>IF(TRIM(A114)="","",IF(ISNUMBER(VALUE(TRIM(A114))),TEXT(VALUE(TRIM(A114)),"0"),TRIM(A114)))</f>
        <v/>
      </c>
    </row>
    <row r="115" ht="15" customHeight="1" s="47">
      <c r="A115" s="78" t="inlineStr">
        <is>
          <t>100199198</t>
        </is>
      </c>
      <c r="B115" s="79" t="inlineStr">
        <is>
          <t>ONION WHITE BAG 1.7 / 2 KGS</t>
        </is>
      </c>
      <c r="C115" s="46">
        <f>IF(TRIM(A115)="","",IF(ISNUMBER(VALUE(TRIM(A115))),TEXT(VALUE(TRIM(A115)),"0"),TRIM(A115)))</f>
        <v/>
      </c>
    </row>
    <row r="116" ht="15" customHeight="1" s="47">
      <c r="A116" s="78" t="inlineStr">
        <is>
          <t>100199905</t>
        </is>
      </c>
      <c r="B116" s="79" t="inlineStr">
        <is>
          <t>ONIONS RED BULK 13 KG</t>
        </is>
      </c>
      <c r="C116" s="46">
        <f>IF(TRIM(A116)="","",IF(ISNUMBER(VALUE(TRIM(A116))),TEXT(VALUE(TRIM(A116)),"0"),TRIM(A116)))</f>
        <v/>
      </c>
    </row>
    <row r="117" ht="15" customHeight="1" s="47">
      <c r="A117" s="78" t="inlineStr">
        <is>
          <t>100199907</t>
        </is>
      </c>
      <c r="B117" s="79" t="inlineStr">
        <is>
          <t>POTATOES 13.5 KG</t>
        </is>
      </c>
      <c r="C117" s="46">
        <f>IF(TRIM(A117)="","",IF(ISNUMBER(VALUE(TRIM(A117))),TEXT(VALUE(TRIM(A117)),"0"),TRIM(A117)))</f>
        <v/>
      </c>
    </row>
    <row r="118" ht="15" customHeight="1" s="47">
      <c r="A118" s="78" t="inlineStr">
        <is>
          <t>100200916</t>
        </is>
      </c>
      <c r="B118" s="79" t="inlineStr">
        <is>
          <t>مانجو سمكه 3ك</t>
        </is>
      </c>
      <c r="C118" s="46">
        <f>IF(TRIM(A118)="","",IF(ISNUMBER(VALUE(TRIM(A118))),TEXT(VALUE(TRIM(A118)),"0"),TRIM(A118)))</f>
        <v/>
      </c>
    </row>
    <row r="119" ht="15" customHeight="1" s="47">
      <c r="A119" s="78" t="inlineStr">
        <is>
          <t>100201246</t>
        </is>
      </c>
      <c r="B119" s="79" t="inlineStr">
        <is>
          <t>MANGO PERU 4 KG</t>
        </is>
      </c>
      <c r="C119" s="46">
        <f>IF(TRIM(A119)="","",IF(ISNUMBER(VALUE(TRIM(A119))),TEXT(VALUE(TRIM(A119)),"0"),TRIM(A119)))</f>
        <v/>
      </c>
    </row>
    <row r="120" ht="15" customHeight="1" s="47">
      <c r="A120" s="78" t="inlineStr">
        <is>
          <t>100201476</t>
        </is>
      </c>
      <c r="B120" s="79" t="inlineStr">
        <is>
          <t>PEACHES KA خوخ</t>
        </is>
      </c>
      <c r="C120" s="46">
        <f>IF(TRIM(A120)="","",IF(ISNUMBER(VALUE(TRIM(A120))),TEXT(VALUE(TRIM(A120)),"0"),TRIM(A120)))</f>
        <v/>
      </c>
    </row>
    <row r="121" ht="15" customHeight="1" s="47">
      <c r="A121" s="78" t="inlineStr">
        <is>
          <t>100201857</t>
        </is>
      </c>
      <c r="B121" s="79" t="inlineStr">
        <is>
          <t>ONION RED BULK HOLLAND / 13KG</t>
        </is>
      </c>
      <c r="C121" s="46">
        <f>IF(TRIM(A121)="","",IF(ISNUMBER(VALUE(TRIM(A121))),TEXT(VALUE(TRIM(A121)),"0"),TRIM(A121)))</f>
        <v/>
      </c>
    </row>
    <row r="122" ht="15" customHeight="1" s="47">
      <c r="A122" s="78" t="inlineStr">
        <is>
          <t>100202655</t>
        </is>
      </c>
      <c r="B122" s="79" t="inlineStr">
        <is>
          <t>MANDARIN FREMONT 9/10 KG</t>
        </is>
      </c>
      <c r="C122" s="46">
        <f>IF(TRIM(A122)="","",IF(ISNUMBER(VALUE(TRIM(A122))),TEXT(VALUE(TRIM(A122)),"0"),TRIM(A122)))</f>
        <v/>
      </c>
    </row>
    <row r="123" ht="15" customHeight="1" s="47">
      <c r="A123" s="78" t="inlineStr">
        <is>
          <t>100204589</t>
        </is>
      </c>
      <c r="B123" s="79" t="inlineStr">
        <is>
          <t>EBBRI9.5/10</t>
        </is>
      </c>
      <c r="C123" s="46">
        <f>IF(TRIM(A123)="","",IF(ISNUMBER(VALUE(TRIM(A123))),TEXT(VALUE(TRIM(A123)),"0"),TRIM(A123)))</f>
        <v/>
      </c>
    </row>
    <row r="124" ht="15" customHeight="1" s="47">
      <c r="A124" s="78" t="inlineStr">
        <is>
          <t>100206357</t>
        </is>
      </c>
      <c r="B124" s="79" t="inlineStr">
        <is>
          <t>POTATOBAG LOCAL 4,5/5KG</t>
        </is>
      </c>
      <c r="C124" s="46">
        <f>IF(TRIM(A124)="","",IF(ISNUMBER(VALUE(TRIM(A124))),TEXT(VALUE(TRIM(A124)),"0"),TRIM(A124)))</f>
        <v/>
      </c>
    </row>
    <row r="125" ht="15" customHeight="1" s="47">
      <c r="A125" s="78" t="inlineStr">
        <is>
          <t>100206454</t>
        </is>
      </c>
      <c r="B125" s="79" t="inlineStr">
        <is>
          <t>MANGO BADAMI</t>
        </is>
      </c>
      <c r="C125" s="46">
        <f>IF(TRIM(A125)="","",IF(ISNUMBER(VALUE(TRIM(A125))),TEXT(VALUE(TRIM(A125)),"0"),TRIM(A125)))</f>
        <v/>
      </c>
    </row>
    <row r="126" ht="15" customHeight="1" s="47">
      <c r="A126" s="78" t="inlineStr">
        <is>
          <t>100213789</t>
        </is>
      </c>
      <c r="B126" s="79" t="inlineStr">
        <is>
          <t>MANGO JAZAN 5/5 . 5 KG</t>
        </is>
      </c>
      <c r="C126" s="46">
        <f>IF(TRIM(A126)="","",IF(ISNUMBER(VALUE(TRIM(A126))),TEXT(VALUE(TRIM(A126)),"0"),TRIM(A126)))</f>
        <v/>
      </c>
    </row>
    <row r="127" ht="15" customHeight="1" s="47">
      <c r="A127" s="78" t="inlineStr">
        <is>
          <t>100213791</t>
        </is>
      </c>
      <c r="B127" s="79" t="inlineStr">
        <is>
          <t>مانجو هندي جيزاني</t>
        </is>
      </c>
      <c r="C127" s="46">
        <f>IF(TRIM(A127)="","",IF(ISNUMBER(VALUE(TRIM(A127))),TEXT(VALUE(TRIM(A127)),"0"),TRIM(A127)))</f>
        <v/>
      </c>
    </row>
    <row r="128" ht="15" customHeight="1" s="47">
      <c r="A128" s="78" t="inlineStr">
        <is>
          <t>100214453</t>
        </is>
      </c>
      <c r="B128" s="79" t="inlineStr">
        <is>
          <t>MANGO GAZAN HINDI</t>
        </is>
      </c>
      <c r="C128" s="46">
        <f>IF(TRIM(A128)="","",IF(ISNUMBER(VALUE(TRIM(A128))),TEXT(VALUE(TRIM(A128)),"0"),TRIM(A128)))</f>
        <v/>
      </c>
    </row>
    <row r="129" ht="15" customHeight="1" s="47">
      <c r="A129" s="78" t="inlineStr">
        <is>
          <t>100214630</t>
        </is>
      </c>
      <c r="B129" s="79" t="inlineStr">
        <is>
          <t>MANGO TOMMY GAZAN 4/4.5KG</t>
        </is>
      </c>
      <c r="C129" s="46">
        <f>IF(TRIM(A129)="","",IF(ISNUMBER(VALUE(TRIM(A129))),TEXT(VALUE(TRIM(A129)),"0"),TRIM(A129)))</f>
        <v/>
      </c>
    </row>
    <row r="130" ht="15" customHeight="1" s="47">
      <c r="A130" s="78" t="inlineStr">
        <is>
          <t>100214633</t>
        </is>
      </c>
      <c r="B130" s="79" t="inlineStr">
        <is>
          <t>GAZAN MANGO BALAD? 4\4.5KGS</t>
        </is>
      </c>
      <c r="C130" s="46">
        <f>IF(TRIM(A130)="","",IF(ISNUMBER(VALUE(TRIM(A130))),TEXT(VALUE(TRIM(A130)),"0"),TRIM(A130)))</f>
        <v/>
      </c>
    </row>
    <row r="131" ht="15" customHeight="1" s="47">
      <c r="A131" s="78" t="inlineStr">
        <is>
          <t>100214639</t>
        </is>
      </c>
      <c r="B131" s="79" t="inlineStr">
        <is>
          <t>GAZAN MANGO SENSATION 4\4.5KGS</t>
        </is>
      </c>
      <c r="C131" s="46">
        <f>IF(TRIM(A131)="","",IF(ISNUMBER(VALUE(TRIM(A131))),TEXT(VALUE(TRIM(A131)),"0"),TRIM(A131)))</f>
        <v/>
      </c>
    </row>
    <row r="132" ht="15" customHeight="1" s="47">
      <c r="A132" s="78" t="inlineStr">
        <is>
          <t>100214642</t>
        </is>
      </c>
      <c r="B132" s="79" t="inlineStr">
        <is>
          <t>MANGO GAZAN4/4.5KG</t>
        </is>
      </c>
      <c r="C132" s="46">
        <f>IF(TRIM(A132)="","",IF(ISNUMBER(VALUE(TRIM(A132))),TEXT(VALUE(TRIM(A132)),"0"),TRIM(A132)))</f>
        <v/>
      </c>
    </row>
    <row r="133" ht="15" customHeight="1" s="47">
      <c r="A133" s="78" t="inlineStr">
        <is>
          <t>100214646</t>
        </is>
      </c>
      <c r="B133" s="79" t="inlineStr">
        <is>
          <t>مانجو جيزاني</t>
        </is>
      </c>
      <c r="C133" s="46">
        <f>IF(TRIM(A133)="","",IF(ISNUMBER(VALUE(TRIM(A133))),TEXT(VALUE(TRIM(A133)),"0"),TRIM(A133)))</f>
        <v/>
      </c>
    </row>
    <row r="134" ht="15" customHeight="1" s="47">
      <c r="A134" s="78" t="inlineStr">
        <is>
          <t>100214652</t>
        </is>
      </c>
      <c r="B134" s="79" t="inlineStr">
        <is>
          <t>مانجو زبده جيزاني</t>
        </is>
      </c>
      <c r="C134" s="46">
        <f>IF(TRIM(A134)="","",IF(ISNUMBER(VALUE(TRIM(A134))),TEXT(VALUE(TRIM(A134)),"0"),TRIM(A134)))</f>
        <v/>
      </c>
    </row>
    <row r="135" ht="15" customHeight="1" s="47">
      <c r="A135" s="78" t="inlineStr">
        <is>
          <t>100216294</t>
        </is>
      </c>
      <c r="B135" s="79" t="inlineStr">
        <is>
          <t>POMOGRINATE PERU 3.5 / 4 KG</t>
        </is>
      </c>
      <c r="C135" s="46">
        <f>IF(TRIM(A135)="","",IF(ISNUMBER(VALUE(TRIM(A135))),TEXT(VALUE(TRIM(A135)),"0"),TRIM(A135)))</f>
        <v/>
      </c>
    </row>
    <row r="136" ht="15" customHeight="1" s="47">
      <c r="A136" s="78" t="inlineStr">
        <is>
          <t>100216716</t>
        </is>
      </c>
      <c r="B136" s="79" t="inlineStr">
        <is>
          <t>GAZAN MANGO SUDANI 4\4.5</t>
        </is>
      </c>
      <c r="C136" s="46">
        <f>IF(TRIM(A136)="","",IF(ISNUMBER(VALUE(TRIM(A136))),TEXT(VALUE(TRIM(A136)),"0"),TRIM(A136)))</f>
        <v/>
      </c>
    </row>
    <row r="137" ht="15" customHeight="1" s="47">
      <c r="A137" s="78" t="inlineStr">
        <is>
          <t>100216719</t>
        </is>
      </c>
      <c r="B137" s="79" t="inlineStr">
        <is>
          <t>GAZAN MANGO SAMAKA 4\4.5KGS</t>
        </is>
      </c>
      <c r="C137" s="46">
        <f>IF(TRIM(A137)="","",IF(ISNUMBER(VALUE(TRIM(A137))),TEXT(VALUE(TRIM(A137)),"0"),TRIM(A137)))</f>
        <v/>
      </c>
    </row>
    <row r="138" ht="15" customHeight="1" s="47">
      <c r="A138" s="78" t="inlineStr">
        <is>
          <t>100216725</t>
        </is>
      </c>
      <c r="B138" s="79" t="inlineStr">
        <is>
          <t>GAZAN PAPAYA 12/13KGS</t>
        </is>
      </c>
      <c r="C138" s="46">
        <f>IF(TRIM(A138)="","",IF(ISNUMBER(VALUE(TRIM(A138))),TEXT(VALUE(TRIM(A138)),"0"),TRIM(A138)))</f>
        <v/>
      </c>
    </row>
    <row r="139" ht="15" customHeight="1" s="47">
      <c r="A139" s="78" t="inlineStr">
        <is>
          <t>100216730</t>
        </is>
      </c>
      <c r="B139" s="79" t="inlineStr">
        <is>
          <t>GAZAN BANANA12/13KGS</t>
        </is>
      </c>
      <c r="C139" s="46">
        <f>IF(TRIM(A139)="","",IF(ISNUMBER(VALUE(TRIM(A139))),TEXT(VALUE(TRIM(A139)),"0"),TRIM(A139)))</f>
        <v/>
      </c>
    </row>
    <row r="140" ht="15" customHeight="1" s="47">
      <c r="A140" s="78" t="inlineStr">
        <is>
          <t>100217513</t>
        </is>
      </c>
      <c r="B140" s="79" t="inlineStr">
        <is>
          <t>PLUMS RED/BLACK9/10KG</t>
        </is>
      </c>
      <c r="C140" s="46">
        <f>IF(TRIM(A140)="","",IF(ISNUMBER(VALUE(TRIM(A140))),TEXT(VALUE(TRIM(A140)),"0"),TRIM(A140)))</f>
        <v/>
      </c>
    </row>
    <row r="141" ht="15" customHeight="1" s="47">
      <c r="A141" s="78" t="inlineStr">
        <is>
          <t>100218190</t>
        </is>
      </c>
      <c r="B141" s="79" t="inlineStr">
        <is>
          <t>MANGO KIT GAZAN</t>
        </is>
      </c>
      <c r="C141" s="46">
        <f>IF(TRIM(A141)="","",IF(ISNUMBER(VALUE(TRIM(A141))),TEXT(VALUE(TRIM(A141)),"0"),TRIM(A141)))</f>
        <v/>
      </c>
    </row>
    <row r="142" ht="15" customHeight="1" s="47">
      <c r="A142" s="78" t="inlineStr">
        <is>
          <t>100221189</t>
        </is>
      </c>
      <c r="B142" s="79" t="inlineStr">
        <is>
          <t>MANDARIN FREMONT 6/6.5 KGS</t>
        </is>
      </c>
      <c r="C142" s="46">
        <f>IF(TRIM(A142)="","",IF(ISNUMBER(VALUE(TRIM(A142))),TEXT(VALUE(TRIM(A142)),"0"),TRIM(A142)))</f>
        <v/>
      </c>
    </row>
    <row r="143" ht="15" customHeight="1" s="47">
      <c r="A143" s="78" t="inlineStr">
        <is>
          <t>100223539</t>
        </is>
      </c>
      <c r="B143" s="79" t="inlineStr">
        <is>
          <t>GRAPES WHITE SEEDLES 4/4/5KG</t>
        </is>
      </c>
      <c r="C143" s="46">
        <f>IF(TRIM(A143)="","",IF(ISNUMBER(VALUE(TRIM(A143))),TEXT(VALUE(TRIM(A143)),"0"),TRIM(A143)))</f>
        <v/>
      </c>
    </row>
    <row r="144" ht="15" customHeight="1" s="47">
      <c r="A144" s="78" t="inlineStr">
        <is>
          <t>100223888</t>
        </is>
      </c>
      <c r="B144" s="79" t="inlineStr">
        <is>
          <t>MANGO EGYPTIAN EWISS 2/2.5 KGS</t>
        </is>
      </c>
      <c r="C144" s="46">
        <f>IF(TRIM(A144)="","",IF(ISNUMBER(VALUE(TRIM(A144))),TEXT(VALUE(TRIM(A144)),"0"),TRIM(A144)))</f>
        <v/>
      </c>
    </row>
    <row r="145" ht="15" customHeight="1" s="47">
      <c r="A145" s="78" t="inlineStr">
        <is>
          <t>100224096</t>
        </is>
      </c>
      <c r="B145" s="79" t="inlineStr">
        <is>
          <t>MANGO EGYPT TAIMOR 4/4.5 KGS</t>
        </is>
      </c>
      <c r="C145" s="46">
        <f>IF(TRIM(A145)="","",IF(ISNUMBER(VALUE(TRIM(A145))),TEXT(VALUE(TRIM(A145)),"0"),TRIM(A145)))</f>
        <v/>
      </c>
    </row>
    <row r="146" ht="15" customHeight="1" s="47">
      <c r="A146" s="78" t="inlineStr">
        <is>
          <t>100224100</t>
        </is>
      </c>
      <c r="B146" s="79" t="inlineStr">
        <is>
          <t>MANGO EGYPT TOMI 4/4.5 KGS</t>
        </is>
      </c>
      <c r="C146" s="46">
        <f>IF(TRIM(A146)="","",IF(ISNUMBER(VALUE(TRIM(A146))),TEXT(VALUE(TRIM(A146)),"0"),TRIM(A146)))</f>
        <v/>
      </c>
    </row>
    <row r="147" ht="15" customHeight="1" s="47">
      <c r="A147" s="78" t="inlineStr">
        <is>
          <t>100224377</t>
        </is>
      </c>
      <c r="B147" s="79" t="inlineStr">
        <is>
          <t>MANGO EGYPT SOUKARY 3.5/4 KGS</t>
        </is>
      </c>
      <c r="C147" s="46">
        <f>IF(TRIM(A147)="","",IF(ISNUMBER(VALUE(TRIM(A147))),TEXT(VALUE(TRIM(A147)),"0"),TRIM(A147)))</f>
        <v/>
      </c>
    </row>
    <row r="148" ht="15" customHeight="1" s="47">
      <c r="A148" s="78" t="inlineStr">
        <is>
          <t>100234700</t>
        </is>
      </c>
      <c r="B148" s="79" t="inlineStr">
        <is>
          <t>ONION RED BULR LOCRL 13/13.5KG</t>
        </is>
      </c>
      <c r="C148" s="46">
        <f>IF(TRIM(A148)="","",IF(ISNUMBER(VALUE(TRIM(A148))),TEXT(VALUE(TRIM(A148)),"0"),TRIM(A148)))</f>
        <v/>
      </c>
    </row>
    <row r="149" ht="15" customHeight="1" s="47">
      <c r="A149" s="78" t="inlineStr">
        <is>
          <t>100241499</t>
        </is>
      </c>
      <c r="B149" s="79" t="inlineStr">
        <is>
          <t>PEACHES /2.5/3KG</t>
        </is>
      </c>
      <c r="C149" s="46">
        <f>IF(TRIM(A149)="","",IF(ISNUMBER(VALUE(TRIM(A149))),TEXT(VALUE(TRIM(A149)),"0"),TRIM(A149)))</f>
        <v/>
      </c>
    </row>
    <row r="150" ht="15" customHeight="1" s="47">
      <c r="A150" s="78" t="inlineStr">
        <is>
          <t>100244569</t>
        </is>
      </c>
      <c r="B150" s="79" t="inlineStr">
        <is>
          <t>FIG FRESHPUNNET PC</t>
        </is>
      </c>
      <c r="C150" s="46">
        <f>IF(TRIM(A150)="","",IF(ISNUMBER(VALUE(TRIM(A150))),TEXT(VALUE(TRIM(A150)),"0"),TRIM(A150)))</f>
        <v/>
      </c>
    </row>
    <row r="151" ht="15" customHeight="1" s="47">
      <c r="A151" s="78" t="inlineStr">
        <is>
          <t>100245</t>
        </is>
      </c>
      <c r="B151" s="79" t="inlineStr">
        <is>
          <t>CLEMENTIN SPAIN 7\7.5KG</t>
        </is>
      </c>
      <c r="C151" s="46">
        <f>IF(TRIM(A151)="","",IF(ISNUMBER(VALUE(TRIM(A151))),TEXT(VALUE(TRIM(A151)),"0"),TRIM(A151)))</f>
        <v/>
      </c>
    </row>
    <row r="152" ht="15" customHeight="1" s="47">
      <c r="A152" s="78" t="inlineStr">
        <is>
          <t>100245029</t>
        </is>
      </c>
      <c r="B152" s="79" t="inlineStr">
        <is>
          <t>CLEMENTINE7\7.5KG</t>
        </is>
      </c>
      <c r="C152" s="46">
        <f>IF(TRIM(A152)="","",IF(ISNUMBER(VALUE(TRIM(A152))),TEXT(VALUE(TRIM(A152)),"0"),TRIM(A152)))</f>
        <v/>
      </c>
    </row>
    <row r="153" ht="15" customHeight="1" s="47">
      <c r="A153" s="78" t="inlineStr">
        <is>
          <t>100245035</t>
        </is>
      </c>
      <c r="B153" s="79" t="inlineStr">
        <is>
          <t>CLEMENTINE MOROCCO 9.5/10KGS</t>
        </is>
      </c>
      <c r="C153" s="46">
        <f>IF(TRIM(A153)="","",IF(ISNUMBER(VALUE(TRIM(A153))),TEXT(VALUE(TRIM(A153)),"0"),TRIM(A153)))</f>
        <v/>
      </c>
    </row>
    <row r="154" ht="15" customHeight="1" s="47">
      <c r="A154" s="78" t="inlineStr">
        <is>
          <t>100247648</t>
        </is>
      </c>
      <c r="B154" s="79" t="inlineStr">
        <is>
          <t>موز جيزاني</t>
        </is>
      </c>
      <c r="C154" s="46">
        <f>IF(TRIM(A154)="","",IF(ISNUMBER(VALUE(TRIM(A154))),TEXT(VALUE(TRIM(A154)),"0"),TRIM(A154)))</f>
        <v/>
      </c>
    </row>
    <row r="155" ht="15" customHeight="1" s="47">
      <c r="A155" s="78" t="inlineStr">
        <is>
          <t>100248990</t>
        </is>
      </c>
      <c r="B155" s="79" t="inlineStr">
        <is>
          <t>عنب اسواد 4/4.5كيلو</t>
        </is>
      </c>
      <c r="C155" s="46">
        <f>IF(TRIM(A155)="","",IF(ISNUMBER(VALUE(TRIM(A155))),TEXT(VALUE(TRIM(A155)),"0"),TRIM(A155)))</f>
        <v/>
      </c>
    </row>
    <row r="156" ht="15" customHeight="1" s="47">
      <c r="A156" s="78" t="inlineStr">
        <is>
          <t>100260389</t>
        </is>
      </c>
      <c r="B156" s="79" t="inlineStr">
        <is>
          <t>NECTERIN 3.7\4KG</t>
        </is>
      </c>
      <c r="C156" s="46">
        <f>IF(TRIM(A156)="","",IF(ISNUMBER(VALUE(TRIM(A156))),TEXT(VALUE(TRIM(A156)),"0"),TRIM(A156)))</f>
        <v/>
      </c>
    </row>
    <row r="157" ht="15" customHeight="1" s="47">
      <c r="A157" s="78" t="inlineStr">
        <is>
          <t>100267720</t>
        </is>
      </c>
      <c r="B157" s="79" t="inlineStr">
        <is>
          <t>GARLIC BULK 3.5\3.7 KG</t>
        </is>
      </c>
      <c r="C157" s="46">
        <f>IF(TRIM(A157)="","",IF(ISNUMBER(VALUE(TRIM(A157))),TEXT(VALUE(TRIM(A157)),"0"),TRIM(A157)))</f>
        <v/>
      </c>
    </row>
    <row r="158" ht="15" customHeight="1" s="47">
      <c r="A158" s="78" t="inlineStr">
        <is>
          <t>100267728</t>
        </is>
      </c>
      <c r="B158" s="79" t="inlineStr">
        <is>
          <t>GINGER 3.5\4KG</t>
        </is>
      </c>
      <c r="C158" s="46">
        <f>IF(TRIM(A158)="","",IF(ISNUMBER(VALUE(TRIM(A158))),TEXT(VALUE(TRIM(A158)),"0"),TRIM(A158)))</f>
        <v/>
      </c>
    </row>
    <row r="159" ht="15" customHeight="1" s="47">
      <c r="A159" s="78" t="inlineStr">
        <is>
          <t>10026865</t>
        </is>
      </c>
      <c r="B159" s="79" t="inlineStr">
        <is>
          <t>MANGO EUISS 3\3.5KG</t>
        </is>
      </c>
      <c r="C159" s="46">
        <f>IF(TRIM(A159)="","",IF(ISNUMBER(VALUE(TRIM(A159))),TEXT(VALUE(TRIM(A159)),"0"),TRIM(A159)))</f>
        <v/>
      </c>
    </row>
    <row r="160" ht="15" customHeight="1" s="47">
      <c r="A160" s="78" t="inlineStr">
        <is>
          <t>100269865</t>
        </is>
      </c>
      <c r="B160" s="79" t="inlineStr">
        <is>
          <t>MANGO EGYPT EUISS 3\3.5</t>
        </is>
      </c>
      <c r="C160" s="46">
        <f>IF(TRIM(A160)="","",IF(ISNUMBER(VALUE(TRIM(A160))),TEXT(VALUE(TRIM(A160)),"0"),TRIM(A160)))</f>
        <v/>
      </c>
    </row>
    <row r="161" ht="15" customHeight="1" s="47">
      <c r="A161" s="78" t="inlineStr">
        <is>
          <t>100270507</t>
        </is>
      </c>
      <c r="B161" s="79" t="inlineStr">
        <is>
          <t>MANGO KIT 3\3.5KG</t>
        </is>
      </c>
      <c r="C161" s="46">
        <f>IF(TRIM(A161)="","",IF(ISNUMBER(VALUE(TRIM(A161))),TEXT(VALUE(TRIM(A161)),"0"),TRIM(A161)))</f>
        <v/>
      </c>
    </row>
    <row r="162" ht="15" customHeight="1" s="47">
      <c r="A162" s="78" t="inlineStr">
        <is>
          <t>10034659</t>
        </is>
      </c>
      <c r="B162" s="79" t="inlineStr">
        <is>
          <t>MANGO PAKISTN 5/5.5KG</t>
        </is>
      </c>
      <c r="C162" s="46">
        <f>IF(TRIM(A162)="","",IF(ISNUMBER(VALUE(TRIM(A162))),TEXT(VALUE(TRIM(A162)),"0"),TRIM(A162)))</f>
        <v/>
      </c>
    </row>
    <row r="163" ht="15" customHeight="1" s="47">
      <c r="A163" s="78" t="inlineStr">
        <is>
          <t>10120</t>
        </is>
      </c>
      <c r="B163" s="79" t="inlineStr">
        <is>
          <t>اناناس كيلو</t>
        </is>
      </c>
      <c r="C163" s="46">
        <f>IF(TRIM(A163)="","",IF(ISNUMBER(VALUE(TRIM(A163))),TEXT(VALUE(TRIM(A163)),"0"),TRIM(A163)))</f>
        <v/>
      </c>
    </row>
    <row r="164" ht="15" customHeight="1" s="47">
      <c r="A164" s="78" t="inlineStr">
        <is>
          <t>10152</t>
        </is>
      </c>
      <c r="B164" s="79" t="inlineStr">
        <is>
          <t>تمر حلوه</t>
        </is>
      </c>
      <c r="C164" s="46">
        <f>IF(TRIM(A164)="","",IF(ISNUMBER(VALUE(TRIM(A164))),TEXT(VALUE(TRIM(A164)),"0"),TRIM(A164)))</f>
        <v/>
      </c>
    </row>
    <row r="165" ht="15" customHeight="1" s="47">
      <c r="A165" s="78" t="inlineStr">
        <is>
          <t>10201</t>
        </is>
      </c>
      <c r="B165" s="79" t="inlineStr">
        <is>
          <t>كوسه كرتون</t>
        </is>
      </c>
      <c r="C165" s="46">
        <f>IF(TRIM(A165)="","",IF(ISNUMBER(VALUE(TRIM(A165))),TEXT(VALUE(TRIM(A165)),"0"),TRIM(A165)))</f>
        <v/>
      </c>
    </row>
    <row r="166" ht="15" customHeight="1" s="47">
      <c r="A166" s="78" t="inlineStr">
        <is>
          <t>102010</t>
        </is>
      </c>
      <c r="B166" s="79" t="inlineStr">
        <is>
          <t>صقعي</t>
        </is>
      </c>
      <c r="C166" s="46">
        <f>IF(TRIM(A166)="","",IF(ISNUMBER(VALUE(TRIM(A166))),TEXT(VALUE(TRIM(A166)),"0"),TRIM(A166)))</f>
        <v/>
      </c>
    </row>
    <row r="167" ht="15" customHeight="1" s="47">
      <c r="A167" s="78" t="inlineStr">
        <is>
          <t>102011</t>
        </is>
      </c>
      <c r="B167" s="79" t="inlineStr">
        <is>
          <t>سكري ملكي</t>
        </is>
      </c>
      <c r="C167" s="46">
        <f>IF(TRIM(A167)="","",IF(ISNUMBER(VALUE(TRIM(A167))),TEXT(VALUE(TRIM(A167)),"0"),TRIM(A167)))</f>
        <v/>
      </c>
    </row>
    <row r="168" ht="15" customHeight="1" s="47">
      <c r="A168" s="78" t="inlineStr">
        <is>
          <t>102020</t>
        </is>
      </c>
      <c r="B168" s="79" t="inlineStr">
        <is>
          <t>عمب اسود علبه.</t>
        </is>
      </c>
      <c r="C168" s="46">
        <f>IF(TRIM(A168)="","",IF(ISNUMBER(VALUE(TRIM(A168))),TEXT(VALUE(TRIM(A168)),"0"),TRIM(A168)))</f>
        <v/>
      </c>
    </row>
    <row r="169" ht="15" customHeight="1" s="47">
      <c r="A169" s="78" t="inlineStr">
        <is>
          <t>102030</t>
        </is>
      </c>
      <c r="B169" s="79" t="inlineStr">
        <is>
          <t>تمر برحي.</t>
        </is>
      </c>
      <c r="C169" s="46">
        <f>IF(TRIM(A169)="","",IF(ISNUMBER(VALUE(TRIM(A169))),TEXT(VALUE(TRIM(A169)),"0"),TRIM(A169)))</f>
        <v/>
      </c>
    </row>
    <row r="170" ht="15" customHeight="1" s="47">
      <c r="A170" s="78" t="inlineStr">
        <is>
          <t>10208</t>
        </is>
      </c>
      <c r="B170" s="79" t="inlineStr">
        <is>
          <t>سكري رطب</t>
        </is>
      </c>
      <c r="C170" s="46">
        <f>IF(TRIM(A170)="","",IF(ISNUMBER(VALUE(TRIM(A170))),TEXT(VALUE(TRIM(A170)),"0"),TRIM(A170)))</f>
        <v/>
      </c>
    </row>
    <row r="171" ht="15" customHeight="1" s="47">
      <c r="A171" s="78" t="inlineStr">
        <is>
          <t>10209</t>
        </is>
      </c>
      <c r="B171" s="79" t="inlineStr">
        <is>
          <t>سكري جالكسي</t>
        </is>
      </c>
      <c r="C171" s="46">
        <f>IF(TRIM(A171)="","",IF(ISNUMBER(VALUE(TRIM(A171))),TEXT(VALUE(TRIM(A171)),"0"),TRIM(A171)))</f>
        <v/>
      </c>
    </row>
    <row r="172" ht="15" customHeight="1" s="47">
      <c r="A172" s="78" t="inlineStr">
        <is>
          <t>10250</t>
        </is>
      </c>
      <c r="B172" s="79" t="inlineStr">
        <is>
          <t>دبه طويل.</t>
        </is>
      </c>
      <c r="C172" s="46">
        <f>IF(TRIM(A172)="","",IF(ISNUMBER(VALUE(TRIM(A172))),TEXT(VALUE(TRIM(A172)),"0"),TRIM(A172)))</f>
        <v/>
      </c>
    </row>
    <row r="173" ht="15" customHeight="1" s="47">
      <c r="A173" s="78" t="inlineStr">
        <is>
          <t>1047</t>
        </is>
      </c>
      <c r="B173" s="79" t="inlineStr">
        <is>
          <t>بروكلي 0</t>
        </is>
      </c>
      <c r="C173" s="46">
        <f>IF(TRIM(A173)="","",IF(ISNUMBER(VALUE(TRIM(A173))),TEXT(VALUE(TRIM(A173)),"0"),TRIM(A173)))</f>
        <v/>
      </c>
    </row>
    <row r="174" ht="15" customHeight="1" s="47">
      <c r="A174" s="78" t="inlineStr">
        <is>
          <t>105024</t>
        </is>
      </c>
      <c r="B174" s="79" t="inlineStr">
        <is>
          <t>بطيخ كيلو</t>
        </is>
      </c>
      <c r="C174" s="46">
        <f>IF(TRIM(A174)="","",IF(ISNUMBER(VALUE(TRIM(A174))),TEXT(VALUE(TRIM(A174)),"0"),TRIM(A174)))</f>
        <v/>
      </c>
    </row>
    <row r="175" ht="15" customHeight="1" s="47">
      <c r="A175" s="78" t="inlineStr">
        <is>
          <t>1092480</t>
        </is>
      </c>
      <c r="B175" s="79" t="inlineStr">
        <is>
          <t>PLUMS BOX</t>
        </is>
      </c>
      <c r="C175" s="46">
        <f>IF(TRIM(A175)="","",IF(ISNUMBER(VALUE(TRIM(A175))),TEXT(VALUE(TRIM(A175)),"0"),TRIM(A175)))</f>
        <v/>
      </c>
    </row>
    <row r="176" ht="15" customHeight="1" s="47">
      <c r="A176" s="78" t="inlineStr">
        <is>
          <t>109250046</t>
        </is>
      </c>
      <c r="B176" s="79" t="inlineStr">
        <is>
          <t>GARL?C CLEER350\400BAG</t>
        </is>
      </c>
      <c r="C176" s="46">
        <f>IF(TRIM(A176)="","",IF(ISNUMBER(VALUE(TRIM(A176))),TEXT(VALUE(TRIM(A176)),"0"),TRIM(A176)))</f>
        <v/>
      </c>
    </row>
    <row r="177" ht="15" customHeight="1" s="47">
      <c r="A177" s="78" t="inlineStr">
        <is>
          <t>1092530</t>
        </is>
      </c>
      <c r="B177" s="79" t="inlineStr">
        <is>
          <t>عنب اسواد علبه</t>
        </is>
      </c>
      <c r="C177" s="46">
        <f>IF(TRIM(A177)="","",IF(ISNUMBER(VALUE(TRIM(A177))),TEXT(VALUE(TRIM(A177)),"0"),TRIM(A177)))</f>
        <v/>
      </c>
    </row>
    <row r="178" ht="15" customHeight="1" s="47">
      <c r="A178" s="78" t="inlineStr">
        <is>
          <t>111000</t>
        </is>
      </c>
      <c r="B178" s="79" t="inlineStr">
        <is>
          <t>بصل هندي</t>
        </is>
      </c>
      <c r="C178" s="46">
        <f>IF(TRIM(A178)="","",IF(ISNUMBER(VALUE(TRIM(A178))),TEXT(VALUE(TRIM(A178)),"0"),TRIM(A178)))</f>
        <v/>
      </c>
    </row>
    <row r="179" ht="15" customHeight="1" s="47">
      <c r="A179" s="78" t="inlineStr">
        <is>
          <t>11111</t>
        </is>
      </c>
      <c r="B179" s="79" t="inlineStr">
        <is>
          <t>مانجو (قلب)</t>
        </is>
      </c>
      <c r="C179" s="46">
        <f>IF(TRIM(A179)="","",IF(ISNUMBER(VALUE(TRIM(A179))),TEXT(VALUE(TRIM(A179)),"0"),TRIM(A179)))</f>
        <v/>
      </c>
    </row>
    <row r="180" ht="15" customHeight="1" s="47">
      <c r="A180" s="78" t="inlineStr">
        <is>
          <t>111133</t>
        </is>
      </c>
      <c r="B180" s="79" t="inlineStr">
        <is>
          <t>افوكادو...</t>
        </is>
      </c>
      <c r="C180" s="46">
        <f>IF(TRIM(A180)="","",IF(ISNUMBER(VALUE(TRIM(A180))),TEXT(VALUE(TRIM(A180)),"0"),TRIM(A180)))</f>
        <v/>
      </c>
    </row>
    <row r="181" ht="15" customHeight="1" s="47">
      <c r="A181" s="78" t="inlineStr">
        <is>
          <t>11122</t>
        </is>
      </c>
      <c r="B181" s="79" t="inlineStr">
        <is>
          <t>كرز</t>
        </is>
      </c>
      <c r="C181" s="46">
        <f>IF(TRIM(A181)="","",IF(ISNUMBER(VALUE(TRIM(A181))),TEXT(VALUE(TRIM(A181)),"0"),TRIM(A181)))</f>
        <v/>
      </c>
    </row>
    <row r="182" ht="15" customHeight="1" s="47">
      <c r="A182" s="78" t="inlineStr">
        <is>
          <t>111222</t>
        </is>
      </c>
      <c r="B182" s="79" t="inlineStr">
        <is>
          <t>افوكادو.</t>
        </is>
      </c>
      <c r="C182" s="46">
        <f>IF(TRIM(A182)="","",IF(ISNUMBER(VALUE(TRIM(A182))),TEXT(VALUE(TRIM(A182)),"0"),TRIM(A182)))</f>
        <v/>
      </c>
    </row>
    <row r="183" ht="15" customHeight="1" s="47">
      <c r="A183" s="78" t="inlineStr">
        <is>
          <t>11235</t>
        </is>
      </c>
      <c r="B183" s="79" t="inlineStr">
        <is>
          <t>خس بلدي</t>
        </is>
      </c>
      <c r="C183" s="46">
        <f>IF(TRIM(A183)="","",IF(ISNUMBER(VALUE(TRIM(A183))),TEXT(VALUE(TRIM(A183)),"0"),TRIM(A183)))</f>
        <v/>
      </c>
    </row>
    <row r="184" ht="15" customHeight="1" s="47">
      <c r="A184" s="78" t="inlineStr">
        <is>
          <t>112356</t>
        </is>
      </c>
      <c r="B184" s="79" t="inlineStr">
        <is>
          <t>تفاح جالا</t>
        </is>
      </c>
      <c r="C184" s="46">
        <f>IF(TRIM(A184)="","",IF(ISNUMBER(VALUE(TRIM(A184))),TEXT(VALUE(TRIM(A184)),"0"),TRIM(A184)))</f>
        <v/>
      </c>
    </row>
    <row r="185" ht="15" customHeight="1" s="47">
      <c r="A185" s="78" t="inlineStr">
        <is>
          <t>11556</t>
        </is>
      </c>
      <c r="B185" s="79" t="inlineStr">
        <is>
          <t>اروي</t>
        </is>
      </c>
      <c r="C185" s="46">
        <f>IF(TRIM(A185)="","",IF(ISNUMBER(VALUE(TRIM(A185))),TEXT(VALUE(TRIM(A185)),"0"),TRIM(A185)))</f>
        <v/>
      </c>
    </row>
    <row r="186" ht="15" customHeight="1" s="47">
      <c r="A186" s="78" t="inlineStr">
        <is>
          <t>120120</t>
        </is>
      </c>
      <c r="B186" s="79" t="inlineStr">
        <is>
          <t>كرلا</t>
        </is>
      </c>
      <c r="C186" s="46">
        <f>IF(TRIM(A186)="","",IF(ISNUMBER(VALUE(TRIM(A186))),TEXT(VALUE(TRIM(A186)),"0"),TRIM(A186)))</f>
        <v/>
      </c>
    </row>
    <row r="187" ht="15" customHeight="1" s="47">
      <c r="A187" s="78" t="inlineStr">
        <is>
          <t>12020</t>
        </is>
      </c>
      <c r="B187" s="79" t="inlineStr">
        <is>
          <t>بصل كيس 4kg</t>
        </is>
      </c>
      <c r="C187" s="46">
        <f>IF(TRIM(A187)="","",IF(ISNUMBER(VALUE(TRIM(A187))),TEXT(VALUE(TRIM(A187)),"0"),TRIM(A187)))</f>
        <v/>
      </c>
    </row>
    <row r="188" ht="15" customHeight="1" s="47">
      <c r="A188" s="78" t="inlineStr">
        <is>
          <t>12036</t>
        </is>
      </c>
      <c r="B188" s="79" t="inlineStr">
        <is>
          <t>قلقاس</t>
        </is>
      </c>
      <c r="C188" s="46">
        <f>IF(TRIM(A188)="","",IF(ISNUMBER(VALUE(TRIM(A188))),TEXT(VALUE(TRIM(A188)),"0"),TRIM(A188)))</f>
        <v/>
      </c>
    </row>
    <row r="189" ht="15" customHeight="1" s="47">
      <c r="A189" s="78" t="inlineStr">
        <is>
          <t>123012</t>
        </is>
      </c>
      <c r="B189" s="79" t="inlineStr">
        <is>
          <t>عصير</t>
        </is>
      </c>
      <c r="C189" s="46">
        <f>IF(TRIM(A189)="","",IF(ISNUMBER(VALUE(TRIM(A189))),TEXT(VALUE(TRIM(A189)),"0"),TRIM(A189)))</f>
        <v/>
      </c>
    </row>
    <row r="190" ht="15" customHeight="1" s="47">
      <c r="A190" s="78" t="inlineStr">
        <is>
          <t>1234</t>
        </is>
      </c>
      <c r="B190" s="79" t="inlineStr">
        <is>
          <t>باله</t>
        </is>
      </c>
      <c r="C190" s="46">
        <f>IF(TRIM(A190)="","",IF(ISNUMBER(VALUE(TRIM(A190))),TEXT(VALUE(TRIM(A190)),"0"),TRIM(A190)))</f>
        <v/>
      </c>
    </row>
    <row r="191" ht="15" customHeight="1" s="47">
      <c r="A191" s="78" t="inlineStr">
        <is>
          <t>12365</t>
        </is>
      </c>
      <c r="B191" s="79" t="inlineStr">
        <is>
          <t>مانجو</t>
        </is>
      </c>
      <c r="C191" s="46">
        <f>IF(TRIM(A191)="","",IF(ISNUMBER(VALUE(TRIM(A191))),TEXT(VALUE(TRIM(A191)),"0"),TRIM(A191)))</f>
        <v/>
      </c>
    </row>
    <row r="192" ht="15" customHeight="1" s="47">
      <c r="A192" s="78" t="inlineStr">
        <is>
          <t>12396</t>
        </is>
      </c>
      <c r="B192" s="79" t="inlineStr">
        <is>
          <t>قرع</t>
        </is>
      </c>
      <c r="C192" s="46">
        <f>IF(TRIM(A192)="","",IF(ISNUMBER(VALUE(TRIM(A192))),TEXT(VALUE(TRIM(A192)),"0"),TRIM(A192)))</f>
        <v/>
      </c>
    </row>
    <row r="193" ht="15" customHeight="1" s="47">
      <c r="A193" s="78" t="inlineStr">
        <is>
          <t>12651</t>
        </is>
      </c>
      <c r="B193" s="79" t="inlineStr">
        <is>
          <t>عجور</t>
        </is>
      </c>
      <c r="C193" s="46">
        <f>IF(TRIM(A193)="","",IF(ISNUMBER(VALUE(TRIM(A193))),TEXT(VALUE(TRIM(A193)),"0"),TRIM(A193)))</f>
        <v/>
      </c>
    </row>
    <row r="194" ht="15" customHeight="1" s="47">
      <c r="A194" s="78" t="inlineStr">
        <is>
          <t>12697</t>
        </is>
      </c>
      <c r="B194" s="79" t="inlineStr">
        <is>
          <t>تمر روتانا</t>
        </is>
      </c>
      <c r="C194" s="46">
        <f>IF(TRIM(A194)="","",IF(ISNUMBER(VALUE(TRIM(A194))),TEXT(VALUE(TRIM(A194)),"0"),TRIM(A194)))</f>
        <v/>
      </c>
    </row>
    <row r="195" ht="15" customHeight="1" s="47">
      <c r="A195" s="78" t="inlineStr">
        <is>
          <t>12961</t>
        </is>
      </c>
      <c r="B195" s="79" t="inlineStr">
        <is>
          <t>فلفل حار احمر</t>
        </is>
      </c>
      <c r="C195" s="46">
        <f>IF(TRIM(A195)="","",IF(ISNUMBER(VALUE(TRIM(A195))),TEXT(VALUE(TRIM(A195)),"0"),TRIM(A195)))</f>
        <v/>
      </c>
    </row>
    <row r="196" ht="15" customHeight="1" s="47">
      <c r="A196" s="78" t="inlineStr">
        <is>
          <t>136950291</t>
        </is>
      </c>
      <c r="B196" s="79" t="inlineStr">
        <is>
          <t>POMOGRINTE EGYBT 4/5 KGS</t>
        </is>
      </c>
      <c r="C196" s="46">
        <f>IF(TRIM(A196)="","",IF(ISNUMBER(VALUE(TRIM(A196))),TEXT(VALUE(TRIM(A196)),"0"),TRIM(A196)))</f>
        <v/>
      </c>
    </row>
    <row r="197" ht="15" customHeight="1" s="47">
      <c r="A197" s="78" t="inlineStr">
        <is>
          <t>137900595</t>
        </is>
      </c>
      <c r="B197" s="79" t="inlineStr">
        <is>
          <t>L?MES SEEDLES 6/6,5 kg</t>
        </is>
      </c>
      <c r="C197" s="46">
        <f>IF(TRIM(A197)="","",IF(ISNUMBER(VALUE(TRIM(A197))),TEXT(VALUE(TRIM(A197)),"0"),TRIM(A197)))</f>
        <v/>
      </c>
    </row>
    <row r="198" ht="15" customHeight="1" s="47">
      <c r="A198" s="78" t="inlineStr">
        <is>
          <t>138050166</t>
        </is>
      </c>
      <c r="B198" s="79" t="inlineStr">
        <is>
          <t>MANGO NAOMI 4/4.5KG</t>
        </is>
      </c>
      <c r="C198" s="46">
        <f>IF(TRIM(A198)="","",IF(ISNUMBER(VALUE(TRIM(A198))),TEXT(VALUE(TRIM(A198)),"0"),TRIM(A198)))</f>
        <v/>
      </c>
    </row>
    <row r="199" ht="15" customHeight="1" s="47">
      <c r="A199" s="78" t="inlineStr">
        <is>
          <t>141414</t>
        </is>
      </c>
      <c r="B199" s="79" t="inlineStr">
        <is>
          <t>هليون</t>
        </is>
      </c>
      <c r="C199" s="46">
        <f>IF(TRIM(A199)="","",IF(ISNUMBER(VALUE(TRIM(A199))),TEXT(VALUE(TRIM(A199)),"0"),TRIM(A199)))</f>
        <v/>
      </c>
    </row>
    <row r="200" ht="15" customHeight="1" s="47">
      <c r="A200" s="78" t="inlineStr">
        <is>
          <t>14725</t>
        </is>
      </c>
      <c r="B200" s="79" t="inlineStr">
        <is>
          <t>بنجر</t>
        </is>
      </c>
      <c r="C200" s="46">
        <f>IF(TRIM(A200)="","",IF(ISNUMBER(VALUE(TRIM(A200))),TEXT(VALUE(TRIM(A200)),"0"),TRIM(A200)))</f>
        <v/>
      </c>
    </row>
    <row r="201" ht="15" customHeight="1" s="47">
      <c r="A201" s="78" t="inlineStr">
        <is>
          <t>15631</t>
        </is>
      </c>
      <c r="B201" s="79" t="inlineStr">
        <is>
          <t>جوز الهند</t>
        </is>
      </c>
      <c r="C201" s="46">
        <f>IF(TRIM(A201)="","",IF(ISNUMBER(VALUE(TRIM(A201))),TEXT(VALUE(TRIM(A201)),"0"),TRIM(A201)))</f>
        <v/>
      </c>
    </row>
    <row r="202" ht="15" customHeight="1" s="47">
      <c r="A202" s="78" t="inlineStr">
        <is>
          <t>1596</t>
        </is>
      </c>
      <c r="B202" s="79" t="inlineStr">
        <is>
          <t>كرلا</t>
        </is>
      </c>
      <c r="C202" s="46">
        <f>IF(TRIM(A202)="","",IF(ISNUMBER(VALUE(TRIM(A202))),TEXT(VALUE(TRIM(A202)),"0"),TRIM(A202)))</f>
        <v/>
      </c>
    </row>
    <row r="203" ht="15" customHeight="1" s="47">
      <c r="A203" s="78" t="inlineStr">
        <is>
          <t>1636</t>
        </is>
      </c>
      <c r="B203" s="79" t="inlineStr">
        <is>
          <t>كرفس</t>
        </is>
      </c>
      <c r="C203" s="46">
        <f>IF(TRIM(A203)="","",IF(ISNUMBER(VALUE(TRIM(A203))),TEXT(VALUE(TRIM(A203)),"0"),TRIM(A203)))</f>
        <v/>
      </c>
    </row>
    <row r="204" ht="15" customHeight="1" s="47">
      <c r="A204" s="78" t="inlineStr">
        <is>
          <t>16945</t>
        </is>
      </c>
      <c r="B204" s="79" t="inlineStr">
        <is>
          <t>تمر ربيعة</t>
        </is>
      </c>
      <c r="C204" s="46">
        <f>IF(TRIM(A204)="","",IF(ISNUMBER(VALUE(TRIM(A204))),TEXT(VALUE(TRIM(A204)),"0"),TRIM(A204)))</f>
        <v/>
      </c>
    </row>
    <row r="205" ht="15" customHeight="1" s="47">
      <c r="A205" s="78" t="inlineStr">
        <is>
          <t>173200393</t>
        </is>
      </c>
      <c r="B205" s="79" t="inlineStr">
        <is>
          <t>زنجبيل</t>
        </is>
      </c>
      <c r="C205" s="46">
        <f>IF(TRIM(A205)="","",IF(ISNUMBER(VALUE(TRIM(A205))),TEXT(VALUE(TRIM(A205)),"0"),TRIM(A205)))</f>
        <v/>
      </c>
    </row>
    <row r="206" ht="15" customHeight="1" s="47">
      <c r="A206" s="78" t="inlineStr">
        <is>
          <t>177400392</t>
        </is>
      </c>
      <c r="B206" s="79" t="inlineStr">
        <is>
          <t>GARLIK BAG 250/300 PCS</t>
        </is>
      </c>
      <c r="C206" s="46">
        <f>IF(TRIM(A206)="","",IF(ISNUMBER(VALUE(TRIM(A206))),TEXT(VALUE(TRIM(A206)),"0"),TRIM(A206)))</f>
        <v/>
      </c>
    </row>
    <row r="207" ht="15" customHeight="1" s="47">
      <c r="A207" s="78" t="inlineStr">
        <is>
          <t>179552023</t>
        </is>
      </c>
      <c r="B207" s="79" t="inlineStr">
        <is>
          <t>GARLIC BULK 3KG</t>
        </is>
      </c>
      <c r="C207" s="46">
        <f>IF(TRIM(A207)="","",IF(ISNUMBER(VALUE(TRIM(A207))),TEXT(VALUE(TRIM(A207)),"0"),TRIM(A207)))</f>
        <v/>
      </c>
    </row>
    <row r="208" ht="15" customHeight="1" s="47">
      <c r="A208" s="78" t="inlineStr">
        <is>
          <t>183700447</t>
        </is>
      </c>
      <c r="B208" s="79" t="inlineStr">
        <is>
          <t>POMOGRINATE YEMENI5/5.5 KG</t>
        </is>
      </c>
      <c r="C208" s="46">
        <f>IF(TRIM(A208)="","",IF(ISNUMBER(VALUE(TRIM(A208))),TEXT(VALUE(TRIM(A208)),"0"),TRIM(A208)))</f>
        <v/>
      </c>
    </row>
    <row r="209" ht="15" customHeight="1" s="47">
      <c r="A209" s="78" t="inlineStr">
        <is>
          <t>1887190</t>
        </is>
      </c>
      <c r="B209" s="79" t="inlineStr">
        <is>
          <t>بطاطس 4-4.5 كيلو</t>
        </is>
      </c>
      <c r="C209" s="46">
        <f>IF(TRIM(A209)="","",IF(ISNUMBER(VALUE(TRIM(A209))),TEXT(VALUE(TRIM(A209)),"0"),TRIM(A209)))</f>
        <v/>
      </c>
    </row>
    <row r="210" ht="15" customHeight="1" s="47">
      <c r="A210" s="78" t="inlineStr">
        <is>
          <t>1897030</t>
        </is>
      </c>
      <c r="B210" s="79" t="inlineStr">
        <is>
          <t>CHERR?ES SMALL BOX</t>
        </is>
      </c>
      <c r="C210" s="46">
        <f>IF(TRIM(A210)="","",IF(ISNUMBER(VALUE(TRIM(A210))),TEXT(VALUE(TRIM(A210)),"0"),TRIM(A210)))</f>
        <v/>
      </c>
    </row>
    <row r="211" ht="15" customHeight="1" s="47">
      <c r="A211" s="78" t="inlineStr">
        <is>
          <t>197100899</t>
        </is>
      </c>
      <c r="B211" s="79" t="inlineStr">
        <is>
          <t>GARLIC BAG 225/250 G</t>
        </is>
      </c>
      <c r="C211" s="46">
        <f>IF(TRIM(A211)="","",IF(ISNUMBER(VALUE(TRIM(A211))),TEXT(VALUE(TRIM(A211)),"0"),TRIM(A211)))</f>
        <v/>
      </c>
    </row>
    <row r="212" ht="15" customHeight="1" s="47">
      <c r="A212" s="78" t="inlineStr">
        <is>
          <t>19856</t>
        </is>
      </c>
      <c r="B212" s="79" t="inlineStr">
        <is>
          <t>عجوة</t>
        </is>
      </c>
      <c r="C212" s="46">
        <f>IF(TRIM(A212)="","",IF(ISNUMBER(VALUE(TRIM(A212))),TEXT(VALUE(TRIM(A212)),"0"),TRIM(A212)))</f>
        <v/>
      </c>
    </row>
    <row r="213" ht="15" customHeight="1" s="47">
      <c r="A213" s="78" t="inlineStr">
        <is>
          <t>200515</t>
        </is>
      </c>
      <c r="B213" s="79" t="inlineStr">
        <is>
          <t>مندورين استرالي</t>
        </is>
      </c>
      <c r="C213" s="46">
        <f>IF(TRIM(A213)="","",IF(ISNUMBER(VALUE(TRIM(A213))),TEXT(VALUE(TRIM(A213)),"0"),TRIM(A213)))</f>
        <v/>
      </c>
    </row>
    <row r="214" ht="15" customHeight="1" s="47">
      <c r="A214" s="78" t="inlineStr">
        <is>
          <t>20055</t>
        </is>
      </c>
      <c r="B214" s="79" t="inlineStr">
        <is>
          <t>مندورين باكستاني</t>
        </is>
      </c>
      <c r="C214" s="46">
        <f>IF(TRIM(A214)="","",IF(ISNUMBER(VALUE(TRIM(A214))),TEXT(VALUE(TRIM(A214)),"0"),TRIM(A214)))</f>
        <v/>
      </c>
    </row>
    <row r="215" ht="15" customHeight="1" s="47">
      <c r="A215" s="78" t="inlineStr">
        <is>
          <t>20134</t>
        </is>
      </c>
      <c r="B215" s="79" t="inlineStr">
        <is>
          <t>فلفل حار</t>
        </is>
      </c>
      <c r="C215" s="46">
        <f>IF(TRIM(A215)="","",IF(ISNUMBER(VALUE(TRIM(A215))),TEXT(VALUE(TRIM(A215)),"0"),TRIM(A215)))</f>
        <v/>
      </c>
    </row>
    <row r="216" ht="15" customHeight="1" s="47">
      <c r="A216" s="78" t="inlineStr">
        <is>
          <t>20135</t>
        </is>
      </c>
      <c r="B216" s="79" t="inlineStr">
        <is>
          <t>زهرة</t>
        </is>
      </c>
      <c r="C216" s="46">
        <f>IF(TRIM(A216)="","",IF(ISNUMBER(VALUE(TRIM(A216))),TEXT(VALUE(TRIM(A216)),"0"),TRIM(A216)))</f>
        <v/>
      </c>
    </row>
    <row r="217" ht="15" customHeight="1" s="47">
      <c r="A217" s="78" t="inlineStr">
        <is>
          <t>20161</t>
        </is>
      </c>
      <c r="B217" s="79" t="inlineStr">
        <is>
          <t>ابوفروة</t>
        </is>
      </c>
      <c r="C217" s="46">
        <f>IF(TRIM(A217)="","",IF(ISNUMBER(VALUE(TRIM(A217))),TEXT(VALUE(TRIM(A217)),"0"),TRIM(A217)))</f>
        <v/>
      </c>
    </row>
    <row r="218" ht="15" customHeight="1" s="47">
      <c r="A218" s="78" t="inlineStr">
        <is>
          <t>20173</t>
        </is>
      </c>
      <c r="B218" s="79" t="inlineStr">
        <is>
          <t>بروكلي</t>
        </is>
      </c>
      <c r="C218" s="46">
        <f>IF(TRIM(A218)="","",IF(ISNUMBER(VALUE(TRIM(A218))),TEXT(VALUE(TRIM(A218)),"0"),TRIM(A218)))</f>
        <v/>
      </c>
    </row>
    <row r="219" ht="15" customHeight="1" s="47">
      <c r="A219" s="78" t="inlineStr">
        <is>
          <t>20177</t>
        </is>
      </c>
      <c r="B219" s="79" t="inlineStr">
        <is>
          <t>كوسة</t>
        </is>
      </c>
      <c r="C219" s="46">
        <f>IF(TRIM(A219)="","",IF(ISNUMBER(VALUE(TRIM(A219))),TEXT(VALUE(TRIM(A219)),"0"),TRIM(A219)))</f>
        <v/>
      </c>
    </row>
    <row r="220" ht="15" customHeight="1" s="47">
      <c r="A220" s="78" t="inlineStr">
        <is>
          <t>20201</t>
        </is>
      </c>
      <c r="B220" s="79" t="inlineStr">
        <is>
          <t>اناناس كرتون</t>
        </is>
      </c>
      <c r="C220" s="46">
        <f>IF(TRIM(A220)="","",IF(ISNUMBER(VALUE(TRIM(A220))),TEXT(VALUE(TRIM(A220)),"0"),TRIM(A220)))</f>
        <v/>
      </c>
    </row>
    <row r="221" ht="15" customHeight="1" s="47">
      <c r="A221" s="78" t="inlineStr">
        <is>
          <t>20202</t>
        </is>
      </c>
      <c r="B221" s="79" t="inlineStr">
        <is>
          <t>موز كرتون</t>
        </is>
      </c>
      <c r="C221" s="46">
        <f>IF(TRIM(A221)="","",IF(ISNUMBER(VALUE(TRIM(A221))),TEXT(VALUE(TRIM(A221)),"0"),TRIM(A221)))</f>
        <v/>
      </c>
    </row>
    <row r="222" ht="15" customHeight="1" s="47">
      <c r="A222" s="78" t="inlineStr">
        <is>
          <t>202023</t>
        </is>
      </c>
      <c r="B222" s="79" t="inlineStr">
        <is>
          <t>فروله علبه</t>
        </is>
      </c>
      <c r="C222" s="46">
        <f>IF(TRIM(A222)="","",IF(ISNUMBER(VALUE(TRIM(A222))),TEXT(VALUE(TRIM(A222)),"0"),TRIM(A222)))</f>
        <v/>
      </c>
    </row>
    <row r="223" ht="15" customHeight="1" s="47">
      <c r="A223" s="78" t="inlineStr">
        <is>
          <t>202031</t>
        </is>
      </c>
      <c r="B223" s="79" t="inlineStr">
        <is>
          <t>مندورين...</t>
        </is>
      </c>
      <c r="C223" s="46">
        <f>IF(TRIM(A223)="","",IF(ISNUMBER(VALUE(TRIM(A223))),TEXT(VALUE(TRIM(A223)),"0"),TRIM(A223)))</f>
        <v/>
      </c>
    </row>
    <row r="224" ht="15" customHeight="1" s="47">
      <c r="A224" s="78" t="inlineStr">
        <is>
          <t>20206</t>
        </is>
      </c>
      <c r="B224" s="79" t="inlineStr">
        <is>
          <t>جوافه .</t>
        </is>
      </c>
      <c r="C224" s="46">
        <f>IF(TRIM(A224)="","",IF(ISNUMBER(VALUE(TRIM(A224))),TEXT(VALUE(TRIM(A224)),"0"),TRIM(A224)))</f>
        <v/>
      </c>
    </row>
    <row r="225" ht="15" customHeight="1" s="47">
      <c r="A225" s="78" t="inlineStr">
        <is>
          <t>20208</t>
        </is>
      </c>
      <c r="B225" s="79" t="inlineStr">
        <is>
          <t>سوادي ابيض</t>
        </is>
      </c>
      <c r="C225" s="46">
        <f>IF(TRIM(A225)="","",IF(ISNUMBER(VALUE(TRIM(A225))),TEXT(VALUE(TRIM(A225)),"0"),TRIM(A225)))</f>
        <v/>
      </c>
    </row>
    <row r="226" ht="15" customHeight="1" s="47">
      <c r="A226" s="78" t="inlineStr">
        <is>
          <t>20209</t>
        </is>
      </c>
      <c r="B226" s="79" t="inlineStr">
        <is>
          <t>سوادي مكدوس</t>
        </is>
      </c>
      <c r="C226" s="46">
        <f>IF(TRIM(A226)="","",IF(ISNUMBER(VALUE(TRIM(A226))),TEXT(VALUE(TRIM(A226)),"0"),TRIM(A226)))</f>
        <v/>
      </c>
    </row>
    <row r="227" ht="15" customHeight="1" s="47">
      <c r="A227" s="78" t="inlineStr">
        <is>
          <t>20211</t>
        </is>
      </c>
      <c r="B227" s="79" t="inlineStr">
        <is>
          <t>بصل كبير</t>
        </is>
      </c>
      <c r="C227" s="46">
        <f>IF(TRIM(A227)="","",IF(ISNUMBER(VALUE(TRIM(A227))),TEXT(VALUE(TRIM(A227)),"0"),TRIM(A227)))</f>
        <v/>
      </c>
    </row>
    <row r="228" ht="15" customHeight="1" s="47">
      <c r="A228" s="78" t="inlineStr">
        <is>
          <t>20212</t>
        </is>
      </c>
      <c r="B228" s="79" t="inlineStr">
        <is>
          <t>بصل صغير</t>
        </is>
      </c>
      <c r="C228" s="46">
        <f>IF(TRIM(A228)="","",IF(ISNUMBER(VALUE(TRIM(A228))),TEXT(VALUE(TRIM(A228)),"0"),TRIM(A228)))</f>
        <v/>
      </c>
    </row>
    <row r="229" ht="15" customHeight="1" s="47">
      <c r="A229" s="78" t="inlineStr">
        <is>
          <t>20213</t>
        </is>
      </c>
      <c r="B229" s="79" t="inlineStr">
        <is>
          <t>بطاطس كبير</t>
        </is>
      </c>
      <c r="C229" s="46">
        <f>IF(TRIM(A229)="","",IF(ISNUMBER(VALUE(TRIM(A229))),TEXT(VALUE(TRIM(A229)),"0"),TRIM(A229)))</f>
        <v/>
      </c>
    </row>
    <row r="230" ht="15" customHeight="1" s="47">
      <c r="A230" s="78" t="inlineStr">
        <is>
          <t>20214</t>
        </is>
      </c>
      <c r="B230" s="79" t="inlineStr">
        <is>
          <t>بطاطس صغير</t>
        </is>
      </c>
      <c r="C230" s="46">
        <f>IF(TRIM(A230)="","",IF(ISNUMBER(VALUE(TRIM(A230))),TEXT(VALUE(TRIM(A230)),"0"),TRIM(A230)))</f>
        <v/>
      </c>
    </row>
    <row r="231" ht="15" customHeight="1" s="47">
      <c r="A231" s="78" t="inlineStr">
        <is>
          <t>20215</t>
        </is>
      </c>
      <c r="B231" s="79" t="inlineStr">
        <is>
          <t>بصل وسط</t>
        </is>
      </c>
      <c r="C231" s="46">
        <f>IF(TRIM(A231)="","",IF(ISNUMBER(VALUE(TRIM(A231))),TEXT(VALUE(TRIM(A231)),"0"),TRIM(A231)))</f>
        <v/>
      </c>
    </row>
    <row r="232" ht="15" customHeight="1" s="47">
      <c r="A232" s="78" t="inlineStr">
        <is>
          <t>20216</t>
        </is>
      </c>
      <c r="B232" s="79" t="inlineStr">
        <is>
          <t>بطاطس وسط</t>
        </is>
      </c>
      <c r="C232" s="46">
        <f>IF(TRIM(A232)="","",IF(ISNUMBER(VALUE(TRIM(A232))),TEXT(VALUE(TRIM(A232)),"0"),TRIM(A232)))</f>
        <v/>
      </c>
    </row>
    <row r="233" ht="15" customHeight="1" s="47">
      <c r="A233" s="78" t="inlineStr">
        <is>
          <t>20217</t>
        </is>
      </c>
      <c r="B233" s="79" t="inlineStr">
        <is>
          <t>بطاطس 3 كيلو</t>
        </is>
      </c>
      <c r="C233" s="46">
        <f>IF(TRIM(A233)="","",IF(ISNUMBER(VALUE(TRIM(A233))),TEXT(VALUE(TRIM(A233)),"0"),TRIM(A233)))</f>
        <v/>
      </c>
    </row>
    <row r="234" ht="15" customHeight="1" s="47">
      <c r="A234" s="78" t="inlineStr">
        <is>
          <t>20223</t>
        </is>
      </c>
      <c r="B234" s="79" t="inlineStr">
        <is>
          <t>جوافه كرتون</t>
        </is>
      </c>
      <c r="C234" s="46">
        <f>IF(TRIM(A234)="","",IF(ISNUMBER(VALUE(TRIM(A234))),TEXT(VALUE(TRIM(A234)),"0"),TRIM(A234)))</f>
        <v/>
      </c>
    </row>
    <row r="235" ht="15" customHeight="1" s="47">
      <c r="A235" s="78" t="inlineStr">
        <is>
          <t>20253</t>
        </is>
      </c>
      <c r="B235" s="79" t="inlineStr">
        <is>
          <t>بصل اصفر كيس</t>
        </is>
      </c>
      <c r="C235" s="46">
        <f>IF(TRIM(A235)="","",IF(ISNUMBER(VALUE(TRIM(A235))),TEXT(VALUE(TRIM(A235)),"0"),TRIM(A235)))</f>
        <v/>
      </c>
    </row>
    <row r="236" ht="15" customHeight="1" s="47">
      <c r="A236" s="78" t="inlineStr">
        <is>
          <t>20301</t>
        </is>
      </c>
      <c r="B236" s="79" t="inlineStr">
        <is>
          <t>بطاطس 2kg</t>
        </is>
      </c>
      <c r="C236" s="46">
        <f>IF(TRIM(A236)="","",IF(ISNUMBER(VALUE(TRIM(A236))),TEXT(VALUE(TRIM(A236)),"0"),TRIM(A236)))</f>
        <v/>
      </c>
    </row>
    <row r="237" ht="15" customHeight="1" s="47">
      <c r="A237" s="78" t="inlineStr">
        <is>
          <t>20306</t>
        </is>
      </c>
      <c r="B237" s="79" t="inlineStr">
        <is>
          <t>رمان يمني كرتون</t>
        </is>
      </c>
      <c r="C237" s="46">
        <f>IF(TRIM(A237)="","",IF(ISNUMBER(VALUE(TRIM(A237))),TEXT(VALUE(TRIM(A237)),"0"),TRIM(A237)))</f>
        <v/>
      </c>
    </row>
    <row r="238" ht="15" customHeight="1" s="47">
      <c r="A238" s="78" t="inlineStr">
        <is>
          <t>20400</t>
        </is>
      </c>
      <c r="B238" s="79" t="inlineStr">
        <is>
          <t>اكياس بلاستيكية</t>
        </is>
      </c>
      <c r="C238" s="46">
        <f>IF(TRIM(A238)="","",IF(ISNUMBER(VALUE(TRIM(A238))),TEXT(VALUE(TRIM(A238)),"0"),TRIM(A238)))</f>
        <v/>
      </c>
    </row>
    <row r="239" ht="15" customHeight="1" s="47">
      <c r="A239" s="78" t="inlineStr">
        <is>
          <t>20502</t>
        </is>
      </c>
      <c r="B239" s="79" t="inlineStr">
        <is>
          <t>بصل معبأ</t>
        </is>
      </c>
      <c r="C239" s="46">
        <f>IF(TRIM(A239)="","",IF(ISNUMBER(VALUE(TRIM(A239))),TEXT(VALUE(TRIM(A239)),"0"),TRIM(A239)))</f>
        <v/>
      </c>
    </row>
    <row r="240" ht="15" customHeight="1" s="47">
      <c r="A240" s="78" t="inlineStr">
        <is>
          <t>20504</t>
        </is>
      </c>
      <c r="B240" s="79" t="inlineStr">
        <is>
          <t>بصل مصري</t>
        </is>
      </c>
      <c r="C240" s="46">
        <f>IF(TRIM(A240)="","",IF(ISNUMBER(VALUE(TRIM(A240))),TEXT(VALUE(TRIM(A240)),"0"),TRIM(A240)))</f>
        <v/>
      </c>
    </row>
    <row r="241" ht="15" customHeight="1" s="47">
      <c r="A241" s="78" t="inlineStr">
        <is>
          <t>20505</t>
        </is>
      </c>
      <c r="B241" s="79" t="inlineStr">
        <is>
          <t>طماطم صغير</t>
        </is>
      </c>
      <c r="C241" s="46">
        <f>IF(TRIM(A241)="","",IF(ISNUMBER(VALUE(TRIM(A241))),TEXT(VALUE(TRIM(A241)),"0"),TRIM(A241)))</f>
        <v/>
      </c>
    </row>
    <row r="242" ht="15" customHeight="1" s="47">
      <c r="A242" s="78" t="inlineStr">
        <is>
          <t>20506</t>
        </is>
      </c>
      <c r="B242" s="79" t="inlineStr">
        <is>
          <t>برتقال</t>
        </is>
      </c>
      <c r="C242" s="46">
        <f>IF(TRIM(A242)="","",IF(ISNUMBER(VALUE(TRIM(A242))),TEXT(VALUE(TRIM(A242)),"0"),TRIM(A242)))</f>
        <v/>
      </c>
    </row>
    <row r="243" ht="15" customHeight="1" s="47">
      <c r="A243" s="78" t="inlineStr">
        <is>
          <t>20507</t>
        </is>
      </c>
      <c r="B243" s="79" t="inlineStr">
        <is>
          <t>طماطم فلين</t>
        </is>
      </c>
      <c r="C243" s="46">
        <f>IF(TRIM(A243)="","",IF(ISNUMBER(VALUE(TRIM(A243))),TEXT(VALUE(TRIM(A243)),"0"),TRIM(A243)))</f>
        <v/>
      </c>
    </row>
    <row r="244" ht="15" customHeight="1" s="47">
      <c r="A244" s="78" t="inlineStr">
        <is>
          <t>20601</t>
        </is>
      </c>
      <c r="B244" s="79" t="inlineStr">
        <is>
          <t>صيانة قطع غيار</t>
        </is>
      </c>
      <c r="C244" s="46">
        <f>IF(TRIM(A244)="","",IF(ISNUMBER(VALUE(TRIM(A244))),TEXT(VALUE(TRIM(A244)),"0"),TRIM(A244)))</f>
        <v/>
      </c>
    </row>
    <row r="245" ht="15" customHeight="1" s="47">
      <c r="A245" s="78" t="inlineStr">
        <is>
          <t>20707</t>
        </is>
      </c>
      <c r="B245" s="79" t="inlineStr">
        <is>
          <t>اعمال صيانة وتعديلات</t>
        </is>
      </c>
      <c r="C245" s="46">
        <f>IF(TRIM(A245)="","",IF(ISNUMBER(VALUE(TRIM(A245))),TEXT(VALUE(TRIM(A245)),"0"),TRIM(A245)))</f>
        <v/>
      </c>
    </row>
    <row r="246" ht="15" customHeight="1" s="47">
      <c r="A246" s="78" t="inlineStr">
        <is>
          <t>20901</t>
        </is>
      </c>
      <c r="B246" s="79" t="inlineStr">
        <is>
          <t>تفاح بينك .</t>
        </is>
      </c>
      <c r="C246" s="46">
        <f>IF(TRIM(A246)="","",IF(ISNUMBER(VALUE(TRIM(A246))),TEXT(VALUE(TRIM(A246)),"0"),TRIM(A246)))</f>
        <v/>
      </c>
    </row>
    <row r="247" ht="15" customHeight="1" s="47">
      <c r="A247" s="78" t="inlineStr">
        <is>
          <t>20997</t>
        </is>
      </c>
      <c r="B247" s="79" t="inlineStr">
        <is>
          <t>سدر</t>
        </is>
      </c>
      <c r="C247" s="46">
        <f>IF(TRIM(A247)="","",IF(ISNUMBER(VALUE(TRIM(A247))),TEXT(VALUE(TRIM(A247)),"0"),TRIM(A247)))</f>
        <v/>
      </c>
    </row>
    <row r="248" ht="15" customHeight="1" s="47">
      <c r="A248" s="78" t="inlineStr">
        <is>
          <t>21012</t>
        </is>
      </c>
      <c r="B248" s="79" t="inlineStr">
        <is>
          <t>كاكا</t>
        </is>
      </c>
      <c r="C248" s="46">
        <f>IF(TRIM(A248)="","",IF(ISNUMBER(VALUE(TRIM(A248))),TEXT(VALUE(TRIM(A248)),"0"),TRIM(A248)))</f>
        <v/>
      </c>
    </row>
    <row r="249" ht="15" customHeight="1" s="47">
      <c r="A249" s="78" t="inlineStr">
        <is>
          <t>214510</t>
        </is>
      </c>
      <c r="B249" s="79" t="inlineStr">
        <is>
          <t>افندي تركي.</t>
        </is>
      </c>
      <c r="C249" s="46">
        <f>IF(TRIM(A249)="","",IF(ISNUMBER(VALUE(TRIM(A249))),TEXT(VALUE(TRIM(A249)),"0"),TRIM(A249)))</f>
        <v/>
      </c>
    </row>
    <row r="250" ht="15" customHeight="1" s="47">
      <c r="A250" s="78" t="inlineStr">
        <is>
          <t>21510</t>
        </is>
      </c>
      <c r="B250" s="79" t="inlineStr">
        <is>
          <t>ليمون تركي</t>
        </is>
      </c>
      <c r="C250" s="46">
        <f>IF(TRIM(A250)="","",IF(ISNUMBER(VALUE(TRIM(A250))),TEXT(VALUE(TRIM(A250)),"0"),TRIM(A250)))</f>
        <v/>
      </c>
    </row>
    <row r="251" ht="15" customHeight="1" s="47">
      <c r="A251" s="78" t="inlineStr">
        <is>
          <t>2222</t>
        </is>
      </c>
      <c r="B251" s="79" t="inlineStr">
        <is>
          <t>سوداني</t>
        </is>
      </c>
      <c r="C251" s="46">
        <f>IF(TRIM(A251)="","",IF(ISNUMBER(VALUE(TRIM(A251))),TEXT(VALUE(TRIM(A251)),"0"),TRIM(A251)))</f>
        <v/>
      </c>
    </row>
    <row r="252" ht="15" customHeight="1" s="47">
      <c r="A252" s="78" t="inlineStr">
        <is>
          <t>22251</t>
        </is>
      </c>
      <c r="B252" s="79" t="inlineStr">
        <is>
          <t>كريلا</t>
        </is>
      </c>
      <c r="C252" s="46">
        <f>IF(TRIM(A252)="","",IF(ISNUMBER(VALUE(TRIM(A252))),TEXT(VALUE(TRIM(A252)),"0"),TRIM(A252)))</f>
        <v/>
      </c>
    </row>
    <row r="253" ht="15" customHeight="1" s="47">
      <c r="A253" s="78" t="inlineStr">
        <is>
          <t>22552</t>
        </is>
      </c>
      <c r="B253" s="79" t="inlineStr">
        <is>
          <t>اكدونيا ايكي دنيا</t>
        </is>
      </c>
      <c r="C253" s="46">
        <f>IF(TRIM(A253)="","",IF(ISNUMBER(VALUE(TRIM(A253))),TEXT(VALUE(TRIM(A253)),"0"),TRIM(A253)))</f>
        <v/>
      </c>
    </row>
    <row r="254" ht="15" customHeight="1" s="47">
      <c r="A254" s="78" t="inlineStr">
        <is>
          <t>2309510</t>
        </is>
      </c>
      <c r="B254" s="79" t="inlineStr">
        <is>
          <t>ORANGE NAVEL 6.5/7KG</t>
        </is>
      </c>
      <c r="C254" s="46">
        <f>IF(TRIM(A254)="","",IF(ISNUMBER(VALUE(TRIM(A254))),TEXT(VALUE(TRIM(A254)),"0"),TRIM(A254)))</f>
        <v/>
      </c>
    </row>
    <row r="255" ht="15" customHeight="1" s="47">
      <c r="A255" s="78" t="inlineStr">
        <is>
          <t>2309530</t>
        </is>
      </c>
      <c r="B255" s="79" t="inlineStr">
        <is>
          <t>APPLE RED CASE  17.5 - 18  KG</t>
        </is>
      </c>
      <c r="C255" s="46">
        <f>IF(TRIM(A255)="","",IF(ISNUMBER(VALUE(TRIM(A255))),TEXT(VALUE(TRIM(A255)),"0"),TRIM(A255)))</f>
        <v/>
      </c>
    </row>
    <row r="256" ht="15" customHeight="1" s="47">
      <c r="A256" s="78" t="inlineStr">
        <is>
          <t>2319580</t>
        </is>
      </c>
      <c r="B256" s="79" t="inlineStr">
        <is>
          <t>برتقال نافال اسبانى كجم</t>
        </is>
      </c>
      <c r="C256" s="46">
        <f>IF(TRIM(A256)="","",IF(ISNUMBER(VALUE(TRIM(A256))),TEXT(VALUE(TRIM(A256)),"0"),TRIM(A256)))</f>
        <v/>
      </c>
    </row>
    <row r="257" ht="15" customHeight="1" s="47">
      <c r="A257" s="78" t="inlineStr">
        <is>
          <t>2321040</t>
        </is>
      </c>
      <c r="B257" s="79" t="inlineStr">
        <is>
          <t>تمر برحي</t>
        </is>
      </c>
      <c r="C257" s="46">
        <f>IF(TRIM(A257)="","",IF(ISNUMBER(VALUE(TRIM(A257))),TEXT(VALUE(TRIM(A257)),"0"),TRIM(A257)))</f>
        <v/>
      </c>
    </row>
    <row r="258" ht="15" customHeight="1" s="47">
      <c r="A258" s="78" t="inlineStr">
        <is>
          <t>2321050</t>
        </is>
      </c>
      <c r="B258" s="79" t="inlineStr">
        <is>
          <t>KIWI FRUITS K/ G</t>
        </is>
      </c>
      <c r="C258" s="46">
        <f>IF(TRIM(A258)="","",IF(ISNUMBER(VALUE(TRIM(A258))),TEXT(VALUE(TRIM(A258)),"0"),TRIM(A258)))</f>
        <v/>
      </c>
    </row>
    <row r="259" ht="15" customHeight="1" s="47">
      <c r="A259" s="78" t="inlineStr">
        <is>
          <t>2358940</t>
        </is>
      </c>
      <c r="B259" s="79" t="inlineStr">
        <is>
          <t>عشب ليمون</t>
        </is>
      </c>
      <c r="C259" s="46">
        <f>IF(TRIM(A259)="","",IF(ISNUMBER(VALUE(TRIM(A259))),TEXT(VALUE(TRIM(A259)),"0"),TRIM(A259)))</f>
        <v/>
      </c>
    </row>
    <row r="260" ht="15" customHeight="1" s="47">
      <c r="A260" s="78" t="inlineStr">
        <is>
          <t>2358970</t>
        </is>
      </c>
      <c r="B260" s="79" t="inlineStr">
        <is>
          <t>ORANGE NAVEL SPAIN 9/9.5 KGS</t>
        </is>
      </c>
      <c r="C260" s="46">
        <f>IF(TRIM(A260)="","",IF(ISNUMBER(VALUE(TRIM(A260))),TEXT(VALUE(TRIM(A260)),"0"),TRIM(A260)))</f>
        <v/>
      </c>
    </row>
    <row r="261" ht="15" customHeight="1" s="47">
      <c r="A261" s="78" t="inlineStr">
        <is>
          <t>2369560</t>
        </is>
      </c>
      <c r="B261" s="79" t="inlineStr">
        <is>
          <t>LEMON TURKISH 8.5 / 9 KG</t>
        </is>
      </c>
      <c r="C261" s="46">
        <f>IF(TRIM(A261)="","",IF(ISNUMBER(VALUE(TRIM(A261))),TEXT(VALUE(TRIM(A261)),"0"),TRIM(A261)))</f>
        <v/>
      </c>
    </row>
    <row r="262" ht="15" customHeight="1" s="47">
      <c r="A262" s="78" t="inlineStr">
        <is>
          <t>2415700</t>
        </is>
      </c>
      <c r="B262" s="79" t="inlineStr">
        <is>
          <t>طماطم بوليس4.25/4.5 اس تي ان كيلو</t>
        </is>
      </c>
      <c r="C262" s="46">
        <f>IF(TRIM(A262)="","",IF(ISNUMBER(VALUE(TRIM(A262))),TEXT(VALUE(TRIM(A262)),"0"),TRIM(A262)))</f>
        <v/>
      </c>
    </row>
    <row r="263" ht="15" customHeight="1" s="47">
      <c r="A263" s="78" t="inlineStr">
        <is>
          <t>2415710</t>
        </is>
      </c>
      <c r="B263" s="79" t="inlineStr">
        <is>
          <t>APRICOT PUNNETS</t>
        </is>
      </c>
      <c r="C263" s="46">
        <f>IF(TRIM(A263)="","",IF(ISNUMBER(VALUE(TRIM(A263))),TEXT(VALUE(TRIM(A263)),"0"),TRIM(A263)))</f>
        <v/>
      </c>
    </row>
    <row r="264" ht="15" customHeight="1" s="47">
      <c r="A264" s="78" t="inlineStr">
        <is>
          <t>2415730</t>
        </is>
      </c>
      <c r="B264" s="79" t="inlineStr">
        <is>
          <t>ORANGE V 15 KG</t>
        </is>
      </c>
      <c r="C264" s="46">
        <f>IF(TRIM(A264)="","",IF(ISNUMBER(VALUE(TRIM(A264))),TEXT(VALUE(TRIM(A264)),"0"),TRIM(A264)))</f>
        <v/>
      </c>
    </row>
    <row r="265" ht="15" customHeight="1" s="47">
      <c r="A265" s="78" t="inlineStr">
        <is>
          <t>2415740</t>
        </is>
      </c>
      <c r="B265" s="79" t="inlineStr">
        <is>
          <t>برتقال عصير</t>
        </is>
      </c>
      <c r="C265" s="46">
        <f>IF(TRIM(A265)="","",IF(ISNUMBER(VALUE(TRIM(A265))),TEXT(VALUE(TRIM(A265)),"0"),TRIM(A265)))</f>
        <v/>
      </c>
    </row>
    <row r="266" ht="15" customHeight="1" s="47">
      <c r="A266" s="78" t="inlineStr">
        <is>
          <t>2428020</t>
        </is>
      </c>
      <c r="B266" s="79" t="inlineStr">
        <is>
          <t>ONION BROWN / YELLOW 12 KGS</t>
        </is>
      </c>
      <c r="C266" s="46">
        <f>IF(TRIM(A266)="","",IF(ISNUMBER(VALUE(TRIM(A266))),TEXT(VALUE(TRIM(A266)),"0"),TRIM(A266)))</f>
        <v/>
      </c>
    </row>
    <row r="267" ht="15" customHeight="1" s="47">
      <c r="A267" s="78" t="inlineStr">
        <is>
          <t>2428090</t>
        </is>
      </c>
      <c r="B267" s="79" t="inlineStr">
        <is>
          <t>ONION WHITE JUMBO 12 KGS EA</t>
        </is>
      </c>
      <c r="C267" s="46">
        <f>IF(TRIM(A267)="","",IF(ISNUMBER(VALUE(TRIM(A267))),TEXT(VALUE(TRIM(A267)),"0"),TRIM(A267)))</f>
        <v/>
      </c>
    </row>
    <row r="268" ht="15" customHeight="1" s="47">
      <c r="A268" s="78" t="inlineStr">
        <is>
          <t>2428340</t>
        </is>
      </c>
      <c r="B268" s="79" t="inlineStr">
        <is>
          <t>ليمون افريقي</t>
        </is>
      </c>
      <c r="C268" s="46">
        <f>IF(TRIM(A268)="","",IF(ISNUMBER(VALUE(TRIM(A268))),TEXT(VALUE(TRIM(A268)),"0"),TRIM(A268)))</f>
        <v/>
      </c>
    </row>
    <row r="269" ht="15" customHeight="1" s="47">
      <c r="A269" s="78" t="inlineStr">
        <is>
          <t>2428350</t>
        </is>
      </c>
      <c r="B269" s="79" t="inlineStr">
        <is>
          <t>LEMON CASE 14/15 KG</t>
        </is>
      </c>
      <c r="C269" s="46">
        <f>IF(TRIM(A269)="","",IF(ISNUMBER(VALUE(TRIM(A269))),TEXT(VALUE(TRIM(A269)),"0"),TRIM(A269)))</f>
        <v/>
      </c>
    </row>
    <row r="270" ht="15" customHeight="1" s="47">
      <c r="A270" s="78" t="inlineStr">
        <is>
          <t>2428440</t>
        </is>
      </c>
      <c r="B270" s="79" t="inlineStr">
        <is>
          <t>GARROTS AUST IMPORT  10 KG</t>
        </is>
      </c>
      <c r="C270" s="46">
        <f>IF(TRIM(A270)="","",IF(ISNUMBER(VALUE(TRIM(A270))),TEXT(VALUE(TRIM(A270)),"0"),TRIM(A270)))</f>
        <v/>
      </c>
    </row>
    <row r="271" ht="15" customHeight="1" s="47">
      <c r="A271" s="78" t="inlineStr">
        <is>
          <t>2433500</t>
        </is>
      </c>
      <c r="B271" s="79" t="inlineStr">
        <is>
          <t>APPLE GALA  17.5 TO 18 KGS</t>
        </is>
      </c>
      <c r="C271" s="46">
        <f>IF(TRIM(A271)="","",IF(ISNUMBER(VALUE(TRIM(A271))),TEXT(VALUE(TRIM(A271)),"0"),TRIM(A271)))</f>
        <v/>
      </c>
    </row>
    <row r="272" ht="15" customHeight="1" s="47">
      <c r="A272" s="78" t="inlineStr">
        <is>
          <t>2434720</t>
        </is>
      </c>
      <c r="B272" s="79" t="inlineStr">
        <is>
          <t>GRAPES BLACK  4 TO 4.5  KG</t>
        </is>
      </c>
      <c r="C272" s="46">
        <f>IF(TRIM(A272)="","",IF(ISNUMBER(VALUE(TRIM(A272))),TEXT(VALUE(TRIM(A272)),"0"),TRIM(A272)))</f>
        <v/>
      </c>
    </row>
    <row r="273" ht="15" customHeight="1" s="47">
      <c r="A273" s="78" t="inlineStr">
        <is>
          <t>2434800</t>
        </is>
      </c>
      <c r="B273" s="79" t="inlineStr">
        <is>
          <t>عنب احمر البناني</t>
        </is>
      </c>
      <c r="C273" s="46">
        <f>IF(TRIM(A273)="","",IF(ISNUMBER(VALUE(TRIM(A273))),TEXT(VALUE(TRIM(A273)),"0"),TRIM(A273)))</f>
        <v/>
      </c>
    </row>
    <row r="274" ht="15" customHeight="1" s="47">
      <c r="A274" s="78" t="inlineStr">
        <is>
          <t>2434900</t>
        </is>
      </c>
      <c r="B274" s="79" t="inlineStr">
        <is>
          <t>GRAPES GLOBE CRTN</t>
        </is>
      </c>
      <c r="C274" s="46">
        <f>IF(TRIM(A274)="","",IF(ISNUMBER(VALUE(TRIM(A274))),TEXT(VALUE(TRIM(A274)),"0"),TRIM(A274)))</f>
        <v/>
      </c>
    </row>
    <row r="275" ht="15" customHeight="1" s="47">
      <c r="A275" s="78" t="inlineStr">
        <is>
          <t>2435010</t>
        </is>
      </c>
      <c r="B275" s="79" t="inlineStr">
        <is>
          <t>GRAPES UITE SEEDLEES 4.5\5KG</t>
        </is>
      </c>
      <c r="C275" s="46">
        <f>IF(TRIM(A275)="","",IF(ISNUMBER(VALUE(TRIM(A275))),TEXT(VALUE(TRIM(A275)),"0"),TRIM(A275)))</f>
        <v/>
      </c>
    </row>
    <row r="276" ht="15" customHeight="1" s="47">
      <c r="A276" s="78" t="inlineStr">
        <is>
          <t>2435040</t>
        </is>
      </c>
      <c r="B276" s="79" t="inlineStr">
        <is>
          <t>عنب ابيض 4/4.5 كيلو</t>
        </is>
      </c>
      <c r="C276" s="46">
        <f>IF(TRIM(A276)="","",IF(ISNUMBER(VALUE(TRIM(A276))),TEXT(VALUE(TRIM(A276)),"0"),TRIM(A276)))</f>
        <v/>
      </c>
    </row>
    <row r="277" ht="15" customHeight="1" s="47">
      <c r="A277" s="78" t="inlineStr">
        <is>
          <t>2435070</t>
        </is>
      </c>
      <c r="B277" s="79" t="inlineStr">
        <is>
          <t>GRAPES WIHTE S/LESS I ND 4/5 KG</t>
        </is>
      </c>
      <c r="C277" s="46">
        <f>IF(TRIM(A277)="","",IF(ISNUMBER(VALUE(TRIM(A277))),TEXT(VALUE(TRIM(A277)),"0"),TRIM(A277)))</f>
        <v/>
      </c>
    </row>
    <row r="278" ht="15" customHeight="1" s="47">
      <c r="A278" s="78" t="inlineStr">
        <is>
          <t>2435460</t>
        </is>
      </c>
      <c r="B278" s="79" t="inlineStr">
        <is>
          <t>GUAVA 1.5/2KG</t>
        </is>
      </c>
      <c r="C278" s="46">
        <f>IF(TRIM(A278)="","",IF(ISNUMBER(VALUE(TRIM(A278))),TEXT(VALUE(TRIM(A278)),"0"),TRIM(A278)))</f>
        <v/>
      </c>
    </row>
    <row r="279" ht="15" customHeight="1" s="47">
      <c r="A279" s="78" t="inlineStr">
        <is>
          <t>2436050</t>
        </is>
      </c>
      <c r="B279" s="79" t="inlineStr">
        <is>
          <t>MANGO AFR?CA</t>
        </is>
      </c>
      <c r="C279" s="46">
        <f>IF(TRIM(A279)="","",IF(ISNUMBER(VALUE(TRIM(A279))),TEXT(VALUE(TRIM(A279)),"0"),TRIM(A279)))</f>
        <v/>
      </c>
    </row>
    <row r="280" ht="15" customHeight="1" s="47">
      <c r="A280" s="78" t="inlineStr">
        <is>
          <t>2436160</t>
        </is>
      </c>
      <c r="B280" s="79" t="inlineStr">
        <is>
          <t>MANGO EGYPTIAN ZOBDA 4/4.5 KGS</t>
        </is>
      </c>
      <c r="C280" s="46">
        <f>IF(TRIM(A280)="","",IF(ISNUMBER(VALUE(TRIM(A280))),TEXT(VALUE(TRIM(A280)),"0"),TRIM(A280)))</f>
        <v/>
      </c>
    </row>
    <row r="281" ht="15" customHeight="1" s="47">
      <c r="A281" s="78" t="inlineStr">
        <is>
          <t>2436300</t>
        </is>
      </c>
      <c r="B281" s="79" t="inlineStr">
        <is>
          <t>MANGO BRAZLIAN3.5/4KG</t>
        </is>
      </c>
      <c r="C281" s="46">
        <f>IF(TRIM(A281)="","",IF(ISNUMBER(VALUE(TRIM(A281))),TEXT(VALUE(TRIM(A281)),"0"),TRIM(A281)))</f>
        <v/>
      </c>
    </row>
    <row r="282" ht="15" customHeight="1" s="47">
      <c r="A282" s="78" t="inlineStr">
        <is>
          <t>2436310</t>
        </is>
      </c>
      <c r="B282" s="79" t="inlineStr">
        <is>
          <t>مانجو زبده</t>
        </is>
      </c>
      <c r="C282" s="46">
        <f>IF(TRIM(A282)="","",IF(ISNUMBER(VALUE(TRIM(A282))),TEXT(VALUE(TRIM(A282)),"0"),TRIM(A282)))</f>
        <v/>
      </c>
    </row>
    <row r="283" ht="15" customHeight="1" s="47">
      <c r="A283" s="78" t="inlineStr">
        <is>
          <t>2436600</t>
        </is>
      </c>
      <c r="B283" s="79" t="inlineStr">
        <is>
          <t>PEARS COSCIA / SPAIN 8KG _ 2*4</t>
        </is>
      </c>
      <c r="C283" s="46">
        <f>IF(TRIM(A283)="","",IF(ISNUMBER(VALUE(TRIM(A283))),TEXT(VALUE(TRIM(A283)),"0"),TRIM(A283)))</f>
        <v/>
      </c>
    </row>
    <row r="284" ht="15" customHeight="1" s="47">
      <c r="A284" s="78" t="inlineStr">
        <is>
          <t>2436680</t>
        </is>
      </c>
      <c r="B284" s="79" t="inlineStr">
        <is>
          <t>PEAAS DANJOU US 9to10kG</t>
        </is>
      </c>
      <c r="C284" s="46">
        <f>IF(TRIM(A284)="","",IF(ISNUMBER(VALUE(TRIM(A284))),TEXT(VALUE(TRIM(A284)),"0"),TRIM(A284)))</f>
        <v/>
      </c>
    </row>
    <row r="285" ht="15" customHeight="1" s="47">
      <c r="A285" s="78" t="inlineStr">
        <is>
          <t>2436840</t>
        </is>
      </c>
      <c r="B285" s="79" t="inlineStr">
        <is>
          <t>POMELO 7/8KGS</t>
        </is>
      </c>
      <c r="C285" s="46">
        <f>IF(TRIM(A285)="","",IF(ISNUMBER(VALUE(TRIM(A285))),TEXT(VALUE(TRIM(A285)),"0"),TRIM(A285)))</f>
        <v/>
      </c>
    </row>
    <row r="286" ht="15" customHeight="1" s="47">
      <c r="A286" s="78" t="inlineStr">
        <is>
          <t>2438930</t>
        </is>
      </c>
      <c r="B286" s="79" t="inlineStr">
        <is>
          <t>FIGS FRESH 1/2KGS</t>
        </is>
      </c>
      <c r="C286" s="46">
        <f>IF(TRIM(A286)="","",IF(ISNUMBER(VALUE(TRIM(A286))),TEXT(VALUE(TRIM(A286)),"0"),TRIM(A286)))</f>
        <v/>
      </c>
    </row>
    <row r="287" ht="15" customHeight="1" s="47">
      <c r="A287" s="78" t="inlineStr">
        <is>
          <t>2439000</t>
        </is>
      </c>
      <c r="B287" s="79" t="inlineStr">
        <is>
          <t>بطاطه حلوه مصريه</t>
        </is>
      </c>
      <c r="C287" s="46">
        <f>IF(TRIM(A287)="","",IF(ISNUMBER(VALUE(TRIM(A287))),TEXT(VALUE(TRIM(A287)),"0"),TRIM(A287)))</f>
        <v/>
      </c>
    </row>
    <row r="288" ht="15" customHeight="1" s="47">
      <c r="A288" s="78" t="inlineStr">
        <is>
          <t>2451680</t>
        </is>
      </c>
      <c r="B288" s="79" t="inlineStr">
        <is>
          <t>يوسفي</t>
        </is>
      </c>
      <c r="C288" s="46">
        <f>IF(TRIM(A288)="","",IF(ISNUMBER(VALUE(TRIM(A288))),TEXT(VALUE(TRIM(A288)),"0"),TRIM(A288)))</f>
        <v/>
      </c>
    </row>
    <row r="289" ht="15" customHeight="1" s="47">
      <c r="A289" s="78" t="inlineStr">
        <is>
          <t>2455960</t>
        </is>
      </c>
      <c r="B289" s="79" t="inlineStr">
        <is>
          <t>DATES FRESH ROTHANA 1.5\2KG</t>
        </is>
      </c>
      <c r="C289" s="46">
        <f>IF(TRIM(A289)="","",IF(ISNUMBER(VALUE(TRIM(A289))),TEXT(VALUE(TRIM(A289)),"0"),TRIM(A289)))</f>
        <v/>
      </c>
    </row>
    <row r="290" ht="15" customHeight="1" s="47">
      <c r="A290" s="78" t="inlineStr">
        <is>
          <t>25522</t>
        </is>
      </c>
      <c r="B290" s="79" t="inlineStr">
        <is>
          <t>جونسا</t>
        </is>
      </c>
      <c r="C290" s="46">
        <f>IF(TRIM(A290)="","",IF(ISNUMBER(VALUE(TRIM(A290))),TEXT(VALUE(TRIM(A290)),"0"),TRIM(A290)))</f>
        <v/>
      </c>
    </row>
    <row r="291" ht="15" customHeight="1" s="47">
      <c r="A291" s="78" t="inlineStr">
        <is>
          <t>25643</t>
        </is>
      </c>
      <c r="B291" s="79" t="inlineStr">
        <is>
          <t>ملفوف محشي</t>
        </is>
      </c>
      <c r="C291" s="46">
        <f>IF(TRIM(A291)="","",IF(ISNUMBER(VALUE(TRIM(A291))),TEXT(VALUE(TRIM(A291)),"0"),TRIM(A291)))</f>
        <v/>
      </c>
    </row>
    <row r="292" ht="15" customHeight="1" s="47">
      <c r="A292" s="78" t="inlineStr">
        <is>
          <t>25693</t>
        </is>
      </c>
      <c r="B292" s="79" t="inlineStr">
        <is>
          <t>كبا هندي</t>
        </is>
      </c>
      <c r="C292" s="46">
        <f>IF(TRIM(A292)="","",IF(ISNUMBER(VALUE(TRIM(A292))),TEXT(VALUE(TRIM(A292)),"0"),TRIM(A292)))</f>
        <v/>
      </c>
    </row>
    <row r="293" ht="15" customHeight="1" s="47">
      <c r="A293" s="78" t="inlineStr">
        <is>
          <t>257760</t>
        </is>
      </c>
      <c r="B293" s="79" t="inlineStr">
        <is>
          <t>MANDARIN AFRICAN9.5/10.</t>
        </is>
      </c>
      <c r="C293" s="46">
        <f>IF(TRIM(A293)="","",IF(ISNUMBER(VALUE(TRIM(A293))),TEXT(VALUE(TRIM(A293)),"0"),TRIM(A293)))</f>
        <v/>
      </c>
    </row>
    <row r="294" ht="15" customHeight="1" s="47">
      <c r="A294" s="78" t="inlineStr">
        <is>
          <t>2577760</t>
        </is>
      </c>
      <c r="B294" s="79" t="inlineStr">
        <is>
          <t>MANDARIN AFRICAN 9.5 / 10 KG</t>
        </is>
      </c>
      <c r="C294" s="46">
        <f>IF(TRIM(A294)="","",IF(ISNUMBER(VALUE(TRIM(A294))),TEXT(VALUE(TRIM(A294)),"0"),TRIM(A294)))</f>
        <v/>
      </c>
    </row>
    <row r="295" ht="15" customHeight="1" s="47">
      <c r="A295" s="78" t="inlineStr">
        <is>
          <t>2602560</t>
        </is>
      </c>
      <c r="B295" s="79" t="inlineStr">
        <is>
          <t>APRICOT 4\4.5KG</t>
        </is>
      </c>
      <c r="C295" s="46">
        <f>IF(TRIM(A295)="","",IF(ISNUMBER(VALUE(TRIM(A295))),TEXT(VALUE(TRIM(A295)),"0"),TRIM(A295)))</f>
        <v/>
      </c>
    </row>
    <row r="296" ht="15" customHeight="1" s="47">
      <c r="A296" s="78" t="inlineStr">
        <is>
          <t>2604600</t>
        </is>
      </c>
      <c r="B296" s="79" t="inlineStr">
        <is>
          <t>MANDARI  PAKISTANI</t>
        </is>
      </c>
      <c r="C296" s="46">
        <f>IF(TRIM(A296)="","",IF(ISNUMBER(VALUE(TRIM(A296))),TEXT(VALUE(TRIM(A296)),"0"),TRIM(A296)))</f>
        <v/>
      </c>
    </row>
    <row r="297" ht="15" customHeight="1" s="47">
      <c r="A297" s="78" t="inlineStr">
        <is>
          <t>2667860</t>
        </is>
      </c>
      <c r="B297" s="79" t="inlineStr">
        <is>
          <t>TOMATO MORC/JORD/SYR 7.5 KG</t>
        </is>
      </c>
      <c r="C297" s="46">
        <f>IF(TRIM(A297)="","",IF(ISNUMBER(VALUE(TRIM(A297))),TEXT(VALUE(TRIM(A297)),"0"),TRIM(A297)))</f>
        <v/>
      </c>
    </row>
    <row r="298" ht="15" customHeight="1" s="47">
      <c r="A298" s="78" t="inlineStr">
        <is>
          <t>2688160</t>
        </is>
      </c>
      <c r="B298" s="79" t="inlineStr">
        <is>
          <t>MANGO YEMENI 2.5/3KGS</t>
        </is>
      </c>
      <c r="C298" s="46">
        <f>IF(TRIM(A298)="","",IF(ISNUMBER(VALUE(TRIM(A298))),TEXT(VALUE(TRIM(A298)),"0"),TRIM(A298)))</f>
        <v/>
      </c>
    </row>
    <row r="299" ht="15" customHeight="1" s="47">
      <c r="A299" s="78" t="inlineStr">
        <is>
          <t>2694180</t>
        </is>
      </c>
      <c r="B299" s="79" t="inlineStr">
        <is>
          <t>نكتارين بونيت</t>
        </is>
      </c>
      <c r="C299" s="46">
        <f>IF(TRIM(A299)="","",IF(ISNUMBER(VALUE(TRIM(A299))),TEXT(VALUE(TRIM(A299)),"0"),TRIM(A299)))</f>
        <v/>
      </c>
    </row>
    <row r="300" ht="15" customHeight="1" s="47">
      <c r="A300" s="78" t="inlineStr">
        <is>
          <t>2718810</t>
        </is>
      </c>
      <c r="B300" s="79" t="inlineStr">
        <is>
          <t>خوخ صغير</t>
        </is>
      </c>
      <c r="C300" s="46">
        <f>IF(TRIM(A300)="","",IF(ISNUMBER(VALUE(TRIM(A300))),TEXT(VALUE(TRIM(A300)),"0"),TRIM(A300)))</f>
        <v/>
      </c>
    </row>
    <row r="301" ht="15" customHeight="1" s="47">
      <c r="A301" s="78" t="inlineStr">
        <is>
          <t>2745360</t>
        </is>
      </c>
      <c r="B301" s="79" t="inlineStr">
        <is>
          <t>كمثرى سوري كرتون صغير</t>
        </is>
      </c>
      <c r="C301" s="46">
        <f>IF(TRIM(A301)="","",IF(ISNUMBER(VALUE(TRIM(A301))),TEXT(VALUE(TRIM(A301)),"0"),TRIM(A301)))</f>
        <v/>
      </c>
    </row>
    <row r="302" ht="15" customHeight="1" s="47">
      <c r="A302" s="78" t="inlineStr">
        <is>
          <t>2745370</t>
        </is>
      </c>
      <c r="B302" s="79" t="inlineStr">
        <is>
          <t>خوخ كاب</t>
        </is>
      </c>
      <c r="C302" s="46">
        <f>IF(TRIM(A302)="","",IF(ISNUMBER(VALUE(TRIM(A302))),TEXT(VALUE(TRIM(A302)),"0"),TRIM(A302)))</f>
        <v/>
      </c>
    </row>
    <row r="303" ht="15" customHeight="1" s="47">
      <c r="A303" s="78" t="inlineStr">
        <is>
          <t>2775500</t>
        </is>
      </c>
      <c r="B303" s="79" t="inlineStr">
        <is>
          <t>مانجو مصرى زبدة</t>
        </is>
      </c>
      <c r="C303" s="46">
        <f>IF(TRIM(A303)="","",IF(ISNUMBER(VALUE(TRIM(A303))),TEXT(VALUE(TRIM(A303)),"0"),TRIM(A303)))</f>
        <v/>
      </c>
    </row>
    <row r="304" ht="15" customHeight="1" s="47">
      <c r="A304" s="78" t="inlineStr">
        <is>
          <t>2795650</t>
        </is>
      </c>
      <c r="B304" s="79" t="inlineStr">
        <is>
          <t>PLUMS U?TE 5\5.5KG</t>
        </is>
      </c>
      <c r="C304" s="46">
        <f>IF(TRIM(A304)="","",IF(ISNUMBER(VALUE(TRIM(A304))),TEXT(VALUE(TRIM(A304)),"0"),TRIM(A304)))</f>
        <v/>
      </c>
    </row>
    <row r="305" ht="15" customHeight="1" s="47">
      <c r="A305" s="78" t="inlineStr">
        <is>
          <t>2810890</t>
        </is>
      </c>
      <c r="B305" s="79" t="inlineStr">
        <is>
          <t>POMOGRINATE EGY 4/5 KGS</t>
        </is>
      </c>
      <c r="C305" s="46">
        <f>IF(TRIM(A305)="","",IF(ISNUMBER(VALUE(TRIM(A305))),TEXT(VALUE(TRIM(A305)),"0"),TRIM(A305)))</f>
        <v/>
      </c>
    </row>
    <row r="306" ht="15" customHeight="1" s="47">
      <c r="A306" s="78" t="inlineStr">
        <is>
          <t>2815000</t>
        </is>
      </c>
      <c r="B306" s="79" t="inlineStr">
        <is>
          <t>بخارة احمر</t>
        </is>
      </c>
      <c r="C306" s="46">
        <f>IF(TRIM(A306)="","",IF(ISNUMBER(VALUE(TRIM(A306))),TEXT(VALUE(TRIM(A306)),"0"),TRIM(A306)))</f>
        <v/>
      </c>
    </row>
    <row r="307" ht="15" customHeight="1" s="47">
      <c r="A307" s="78" t="inlineStr">
        <is>
          <t>2885710</t>
        </is>
      </c>
      <c r="B307" s="79" t="inlineStr">
        <is>
          <t>GRAPES WIHTE SEED LS INDAN KG</t>
        </is>
      </c>
      <c r="C307" s="46">
        <f>IF(TRIM(A307)="","",IF(ISNUMBER(VALUE(TRIM(A307))),TEXT(VALUE(TRIM(A307)),"0"),TRIM(A307)))</f>
        <v/>
      </c>
    </row>
    <row r="308" ht="15" customHeight="1" s="47">
      <c r="A308" s="78" t="inlineStr">
        <is>
          <t>2894070</t>
        </is>
      </c>
      <c r="B308" s="79" t="inlineStr">
        <is>
          <t>MANDARIN SPAIN CYPR KGS</t>
        </is>
      </c>
      <c r="C308" s="46">
        <f>IF(TRIM(A308)="","",IF(ISNUMBER(VALUE(TRIM(A308))),TEXT(VALUE(TRIM(A308)),"0"),TRIM(A308)))</f>
        <v/>
      </c>
    </row>
    <row r="309" ht="15" customHeight="1" s="47">
      <c r="A309" s="78" t="inlineStr">
        <is>
          <t>2934000</t>
        </is>
      </c>
      <c r="B309" s="79" t="inlineStr">
        <is>
          <t>CHERRIES PUNNET PCS</t>
        </is>
      </c>
      <c r="C309" s="46">
        <f>IF(TRIM(A309)="","",IF(ISNUMBER(VALUE(TRIM(A309))),TEXT(VALUE(TRIM(A309)),"0"),TRIM(A309)))</f>
        <v/>
      </c>
    </row>
    <row r="310" ht="15" customHeight="1" s="47">
      <c r="A310" s="78" t="inlineStr">
        <is>
          <t>2940460</t>
        </is>
      </c>
      <c r="B310" s="79" t="inlineStr">
        <is>
          <t>GRAPES BLACK PUNNET</t>
        </is>
      </c>
      <c r="C310" s="46">
        <f>IF(TRIM(A310)="","",IF(ISNUMBER(VALUE(TRIM(A310))),TEXT(VALUE(TRIM(A310)),"0"),TRIM(A310)))</f>
        <v/>
      </c>
    </row>
    <row r="311" ht="15" customHeight="1" s="47">
      <c r="A311" s="78" t="inlineStr">
        <is>
          <t>2968470</t>
        </is>
      </c>
      <c r="B311" s="79" t="inlineStr">
        <is>
          <t>بصل احمر 3/4 كيس</t>
        </is>
      </c>
      <c r="C311" s="46">
        <f>IF(TRIM(A311)="","",IF(ISNUMBER(VALUE(TRIM(A311))),TEXT(VALUE(TRIM(A311)),"0"),TRIM(A311)))</f>
        <v/>
      </c>
    </row>
    <row r="312" ht="15" customHeight="1" s="47">
      <c r="A312" s="78" t="inlineStr">
        <is>
          <t>2977569</t>
        </is>
      </c>
      <c r="B312" s="79" t="inlineStr">
        <is>
          <t>POTATOES BAG 9TO10KGS</t>
        </is>
      </c>
      <c r="C312" s="46">
        <f>IF(TRIM(A312)="","",IF(ISNUMBER(VALUE(TRIM(A312))),TEXT(VALUE(TRIM(A312)),"0"),TRIM(A312)))</f>
        <v/>
      </c>
    </row>
    <row r="313" ht="15" customHeight="1" s="47">
      <c r="A313" s="78" t="inlineStr">
        <is>
          <t>2986380</t>
        </is>
      </c>
      <c r="B313" s="79" t="inlineStr">
        <is>
          <t>MANGO EGYPT MABROKA 3.75KGS</t>
        </is>
      </c>
      <c r="C313" s="46">
        <f>IF(TRIM(A313)="","",IF(ISNUMBER(VALUE(TRIM(A313))),TEXT(VALUE(TRIM(A313)),"0"),TRIM(A313)))</f>
        <v/>
      </c>
    </row>
    <row r="314" ht="15" customHeight="1" s="47">
      <c r="A314" s="78" t="inlineStr">
        <is>
          <t>2986640</t>
        </is>
      </c>
      <c r="B314" s="79" t="inlineStr">
        <is>
          <t>PEARS FORELLE 12/13 KGS</t>
        </is>
      </c>
      <c r="C314" s="46">
        <f>IF(TRIM(A314)="","",IF(ISNUMBER(VALUE(TRIM(A314))),TEXT(VALUE(TRIM(A314)),"0"),TRIM(A314)))</f>
        <v/>
      </c>
    </row>
    <row r="315" ht="15" customHeight="1" s="47">
      <c r="A315" s="78" t="inlineStr">
        <is>
          <t>300102</t>
        </is>
      </c>
      <c r="B315" s="79" t="inlineStr">
        <is>
          <t>افندي مغربي.</t>
        </is>
      </c>
      <c r="C315" s="46">
        <f>IF(TRIM(A315)="","",IF(ISNUMBER(VALUE(TRIM(A315))),TEXT(VALUE(TRIM(A315)),"0"),TRIM(A315)))</f>
        <v/>
      </c>
    </row>
    <row r="316" ht="15" customHeight="1" s="47">
      <c r="A316" s="78" t="inlineStr">
        <is>
          <t>300104</t>
        </is>
      </c>
      <c r="B316" s="79" t="inlineStr">
        <is>
          <t>كلمنتينا اسباني</t>
        </is>
      </c>
      <c r="C316" s="46">
        <f>IF(TRIM(A316)="","",IF(ISNUMBER(VALUE(TRIM(A316))),TEXT(VALUE(TRIM(A316)),"0"),TRIM(A316)))</f>
        <v/>
      </c>
    </row>
    <row r="317" ht="15" customHeight="1" s="47">
      <c r="A317" s="78" t="inlineStr">
        <is>
          <t>300105</t>
        </is>
      </c>
      <c r="B317" s="79" t="inlineStr">
        <is>
          <t>رمان هندي</t>
        </is>
      </c>
      <c r="C317" s="46">
        <f>IF(TRIM(A317)="","",IF(ISNUMBER(VALUE(TRIM(A317))),TEXT(VALUE(TRIM(A317)),"0"),TRIM(A317)))</f>
        <v/>
      </c>
    </row>
    <row r="318" ht="15" customHeight="1" s="47">
      <c r="A318" s="78" t="inlineStr">
        <is>
          <t>300106</t>
        </is>
      </c>
      <c r="B318" s="79" t="inlineStr">
        <is>
          <t>رمان سوري</t>
        </is>
      </c>
      <c r="C318" s="46">
        <f>IF(TRIM(A318)="","",IF(ISNUMBER(VALUE(TRIM(A318))),TEXT(VALUE(TRIM(A318)),"0"),TRIM(A318)))</f>
        <v/>
      </c>
    </row>
    <row r="319" ht="15" customHeight="1" s="47">
      <c r="A319" s="78" t="inlineStr">
        <is>
          <t>300300</t>
        </is>
      </c>
      <c r="B319" s="79" t="inlineStr">
        <is>
          <t>دراجون فروت</t>
        </is>
      </c>
      <c r="C319" s="46">
        <f>IF(TRIM(A319)="","",IF(ISNUMBER(VALUE(TRIM(A319))),TEXT(VALUE(TRIM(A319)),"0"),TRIM(A319)))</f>
        <v/>
      </c>
    </row>
    <row r="320" ht="15" customHeight="1" s="47">
      <c r="A320" s="78" t="inlineStr">
        <is>
          <t>300911</t>
        </is>
      </c>
      <c r="B320" s="79" t="inlineStr">
        <is>
          <t>برقوق</t>
        </is>
      </c>
      <c r="C320" s="46">
        <f>IF(TRIM(A320)="","",IF(ISNUMBER(VALUE(TRIM(A320))),TEXT(VALUE(TRIM(A320)),"0"),TRIM(A320)))</f>
        <v/>
      </c>
    </row>
    <row r="321" ht="15" customHeight="1" s="47">
      <c r="A321" s="78" t="inlineStr">
        <is>
          <t>30201</t>
        </is>
      </c>
      <c r="B321" s="79" t="inlineStr">
        <is>
          <t>كركم.</t>
        </is>
      </c>
      <c r="C321" s="46">
        <f>IF(TRIM(A321)="","",IF(ISNUMBER(VALUE(TRIM(A321))),TEXT(VALUE(TRIM(A321)),"0"),TRIM(A321)))</f>
        <v/>
      </c>
    </row>
    <row r="322" ht="15" customHeight="1" s="47">
      <c r="A322" s="78" t="inlineStr">
        <is>
          <t>3034600</t>
        </is>
      </c>
      <c r="B322" s="79" t="inlineStr">
        <is>
          <t>طماطم TUR/JOR  5/6 كجم</t>
        </is>
      </c>
      <c r="C322" s="46">
        <f>IF(TRIM(A322)="","",IF(ISNUMBER(VALUE(TRIM(A322))),TEXT(VALUE(TRIM(A322)),"0"),TRIM(A322)))</f>
        <v/>
      </c>
    </row>
    <row r="323" ht="15" customHeight="1" s="47">
      <c r="A323" s="78" t="inlineStr">
        <is>
          <t>3048180</t>
        </is>
      </c>
      <c r="B323" s="79" t="inlineStr">
        <is>
          <t>نكتارين 2.5 الى 3 كجم</t>
        </is>
      </c>
      <c r="C323" s="46">
        <f>IF(TRIM(A323)="","",IF(ISNUMBER(VALUE(TRIM(A323))),TEXT(VALUE(TRIM(A323)),"0"),TRIM(A323)))</f>
        <v/>
      </c>
    </row>
    <row r="324" ht="15" customHeight="1" s="47">
      <c r="A324" s="78" t="inlineStr">
        <is>
          <t>3050660</t>
        </is>
      </c>
      <c r="B324" s="79" t="inlineStr">
        <is>
          <t>MANDARIN SPAIN CYPR 9/10 KGS</t>
        </is>
      </c>
      <c r="C324" s="46">
        <f>IF(TRIM(A324)="","",IF(ISNUMBER(VALUE(TRIM(A324))),TEXT(VALUE(TRIM(A324)),"0"),TRIM(A324)))</f>
        <v/>
      </c>
    </row>
    <row r="325" ht="15" customHeight="1" s="47">
      <c r="A325" s="78" t="inlineStr">
        <is>
          <t>3064250</t>
        </is>
      </c>
      <c r="B325" s="79" t="inlineStr">
        <is>
          <t>بخارة احمر/ اسود كجم</t>
        </is>
      </c>
      <c r="C325" s="46">
        <f>IF(TRIM(A325)="","",IF(ISNUMBER(VALUE(TRIM(A325))),TEXT(VALUE(TRIM(A325)),"0"),TRIM(A325)))</f>
        <v/>
      </c>
    </row>
    <row r="326" ht="15" customHeight="1" s="47">
      <c r="A326" s="78" t="inlineStr">
        <is>
          <t>3081920</t>
        </is>
      </c>
      <c r="B326" s="79" t="inlineStr">
        <is>
          <t>برتقال عصير</t>
        </is>
      </c>
      <c r="C326" s="46">
        <f>IF(TRIM(A326)="","",IF(ISNUMBER(VALUE(TRIM(A326))),TEXT(VALUE(TRIM(A326)),"0"),TRIM(A326)))</f>
        <v/>
      </c>
    </row>
    <row r="327" ht="15" customHeight="1" s="47">
      <c r="A327" s="78" t="inlineStr">
        <is>
          <t>3121450</t>
        </is>
      </c>
      <c r="B327" s="79" t="inlineStr">
        <is>
          <t>مانجو جيزاني</t>
        </is>
      </c>
      <c r="C327" s="46">
        <f>IF(TRIM(A327)="","",IF(ISNUMBER(VALUE(TRIM(A327))),TEXT(VALUE(TRIM(A327)),"0"),TRIM(A327)))</f>
        <v/>
      </c>
    </row>
    <row r="328" ht="15" customHeight="1" s="47">
      <c r="A328" s="78" t="inlineStr">
        <is>
          <t>3121460</t>
        </is>
      </c>
      <c r="B328" s="79" t="inlineStr">
        <is>
          <t>مانجا سمكة</t>
        </is>
      </c>
      <c r="C328" s="46">
        <f>IF(TRIM(A328)="","",IF(ISNUMBER(VALUE(TRIM(A328))),TEXT(VALUE(TRIM(A328)),"0"),TRIM(A328)))</f>
        <v/>
      </c>
    </row>
    <row r="329" ht="15" customHeight="1" s="47">
      <c r="A329" s="78" t="inlineStr">
        <is>
          <t>3129830</t>
        </is>
      </c>
      <c r="B329" s="79" t="inlineStr">
        <is>
          <t>CHERRIES 4.5-5KG</t>
        </is>
      </c>
      <c r="C329" s="46">
        <f>IF(TRIM(A329)="","",IF(ISNUMBER(VALUE(TRIM(A329))),TEXT(VALUE(TRIM(A329)),"0"),TRIM(A329)))</f>
        <v/>
      </c>
    </row>
    <row r="330" ht="15" customHeight="1" s="47">
      <c r="A330" s="78" t="inlineStr">
        <is>
          <t>3129930</t>
        </is>
      </c>
      <c r="B330" s="79" t="inlineStr">
        <is>
          <t>MANDARIN TURKEY3/3.50KG</t>
        </is>
      </c>
      <c r="C330" s="46">
        <f>IF(TRIM(A330)="","",IF(ISNUMBER(VALUE(TRIM(A330))),TEXT(VALUE(TRIM(A330)),"0"),TRIM(A330)))</f>
        <v/>
      </c>
    </row>
    <row r="331" ht="15" customHeight="1" s="47">
      <c r="A331" s="78" t="inlineStr">
        <is>
          <t>3135200</t>
        </is>
      </c>
      <c r="B331" s="79" t="inlineStr">
        <is>
          <t>MANGO TOMMY2.5/3KG</t>
        </is>
      </c>
      <c r="C331" s="46">
        <f>IF(TRIM(A331)="","",IF(ISNUMBER(VALUE(TRIM(A331))),TEXT(VALUE(TRIM(A331)),"0"),TRIM(A331)))</f>
        <v/>
      </c>
    </row>
    <row r="332" ht="15" customHeight="1" s="47">
      <c r="A332" s="78" t="inlineStr">
        <is>
          <t>3136050</t>
        </is>
      </c>
      <c r="B332" s="79" t="inlineStr">
        <is>
          <t>MANGO BADAMI YEMENI</t>
        </is>
      </c>
      <c r="C332" s="46">
        <f>IF(TRIM(A332)="","",IF(ISNUMBER(VALUE(TRIM(A332))),TEXT(VALUE(TRIM(A332)),"0"),TRIM(A332)))</f>
        <v/>
      </c>
    </row>
    <row r="333" ht="15" customHeight="1" s="47">
      <c r="A333" s="78" t="inlineStr">
        <is>
          <t>3136060</t>
        </is>
      </c>
      <c r="B333" s="79" t="inlineStr">
        <is>
          <t>مانجا تومي</t>
        </is>
      </c>
      <c r="C333" s="46">
        <f>IF(TRIM(A333)="","",IF(ISNUMBER(VALUE(TRIM(A333))),TEXT(VALUE(TRIM(A333)),"0"),TRIM(A333)))</f>
        <v/>
      </c>
    </row>
    <row r="334" ht="15" customHeight="1" s="47">
      <c r="A334" s="78" t="inlineStr">
        <is>
          <t>3136070</t>
        </is>
      </c>
      <c r="B334" s="79" t="inlineStr">
        <is>
          <t>مانجو زبده يمنى كجم</t>
        </is>
      </c>
      <c r="C334" s="46">
        <f>IF(TRIM(A334)="","",IF(ISNUMBER(VALUE(TRIM(A334))),TEXT(VALUE(TRIM(A334)),"0"),TRIM(A334)))</f>
        <v/>
      </c>
    </row>
    <row r="335" ht="15" customHeight="1" s="47">
      <c r="A335" s="78" t="inlineStr">
        <is>
          <t>3136080</t>
        </is>
      </c>
      <c r="B335" s="79" t="inlineStr">
        <is>
          <t>مانجا بادامي / يمني كيلو</t>
        </is>
      </c>
      <c r="C335" s="46">
        <f>IF(TRIM(A335)="","",IF(ISNUMBER(VALUE(TRIM(A335))),TEXT(VALUE(TRIM(A335)),"0"),TRIM(A335)))</f>
        <v/>
      </c>
    </row>
    <row r="336" ht="15" customHeight="1" s="47">
      <c r="A336" s="78" t="inlineStr">
        <is>
          <t>3184990</t>
        </is>
      </c>
      <c r="B336" s="79" t="inlineStr">
        <is>
          <t>MELON SWEET 10.25/10.50KGS</t>
        </is>
      </c>
      <c r="C336" s="46">
        <f>IF(TRIM(A336)="","",IF(ISNUMBER(VALUE(TRIM(A336))),TEXT(VALUE(TRIM(A336)),"0"),TRIM(A336)))</f>
        <v/>
      </c>
    </row>
    <row r="337" ht="15" customHeight="1" s="47">
      <c r="A337" s="78" t="inlineStr">
        <is>
          <t>3186020</t>
        </is>
      </c>
      <c r="B337" s="79" t="inlineStr">
        <is>
          <t>ONION SHALLOS INDIAN 4.5/5KG</t>
        </is>
      </c>
      <c r="C337" s="46">
        <f>IF(TRIM(A337)="","",IF(ISNUMBER(VALUE(TRIM(A337))),TEXT(VALUE(TRIM(A337)),"0"),TRIM(A337)))</f>
        <v/>
      </c>
    </row>
    <row r="338" ht="15" customHeight="1" s="47">
      <c r="A338" s="78" t="inlineStr">
        <is>
          <t>3189560</t>
        </is>
      </c>
      <c r="B338" s="79" t="inlineStr">
        <is>
          <t>بطاطا كيس محلي 2.5-3 كيلو</t>
        </is>
      </c>
      <c r="C338" s="46">
        <f>IF(TRIM(A338)="","",IF(ISNUMBER(VALUE(TRIM(A338))),TEXT(VALUE(TRIM(A338)),"0"),TRIM(A338)))</f>
        <v/>
      </c>
    </row>
    <row r="339" ht="15" customHeight="1" s="47">
      <c r="A339" s="78" t="inlineStr">
        <is>
          <t>3217460</t>
        </is>
      </c>
      <c r="B339" s="79" t="inlineStr">
        <is>
          <t>POMOGRINATE YEMENI 11.75</t>
        </is>
      </c>
      <c r="C339" s="46">
        <f>IF(TRIM(A339)="","",IF(ISNUMBER(VALUE(TRIM(A339))),TEXT(VALUE(TRIM(A339)),"0"),TRIM(A339)))</f>
        <v/>
      </c>
    </row>
    <row r="340" ht="15" customHeight="1" s="47">
      <c r="A340" s="78" t="inlineStr">
        <is>
          <t>3243240</t>
        </is>
      </c>
      <c r="B340" s="79" t="inlineStr">
        <is>
          <t>CHESTNUTS BAG</t>
        </is>
      </c>
      <c r="C340" s="46">
        <f>IF(TRIM(A340)="","",IF(ISNUMBER(VALUE(TRIM(A340))),TEXT(VALUE(TRIM(A340)),"0"),TRIM(A340)))</f>
        <v/>
      </c>
    </row>
    <row r="341" ht="15" customHeight="1" s="47">
      <c r="A341" s="78" t="inlineStr">
        <is>
          <t>3269880</t>
        </is>
      </c>
      <c r="B341" s="79" t="inlineStr">
        <is>
          <t>Orange Navel 14.5/15kgs</t>
        </is>
      </c>
      <c r="C341" s="46">
        <f>IF(TRIM(A341)="","",IF(ISNUMBER(VALUE(TRIM(A341))),TEXT(VALUE(TRIM(A341)),"0"),TRIM(A341)))</f>
        <v/>
      </c>
    </row>
    <row r="342" ht="15" customHeight="1" s="47">
      <c r="A342" s="78" t="inlineStr">
        <is>
          <t>3313470</t>
        </is>
      </c>
      <c r="B342" s="79" t="inlineStr">
        <is>
          <t>MANGOO TAIMOR</t>
        </is>
      </c>
      <c r="C342" s="46">
        <f>IF(TRIM(A342)="","",IF(ISNUMBER(VALUE(TRIM(A342))),TEXT(VALUE(TRIM(A342)),"0"),TRIM(A342)))</f>
        <v/>
      </c>
    </row>
    <row r="343" ht="15" customHeight="1" s="47">
      <c r="A343" s="78" t="inlineStr">
        <is>
          <t>3313480</t>
        </is>
      </c>
      <c r="B343" s="79" t="inlineStr">
        <is>
          <t>مانجا تيمور يمني كيلو</t>
        </is>
      </c>
      <c r="C343" s="46">
        <f>IF(TRIM(A343)="","",IF(ISNUMBER(VALUE(TRIM(A343))),TEXT(VALUE(TRIM(A343)),"0"),TRIM(A343)))</f>
        <v/>
      </c>
    </row>
    <row r="344" ht="15" customHeight="1" s="47">
      <c r="A344" s="78" t="inlineStr">
        <is>
          <t>333020</t>
        </is>
      </c>
      <c r="B344" s="79" t="inlineStr">
        <is>
          <t>APPLE GALA 18.5 TO 19 KGS</t>
        </is>
      </c>
      <c r="C344" s="46">
        <f>IF(TRIM(A344)="","",IF(ISNUMBER(VALUE(TRIM(A344))),TEXT(VALUE(TRIM(A344)),"0"),TRIM(A344)))</f>
        <v/>
      </c>
    </row>
    <row r="345" ht="15" customHeight="1" s="47">
      <c r="A345" s="78" t="inlineStr">
        <is>
          <t>3335850</t>
        </is>
      </c>
      <c r="B345" s="79" t="inlineStr">
        <is>
          <t>PEARS AFR ROSEMARY12/13KG</t>
        </is>
      </c>
      <c r="C345" s="46">
        <f>IF(TRIM(A345)="","",IF(ISNUMBER(VALUE(TRIM(A345))),TEXT(VALUE(TRIM(A345)),"0"),TRIM(A345)))</f>
        <v/>
      </c>
    </row>
    <row r="346" ht="15" customHeight="1" s="47">
      <c r="A346" s="78" t="inlineStr">
        <is>
          <t>3336270</t>
        </is>
      </c>
      <c r="B346" s="79" t="inlineStr">
        <is>
          <t>PEARS AFR(SEMPRE)12,5TO13</t>
        </is>
      </c>
      <c r="C346" s="46">
        <f>IF(TRIM(A346)="","",IF(ISNUMBER(VALUE(TRIM(A346))),TEXT(VALUE(TRIM(A346)),"0"),TRIM(A346)))</f>
        <v/>
      </c>
    </row>
    <row r="347" ht="15" customHeight="1" s="47">
      <c r="A347" s="78" t="inlineStr">
        <is>
          <t>3364940</t>
        </is>
      </c>
      <c r="B347" s="79" t="inlineStr">
        <is>
          <t>MANGO SMAKKH 3/3.5 KG</t>
        </is>
      </c>
      <c r="C347" s="46">
        <f>IF(TRIM(A347)="","",IF(ISNUMBER(VALUE(TRIM(A347))),TEXT(VALUE(TRIM(A347)),"0"),TRIM(A347)))</f>
        <v/>
      </c>
    </row>
    <row r="348" ht="15" customHeight="1" s="47">
      <c r="A348" s="78" t="inlineStr">
        <is>
          <t>3388930</t>
        </is>
      </c>
      <c r="B348" s="79" t="inlineStr">
        <is>
          <t>LETTUSE ICEBERG 5.5/6 KG</t>
        </is>
      </c>
      <c r="C348" s="46">
        <f>IF(TRIM(A348)="","",IF(ISNUMBER(VALUE(TRIM(A348))),TEXT(VALUE(TRIM(A348)),"0"),TRIM(A348)))</f>
        <v/>
      </c>
    </row>
    <row r="349" ht="15" customHeight="1" s="47">
      <c r="A349" s="78" t="inlineStr">
        <is>
          <t>3392060</t>
        </is>
      </c>
      <c r="B349" s="79" t="inlineStr">
        <is>
          <t>DATES FRESH LUNA 1.5\1.9KG</t>
        </is>
      </c>
      <c r="C349" s="46">
        <f>IF(TRIM(A349)="","",IF(ISNUMBER(VALUE(TRIM(A349))),TEXT(VALUE(TRIM(A349)),"0"),TRIM(A349)))</f>
        <v/>
      </c>
    </row>
    <row r="350" ht="15" customHeight="1" s="47">
      <c r="A350" s="78" t="inlineStr">
        <is>
          <t>3393750</t>
        </is>
      </c>
      <c r="B350" s="79" t="inlineStr">
        <is>
          <t>بصل احمر كيس 5/6 كجم</t>
        </is>
      </c>
      <c r="C350" s="46">
        <f>IF(TRIM(A350)="","",IF(ISNUMBER(VALUE(TRIM(A350))),TEXT(VALUE(TRIM(A350)),"0"),TRIM(A350)))</f>
        <v/>
      </c>
    </row>
    <row r="351" ht="15" customHeight="1" s="47">
      <c r="A351" s="78" t="inlineStr">
        <is>
          <t>3395100</t>
        </is>
      </c>
      <c r="B351" s="79" t="inlineStr">
        <is>
          <t>MELON SWEET 11/12 KGS</t>
        </is>
      </c>
      <c r="C351" s="46">
        <f>IF(TRIM(A351)="","",IF(ISNUMBER(VALUE(TRIM(A351))),TEXT(VALUE(TRIM(A351)),"0"),TRIM(A351)))</f>
        <v/>
      </c>
    </row>
    <row r="352" ht="15" customHeight="1" s="47">
      <c r="A352" s="78" t="inlineStr">
        <is>
          <t>3417760</t>
        </is>
      </c>
      <c r="B352" s="79" t="inlineStr">
        <is>
          <t>POMOGRINATE TURKEY 4/4.5KGS</t>
        </is>
      </c>
      <c r="C352" s="46">
        <f>IF(TRIM(A352)="","",IF(ISNUMBER(VALUE(TRIM(A352))),TEXT(VALUE(TRIM(A352)),"0"),TRIM(A352)))</f>
        <v/>
      </c>
    </row>
    <row r="353" ht="15" customHeight="1" s="47">
      <c r="A353" s="78" t="inlineStr">
        <is>
          <t>3779260</t>
        </is>
      </c>
      <c r="B353" s="79" t="inlineStr">
        <is>
          <t>MANGO EGYPT / SEDIQ 4/4.5 KGS</t>
        </is>
      </c>
      <c r="C353" s="46">
        <f>IF(TRIM(A353)="","",IF(ISNUMBER(VALUE(TRIM(A353))),TEXT(VALUE(TRIM(A353)),"0"),TRIM(A353)))</f>
        <v/>
      </c>
    </row>
    <row r="354" ht="15" customHeight="1" s="47">
      <c r="A354" s="78" t="inlineStr">
        <is>
          <t>3812090</t>
        </is>
      </c>
      <c r="B354" s="79" t="inlineStr">
        <is>
          <t>GRAPES BLACK 4.5/5KG</t>
        </is>
      </c>
      <c r="C354" s="46">
        <f>IF(TRIM(A354)="","",IF(ISNUMBER(VALUE(TRIM(A354))),TEXT(VALUE(TRIM(A354)),"0"),TRIM(A354)))</f>
        <v/>
      </c>
    </row>
    <row r="355" ht="15" customHeight="1" s="47">
      <c r="A355" s="78" t="inlineStr">
        <is>
          <t>3823340</t>
        </is>
      </c>
      <c r="B355" s="79" t="inlineStr">
        <is>
          <t>طماطم كوكتيل 500 جرام</t>
        </is>
      </c>
      <c r="C355" s="46">
        <f>IF(TRIM(A355)="","",IF(ISNUMBER(VALUE(TRIM(A355))),TEXT(VALUE(TRIM(A355)),"0"),TRIM(A355)))</f>
        <v/>
      </c>
    </row>
    <row r="356" ht="15" customHeight="1" s="47">
      <c r="A356" s="78" t="inlineStr">
        <is>
          <t>3848410</t>
        </is>
      </c>
      <c r="B356" s="79" t="inlineStr">
        <is>
          <t>MANDAAI MEGYPT8/8.5KGS</t>
        </is>
      </c>
      <c r="C356" s="46">
        <f>IF(TRIM(A356)="","",IF(ISNUMBER(VALUE(TRIM(A356))),TEXT(VALUE(TRIM(A356)),"0"),TRIM(A356)))</f>
        <v/>
      </c>
    </row>
    <row r="357" ht="15" customHeight="1" s="47">
      <c r="A357" s="78" t="inlineStr">
        <is>
          <t>3848411</t>
        </is>
      </c>
      <c r="B357" s="79" t="inlineStr">
        <is>
          <t>وحدات التبريد</t>
        </is>
      </c>
      <c r="C357" s="46">
        <f>IF(TRIM(A357)="","",IF(ISNUMBER(VALUE(TRIM(A357))),TEXT(VALUE(TRIM(A357)),"0"),TRIM(A357)))</f>
        <v/>
      </c>
    </row>
    <row r="358" ht="15" customHeight="1" s="47">
      <c r="A358" s="78" t="inlineStr">
        <is>
          <t>4154</t>
        </is>
      </c>
      <c r="B358" s="79" t="inlineStr">
        <is>
          <t>توت ازرق</t>
        </is>
      </c>
      <c r="C358" s="46">
        <f>IF(TRIM(A358)="","",IF(ISNUMBER(VALUE(TRIM(A358))),TEXT(VALUE(TRIM(A358)),"0"),TRIM(A358)))</f>
        <v/>
      </c>
    </row>
    <row r="359" ht="15" customHeight="1" s="47">
      <c r="A359" s="78" t="inlineStr">
        <is>
          <t>4155</t>
        </is>
      </c>
      <c r="B359" s="79" t="inlineStr">
        <is>
          <t>توت اسود</t>
        </is>
      </c>
      <c r="C359" s="46">
        <f>IF(TRIM(A359)="","",IF(ISNUMBER(VALUE(TRIM(A359))),TEXT(VALUE(TRIM(A359)),"0"),TRIM(A359)))</f>
        <v/>
      </c>
    </row>
    <row r="360" ht="15" customHeight="1" s="47">
      <c r="A360" s="78" t="inlineStr">
        <is>
          <t>448430</t>
        </is>
      </c>
      <c r="B360" s="79" t="inlineStr">
        <is>
          <t>ثوم بولك كيلو</t>
        </is>
      </c>
      <c r="C360" s="46">
        <f>IF(TRIM(A360)="","",IF(ISNUMBER(VALUE(TRIM(A360))),TEXT(VALUE(TRIM(A360)),"0"),TRIM(A360)))</f>
        <v/>
      </c>
    </row>
    <row r="361" ht="15" customHeight="1" s="47">
      <c r="A361" s="78" t="inlineStr">
        <is>
          <t>448440</t>
        </is>
      </c>
      <c r="B361" s="79" t="inlineStr">
        <is>
          <t>زنجبيل</t>
        </is>
      </c>
      <c r="C361" s="46">
        <f>IF(TRIM(A361)="","",IF(ISNUMBER(VALUE(TRIM(A361))),TEXT(VALUE(TRIM(A361)),"0"),TRIM(A361)))</f>
        <v/>
      </c>
    </row>
    <row r="362" ht="15" customHeight="1" s="47">
      <c r="A362" s="78" t="inlineStr">
        <is>
          <t>448610</t>
        </is>
      </c>
      <c r="B362" s="79" t="inlineStr">
        <is>
          <t>بصل احمر بالك كيلو</t>
        </is>
      </c>
      <c r="C362" s="46">
        <f>IF(TRIM(A362)="","",IF(ISNUMBER(VALUE(TRIM(A362))),TEXT(VALUE(TRIM(A362)),"0"),TRIM(A362)))</f>
        <v/>
      </c>
    </row>
    <row r="363" ht="15" customHeight="1" s="47">
      <c r="A363" s="78" t="inlineStr">
        <is>
          <t>4486100</t>
        </is>
      </c>
      <c r="B363" s="79" t="inlineStr">
        <is>
          <t>ONIONS RED BULK 15 KG</t>
        </is>
      </c>
      <c r="C363" s="46">
        <f>IF(TRIM(A363)="","",IF(ISNUMBER(VALUE(TRIM(A363))),TEXT(VALUE(TRIM(A363)),"0"),TRIM(A363)))</f>
        <v/>
      </c>
    </row>
    <row r="364" ht="15" customHeight="1" s="47">
      <c r="A364" s="78" t="inlineStr">
        <is>
          <t>448640</t>
        </is>
      </c>
      <c r="B364" s="79" t="inlineStr">
        <is>
          <t>بصل احمر كيس وسط</t>
        </is>
      </c>
      <c r="C364" s="46">
        <f>IF(TRIM(A364)="","",IF(ISNUMBER(VALUE(TRIM(A364))),TEXT(VALUE(TRIM(A364)),"0"),TRIM(A364)))</f>
        <v/>
      </c>
    </row>
    <row r="365" ht="15" customHeight="1" s="47">
      <c r="A365" s="78" t="inlineStr">
        <is>
          <t>448650</t>
        </is>
      </c>
      <c r="B365" s="79" t="inlineStr">
        <is>
          <t>بصل ابيض كيس وسط</t>
        </is>
      </c>
      <c r="C365" s="46">
        <f>IF(TRIM(A365)="","",IF(ISNUMBER(VALUE(TRIM(A365))),TEXT(VALUE(TRIM(A365)),"0"),TRIM(A365)))</f>
        <v/>
      </c>
    </row>
    <row r="366" ht="15" customHeight="1" s="47">
      <c r="A366" s="78" t="inlineStr">
        <is>
          <t>448660</t>
        </is>
      </c>
      <c r="B366" s="79" t="inlineStr">
        <is>
          <t>بصل ابيض</t>
        </is>
      </c>
      <c r="C366" s="46">
        <f>IF(TRIM(A366)="","",IF(ISNUMBER(VALUE(TRIM(A366))),TEXT(VALUE(TRIM(A366)),"0"),TRIM(A366)))</f>
        <v/>
      </c>
    </row>
    <row r="367" ht="15" customHeight="1" s="47">
      <c r="A367" s="78" t="inlineStr">
        <is>
          <t>448680</t>
        </is>
      </c>
      <c r="B367" s="79" t="inlineStr">
        <is>
          <t>بصل بني / اصفر بالك</t>
        </is>
      </c>
      <c r="C367" s="46">
        <f>IF(TRIM(A367)="","",IF(ISNUMBER(VALUE(TRIM(A367))),TEXT(VALUE(TRIM(A367)),"0"),TRIM(A367)))</f>
        <v/>
      </c>
    </row>
    <row r="368" ht="15" customHeight="1" s="47">
      <c r="A368" s="78" t="inlineStr">
        <is>
          <t>448780</t>
        </is>
      </c>
      <c r="B368" s="79" t="inlineStr">
        <is>
          <t>فلفل رومي اصفر</t>
        </is>
      </c>
      <c r="C368" s="46">
        <f>IF(TRIM(A368)="","",IF(ISNUMBER(VALUE(TRIM(A368))),TEXT(VALUE(TRIM(A368)),"0"),TRIM(A368)))</f>
        <v/>
      </c>
    </row>
    <row r="369" ht="15" customHeight="1" s="47">
      <c r="A369" s="78" t="inlineStr">
        <is>
          <t>448790</t>
        </is>
      </c>
      <c r="B369" s="79" t="inlineStr">
        <is>
          <t>فلفل رومي احمر</t>
        </is>
      </c>
      <c r="C369" s="46">
        <f>IF(TRIM(A369)="","",IF(ISNUMBER(VALUE(TRIM(A369))),TEXT(VALUE(TRIM(A369)),"0"),TRIM(A369)))</f>
        <v/>
      </c>
    </row>
    <row r="370" ht="15" customHeight="1" s="47">
      <c r="A370" s="78" t="inlineStr">
        <is>
          <t>448830</t>
        </is>
      </c>
      <c r="B370" s="79" t="inlineStr">
        <is>
          <t>بطاطس كيلو</t>
        </is>
      </c>
      <c r="C370" s="46">
        <f>IF(TRIM(A370)="","",IF(ISNUMBER(VALUE(TRIM(A370))),TEXT(VALUE(TRIM(A370)),"0"),TRIM(A370)))</f>
        <v/>
      </c>
    </row>
    <row r="371" ht="15" customHeight="1" s="47">
      <c r="A371" s="78" t="inlineStr">
        <is>
          <t>448950</t>
        </is>
      </c>
      <c r="B371" s="79" t="inlineStr">
        <is>
          <t>طماطم شيري 250 جرام</t>
        </is>
      </c>
      <c r="C371" s="46">
        <f>IF(TRIM(A371)="","",IF(ISNUMBER(VALUE(TRIM(A371))),TEXT(VALUE(TRIM(A371)),"0"),TRIM(A371)))</f>
        <v/>
      </c>
    </row>
    <row r="372" ht="15" customHeight="1" s="47">
      <c r="A372" s="78" t="inlineStr">
        <is>
          <t>448950.</t>
        </is>
      </c>
      <c r="B372" s="79" t="inlineStr">
        <is>
          <t>TOMATO CHERRY 200TO250GRMS</t>
        </is>
      </c>
      <c r="C372" s="46">
        <f>IF(TRIM(A372)="","",IF(ISNUMBER(VALUE(TRIM(A372))),TEXT(VALUE(TRIM(A372)),"0"),TRIM(A372)))</f>
        <v/>
      </c>
    </row>
    <row r="373" ht="15" customHeight="1" s="47">
      <c r="A373" s="78" t="inlineStr">
        <is>
          <t>449080</t>
        </is>
      </c>
      <c r="B373" s="79" t="inlineStr">
        <is>
          <t>ثوم</t>
        </is>
      </c>
      <c r="C373" s="46">
        <f>IF(TRIM(A373)="","",IF(ISNUMBER(VALUE(TRIM(A373))),TEXT(VALUE(TRIM(A373)),"0"),TRIM(A373)))</f>
        <v/>
      </c>
    </row>
    <row r="374" ht="15" customHeight="1" s="47">
      <c r="A374" s="78" t="inlineStr">
        <is>
          <t>449370</t>
        </is>
      </c>
      <c r="B374" s="79" t="inlineStr">
        <is>
          <t>طماطم</t>
        </is>
      </c>
      <c r="C374" s="46">
        <f>IF(TRIM(A374)="","",IF(ISNUMBER(VALUE(TRIM(A374))),TEXT(VALUE(TRIM(A374)),"0"),TRIM(A374)))</f>
        <v/>
      </c>
    </row>
    <row r="375" ht="15" customHeight="1" s="47">
      <c r="A375" s="78" t="inlineStr">
        <is>
          <t>449450</t>
        </is>
      </c>
      <c r="B375" s="79" t="inlineStr">
        <is>
          <t>خس مدور</t>
        </is>
      </c>
      <c r="C375" s="46">
        <f>IF(TRIM(A375)="","",IF(ISNUMBER(VALUE(TRIM(A375))),TEXT(VALUE(TRIM(A375)),"0"),TRIM(A375)))</f>
        <v/>
      </c>
    </row>
    <row r="376" ht="15" customHeight="1" s="47">
      <c r="A376" s="78" t="inlineStr">
        <is>
          <t>449950</t>
        </is>
      </c>
      <c r="B376" s="79" t="inlineStr">
        <is>
          <t>ثوم كرتون</t>
        </is>
      </c>
      <c r="C376" s="46">
        <f>IF(TRIM(A376)="","",IF(ISNUMBER(VALUE(TRIM(A376))),TEXT(VALUE(TRIM(A376)),"0"),TRIM(A376)))</f>
        <v/>
      </c>
    </row>
    <row r="377" ht="15" customHeight="1" s="47">
      <c r="A377" s="78" t="inlineStr">
        <is>
          <t>452800</t>
        </is>
      </c>
      <c r="B377" s="79" t="inlineStr">
        <is>
          <t>تفاح</t>
        </is>
      </c>
      <c r="C377" s="46">
        <f>IF(TRIM(A377)="","",IF(ISNUMBER(VALUE(TRIM(A377))),TEXT(VALUE(TRIM(A377)),"0"),TRIM(A377)))</f>
        <v/>
      </c>
    </row>
    <row r="378" ht="15" customHeight="1" s="47">
      <c r="A378" s="78" t="inlineStr">
        <is>
          <t>452830</t>
        </is>
      </c>
      <c r="B378" s="79" t="inlineStr">
        <is>
          <t>APRICOT  KG</t>
        </is>
      </c>
      <c r="C378" s="46">
        <f>IF(TRIM(A378)="","",IF(ISNUMBER(VALUE(TRIM(A378))),TEXT(VALUE(TRIM(A378)),"0"),TRIM(A378)))</f>
        <v/>
      </c>
    </row>
    <row r="379" ht="15" customHeight="1" s="47">
      <c r="A379" s="78" t="inlineStr">
        <is>
          <t>452850</t>
        </is>
      </c>
      <c r="B379" s="79" t="inlineStr">
        <is>
          <t>مانجو بدامي</t>
        </is>
      </c>
      <c r="C379" s="46">
        <f>IF(TRIM(A379)="","",IF(ISNUMBER(VALUE(TRIM(A379))),TEXT(VALUE(TRIM(A379)),"0"),TRIM(A379)))</f>
        <v/>
      </c>
    </row>
    <row r="380" ht="15" customHeight="1" s="47">
      <c r="A380" s="78" t="inlineStr">
        <is>
          <t>453340</t>
        </is>
      </c>
      <c r="B380" s="79" t="inlineStr">
        <is>
          <t>المن اصفر</t>
        </is>
      </c>
      <c r="C380" s="46">
        <f>IF(TRIM(A380)="","",IF(ISNUMBER(VALUE(TRIM(A380))),TEXT(VALUE(TRIM(A380)),"0"),TRIM(A380)))</f>
        <v/>
      </c>
    </row>
    <row r="381" ht="15" customHeight="1" s="47">
      <c r="A381" s="78" t="inlineStr">
        <is>
          <t>453360</t>
        </is>
      </c>
      <c r="B381" s="79" t="inlineStr">
        <is>
          <t>كاكا</t>
        </is>
      </c>
      <c r="C381" s="46">
        <f>IF(TRIM(A381)="","",IF(ISNUMBER(VALUE(TRIM(A381))),TEXT(VALUE(TRIM(A381)),"0"),TRIM(A381)))</f>
        <v/>
      </c>
    </row>
    <row r="382" ht="15" customHeight="1" s="47">
      <c r="A382" s="78" t="inlineStr">
        <is>
          <t>453380</t>
        </is>
      </c>
      <c r="B382" s="79" t="inlineStr">
        <is>
          <t>ليمون كبير</t>
        </is>
      </c>
      <c r="C382" s="46">
        <f>IF(TRIM(A382)="","",IF(ISNUMBER(VALUE(TRIM(A382))),TEXT(VALUE(TRIM(A382)),"0"),TRIM(A382)))</f>
        <v/>
      </c>
    </row>
    <row r="383" ht="15" customHeight="1" s="47">
      <c r="A383" s="78" t="inlineStr">
        <is>
          <t>453420</t>
        </is>
      </c>
      <c r="B383" s="79" t="inlineStr">
        <is>
          <t>مانجو باكستاني</t>
        </is>
      </c>
      <c r="C383" s="46">
        <f>IF(TRIM(A383)="","",IF(ISNUMBER(VALUE(TRIM(A383))),TEXT(VALUE(TRIM(A383)),"0"),TRIM(A383)))</f>
        <v/>
      </c>
    </row>
    <row r="384" ht="15" customHeight="1" s="47">
      <c r="A384" s="78" t="inlineStr">
        <is>
          <t>453450</t>
        </is>
      </c>
      <c r="B384" s="79" t="inlineStr">
        <is>
          <t>شمام</t>
        </is>
      </c>
      <c r="C384" s="46">
        <f>IF(TRIM(A384)="","",IF(ISNUMBER(VALUE(TRIM(A384))),TEXT(VALUE(TRIM(A384)),"0"),TRIM(A384)))</f>
        <v/>
      </c>
    </row>
    <row r="385" ht="15" customHeight="1" s="47">
      <c r="A385" s="78" t="inlineStr">
        <is>
          <t>453460</t>
        </is>
      </c>
      <c r="B385" s="79" t="inlineStr">
        <is>
          <t>شمام خربز</t>
        </is>
      </c>
      <c r="C385" s="46">
        <f>IF(TRIM(A385)="","",IF(ISNUMBER(VALUE(TRIM(A385))),TEXT(VALUE(TRIM(A385)),"0"),TRIM(A385)))</f>
        <v/>
      </c>
    </row>
    <row r="386" ht="15" customHeight="1" s="47">
      <c r="A386" s="78" t="inlineStr">
        <is>
          <t>453480</t>
        </is>
      </c>
      <c r="B386" s="79" t="inlineStr">
        <is>
          <t>نكتارين</t>
        </is>
      </c>
      <c r="C386" s="46">
        <f>IF(TRIM(A386)="","",IF(ISNUMBER(VALUE(TRIM(A386))),TEXT(VALUE(TRIM(A386)),"0"),TRIM(A386)))</f>
        <v/>
      </c>
    </row>
    <row r="387" ht="15" customHeight="1" s="47">
      <c r="A387" s="78" t="inlineStr">
        <is>
          <t>453500</t>
        </is>
      </c>
      <c r="B387" s="79" t="inlineStr">
        <is>
          <t>خوخ محلي</t>
        </is>
      </c>
      <c r="C387" s="46">
        <f>IF(TRIM(A387)="","",IF(ISNUMBER(VALUE(TRIM(A387))),TEXT(VALUE(TRIM(A387)),"0"),TRIM(A387)))</f>
        <v/>
      </c>
    </row>
    <row r="388" ht="15" customHeight="1" s="47">
      <c r="A388" s="78" t="inlineStr">
        <is>
          <t>453530</t>
        </is>
      </c>
      <c r="B388" s="79" t="inlineStr">
        <is>
          <t>كمثرى</t>
        </is>
      </c>
      <c r="C388" s="46">
        <f>IF(TRIM(A388)="","",IF(ISNUMBER(VALUE(TRIM(A388))),TEXT(VALUE(TRIM(A388)),"0"),TRIM(A388)))</f>
        <v/>
      </c>
    </row>
    <row r="389" ht="15" customHeight="1" s="47">
      <c r="A389" s="78" t="inlineStr">
        <is>
          <t>453580</t>
        </is>
      </c>
      <c r="B389" s="79" t="inlineStr">
        <is>
          <t>بطيخ دائري</t>
        </is>
      </c>
      <c r="C389" s="46">
        <f>IF(TRIM(A389)="","",IF(ISNUMBER(VALUE(TRIM(A389))),TEXT(VALUE(TRIM(A389)),"0"),TRIM(A389)))</f>
        <v/>
      </c>
    </row>
    <row r="390" ht="15" customHeight="1" s="47">
      <c r="A390" s="78" t="inlineStr">
        <is>
          <t>453590</t>
        </is>
      </c>
      <c r="B390" s="79" t="inlineStr">
        <is>
          <t>بخارة احمر</t>
        </is>
      </c>
      <c r="C390" s="46">
        <f>IF(TRIM(A390)="","",IF(ISNUMBER(VALUE(TRIM(A390))),TEXT(VALUE(TRIM(A390)),"0"),TRIM(A390)))</f>
        <v/>
      </c>
    </row>
    <row r="391" ht="15" customHeight="1" s="47">
      <c r="A391" s="78" t="inlineStr">
        <is>
          <t>453610</t>
        </is>
      </c>
      <c r="B391" s="79" t="inlineStr">
        <is>
          <t>رمان</t>
        </is>
      </c>
      <c r="C391" s="46">
        <f>IF(TRIM(A391)="","",IF(ISNUMBER(VALUE(TRIM(A391))),TEXT(VALUE(TRIM(A391)),"0"),TRIM(A391)))</f>
        <v/>
      </c>
    </row>
    <row r="392" ht="15" customHeight="1" s="47">
      <c r="A392" s="78" t="inlineStr">
        <is>
          <t>453640</t>
        </is>
      </c>
      <c r="B392" s="79" t="inlineStr">
        <is>
          <t>مانجا افريقي</t>
        </is>
      </c>
      <c r="C392" s="46">
        <f>IF(TRIM(A392)="","",IF(ISNUMBER(VALUE(TRIM(A392))),TEXT(VALUE(TRIM(A392)),"0"),TRIM(A392)))</f>
        <v/>
      </c>
    </row>
    <row r="393" ht="15" customHeight="1" s="47">
      <c r="A393" s="78" t="inlineStr">
        <is>
          <t>453700</t>
        </is>
      </c>
      <c r="B393" s="79" t="inlineStr">
        <is>
          <t>سفرجل</t>
        </is>
      </c>
      <c r="C393" s="46">
        <f>IF(TRIM(A393)="","",IF(ISNUMBER(VALUE(TRIM(A393))),TEXT(VALUE(TRIM(A393)),"0"),TRIM(A393)))</f>
        <v/>
      </c>
    </row>
    <row r="394" ht="15" customHeight="1" s="47">
      <c r="A394" s="78" t="inlineStr">
        <is>
          <t>453790</t>
        </is>
      </c>
      <c r="B394" s="79" t="inlineStr">
        <is>
          <t>بطيخ/حبحب كجم</t>
        </is>
      </c>
      <c r="C394" s="46">
        <f>IF(TRIM(A394)="","",IF(ISNUMBER(VALUE(TRIM(A394))),TEXT(VALUE(TRIM(A394)),"0"),TRIM(A394)))</f>
        <v/>
      </c>
    </row>
    <row r="395" ht="15" customHeight="1" s="47">
      <c r="A395" s="78" t="inlineStr">
        <is>
          <t>454050</t>
        </is>
      </c>
      <c r="B395" s="79" t="inlineStr">
        <is>
          <t>يوسفي باكستاني</t>
        </is>
      </c>
      <c r="C395" s="46">
        <f>IF(TRIM(A395)="","",IF(ISNUMBER(VALUE(TRIM(A395))),TEXT(VALUE(TRIM(A395)),"0"),TRIM(A395)))</f>
        <v/>
      </c>
    </row>
    <row r="396" ht="15" customHeight="1" s="47">
      <c r="A396" s="78" t="inlineStr">
        <is>
          <t>454080</t>
        </is>
      </c>
      <c r="B396" s="79" t="inlineStr">
        <is>
          <t>مانجا زبدة يمني</t>
        </is>
      </c>
      <c r="C396" s="46">
        <f>IF(TRIM(A396)="","",IF(ISNUMBER(VALUE(TRIM(A396))),TEXT(VALUE(TRIM(A396)),"0"),TRIM(A396)))</f>
        <v/>
      </c>
    </row>
    <row r="397" ht="15" customHeight="1" s="47">
      <c r="A397" s="78" t="inlineStr">
        <is>
          <t>454150</t>
        </is>
      </c>
      <c r="B397" s="79" t="inlineStr">
        <is>
          <t>عنب احمر</t>
        </is>
      </c>
      <c r="C397" s="46">
        <f>IF(TRIM(A397)="","",IF(ISNUMBER(VALUE(TRIM(A397))),TEXT(VALUE(TRIM(A397)),"0"),TRIM(A397)))</f>
        <v/>
      </c>
    </row>
    <row r="398" ht="15" customHeight="1" s="47">
      <c r="A398" s="78" t="inlineStr">
        <is>
          <t>454160</t>
        </is>
      </c>
      <c r="B398" s="79" t="inlineStr">
        <is>
          <t>عنب اسود</t>
        </is>
      </c>
      <c r="C398" s="46">
        <f>IF(TRIM(A398)="","",IF(ISNUMBER(VALUE(TRIM(A398))),TEXT(VALUE(TRIM(A398)),"0"),TRIM(A398)))</f>
        <v/>
      </c>
    </row>
    <row r="399" ht="15" customHeight="1" s="47">
      <c r="A399" s="78" t="inlineStr">
        <is>
          <t>454200</t>
        </is>
      </c>
      <c r="B399" s="79" t="inlineStr">
        <is>
          <t>كمثرى</t>
        </is>
      </c>
      <c r="C399" s="46">
        <f>IF(TRIM(A399)="","",IF(ISNUMBER(VALUE(TRIM(A399))),TEXT(VALUE(TRIM(A399)),"0"),TRIM(A399)))</f>
        <v/>
      </c>
    </row>
    <row r="400" ht="15" customHeight="1" s="47">
      <c r="A400" s="78" t="inlineStr">
        <is>
          <t>454260</t>
        </is>
      </c>
      <c r="B400" s="79" t="inlineStr">
        <is>
          <t>برتقال صرة</t>
        </is>
      </c>
      <c r="C400" s="46">
        <f>IF(TRIM(A400)="","",IF(ISNUMBER(VALUE(TRIM(A400))),TEXT(VALUE(TRIM(A400)),"0"),TRIM(A400)))</f>
        <v/>
      </c>
    </row>
    <row r="401" ht="15" customHeight="1" s="47">
      <c r="A401" s="78" t="inlineStr">
        <is>
          <t>454261</t>
        </is>
      </c>
      <c r="B401" s="79" t="inlineStr">
        <is>
          <t>باباى</t>
        </is>
      </c>
      <c r="C401" s="46">
        <f>IF(TRIM(A401)="","",IF(ISNUMBER(VALUE(TRIM(A401))),TEXT(VALUE(TRIM(A401)),"0"),TRIM(A401)))</f>
        <v/>
      </c>
    </row>
    <row r="402" ht="15" customHeight="1" s="47">
      <c r="A402" s="78" t="inlineStr">
        <is>
          <t>454500</t>
        </is>
      </c>
      <c r="B402" s="79" t="inlineStr">
        <is>
          <t>برتقال فالنسيا كجم</t>
        </is>
      </c>
      <c r="C402" s="46">
        <f>IF(TRIM(A402)="","",IF(ISNUMBER(VALUE(TRIM(A402))),TEXT(VALUE(TRIM(A402)),"0"),TRIM(A402)))</f>
        <v/>
      </c>
    </row>
    <row r="403" ht="15" customHeight="1" s="47">
      <c r="A403" s="78" t="inlineStr">
        <is>
          <t>454520</t>
        </is>
      </c>
      <c r="B403" s="79" t="inlineStr">
        <is>
          <t>بوملي</t>
        </is>
      </c>
      <c r="C403" s="46">
        <f>IF(TRIM(A403)="","",IF(ISNUMBER(VALUE(TRIM(A403))),TEXT(VALUE(TRIM(A403)),"0"),TRIM(A403)))</f>
        <v/>
      </c>
    </row>
    <row r="404" ht="15" customHeight="1" s="47">
      <c r="A404" s="78" t="inlineStr">
        <is>
          <t>454530</t>
        </is>
      </c>
      <c r="B404" s="79" t="inlineStr">
        <is>
          <t>جريب فروت</t>
        </is>
      </c>
      <c r="C404" s="46">
        <f>IF(TRIM(A404)="","",IF(ISNUMBER(VALUE(TRIM(A404))),TEXT(VALUE(TRIM(A404)),"0"),TRIM(A404)))</f>
        <v/>
      </c>
    </row>
    <row r="405" ht="15" customHeight="1" s="47">
      <c r="A405" s="78" t="inlineStr">
        <is>
          <t>45458</t>
        </is>
      </c>
      <c r="B405" s="79" t="inlineStr">
        <is>
          <t>كمثري سوري ص</t>
        </is>
      </c>
      <c r="C405" s="46">
        <f>IF(TRIM(A405)="","",IF(ISNUMBER(VALUE(TRIM(A405))),TEXT(VALUE(TRIM(A405)),"0"),TRIM(A405)))</f>
        <v/>
      </c>
    </row>
    <row r="406" ht="15" customHeight="1" s="47">
      <c r="A406" s="78" t="inlineStr">
        <is>
          <t>454590</t>
        </is>
      </c>
      <c r="B406" s="79" t="inlineStr">
        <is>
          <t>كيوي</t>
        </is>
      </c>
      <c r="C406" s="46">
        <f>IF(TRIM(A406)="","",IF(ISNUMBER(VALUE(TRIM(A406))),TEXT(VALUE(TRIM(A406)),"0"),TRIM(A406)))</f>
        <v/>
      </c>
    </row>
    <row r="407" ht="15" customHeight="1" s="47">
      <c r="A407" s="78" t="inlineStr">
        <is>
          <t>454600</t>
        </is>
      </c>
      <c r="B407" s="79" t="inlineStr">
        <is>
          <t>افندي مغربي</t>
        </is>
      </c>
      <c r="C407" s="46">
        <f>IF(TRIM(A407)="","",IF(ISNUMBER(VALUE(TRIM(A407))),TEXT(VALUE(TRIM(A407)),"0"),TRIM(A407)))</f>
        <v/>
      </c>
    </row>
    <row r="408" ht="15" customHeight="1" s="47">
      <c r="A408" s="78" t="inlineStr">
        <is>
          <t>454840</t>
        </is>
      </c>
      <c r="B408" s="79" t="inlineStr">
        <is>
          <t>يوسف تركي</t>
        </is>
      </c>
      <c r="C408" s="46">
        <f>IF(TRIM(A408)="","",IF(ISNUMBER(VALUE(TRIM(A408))),TEXT(VALUE(TRIM(A408)),"0"),TRIM(A408)))</f>
        <v/>
      </c>
    </row>
    <row r="409" ht="15" customHeight="1" s="47">
      <c r="A409" s="78" t="inlineStr">
        <is>
          <t>455530</t>
        </is>
      </c>
      <c r="B409" s="79" t="inlineStr">
        <is>
          <t>عنب</t>
        </is>
      </c>
      <c r="C409" s="46">
        <f>IF(TRIM(A409)="","",IF(ISNUMBER(VALUE(TRIM(A409))),TEXT(VALUE(TRIM(A409)),"0"),TRIM(A409)))</f>
        <v/>
      </c>
    </row>
    <row r="410" ht="15" customHeight="1" s="47">
      <c r="A410" s="78" t="inlineStr">
        <is>
          <t>50014</t>
        </is>
      </c>
      <c r="B410" s="79" t="inlineStr">
        <is>
          <t>بروكلي صندوق</t>
        </is>
      </c>
      <c r="C410" s="46">
        <f>IF(TRIM(A410)="","",IF(ISNUMBER(VALUE(TRIM(A410))),TEXT(VALUE(TRIM(A410)),"0"),TRIM(A410)))</f>
        <v/>
      </c>
    </row>
    <row r="411" ht="15" customHeight="1" s="47">
      <c r="A411" s="78" t="inlineStr">
        <is>
          <t>50203</t>
        </is>
      </c>
      <c r="B411" s="79" t="inlineStr">
        <is>
          <t>بضاعه هندي</t>
        </is>
      </c>
      <c r="C411" s="46">
        <f>IF(TRIM(A411)="","",IF(ISNUMBER(VALUE(TRIM(A411))),TEXT(VALUE(TRIM(A411)),"0"),TRIM(A411)))</f>
        <v/>
      </c>
    </row>
    <row r="412" ht="15" customHeight="1" s="47">
      <c r="A412" s="78" t="inlineStr">
        <is>
          <t>50601</t>
        </is>
      </c>
      <c r="B412" s="79" t="inlineStr">
        <is>
          <t>مانجو فص</t>
        </is>
      </c>
      <c r="C412" s="46">
        <f>IF(TRIM(A412)="","",IF(ISNUMBER(VALUE(TRIM(A412))),TEXT(VALUE(TRIM(A412)),"0"),TRIM(A412)))</f>
        <v/>
      </c>
    </row>
    <row r="413" ht="15" customHeight="1" s="47">
      <c r="A413" s="78" t="inlineStr">
        <is>
          <t>51488</t>
        </is>
      </c>
      <c r="B413" s="79" t="inlineStr">
        <is>
          <t>خيا كرتون</t>
        </is>
      </c>
      <c r="C413" s="46">
        <f>IF(TRIM(A413)="","",IF(ISNUMBER(VALUE(TRIM(A413))),TEXT(VALUE(TRIM(A413)),"0"),TRIM(A413)))</f>
        <v/>
      </c>
    </row>
    <row r="414" ht="15" customHeight="1" s="47">
      <c r="A414" s="78" t="inlineStr">
        <is>
          <t>51542</t>
        </is>
      </c>
      <c r="B414" s="79" t="inlineStr">
        <is>
          <t>خس كرتون</t>
        </is>
      </c>
      <c r="C414" s="46">
        <f>IF(TRIM(A414)="","",IF(ISNUMBER(VALUE(TRIM(A414))),TEXT(VALUE(TRIM(A414)),"0"),TRIM(A414)))</f>
        <v/>
      </c>
    </row>
    <row r="415" ht="15" customHeight="1" s="47">
      <c r="A415" s="78" t="inlineStr">
        <is>
          <t>518093</t>
        </is>
      </c>
      <c r="B415" s="79" t="inlineStr">
        <is>
          <t>BEANS STRING</t>
        </is>
      </c>
      <c r="C415" s="46">
        <f>IF(TRIM(A415)="","",IF(ISNUMBER(VALUE(TRIM(A415))),TEXT(VALUE(TRIM(A415)),"0"),TRIM(A415)))</f>
        <v/>
      </c>
    </row>
    <row r="416" ht="15" customHeight="1" s="47">
      <c r="A416" s="78" t="inlineStr">
        <is>
          <t>5269</t>
        </is>
      </c>
      <c r="B416" s="79" t="inlineStr">
        <is>
          <t>غزال</t>
        </is>
      </c>
      <c r="C416" s="46">
        <f>IF(TRIM(A416)="","",IF(ISNUMBER(VALUE(TRIM(A416))),TEXT(VALUE(TRIM(A416)),"0"),TRIM(A416)))</f>
        <v/>
      </c>
    </row>
    <row r="417" ht="15" customHeight="1" s="47">
      <c r="A417" s="78" t="inlineStr">
        <is>
          <t>54165</t>
        </is>
      </c>
      <c r="B417" s="79" t="inlineStr">
        <is>
          <t>عصير كرتون</t>
        </is>
      </c>
      <c r="C417" s="46">
        <f>IF(TRIM(A417)="","",IF(ISNUMBER(VALUE(TRIM(A417))),TEXT(VALUE(TRIM(A417)),"0"),TRIM(A417)))</f>
        <v/>
      </c>
    </row>
    <row r="418" ht="15" customHeight="1" s="47">
      <c r="A418" s="78" t="inlineStr">
        <is>
          <t>54684</t>
        </is>
      </c>
      <c r="B418" s="79" t="inlineStr">
        <is>
          <t>ابوصره كرتون</t>
        </is>
      </c>
      <c r="C418" s="46">
        <f>IF(TRIM(A418)="","",IF(ISNUMBER(VALUE(TRIM(A418))),TEXT(VALUE(TRIM(A418)),"0"),TRIM(A418)))</f>
        <v/>
      </c>
    </row>
    <row r="419" ht="15" customHeight="1" s="47">
      <c r="A419" s="78" t="inlineStr">
        <is>
          <t>54989</t>
        </is>
      </c>
      <c r="B419" s="79" t="inlineStr">
        <is>
          <t>بصل اصفر</t>
        </is>
      </c>
      <c r="C419" s="46">
        <f>IF(TRIM(A419)="","",IF(ISNUMBER(VALUE(TRIM(A419))),TEXT(VALUE(TRIM(A419)),"0"),TRIM(A419)))</f>
        <v/>
      </c>
    </row>
    <row r="420" ht="15" customHeight="1" s="47">
      <c r="A420" s="78" t="inlineStr">
        <is>
          <t>5545</t>
        </is>
      </c>
      <c r="B420" s="79" t="inlineStr">
        <is>
          <t>حار هندي</t>
        </is>
      </c>
      <c r="C420" s="46">
        <f>IF(TRIM(A420)="","",IF(ISNUMBER(VALUE(TRIM(A420))),TEXT(VALUE(TRIM(A420)),"0"),TRIM(A420)))</f>
        <v/>
      </c>
    </row>
    <row r="421" ht="15" customHeight="1" s="47">
      <c r="A421" s="78" t="inlineStr">
        <is>
          <t>56212</t>
        </is>
      </c>
      <c r="B421" s="79" t="inlineStr">
        <is>
          <t>جنارك</t>
        </is>
      </c>
      <c r="C421" s="46">
        <f>IF(TRIM(A421)="","",IF(ISNUMBER(VALUE(TRIM(A421))),TEXT(VALUE(TRIM(A421)),"0"),TRIM(A421)))</f>
        <v/>
      </c>
    </row>
    <row r="422" ht="15" customHeight="1" s="47">
      <c r="A422" s="78" t="inlineStr">
        <is>
          <t>5654</t>
        </is>
      </c>
      <c r="B422" s="79" t="inlineStr">
        <is>
          <t>ثوم مقشر</t>
        </is>
      </c>
      <c r="C422" s="46">
        <f>IF(TRIM(A422)="","",IF(ISNUMBER(VALUE(TRIM(A422))),TEXT(VALUE(TRIM(A422)),"0"),TRIM(A422)))</f>
        <v/>
      </c>
    </row>
    <row r="423" ht="15" customHeight="1" s="47">
      <c r="A423" s="78" t="inlineStr">
        <is>
          <t>5656</t>
        </is>
      </c>
      <c r="B423" s="79" t="inlineStr">
        <is>
          <t>ليمون</t>
        </is>
      </c>
      <c r="C423" s="46">
        <f>IF(TRIM(A423)="","",IF(ISNUMBER(VALUE(TRIM(A423))),TEXT(VALUE(TRIM(A423)),"0"),TRIM(A423)))</f>
        <v/>
      </c>
    </row>
    <row r="424" ht="15" customHeight="1" s="47">
      <c r="A424" s="78" t="inlineStr">
        <is>
          <t>576245</t>
        </is>
      </c>
      <c r="B424" s="79" t="inlineStr">
        <is>
          <t>FIG FRESH BOX</t>
        </is>
      </c>
      <c r="C424" s="46">
        <f>IF(TRIM(A424)="","",IF(ISNUMBER(VALUE(TRIM(A424))),TEXT(VALUE(TRIM(A424)),"0"),TRIM(A424)))</f>
        <v/>
      </c>
    </row>
    <row r="425" ht="15" customHeight="1" s="47">
      <c r="A425" s="78" t="inlineStr">
        <is>
          <t>578471</t>
        </is>
      </c>
      <c r="B425" s="79" t="inlineStr">
        <is>
          <t>MANGO MABROUKA</t>
        </is>
      </c>
      <c r="C425" s="46">
        <f>IF(TRIM(A425)="","",IF(ISNUMBER(VALUE(TRIM(A425))),TEXT(VALUE(TRIM(A425)),"0"),TRIM(A425)))</f>
        <v/>
      </c>
    </row>
    <row r="426" ht="15" customHeight="1" s="47">
      <c r="A426" s="78" t="inlineStr">
        <is>
          <t>60702</t>
        </is>
      </c>
      <c r="B426" s="79" t="inlineStr">
        <is>
          <t>كمثري مصري</t>
        </is>
      </c>
      <c r="C426" s="46">
        <f>IF(TRIM(A426)="","",IF(ISNUMBER(VALUE(TRIM(A426))),TEXT(VALUE(TRIM(A426)),"0"),TRIM(A426)))</f>
        <v/>
      </c>
    </row>
    <row r="427" ht="15" customHeight="1" s="47">
      <c r="A427" s="78" t="inlineStr">
        <is>
          <t>6398</t>
        </is>
      </c>
      <c r="B427" s="79" t="inlineStr">
        <is>
          <t>كزبرة</t>
        </is>
      </c>
      <c r="C427" s="46">
        <f>IF(TRIM(A427)="","",IF(ISNUMBER(VALUE(TRIM(A427))),TEXT(VALUE(TRIM(A427)),"0"),TRIM(A427)))</f>
        <v/>
      </c>
    </row>
    <row r="428" ht="15" customHeight="1" s="47">
      <c r="A428" s="78" t="inlineStr">
        <is>
          <t>645615</t>
        </is>
      </c>
      <c r="B428" s="79" t="inlineStr">
        <is>
          <t>PEAR PUNNET</t>
        </is>
      </c>
      <c r="C428" s="46">
        <f>IF(TRIM(A428)="","",IF(ISNUMBER(VALUE(TRIM(A428))),TEXT(VALUE(TRIM(A428)),"0"),TRIM(A428)))</f>
        <v/>
      </c>
    </row>
    <row r="429" ht="15" customHeight="1" s="47">
      <c r="A429" s="78" t="inlineStr">
        <is>
          <t>654558</t>
        </is>
      </c>
      <c r="B429" s="79" t="inlineStr">
        <is>
          <t>MANDARIN</t>
        </is>
      </c>
      <c r="C429" s="46">
        <f>IF(TRIM(A429)="","",IF(ISNUMBER(VALUE(TRIM(A429))),TEXT(VALUE(TRIM(A429)),"0"),TRIM(A429)))</f>
        <v/>
      </c>
    </row>
    <row r="430" ht="15" customHeight="1" s="47">
      <c r="A430" s="78" t="inlineStr">
        <is>
          <t>6958</t>
        </is>
      </c>
      <c r="B430" s="79" t="inlineStr">
        <is>
          <t>مانجو شيله</t>
        </is>
      </c>
      <c r="C430" s="46">
        <f>IF(TRIM(A430)="","",IF(ISNUMBER(VALUE(TRIM(A430))),TEXT(VALUE(TRIM(A430)),"0"),TRIM(A430)))</f>
        <v/>
      </c>
    </row>
    <row r="431" ht="15" customHeight="1" s="47">
      <c r="A431" s="78" t="inlineStr">
        <is>
          <t>720830</t>
        </is>
      </c>
      <c r="B431" s="79" t="inlineStr">
        <is>
          <t>MANDARIN FREMONT KG</t>
        </is>
      </c>
      <c r="C431" s="46">
        <f>IF(TRIM(A431)="","",IF(ISNUMBER(VALUE(TRIM(A431))),TEXT(VALUE(TRIM(A431)),"0"),TRIM(A431)))</f>
        <v/>
      </c>
    </row>
    <row r="432" ht="15" customHeight="1" s="47">
      <c r="A432" s="78" t="inlineStr">
        <is>
          <t>721480</t>
        </is>
      </c>
      <c r="B432" s="79" t="inlineStr">
        <is>
          <t>جزر</t>
        </is>
      </c>
      <c r="C432" s="46">
        <f>IF(TRIM(A432)="","",IF(ISNUMBER(VALUE(TRIM(A432))),TEXT(VALUE(TRIM(A432)),"0"),TRIM(A432)))</f>
        <v/>
      </c>
    </row>
    <row r="433" ht="15" customHeight="1" s="47">
      <c r="A433" s="78" t="inlineStr">
        <is>
          <t>772690</t>
        </is>
      </c>
      <c r="B433" s="79" t="inlineStr">
        <is>
          <t>فراوله</t>
        </is>
      </c>
      <c r="C433" s="46">
        <f>IF(TRIM(A433)="","",IF(ISNUMBER(VALUE(TRIM(A433))),TEXT(VALUE(TRIM(A433)),"0"),TRIM(A433)))</f>
        <v/>
      </c>
    </row>
    <row r="434" ht="15" customHeight="1" s="47">
      <c r="A434" s="78" t="inlineStr">
        <is>
          <t>77828</t>
        </is>
      </c>
      <c r="B434" s="79" t="inlineStr">
        <is>
          <t>GRAPES RED</t>
        </is>
      </c>
      <c r="C434" s="46">
        <f>IF(TRIM(A434)="","",IF(ISNUMBER(VALUE(TRIM(A434))),TEXT(VALUE(TRIM(A434)),"0"),TRIM(A434)))</f>
        <v/>
      </c>
    </row>
    <row r="435" ht="15" customHeight="1" s="47">
      <c r="A435" s="78" t="inlineStr">
        <is>
          <t>77841</t>
        </is>
      </c>
      <c r="B435" s="79" t="inlineStr">
        <is>
          <t>GRAPES RED SEEDLESS</t>
        </is>
      </c>
      <c r="C435" s="46">
        <f>IF(TRIM(A435)="","",IF(ISNUMBER(VALUE(TRIM(A435))),TEXT(VALUE(TRIM(A435)),"0"),TRIM(A435)))</f>
        <v/>
      </c>
    </row>
    <row r="436" ht="15" customHeight="1" s="47">
      <c r="A436" s="78" t="inlineStr">
        <is>
          <t>77852</t>
        </is>
      </c>
      <c r="B436" s="79" t="inlineStr">
        <is>
          <t>GRAPES WHITE</t>
        </is>
      </c>
      <c r="C436" s="46">
        <f>IF(TRIM(A436)="","",IF(ISNUMBER(VALUE(TRIM(A436))),TEXT(VALUE(TRIM(A436)),"0"),TRIM(A436)))</f>
        <v/>
      </c>
    </row>
    <row r="437" ht="15" customHeight="1" s="47">
      <c r="A437" s="78" t="inlineStr">
        <is>
          <t>77863</t>
        </is>
      </c>
      <c r="B437" s="79" t="inlineStr">
        <is>
          <t>MELON SWEET</t>
        </is>
      </c>
      <c r="C437" s="46">
        <f>IF(TRIM(A437)="","",IF(ISNUMBER(VALUE(TRIM(A437))),TEXT(VALUE(TRIM(A437)),"0"),TRIM(A437)))</f>
        <v/>
      </c>
    </row>
    <row r="438" ht="15" customHeight="1" s="47">
      <c r="A438" s="78" t="inlineStr">
        <is>
          <t>77867</t>
        </is>
      </c>
      <c r="B438" s="79" t="inlineStr">
        <is>
          <t>water melon</t>
        </is>
      </c>
      <c r="C438" s="46">
        <f>IF(TRIM(A438)="","",IF(ISNUMBER(VALUE(TRIM(A438))),TEXT(VALUE(TRIM(A438)),"0"),TRIM(A438)))</f>
        <v/>
      </c>
    </row>
    <row r="439" ht="15" customHeight="1" s="47">
      <c r="A439" s="78" t="inlineStr">
        <is>
          <t>77868</t>
        </is>
      </c>
      <c r="B439" s="79" t="inlineStr">
        <is>
          <t>WATERMELON ROUND</t>
        </is>
      </c>
      <c r="C439" s="46">
        <f>IF(TRIM(A439)="","",IF(ISNUMBER(VALUE(TRIM(A439))),TEXT(VALUE(TRIM(A439)),"0"),TRIM(A439)))</f>
        <v/>
      </c>
    </row>
    <row r="440" ht="15" customHeight="1" s="47">
      <c r="A440" s="78" t="inlineStr">
        <is>
          <t>77930</t>
        </is>
      </c>
      <c r="B440" s="79" t="inlineStr">
        <is>
          <t>STRAWBERRY PUNNET</t>
        </is>
      </c>
      <c r="C440" s="46">
        <f>IF(TRIM(A440)="","",IF(ISNUMBER(VALUE(TRIM(A440))),TEXT(VALUE(TRIM(A440)),"0"),TRIM(A440)))</f>
        <v/>
      </c>
    </row>
    <row r="441" ht="15" customHeight="1" s="47">
      <c r="A441" s="78" t="inlineStr">
        <is>
          <t>77990</t>
        </is>
      </c>
      <c r="B441" s="79" t="inlineStr">
        <is>
          <t>LIME BIN ZOHAIR</t>
        </is>
      </c>
      <c r="C441" s="46">
        <f>IF(TRIM(A441)="","",IF(ISNUMBER(VALUE(TRIM(A441))),TEXT(VALUE(TRIM(A441)),"0"),TRIM(A441)))</f>
        <v/>
      </c>
    </row>
    <row r="442" ht="15" customHeight="1" s="47">
      <c r="A442" s="78" t="inlineStr">
        <is>
          <t>78066</t>
        </is>
      </c>
      <c r="B442" s="79" t="inlineStr">
        <is>
          <t>APRICOT</t>
        </is>
      </c>
      <c r="C442" s="46">
        <f>IF(TRIM(A442)="","",IF(ISNUMBER(VALUE(TRIM(A442))),TEXT(VALUE(TRIM(A442)),"0"),TRIM(A442)))</f>
        <v/>
      </c>
    </row>
    <row r="443" ht="15" customHeight="1" s="47">
      <c r="A443" s="78" t="inlineStr">
        <is>
          <t>78081</t>
        </is>
      </c>
      <c r="B443" s="79" t="inlineStr">
        <is>
          <t>NECTTARINE</t>
        </is>
      </c>
      <c r="C443" s="46">
        <f>IF(TRIM(A443)="","",IF(ISNUMBER(VALUE(TRIM(A443))),TEXT(VALUE(TRIM(A443)),"0"),TRIM(A443)))</f>
        <v/>
      </c>
    </row>
    <row r="444" ht="15" customHeight="1" s="47">
      <c r="A444" s="78" t="inlineStr">
        <is>
          <t>78085</t>
        </is>
      </c>
      <c r="B444" s="79" t="inlineStr">
        <is>
          <t>PEACH PUNET</t>
        </is>
      </c>
      <c r="C444" s="46">
        <f>IF(TRIM(A444)="","",IF(ISNUMBER(VALUE(TRIM(A444))),TEXT(VALUE(TRIM(A444)),"0"),TRIM(A444)))</f>
        <v/>
      </c>
    </row>
    <row r="445" ht="15" customHeight="1" s="47">
      <c r="A445" s="78" t="inlineStr">
        <is>
          <t>78102</t>
        </is>
      </c>
      <c r="B445" s="79" t="inlineStr">
        <is>
          <t>PEACH</t>
        </is>
      </c>
      <c r="C445" s="46">
        <f>IF(TRIM(A445)="","",IF(ISNUMBER(VALUE(TRIM(A445))),TEXT(VALUE(TRIM(A445)),"0"),TRIM(A445)))</f>
        <v/>
      </c>
    </row>
    <row r="446" ht="15" customHeight="1" s="47">
      <c r="A446" s="78" t="inlineStr">
        <is>
          <t>78144</t>
        </is>
      </c>
      <c r="B446" s="79" t="inlineStr">
        <is>
          <t>POMEGRANATE RED</t>
        </is>
      </c>
      <c r="C446" s="46">
        <f>IF(TRIM(A446)="","",IF(ISNUMBER(VALUE(TRIM(A446))),TEXT(VALUE(TRIM(A446)),"0"),TRIM(A446)))</f>
        <v/>
      </c>
    </row>
    <row r="447" ht="15" customHeight="1" s="47">
      <c r="A447" s="78" t="inlineStr">
        <is>
          <t>78147</t>
        </is>
      </c>
      <c r="B447" s="79" t="inlineStr">
        <is>
          <t>POMEGRANATE YELLOW</t>
        </is>
      </c>
      <c r="C447" s="46">
        <f>IF(TRIM(A447)="","",IF(ISNUMBER(VALUE(TRIM(A447))),TEXT(VALUE(TRIM(A447)),"0"),TRIM(A447)))</f>
        <v/>
      </c>
    </row>
    <row r="448" ht="15" customHeight="1" s="47">
      <c r="A448" s="78" t="inlineStr">
        <is>
          <t>78149</t>
        </is>
      </c>
      <c r="B448" s="79" t="inlineStr">
        <is>
          <t>AVOCADO</t>
        </is>
      </c>
      <c r="C448" s="46">
        <f>IF(TRIM(A448)="","",IF(ISNUMBER(VALUE(TRIM(A448))),TEXT(VALUE(TRIM(A448)),"0"),TRIM(A448)))</f>
        <v/>
      </c>
    </row>
    <row r="449" ht="15" customHeight="1" s="47">
      <c r="A449" s="78" t="inlineStr">
        <is>
          <t>78198</t>
        </is>
      </c>
      <c r="B449" s="79" t="inlineStr">
        <is>
          <t>GUAVA BOX</t>
        </is>
      </c>
      <c r="C449" s="46">
        <f>IF(TRIM(A449)="","",IF(ISNUMBER(VALUE(TRIM(A449))),TEXT(VALUE(TRIM(A449)),"0"),TRIM(A449)))</f>
        <v/>
      </c>
    </row>
    <row r="450" ht="15" customHeight="1" s="47">
      <c r="A450" s="78" t="inlineStr">
        <is>
          <t>78249</t>
        </is>
      </c>
      <c r="B450" s="79" t="inlineStr">
        <is>
          <t>MANGO TOMMY</t>
        </is>
      </c>
      <c r="C450" s="46">
        <f>IF(TRIM(A450)="","",IF(ISNUMBER(VALUE(TRIM(A450))),TEXT(VALUE(TRIM(A450)),"0"),TRIM(A450)))</f>
        <v/>
      </c>
    </row>
    <row r="451" ht="15" customHeight="1" s="47">
      <c r="A451" s="78" t="inlineStr">
        <is>
          <t>78253</t>
        </is>
      </c>
      <c r="B451" s="79" t="inlineStr">
        <is>
          <t>MANGO FISH</t>
        </is>
      </c>
      <c r="C451" s="46">
        <f>IF(TRIM(A451)="","",IF(ISNUMBER(VALUE(TRIM(A451))),TEXT(VALUE(TRIM(A451)),"0"),TRIM(A451)))</f>
        <v/>
      </c>
    </row>
    <row r="452" ht="15" customHeight="1" s="47">
      <c r="A452" s="78" t="inlineStr">
        <is>
          <t>78272</t>
        </is>
      </c>
      <c r="B452" s="79" t="inlineStr">
        <is>
          <t>PINEAPPLE</t>
        </is>
      </c>
      <c r="C452" s="46">
        <f>IF(TRIM(A452)="","",IF(ISNUMBER(VALUE(TRIM(A452))),TEXT(VALUE(TRIM(A452)),"0"),TRIM(A452)))</f>
        <v/>
      </c>
    </row>
    <row r="453" ht="15" customHeight="1" s="47">
      <c r="A453" s="78" t="inlineStr">
        <is>
          <t>78427</t>
        </is>
      </c>
      <c r="B453" s="79" t="inlineStr">
        <is>
          <t>GREEN PEPPER TORSHY</t>
        </is>
      </c>
      <c r="C453" s="46">
        <f>IF(TRIM(A453)="","",IF(ISNUMBER(VALUE(TRIM(A453))),TEXT(VALUE(TRIM(A453)),"0"),TRIM(A453)))</f>
        <v/>
      </c>
    </row>
    <row r="454" ht="15" customHeight="1" s="47">
      <c r="A454" s="78" t="inlineStr">
        <is>
          <t>78432</t>
        </is>
      </c>
      <c r="B454" s="79" t="inlineStr">
        <is>
          <t>رومى برتقالى</t>
        </is>
      </c>
      <c r="C454" s="46">
        <f>IF(TRIM(A454)="","",IF(ISNUMBER(VALUE(TRIM(A454))),TEXT(VALUE(TRIM(A454)),"0"),TRIM(A454)))</f>
        <v/>
      </c>
    </row>
    <row r="455" ht="15" customHeight="1" s="47">
      <c r="A455" s="78" t="inlineStr">
        <is>
          <t>78444</t>
        </is>
      </c>
      <c r="B455" s="79" t="inlineStr">
        <is>
          <t>CHILLI GREEN</t>
        </is>
      </c>
      <c r="C455" s="46">
        <f>IF(TRIM(A455)="","",IF(ISNUMBER(VALUE(TRIM(A455))),TEXT(VALUE(TRIM(A455)),"0"),TRIM(A455)))</f>
        <v/>
      </c>
    </row>
    <row r="456" ht="15" customHeight="1" s="47">
      <c r="A456" s="78" t="inlineStr">
        <is>
          <t>78447</t>
        </is>
      </c>
      <c r="B456" s="79" t="inlineStr">
        <is>
          <t>CHILLI RED</t>
        </is>
      </c>
      <c r="C456" s="46">
        <f>IF(TRIM(A456)="","",IF(ISNUMBER(VALUE(TRIM(A456))),TEXT(VALUE(TRIM(A456)),"0"),TRIM(A456)))</f>
        <v/>
      </c>
    </row>
    <row r="457" ht="15" customHeight="1" s="47">
      <c r="A457" s="78" t="inlineStr">
        <is>
          <t>78477</t>
        </is>
      </c>
      <c r="B457" s="79" t="inlineStr">
        <is>
          <t>TOMATO CHERRY</t>
        </is>
      </c>
      <c r="C457" s="46">
        <f>IF(TRIM(A457)="","",IF(ISNUMBER(VALUE(TRIM(A457))),TEXT(VALUE(TRIM(A457)),"0"),TRIM(A457)))</f>
        <v/>
      </c>
    </row>
    <row r="458" ht="15" customHeight="1" s="47">
      <c r="A458" s="78" t="inlineStr">
        <is>
          <t>78493</t>
        </is>
      </c>
      <c r="B458" s="79" t="inlineStr">
        <is>
          <t>TOMATO EP</t>
        </is>
      </c>
      <c r="C458" s="46">
        <f>IF(TRIM(A458)="","",IF(ISNUMBER(VALUE(TRIM(A458))),TEXT(VALUE(TRIM(A458)),"0"),TRIM(A458)))</f>
        <v/>
      </c>
    </row>
    <row r="459" ht="15" customHeight="1" s="47">
      <c r="A459" s="78" t="inlineStr">
        <is>
          <t>78506</t>
        </is>
      </c>
      <c r="B459" s="79" t="inlineStr">
        <is>
          <t>LETTUCE ROMAINE</t>
        </is>
      </c>
      <c r="C459" s="46">
        <f>IF(TRIM(A459)="","",IF(ISNUMBER(VALUE(TRIM(A459))),TEXT(VALUE(TRIM(A459)),"0"),TRIM(A459)))</f>
        <v/>
      </c>
    </row>
    <row r="460" ht="15" customHeight="1" s="47">
      <c r="A460" s="78" t="inlineStr">
        <is>
          <t>78541</t>
        </is>
      </c>
      <c r="B460" s="79" t="inlineStr">
        <is>
          <t>CUCUMBER</t>
        </is>
      </c>
      <c r="C460" s="46">
        <f>IF(TRIM(A460)="","",IF(ISNUMBER(VALUE(TRIM(A460))),TEXT(VALUE(TRIM(A460)),"0"),TRIM(A460)))</f>
        <v/>
      </c>
    </row>
    <row r="461" ht="15" customHeight="1" s="47">
      <c r="A461" s="78" t="inlineStr">
        <is>
          <t>78629</t>
        </is>
      </c>
      <c r="B461" s="79" t="inlineStr">
        <is>
          <t>CABBAGE RED</t>
        </is>
      </c>
      <c r="C461" s="46">
        <f>IF(TRIM(A461)="","",IF(ISNUMBER(VALUE(TRIM(A461))),TEXT(VALUE(TRIM(A461)),"0"),TRIM(A461)))</f>
        <v/>
      </c>
    </row>
    <row r="462" ht="15" customHeight="1" s="47">
      <c r="A462" s="78" t="inlineStr">
        <is>
          <t>78665</t>
        </is>
      </c>
      <c r="B462" s="79" t="inlineStr">
        <is>
          <t>GREEN BEANS</t>
        </is>
      </c>
      <c r="C462" s="46">
        <f>IF(TRIM(A462)="","",IF(ISNUMBER(VALUE(TRIM(A462))),TEXT(VALUE(TRIM(A462)),"0"),TRIM(A462)))</f>
        <v/>
      </c>
    </row>
    <row r="463" ht="15" customHeight="1" s="47">
      <c r="A463" s="78" t="inlineStr">
        <is>
          <t>78680</t>
        </is>
      </c>
      <c r="B463" s="79" t="inlineStr">
        <is>
          <t>POTATO KG</t>
        </is>
      </c>
      <c r="C463" s="46">
        <f>IF(TRIM(A463)="","",IF(ISNUMBER(VALUE(TRIM(A463))),TEXT(VALUE(TRIM(A463)),"0"),TRIM(A463)))</f>
        <v/>
      </c>
    </row>
    <row r="464" ht="15" customHeight="1" s="47">
      <c r="A464" s="78" t="inlineStr">
        <is>
          <t>78683</t>
        </is>
      </c>
      <c r="B464" s="79" t="inlineStr">
        <is>
          <t>POTATO 1.6/1.8 KG</t>
        </is>
      </c>
      <c r="C464" s="46">
        <f>IF(TRIM(A464)="","",IF(ISNUMBER(VALUE(TRIM(A464))),TEXT(VALUE(TRIM(A464)),"0"),TRIM(A464)))</f>
        <v/>
      </c>
    </row>
    <row r="465" ht="15" customHeight="1" s="47">
      <c r="A465" s="78" t="inlineStr">
        <is>
          <t>78699</t>
        </is>
      </c>
      <c r="B465" s="79" t="inlineStr">
        <is>
          <t>POTATO SWEET</t>
        </is>
      </c>
      <c r="C465" s="46">
        <f>IF(TRIM(A465)="","",IF(ISNUMBER(VALUE(TRIM(A465))),TEXT(VALUE(TRIM(A465)),"0"),TRIM(A465)))</f>
        <v/>
      </c>
    </row>
    <row r="466" ht="15" customHeight="1" s="47">
      <c r="A466" s="78" t="inlineStr">
        <is>
          <t>78715</t>
        </is>
      </c>
      <c r="B466" s="79" t="inlineStr">
        <is>
          <t>GARLIC CHINA</t>
        </is>
      </c>
      <c r="C466" s="46">
        <f>IF(TRIM(A466)="","",IF(ISNUMBER(VALUE(TRIM(A466))),TEXT(VALUE(TRIM(A466)),"0"),TRIM(A466)))</f>
        <v/>
      </c>
    </row>
    <row r="467" ht="15" customHeight="1" s="47">
      <c r="A467" s="78" t="inlineStr">
        <is>
          <t>78727</t>
        </is>
      </c>
      <c r="B467" s="79" t="inlineStr">
        <is>
          <t>ONION GOLDEN.</t>
        </is>
      </c>
      <c r="C467" s="46">
        <f>IF(TRIM(A467)="","",IF(ISNUMBER(VALUE(TRIM(A467))),TEXT(VALUE(TRIM(A467)),"0"),TRIM(A467)))</f>
        <v/>
      </c>
    </row>
    <row r="468" ht="15" customHeight="1" s="47">
      <c r="A468" s="78" t="inlineStr">
        <is>
          <t>78731</t>
        </is>
      </c>
      <c r="B468" s="79" t="inlineStr">
        <is>
          <t>ONION RED MEDIUM</t>
        </is>
      </c>
      <c r="C468" s="46">
        <f>IF(TRIM(A468)="","",IF(ISNUMBER(VALUE(TRIM(A468))),TEXT(VALUE(TRIM(A468)),"0"),TRIM(A468)))</f>
        <v/>
      </c>
    </row>
    <row r="469" ht="15" customHeight="1" s="47">
      <c r="A469" s="78" t="inlineStr">
        <is>
          <t>80280</t>
        </is>
      </c>
      <c r="B469" s="79" t="inlineStr">
        <is>
          <t>عنب مشكل</t>
        </is>
      </c>
      <c r="C469" s="46">
        <f>IF(TRIM(A469)="","",IF(ISNUMBER(VALUE(TRIM(A469))),TEXT(VALUE(TRIM(A469)),"0"),TRIM(A469)))</f>
        <v/>
      </c>
    </row>
    <row r="470" ht="15" customHeight="1" s="47">
      <c r="A470" s="78" t="inlineStr">
        <is>
          <t>850820</t>
        </is>
      </c>
      <c r="B470" s="79" t="inlineStr">
        <is>
          <t>عنب اسود</t>
        </is>
      </c>
      <c r="C470" s="46">
        <f>IF(TRIM(A470)="","",IF(ISNUMBER(VALUE(TRIM(A470))),TEXT(VALUE(TRIM(A470)),"0"),TRIM(A470)))</f>
        <v/>
      </c>
    </row>
    <row r="471" ht="15" customHeight="1" s="47">
      <c r="A471" s="78" t="inlineStr">
        <is>
          <t>8508200</t>
        </is>
      </c>
      <c r="B471" s="79" t="inlineStr">
        <is>
          <t>عنب اسود</t>
        </is>
      </c>
      <c r="C471" s="46">
        <f>IF(TRIM(A471)="","",IF(ISNUMBER(VALUE(TRIM(A471))),TEXT(VALUE(TRIM(A471)),"0"),TRIM(A471)))</f>
        <v/>
      </c>
    </row>
    <row r="472" ht="15" customHeight="1" s="47">
      <c r="A472" s="78" t="inlineStr">
        <is>
          <t>850830</t>
        </is>
      </c>
      <c r="B472" s="79" t="inlineStr">
        <is>
          <t>عنب ابيض</t>
        </is>
      </c>
      <c r="C472" s="46">
        <f>IF(TRIM(A472)="","",IF(ISNUMBER(VALUE(TRIM(A472))),TEXT(VALUE(TRIM(A472)),"0"),TRIM(A472)))</f>
        <v/>
      </c>
    </row>
    <row r="473" ht="15" customHeight="1" s="47">
      <c r="A473" s="78" t="inlineStr">
        <is>
          <t>8508309</t>
        </is>
      </c>
      <c r="B473" s="79" t="inlineStr">
        <is>
          <t>عنب ابيض</t>
        </is>
      </c>
      <c r="C473" s="46">
        <f>IF(TRIM(A473)="","",IF(ISNUMBER(VALUE(TRIM(A473))),TEXT(VALUE(TRIM(A473)),"0"),TRIM(A473)))</f>
        <v/>
      </c>
    </row>
    <row r="474" ht="15" customHeight="1" s="47">
      <c r="A474" s="78" t="inlineStr">
        <is>
          <t>88888</t>
        </is>
      </c>
      <c r="B474" s="79" t="inlineStr">
        <is>
          <t>حبل اصفر</t>
        </is>
      </c>
      <c r="C474" s="46">
        <f>IF(TRIM(A474)="","",IF(ISNUMBER(VALUE(TRIM(A474))),TEXT(VALUE(TRIM(A474)),"0"),TRIM(A474)))</f>
        <v/>
      </c>
    </row>
    <row r="475" ht="15" customHeight="1" s="47">
      <c r="A475" s="78" t="inlineStr">
        <is>
          <t>892450</t>
        </is>
      </c>
      <c r="B475" s="79" t="inlineStr">
        <is>
          <t>خوخ</t>
        </is>
      </c>
      <c r="C475" s="46">
        <f>IF(TRIM(A475)="","",IF(ISNUMBER(VALUE(TRIM(A475))),TEXT(VALUE(TRIM(A475)),"0"),TRIM(A475)))</f>
        <v/>
      </c>
    </row>
    <row r="476" ht="15" customHeight="1" s="47">
      <c r="A476" s="78" t="inlineStr">
        <is>
          <t>8957</t>
        </is>
      </c>
      <c r="B476" s="79" t="inlineStr">
        <is>
          <t>شمندر</t>
        </is>
      </c>
      <c r="C476" s="46">
        <f>IF(TRIM(A476)="","",IF(ISNUMBER(VALUE(TRIM(A476))),TEXT(VALUE(TRIM(A476)),"0"),TRIM(A476)))</f>
        <v/>
      </c>
    </row>
    <row r="477" ht="15" customHeight="1" s="47">
      <c r="A477" s="78" t="inlineStr">
        <is>
          <t>923350</t>
        </is>
      </c>
      <c r="B477" s="79" t="inlineStr">
        <is>
          <t>GRAPES RED OUNNET PCS</t>
        </is>
      </c>
      <c r="C477" s="46">
        <f>IF(TRIM(A477)="","",IF(ISNUMBER(VALUE(TRIM(A477))),TEXT(VALUE(TRIM(A477)),"0"),TRIM(A477)))</f>
        <v/>
      </c>
    </row>
    <row r="478" ht="15" customHeight="1" s="47">
      <c r="A478" s="78" t="inlineStr">
        <is>
          <t>923351</t>
        </is>
      </c>
      <c r="B478" s="79" t="inlineStr">
        <is>
          <t>كرتون</t>
        </is>
      </c>
      <c r="C478" s="46">
        <f>IF(TRIM(A478)="","",IF(ISNUMBER(VALUE(TRIM(A478))),TEXT(VALUE(TRIM(A478)),"0"),TRIM(A478)))</f>
        <v/>
      </c>
    </row>
    <row r="479" ht="15" customHeight="1" s="47">
      <c r="A479" s="78" t="inlineStr">
        <is>
          <t>9853</t>
        </is>
      </c>
      <c r="B479" s="79" t="inlineStr">
        <is>
          <t>ملفوف</t>
        </is>
      </c>
      <c r="C479" s="46">
        <f>IF(TRIM(A479)="","",IF(ISNUMBER(VALUE(TRIM(A479))),TEXT(VALUE(TRIM(A479)),"0"),TRIM(A479)))</f>
        <v/>
      </c>
    </row>
    <row r="480" ht="15" customHeight="1" s="47">
      <c r="A480" s="78" t="inlineStr">
        <is>
          <t>9898</t>
        </is>
      </c>
      <c r="B480" s="79" t="inlineStr">
        <is>
          <t>ملفوف صيني</t>
        </is>
      </c>
      <c r="C480" s="46">
        <f>IF(TRIM(A480)="","",IF(ISNUMBER(VALUE(TRIM(A480))),TEXT(VALUE(TRIM(A480)),"0"),TRIM(A480)))</f>
        <v/>
      </c>
    </row>
    <row r="481" ht="15" customHeight="1" s="47">
      <c r="A481" s="78" t="inlineStr">
        <is>
          <t>990970</t>
        </is>
      </c>
      <c r="B481" s="79" t="inlineStr">
        <is>
          <t>KIUI FRUIT PUNNET</t>
        </is>
      </c>
      <c r="C481" s="46">
        <f>IF(TRIM(A481)="","",IF(ISNUMBER(VALUE(TRIM(A481))),TEXT(VALUE(TRIM(A481)),"0"),TRIM(A481)))</f>
        <v/>
      </c>
    </row>
    <row r="482" ht="15" customHeight="1" s="47">
      <c r="A482" s="78" t="inlineStr">
        <is>
          <t>9988</t>
        </is>
      </c>
      <c r="B482" s="79" t="inlineStr">
        <is>
          <t>ثوم شوال</t>
        </is>
      </c>
      <c r="C482" s="46">
        <f>IF(TRIM(A482)="","",IF(ISNUMBER(VALUE(TRIM(A482))),TEXT(VALUE(TRIM(A482)),"0"),TRIM(A482)))</f>
        <v/>
      </c>
    </row>
    <row r="483" ht="15" customHeight="1" s="47">
      <c r="A483" s="78" t="inlineStr">
        <is>
          <t>999</t>
        </is>
      </c>
      <c r="B483" s="79" t="inlineStr">
        <is>
          <t>لوز اخضر</t>
        </is>
      </c>
      <c r="C483" s="46">
        <f>IF(TRIM(A483)="","",IF(ISNUMBER(VALUE(TRIM(A483))),TEXT(VALUE(TRIM(A483)),"0"),TRIM(A483)))</f>
        <v/>
      </c>
    </row>
    <row r="484" ht="15" customHeight="1" s="47">
      <c r="A484" s="78" t="inlineStr">
        <is>
          <t>99999</t>
        </is>
      </c>
      <c r="B484" s="79" t="inlineStr">
        <is>
          <t>حبل احمر</t>
        </is>
      </c>
      <c r="C484" s="46">
        <f>IF(TRIM(A484)="","",IF(ISNUMBER(VALUE(TRIM(A484))),TEXT(VALUE(TRIM(A484)),"0"),TRIM(A484)))</f>
        <v/>
      </c>
    </row>
    <row r="485" ht="15" customHeight="1" s="47">
      <c r="A485" s="78" t="inlineStr">
        <is>
          <t>A2</t>
        </is>
      </c>
      <c r="B485" s="79" t="inlineStr">
        <is>
          <t>ايجار معشق</t>
        </is>
      </c>
      <c r="C485" s="46">
        <f>IF(TRIM(A485)="","",IF(ISNUMBER(VALUE(TRIM(A485))),TEXT(VALUE(TRIM(A485)),"0"),TRIM(A485)))</f>
        <v/>
      </c>
    </row>
    <row r="486" ht="15" customHeight="1" s="47">
      <c r="A486" s="78" t="inlineStr">
        <is>
          <t>D01</t>
        </is>
      </c>
      <c r="B486" s="79" t="inlineStr">
        <is>
          <t>خصم مسموح به</t>
        </is>
      </c>
      <c r="C486" s="46">
        <f>IF(TRIM(A486)="","",IF(ISNUMBER(VALUE(TRIM(A486))),TEXT(VALUE(TRIM(A486)),"0"),TRIM(A486)))</f>
        <v/>
      </c>
    </row>
    <row r="487" ht="15" customHeight="1" s="47">
      <c r="A487" s="78" t="inlineStr">
        <is>
          <t>R01</t>
        </is>
      </c>
      <c r="B487" s="79" t="inlineStr">
        <is>
          <t>مرتجع بضاعة</t>
        </is>
      </c>
      <c r="C487" s="46">
        <f>IF(TRIM(A487)="","",IF(ISNUMBER(VALUE(TRIM(A487))),TEXT(VALUE(TRIM(A487)),"0"),TRIM(A487)))</f>
        <v/>
      </c>
    </row>
    <row r="488" ht="15" customHeight="1" s="47">
      <c r="A488" s="78" t="inlineStr">
        <is>
          <t>T999</t>
        </is>
      </c>
      <c r="B488" s="79" t="inlineStr">
        <is>
          <t>خدمات نقل</t>
        </is>
      </c>
      <c r="C488" s="46">
        <f>IF(TRIM(A488)="","",IF(ISNUMBER(VALUE(TRIM(A488))),TEXT(VALUE(TRIM(A488)),"0"),TRIM(A488)))</f>
        <v/>
      </c>
    </row>
    <row r="489" ht="15" customHeight="1" s="47">
      <c r="A489" s="78" t="inlineStr">
        <is>
          <t>036252</t>
        </is>
      </c>
      <c r="B489" s="79" t="inlineStr">
        <is>
          <t>مانجو كريمسون</t>
        </is>
      </c>
      <c r="C489" s="46">
        <f>IF(TRIM(A489)="","",IF(ISNUMBER(VALUE(TRIM(A489))),TEXT(VALUE(TRIM(A489)),"0"),TRIM(A489)))</f>
        <v/>
      </c>
    </row>
    <row r="490" ht="15" customHeight="1" s="47">
      <c r="A490" s="78" t="inlineStr">
        <is>
          <t>036330</t>
        </is>
      </c>
      <c r="B490" s="79" t="inlineStr">
        <is>
          <t>مانجو ياسمينا</t>
        </is>
      </c>
      <c r="C490" s="46">
        <f>IF(TRIM(A490)="","",IF(ISNUMBER(VALUE(TRIM(A490))),TEXT(VALUE(TRIM(A490)),"0"),TRIM(A490)))</f>
        <v/>
      </c>
    </row>
    <row r="491" ht="15" customHeight="1" s="47">
      <c r="A491" s="78" t="inlineStr">
        <is>
          <t>047909</t>
        </is>
      </c>
      <c r="B491" s="79" t="inlineStr">
        <is>
          <t>جزر</t>
        </is>
      </c>
      <c r="C491" s="46">
        <f>IF(TRIM(A491)="","",IF(ISNUMBER(VALUE(TRIM(A491))),TEXT(VALUE(TRIM(A491)),"0"),TRIM(A491)))</f>
        <v/>
      </c>
    </row>
    <row r="492" ht="15" customHeight="1" s="47">
      <c r="A492" s="78" t="inlineStr">
        <is>
          <t>048203</t>
        </is>
      </c>
      <c r="B492" s="79" t="inlineStr">
        <is>
          <t>مانجو مصري ناعومي</t>
        </is>
      </c>
      <c r="C492" s="46">
        <f>IF(TRIM(A492)="","",IF(ISNUMBER(VALUE(TRIM(A492))),TEXT(VALUE(TRIM(A492)),"0"),TRIM(A492)))</f>
        <v/>
      </c>
    </row>
    <row r="493" ht="15" customHeight="1" s="47">
      <c r="A493" s="78" t="inlineStr">
        <is>
          <t>048590</t>
        </is>
      </c>
      <c r="B493" s="79" t="inlineStr">
        <is>
          <t>مانجو باول</t>
        </is>
      </c>
      <c r="C493" s="46">
        <f>IF(TRIM(A493)="","",IF(ISNUMBER(VALUE(TRIM(A493))),TEXT(VALUE(TRIM(A493)),"0"),TRIM(A493)))</f>
        <v/>
      </c>
    </row>
    <row r="494" ht="15" customHeight="1" s="47">
      <c r="A494" s="78" t="inlineStr">
        <is>
          <t>049495</t>
        </is>
      </c>
      <c r="B494" s="79" t="inlineStr">
        <is>
          <t>تفاح احمر</t>
        </is>
      </c>
      <c r="C494" s="46">
        <f>IF(TRIM(A494)="","",IF(ISNUMBER(VALUE(TRIM(A494))),TEXT(VALUE(TRIM(A494)),"0"),TRIM(A494)))</f>
        <v/>
      </c>
    </row>
    <row r="495" ht="15" customHeight="1" s="47">
      <c r="A495" s="78" t="inlineStr">
        <is>
          <t>074355</t>
        </is>
      </c>
      <c r="B495" s="79" t="inlineStr">
        <is>
          <t>شمام حلو اردني</t>
        </is>
      </c>
      <c r="C495" s="46">
        <f>IF(TRIM(A495)="","",IF(ISNUMBER(VALUE(TRIM(A495))),TEXT(VALUE(TRIM(A495)),"0"),TRIM(A495)))</f>
        <v/>
      </c>
    </row>
    <row r="496" ht="15" customHeight="1" s="47">
      <c r="C496" s="46">
        <f>IF(TRIM(A496)="","",IF(ISNUMBER(VALUE(TRIM(A496))),TEXT(VALUE(TRIM(A496)),"0"),TRIM(A496)))</f>
        <v/>
      </c>
    </row>
    <row r="497" ht="15" customHeight="1" s="47">
      <c r="C497" s="46">
        <f>IF(TRIM(A497)="","",IF(ISNUMBER(VALUE(TRIM(A497))),TEXT(VALUE(TRIM(A497)),"0"),TRIM(A497)))</f>
        <v/>
      </c>
    </row>
    <row r="498" ht="15" customHeight="1" s="47">
      <c r="C498" s="46">
        <f>IF(TRIM(A498)="","",IF(ISNUMBER(VALUE(TRIM(A498))),TEXT(VALUE(TRIM(A498)),"0"),TRIM(A498)))</f>
        <v/>
      </c>
    </row>
    <row r="499" ht="15" customHeight="1" s="47">
      <c r="C499" s="46">
        <f>IF(TRIM(A499)="","",IF(ISNUMBER(VALUE(TRIM(A499))),TEXT(VALUE(TRIM(A499)),"0"),TRIM(A499)))</f>
        <v/>
      </c>
    </row>
    <row r="500" ht="15" customHeight="1" s="47">
      <c r="C500" s="46">
        <f>IF(TRIM(A500)="","",IF(ISNUMBER(VALUE(TRIM(A500))),TEXT(VALUE(TRIM(A500)),"0"),TRIM(A500)))</f>
        <v/>
      </c>
    </row>
    <row r="501" ht="15" customHeight="1" s="47">
      <c r="C501" s="46">
        <f>IF(TRIM(A501)="","",IF(ISNUMBER(VALUE(TRIM(A501))),TEXT(VALUE(TRIM(A501)),"0"),TRIM(A501)))</f>
        <v/>
      </c>
    </row>
    <row r="502" ht="15" customHeight="1" s="47">
      <c r="C502" s="46">
        <f>IF(TRIM(A502)="","",IF(ISNUMBER(VALUE(TRIM(A502))),TEXT(VALUE(TRIM(A502)),"0"),TRIM(A502)))</f>
        <v/>
      </c>
    </row>
    <row r="503" ht="15" customHeight="1" s="47">
      <c r="C503" s="46">
        <f>IF(TRIM(A503)="","",IF(ISNUMBER(VALUE(TRIM(A503))),TEXT(VALUE(TRIM(A503)),"0"),TRIM(A503)))</f>
        <v/>
      </c>
    </row>
    <row r="504" ht="15" customHeight="1" s="47">
      <c r="C504" s="46">
        <f>IF(TRIM(A504)="","",IF(ISNUMBER(VALUE(TRIM(A504))),TEXT(VALUE(TRIM(A504)),"0"),TRIM(A504)))</f>
        <v/>
      </c>
    </row>
    <row r="505" ht="15" customHeight="1" s="47">
      <c r="C505" s="46">
        <f>IF(TRIM(A505)="","",IF(ISNUMBER(VALUE(TRIM(A505))),TEXT(VALUE(TRIM(A505)),"0"),TRIM(A505)))</f>
        <v/>
      </c>
    </row>
    <row r="506" ht="15" customHeight="1" s="47">
      <c r="C506" s="46">
        <f>IF(TRIM(A506)="","",IF(ISNUMBER(VALUE(TRIM(A506))),TEXT(VALUE(TRIM(A506)),"0"),TRIM(A506)))</f>
        <v/>
      </c>
    </row>
    <row r="507" ht="15" customHeight="1" s="47">
      <c r="C507" s="46">
        <f>IF(TRIM(A507)="","",IF(ISNUMBER(VALUE(TRIM(A507))),TEXT(VALUE(TRIM(A507)),"0"),TRIM(A507)))</f>
        <v/>
      </c>
    </row>
    <row r="508" ht="15" customHeight="1" s="47">
      <c r="C508" s="46">
        <f>IF(TRIM(A508)="","",IF(ISNUMBER(VALUE(TRIM(A508))),TEXT(VALUE(TRIM(A508)),"0"),TRIM(A508)))</f>
        <v/>
      </c>
    </row>
    <row r="509" ht="15" customHeight="1" s="47">
      <c r="C509" s="46">
        <f>IF(TRIM(A509)="","",IF(ISNUMBER(VALUE(TRIM(A509))),TEXT(VALUE(TRIM(A509)),"0"),TRIM(A509)))</f>
        <v/>
      </c>
    </row>
    <row r="510" ht="15" customHeight="1" s="47">
      <c r="C510" s="46">
        <f>IF(TRIM(A510)="","",IF(ISNUMBER(VALUE(TRIM(A510))),TEXT(VALUE(TRIM(A510)),"0"),TRIM(A510)))</f>
        <v/>
      </c>
    </row>
    <row r="511" ht="15" customHeight="1" s="47">
      <c r="C511" s="46">
        <f>IF(TRIM(A511)="","",IF(ISNUMBER(VALUE(TRIM(A511))),TEXT(VALUE(TRIM(A511)),"0"),TRIM(A511)))</f>
        <v/>
      </c>
    </row>
    <row r="512" ht="15" customHeight="1" s="47">
      <c r="C512" s="46">
        <f>IF(TRIM(A512)="","",IF(ISNUMBER(VALUE(TRIM(A512))),TEXT(VALUE(TRIM(A512)),"0"),TRIM(A512)))</f>
        <v/>
      </c>
    </row>
    <row r="513" ht="15" customHeight="1" s="47">
      <c r="C513" s="46">
        <f>IF(TRIM(A513)="","",IF(ISNUMBER(VALUE(TRIM(A513))),TEXT(VALUE(TRIM(A513)),"0"),TRIM(A513)))</f>
        <v/>
      </c>
    </row>
    <row r="514" ht="15" customHeight="1" s="47">
      <c r="C514" s="46">
        <f>IF(TRIM(A514)="","",IF(ISNUMBER(VALUE(TRIM(A514))),TEXT(VALUE(TRIM(A514)),"0"),TRIM(A514)))</f>
        <v/>
      </c>
    </row>
    <row r="515" ht="15" customHeight="1" s="47">
      <c r="C515" s="46">
        <f>IF(TRIM(A515)="","",IF(ISNUMBER(VALUE(TRIM(A515))),TEXT(VALUE(TRIM(A515)),"0"),TRIM(A515)))</f>
        <v/>
      </c>
    </row>
    <row r="516" ht="15" customHeight="1" s="47">
      <c r="C516" s="46">
        <f>IF(TRIM(A516)="","",IF(ISNUMBER(VALUE(TRIM(A516))),TEXT(VALUE(TRIM(A516)),"0"),TRIM(A516)))</f>
        <v/>
      </c>
    </row>
    <row r="517" ht="15" customHeight="1" s="47">
      <c r="C517" s="46">
        <f>IF(TRIM(A517)="","",IF(ISNUMBER(VALUE(TRIM(A517))),TEXT(VALUE(TRIM(A517)),"0"),TRIM(A517)))</f>
        <v/>
      </c>
    </row>
    <row r="518" ht="15" customHeight="1" s="47">
      <c r="C518" s="46">
        <f>IF(TRIM(A518)="","",IF(ISNUMBER(VALUE(TRIM(A518))),TEXT(VALUE(TRIM(A518)),"0"),TRIM(A518)))</f>
        <v/>
      </c>
    </row>
    <row r="519" ht="15" customHeight="1" s="47">
      <c r="C519" s="46">
        <f>IF(TRIM(A519)="","",IF(ISNUMBER(VALUE(TRIM(A519))),TEXT(VALUE(TRIM(A519)),"0"),TRIM(A519)))</f>
        <v/>
      </c>
    </row>
    <row r="520" ht="15" customHeight="1" s="47">
      <c r="C520" s="46">
        <f>IF(TRIM(A520)="","",IF(ISNUMBER(VALUE(TRIM(A520))),TEXT(VALUE(TRIM(A520)),"0"),TRIM(A520)))</f>
        <v/>
      </c>
    </row>
    <row r="521" ht="15" customHeight="1" s="47">
      <c r="C521" s="46">
        <f>IF(TRIM(A521)="","",IF(ISNUMBER(VALUE(TRIM(A521))),TEXT(VALUE(TRIM(A521)),"0"),TRIM(A521)))</f>
        <v/>
      </c>
    </row>
    <row r="522" ht="15" customHeight="1" s="47">
      <c r="C522" s="46">
        <f>IF(TRIM(A522)="","",IF(ISNUMBER(VALUE(TRIM(A522))),TEXT(VALUE(TRIM(A522)),"0"),TRIM(A522)))</f>
        <v/>
      </c>
    </row>
    <row r="523" ht="15" customHeight="1" s="47">
      <c r="C523" s="46">
        <f>IF(TRIM(A523)="","",IF(ISNUMBER(VALUE(TRIM(A523))),TEXT(VALUE(TRIM(A523)),"0"),TRIM(A523)))</f>
        <v/>
      </c>
    </row>
    <row r="524" ht="15" customHeight="1" s="47">
      <c r="C524" s="46">
        <f>IF(TRIM(A524)="","",IF(ISNUMBER(VALUE(TRIM(A524))),TEXT(VALUE(TRIM(A524)),"0"),TRIM(A524)))</f>
        <v/>
      </c>
    </row>
    <row r="525" ht="15" customHeight="1" s="47">
      <c r="C525" s="46">
        <f>IF(TRIM(A525)="","",IF(ISNUMBER(VALUE(TRIM(A525))),TEXT(VALUE(TRIM(A525)),"0"),TRIM(A525)))</f>
        <v/>
      </c>
    </row>
    <row r="526" ht="15" customHeight="1" s="47">
      <c r="C526" s="46">
        <f>IF(TRIM(A526)="","",IF(ISNUMBER(VALUE(TRIM(A526))),TEXT(VALUE(TRIM(A526)),"0"),TRIM(A526)))</f>
        <v/>
      </c>
    </row>
    <row r="527" ht="15" customHeight="1" s="47">
      <c r="C527" s="46">
        <f>IF(TRIM(A527)="","",IF(ISNUMBER(VALUE(TRIM(A527))),TEXT(VALUE(TRIM(A527)),"0"),TRIM(A527)))</f>
        <v/>
      </c>
    </row>
    <row r="528" ht="15" customHeight="1" s="47">
      <c r="C528" s="46">
        <f>IF(TRIM(A528)="","",IF(ISNUMBER(VALUE(TRIM(A528))),TEXT(VALUE(TRIM(A528)),"0"),TRIM(A528)))</f>
        <v/>
      </c>
    </row>
    <row r="529" ht="15" customHeight="1" s="47">
      <c r="C529" s="46">
        <f>IF(TRIM(A529)="","",IF(ISNUMBER(VALUE(TRIM(A529))),TEXT(VALUE(TRIM(A529)),"0"),TRIM(A529)))</f>
        <v/>
      </c>
    </row>
    <row r="530" ht="15" customHeight="1" s="47">
      <c r="C530" s="46">
        <f>IF(TRIM(A530)="","",IF(ISNUMBER(VALUE(TRIM(A530))),TEXT(VALUE(TRIM(A530)),"0"),TRIM(A530)))</f>
        <v/>
      </c>
    </row>
    <row r="531" ht="15" customHeight="1" s="47">
      <c r="C531" s="46">
        <f>IF(TRIM(A531)="","",IF(ISNUMBER(VALUE(TRIM(A531))),TEXT(VALUE(TRIM(A531)),"0"),TRIM(A531)))</f>
        <v/>
      </c>
    </row>
    <row r="532" ht="15" customHeight="1" s="47">
      <c r="C532" s="46">
        <f>IF(TRIM(A532)="","",IF(ISNUMBER(VALUE(TRIM(A532))),TEXT(VALUE(TRIM(A532)),"0"),TRIM(A532)))</f>
        <v/>
      </c>
    </row>
    <row r="533" ht="15" customHeight="1" s="47">
      <c r="C533" s="46">
        <f>IF(TRIM(A533)="","",IF(ISNUMBER(VALUE(TRIM(A533))),TEXT(VALUE(TRIM(A533)),"0"),TRIM(A533)))</f>
        <v/>
      </c>
    </row>
    <row r="534" ht="15" customHeight="1" s="47">
      <c r="C534" s="46">
        <f>IF(TRIM(A534)="","",IF(ISNUMBER(VALUE(TRIM(A534))),TEXT(VALUE(TRIM(A534)),"0"),TRIM(A534)))</f>
        <v/>
      </c>
    </row>
    <row r="535" ht="15" customHeight="1" s="47">
      <c r="C535" s="46">
        <f>IF(TRIM(A535)="","",IF(ISNUMBER(VALUE(TRIM(A535))),TEXT(VALUE(TRIM(A535)),"0"),TRIM(A535)))</f>
        <v/>
      </c>
    </row>
    <row r="536" ht="15" customHeight="1" s="47">
      <c r="C536" s="46">
        <f>IF(TRIM(A536)="","",IF(ISNUMBER(VALUE(TRIM(A536))),TEXT(VALUE(TRIM(A536)),"0"),TRIM(A536)))</f>
        <v/>
      </c>
    </row>
    <row r="537" ht="15" customHeight="1" s="47">
      <c r="C537" s="46">
        <f>IF(TRIM(A537)="","",IF(ISNUMBER(VALUE(TRIM(A537))),TEXT(VALUE(TRIM(A537)),"0"),TRIM(A537)))</f>
        <v/>
      </c>
    </row>
    <row r="538" ht="15" customHeight="1" s="47">
      <c r="C538" s="46">
        <f>IF(TRIM(A538)="","",IF(ISNUMBER(VALUE(TRIM(A538))),TEXT(VALUE(TRIM(A538)),"0"),TRIM(A538)))</f>
        <v/>
      </c>
    </row>
    <row r="539" ht="15" customHeight="1" s="47">
      <c r="C539" s="46">
        <f>IF(TRIM(A539)="","",IF(ISNUMBER(VALUE(TRIM(A539))),TEXT(VALUE(TRIM(A539)),"0"),TRIM(A539)))</f>
        <v/>
      </c>
    </row>
    <row r="540" ht="15" customHeight="1" s="47">
      <c r="C540" s="46">
        <f>IF(TRIM(A540)="","",IF(ISNUMBER(VALUE(TRIM(A540))),TEXT(VALUE(TRIM(A540)),"0"),TRIM(A540)))</f>
        <v/>
      </c>
    </row>
    <row r="541" ht="15" customHeight="1" s="47">
      <c r="C541" s="46">
        <f>IF(TRIM(A541)="","",IF(ISNUMBER(VALUE(TRIM(A541))),TEXT(VALUE(TRIM(A541)),"0"),TRIM(A541)))</f>
        <v/>
      </c>
    </row>
    <row r="542" ht="15" customHeight="1" s="47">
      <c r="C542" s="46">
        <f>IF(TRIM(A542)="","",IF(ISNUMBER(VALUE(TRIM(A542))),TEXT(VALUE(TRIM(A542)),"0"),TRIM(A542)))</f>
        <v/>
      </c>
    </row>
    <row r="543" ht="15" customHeight="1" s="47">
      <c r="C543" s="46">
        <f>IF(TRIM(A543)="","",IF(ISNUMBER(VALUE(TRIM(A543))),TEXT(VALUE(TRIM(A543)),"0"),TRIM(A543)))</f>
        <v/>
      </c>
    </row>
    <row r="544" ht="15" customHeight="1" s="47">
      <c r="C544" s="46">
        <f>IF(TRIM(A544)="","",IF(ISNUMBER(VALUE(TRIM(A544))),TEXT(VALUE(TRIM(A544)),"0"),TRIM(A544)))</f>
        <v/>
      </c>
    </row>
    <row r="545" ht="15" customHeight="1" s="47">
      <c r="C545" s="46">
        <f>IF(TRIM(A545)="","",IF(ISNUMBER(VALUE(TRIM(A545))),TEXT(VALUE(TRIM(A545)),"0"),TRIM(A545)))</f>
        <v/>
      </c>
    </row>
    <row r="546" ht="15" customHeight="1" s="47">
      <c r="C546" s="46">
        <f>IF(TRIM(A546)="","",IF(ISNUMBER(VALUE(TRIM(A546))),TEXT(VALUE(TRIM(A546)),"0"),TRIM(A546)))</f>
        <v/>
      </c>
    </row>
    <row r="547" ht="15" customHeight="1" s="47">
      <c r="C547" s="46">
        <f>IF(TRIM(A547)="","",IF(ISNUMBER(VALUE(TRIM(A547))),TEXT(VALUE(TRIM(A547)),"0"),TRIM(A547)))</f>
        <v/>
      </c>
    </row>
    <row r="548" ht="15" customHeight="1" s="47">
      <c r="C548" s="46">
        <f>IF(TRIM(A548)="","",IF(ISNUMBER(VALUE(TRIM(A548))),TEXT(VALUE(TRIM(A548)),"0"),TRIM(A548)))</f>
        <v/>
      </c>
    </row>
    <row r="549" ht="15" customHeight="1" s="47">
      <c r="C549" s="46">
        <f>IF(TRIM(A549)="","",IF(ISNUMBER(VALUE(TRIM(A549))),TEXT(VALUE(TRIM(A549)),"0"),TRIM(A549)))</f>
        <v/>
      </c>
    </row>
    <row r="550" ht="15" customHeight="1" s="47">
      <c r="C550" s="46">
        <f>IF(TRIM(A550)="","",IF(ISNUMBER(VALUE(TRIM(A550))),TEXT(VALUE(TRIM(A550)),"0"),TRIM(A550)))</f>
        <v/>
      </c>
    </row>
    <row r="551" ht="15" customHeight="1" s="47">
      <c r="C551" s="46">
        <f>IF(TRIM(A551)="","",IF(ISNUMBER(VALUE(TRIM(A551))),TEXT(VALUE(TRIM(A551)),"0"),TRIM(A551)))</f>
        <v/>
      </c>
    </row>
    <row r="552" ht="15" customHeight="1" s="47">
      <c r="C552" s="46">
        <f>IF(TRIM(A552)="","",IF(ISNUMBER(VALUE(TRIM(A552))),TEXT(VALUE(TRIM(A552)),"0"),TRIM(A552)))</f>
        <v/>
      </c>
    </row>
    <row r="553" ht="15" customHeight="1" s="47">
      <c r="C553" s="46">
        <f>IF(TRIM(A553)="","",IF(ISNUMBER(VALUE(TRIM(A553))),TEXT(VALUE(TRIM(A553)),"0"),TRIM(A553)))</f>
        <v/>
      </c>
    </row>
    <row r="554" ht="15" customHeight="1" s="47">
      <c r="C554" s="46">
        <f>IF(TRIM(A554)="","",IF(ISNUMBER(VALUE(TRIM(A554))),TEXT(VALUE(TRIM(A554)),"0"),TRIM(A554)))</f>
        <v/>
      </c>
    </row>
    <row r="555" ht="15" customHeight="1" s="47">
      <c r="C555" s="46">
        <f>IF(TRIM(A555)="","",IF(ISNUMBER(VALUE(TRIM(A555))),TEXT(VALUE(TRIM(A555)),"0"),TRIM(A555)))</f>
        <v/>
      </c>
    </row>
    <row r="556" ht="15" customHeight="1" s="47">
      <c r="C556" s="46">
        <f>IF(TRIM(A556)="","",IF(ISNUMBER(VALUE(TRIM(A556))),TEXT(VALUE(TRIM(A556)),"0"),TRIM(A556)))</f>
        <v/>
      </c>
    </row>
    <row r="557" ht="15" customHeight="1" s="47">
      <c r="C557" s="46">
        <f>IF(TRIM(A557)="","",IF(ISNUMBER(VALUE(TRIM(A557))),TEXT(VALUE(TRIM(A557)),"0"),TRIM(A557)))</f>
        <v/>
      </c>
    </row>
    <row r="558" ht="15" customHeight="1" s="47">
      <c r="C558" s="46">
        <f>IF(TRIM(A558)="","",IF(ISNUMBER(VALUE(TRIM(A558))),TEXT(VALUE(TRIM(A558)),"0"),TRIM(A558)))</f>
        <v/>
      </c>
    </row>
    <row r="559" ht="15" customHeight="1" s="47">
      <c r="C559" s="46">
        <f>IF(TRIM(A559)="","",IF(ISNUMBER(VALUE(TRIM(A559))),TEXT(VALUE(TRIM(A559)),"0"),TRIM(A559)))</f>
        <v/>
      </c>
    </row>
    <row r="560" ht="15" customHeight="1" s="47">
      <c r="C560" s="46">
        <f>IF(TRIM(A560)="","",IF(ISNUMBER(VALUE(TRIM(A560))),TEXT(VALUE(TRIM(A560)),"0"),TRIM(A560)))</f>
        <v/>
      </c>
    </row>
    <row r="561" ht="15" customHeight="1" s="47">
      <c r="C561" s="46">
        <f>IF(TRIM(A561)="","",IF(ISNUMBER(VALUE(TRIM(A561))),TEXT(VALUE(TRIM(A561)),"0"),TRIM(A561)))</f>
        <v/>
      </c>
    </row>
    <row r="562" ht="15" customHeight="1" s="47">
      <c r="C562" s="46">
        <f>IF(TRIM(A562)="","",IF(ISNUMBER(VALUE(TRIM(A562))),TEXT(VALUE(TRIM(A562)),"0"),TRIM(A562)))</f>
        <v/>
      </c>
    </row>
    <row r="563" ht="15" customHeight="1" s="47">
      <c r="C563" s="46">
        <f>IF(TRIM(A563)="","",IF(ISNUMBER(VALUE(TRIM(A563))),TEXT(VALUE(TRIM(A563)),"0"),TRIM(A563)))</f>
        <v/>
      </c>
    </row>
    <row r="564" ht="15" customHeight="1" s="47">
      <c r="C564" s="46">
        <f>IF(TRIM(A564)="","",IF(ISNUMBER(VALUE(TRIM(A564))),TEXT(VALUE(TRIM(A564)),"0"),TRIM(A564)))</f>
        <v/>
      </c>
    </row>
    <row r="565" ht="15" customHeight="1" s="47">
      <c r="C565" s="46">
        <f>IF(TRIM(A565)="","",IF(ISNUMBER(VALUE(TRIM(A565))),TEXT(VALUE(TRIM(A565)),"0"),TRIM(A565)))</f>
        <v/>
      </c>
    </row>
    <row r="566" ht="15" customHeight="1" s="47">
      <c r="C566" s="46">
        <f>IF(TRIM(A566)="","",IF(ISNUMBER(VALUE(TRIM(A566))),TEXT(VALUE(TRIM(A566)),"0"),TRIM(A566)))</f>
        <v/>
      </c>
    </row>
    <row r="567" ht="15" customHeight="1" s="47">
      <c r="C567" s="46">
        <f>IF(TRIM(A567)="","",IF(ISNUMBER(VALUE(TRIM(A567))),TEXT(VALUE(TRIM(A567)),"0"),TRIM(A567)))</f>
        <v/>
      </c>
    </row>
    <row r="568" ht="15" customHeight="1" s="47">
      <c r="C568" s="46">
        <f>IF(TRIM(A568)="","",IF(ISNUMBER(VALUE(TRIM(A568))),TEXT(VALUE(TRIM(A568)),"0"),TRIM(A568)))</f>
        <v/>
      </c>
    </row>
    <row r="569" ht="15" customHeight="1" s="47">
      <c r="C569" s="46">
        <f>IF(TRIM(A569)="","",IF(ISNUMBER(VALUE(TRIM(A569))),TEXT(VALUE(TRIM(A569)),"0"),TRIM(A569)))</f>
        <v/>
      </c>
    </row>
    <row r="570" ht="15" customHeight="1" s="47">
      <c r="C570" s="46">
        <f>IF(TRIM(A570)="","",IF(ISNUMBER(VALUE(TRIM(A570))),TEXT(VALUE(TRIM(A570)),"0"),TRIM(A570)))</f>
        <v/>
      </c>
    </row>
    <row r="571" ht="15" customHeight="1" s="47">
      <c r="C571" s="46">
        <f>IF(TRIM(A571)="","",IF(ISNUMBER(VALUE(TRIM(A571))),TEXT(VALUE(TRIM(A571)),"0"),TRIM(A571)))</f>
        <v/>
      </c>
    </row>
    <row r="572" ht="15" customHeight="1" s="47">
      <c r="C572" s="46">
        <f>IF(TRIM(A572)="","",IF(ISNUMBER(VALUE(TRIM(A572))),TEXT(VALUE(TRIM(A572)),"0"),TRIM(A572)))</f>
        <v/>
      </c>
    </row>
    <row r="573" ht="15" customHeight="1" s="47">
      <c r="C573" s="46">
        <f>IF(TRIM(A573)="","",IF(ISNUMBER(VALUE(TRIM(A573))),TEXT(VALUE(TRIM(A573)),"0"),TRIM(A573)))</f>
        <v/>
      </c>
    </row>
    <row r="574" ht="15" customHeight="1" s="47">
      <c r="C574" s="46">
        <f>IF(TRIM(A574)="","",IF(ISNUMBER(VALUE(TRIM(A574))),TEXT(VALUE(TRIM(A574)),"0"),TRIM(A574)))</f>
        <v/>
      </c>
    </row>
    <row r="575" ht="15" customHeight="1" s="47">
      <c r="C575" s="46">
        <f>IF(TRIM(A575)="","",IF(ISNUMBER(VALUE(TRIM(A575))),TEXT(VALUE(TRIM(A575)),"0"),TRIM(A575)))</f>
        <v/>
      </c>
    </row>
    <row r="576" ht="15" customHeight="1" s="47">
      <c r="C576" s="46">
        <f>IF(TRIM(A576)="","",IF(ISNUMBER(VALUE(TRIM(A576))),TEXT(VALUE(TRIM(A576)),"0"),TRIM(A576)))</f>
        <v/>
      </c>
    </row>
    <row r="577" ht="15" customHeight="1" s="47">
      <c r="C577" s="46">
        <f>IF(TRIM(A577)="","",IF(ISNUMBER(VALUE(TRIM(A577))),TEXT(VALUE(TRIM(A577)),"0"),TRIM(A577)))</f>
        <v/>
      </c>
    </row>
    <row r="578" ht="15" customHeight="1" s="47">
      <c r="C578" s="46">
        <f>IF(TRIM(A578)="","",IF(ISNUMBER(VALUE(TRIM(A578))),TEXT(VALUE(TRIM(A578)),"0"),TRIM(A578)))</f>
        <v/>
      </c>
    </row>
    <row r="579" ht="15" customHeight="1" s="47">
      <c r="C579" s="46">
        <f>IF(TRIM(A579)="","",IF(ISNUMBER(VALUE(TRIM(A579))),TEXT(VALUE(TRIM(A579)),"0"),TRIM(A579)))</f>
        <v/>
      </c>
    </row>
    <row r="580" ht="15" customHeight="1" s="47">
      <c r="C580" s="46">
        <f>IF(TRIM(A580)="","",IF(ISNUMBER(VALUE(TRIM(A580))),TEXT(VALUE(TRIM(A580)),"0"),TRIM(A580)))</f>
        <v/>
      </c>
    </row>
    <row r="581" ht="15" customHeight="1" s="47">
      <c r="C581" s="46">
        <f>IF(TRIM(A581)="","",IF(ISNUMBER(VALUE(TRIM(A581))),TEXT(VALUE(TRIM(A581)),"0"),TRIM(A581)))</f>
        <v/>
      </c>
    </row>
    <row r="582" ht="15" customHeight="1" s="47">
      <c r="C582" s="46">
        <f>IF(TRIM(A582)="","",IF(ISNUMBER(VALUE(TRIM(A582))),TEXT(VALUE(TRIM(A582)),"0"),TRIM(A582)))</f>
        <v/>
      </c>
    </row>
    <row r="583" ht="15" customHeight="1" s="47">
      <c r="C583" s="46">
        <f>IF(TRIM(A583)="","",IF(ISNUMBER(VALUE(TRIM(A583))),TEXT(VALUE(TRIM(A583)),"0"),TRIM(A583)))</f>
        <v/>
      </c>
    </row>
    <row r="584" ht="15" customHeight="1" s="47">
      <c r="C584" s="46">
        <f>IF(TRIM(A584)="","",IF(ISNUMBER(VALUE(TRIM(A584))),TEXT(VALUE(TRIM(A584)),"0"),TRIM(A584)))</f>
        <v/>
      </c>
    </row>
    <row r="585" ht="15" customHeight="1" s="47">
      <c r="C585" s="46">
        <f>IF(TRIM(A585)="","",IF(ISNUMBER(VALUE(TRIM(A585))),TEXT(VALUE(TRIM(A585)),"0"),TRIM(A585)))</f>
        <v/>
      </c>
    </row>
    <row r="586" ht="15" customHeight="1" s="47">
      <c r="C586" s="46">
        <f>IF(TRIM(A586)="","",IF(ISNUMBER(VALUE(TRIM(A586))),TEXT(VALUE(TRIM(A586)),"0"),TRIM(A586)))</f>
        <v/>
      </c>
    </row>
    <row r="587" ht="15" customHeight="1" s="47">
      <c r="C587" s="46">
        <f>IF(TRIM(A587)="","",IF(ISNUMBER(VALUE(TRIM(A587))),TEXT(VALUE(TRIM(A587)),"0"),TRIM(A587)))</f>
        <v/>
      </c>
    </row>
    <row r="588" ht="15" customHeight="1" s="47">
      <c r="C588" s="46">
        <f>IF(TRIM(A588)="","",IF(ISNUMBER(VALUE(TRIM(A588))),TEXT(VALUE(TRIM(A588)),"0"),TRIM(A588)))</f>
        <v/>
      </c>
    </row>
    <row r="589" ht="15" customHeight="1" s="47">
      <c r="C589" s="46">
        <f>IF(TRIM(A589)="","",IF(ISNUMBER(VALUE(TRIM(A589))),TEXT(VALUE(TRIM(A589)),"0"),TRIM(A589)))</f>
        <v/>
      </c>
    </row>
    <row r="590" ht="15" customHeight="1" s="47">
      <c r="C590" s="46">
        <f>IF(TRIM(A590)="","",IF(ISNUMBER(VALUE(TRIM(A590))),TEXT(VALUE(TRIM(A590)),"0"),TRIM(A590)))</f>
        <v/>
      </c>
    </row>
    <row r="591" ht="15" customHeight="1" s="47">
      <c r="C591" s="46">
        <f>IF(TRIM(A591)="","",IF(ISNUMBER(VALUE(TRIM(A591))),TEXT(VALUE(TRIM(A591)),"0"),TRIM(A591)))</f>
        <v/>
      </c>
    </row>
    <row r="592" ht="15" customHeight="1" s="47">
      <c r="C592" s="46">
        <f>IF(TRIM(A592)="","",IF(ISNUMBER(VALUE(TRIM(A592))),TEXT(VALUE(TRIM(A592)),"0"),TRIM(A592)))</f>
        <v/>
      </c>
    </row>
    <row r="593" ht="15" customHeight="1" s="47">
      <c r="C593" s="46">
        <f>IF(TRIM(A593)="","",IF(ISNUMBER(VALUE(TRIM(A593))),TEXT(VALUE(TRIM(A593)),"0"),TRIM(A593)))</f>
        <v/>
      </c>
    </row>
    <row r="594" ht="15" customHeight="1" s="47">
      <c r="C594" s="46">
        <f>IF(TRIM(A594)="","",IF(ISNUMBER(VALUE(TRIM(A594))),TEXT(VALUE(TRIM(A594)),"0"),TRIM(A594)))</f>
        <v/>
      </c>
    </row>
    <row r="595" ht="15" customHeight="1" s="47">
      <c r="C595" s="46">
        <f>IF(TRIM(A595)="","",IF(ISNUMBER(VALUE(TRIM(A595))),TEXT(VALUE(TRIM(A595)),"0"),TRIM(A595)))</f>
        <v/>
      </c>
    </row>
    <row r="596" ht="15" customHeight="1" s="47">
      <c r="C596" s="46">
        <f>IF(TRIM(A596)="","",IF(ISNUMBER(VALUE(TRIM(A596))),TEXT(VALUE(TRIM(A596)),"0"),TRIM(A596)))</f>
        <v/>
      </c>
    </row>
    <row r="597" ht="15" customHeight="1" s="47">
      <c r="C597" s="46">
        <f>IF(TRIM(A597)="","",IF(ISNUMBER(VALUE(TRIM(A597))),TEXT(VALUE(TRIM(A597)),"0"),TRIM(A597)))</f>
        <v/>
      </c>
    </row>
    <row r="598" ht="15" customHeight="1" s="47">
      <c r="C598" s="46">
        <f>IF(TRIM(A598)="","",IF(ISNUMBER(VALUE(TRIM(A598))),TEXT(VALUE(TRIM(A598)),"0"),TRIM(A598)))</f>
        <v/>
      </c>
    </row>
    <row r="599" ht="15" customHeight="1" s="47">
      <c r="C599" s="46">
        <f>IF(TRIM(A599)="","",IF(ISNUMBER(VALUE(TRIM(A599))),TEXT(VALUE(TRIM(A599)),"0"),TRIM(A599)))</f>
        <v/>
      </c>
    </row>
    <row r="600" ht="15" customHeight="1" s="47">
      <c r="C600" s="46">
        <f>IF(TRIM(A600)="","",IF(ISNUMBER(VALUE(TRIM(A600))),TEXT(VALUE(TRIM(A600)),"0"),TRIM(A600)))</f>
        <v/>
      </c>
    </row>
    <row r="601" ht="15" customHeight="1" s="47">
      <c r="C601" s="46">
        <f>IF(TRIM(A601)="","",IF(ISNUMBER(VALUE(TRIM(A601))),TEXT(VALUE(TRIM(A601)),"0"),TRIM(A601)))</f>
        <v/>
      </c>
    </row>
    <row r="602" ht="15" customHeight="1" s="47">
      <c r="C602" s="46">
        <f>IF(TRIM(A602)="","",IF(ISNUMBER(VALUE(TRIM(A602))),TEXT(VALUE(TRIM(A602)),"0"),TRIM(A602)))</f>
        <v/>
      </c>
    </row>
    <row r="603" ht="15" customHeight="1" s="47">
      <c r="C603" s="46">
        <f>IF(TRIM(A603)="","",IF(ISNUMBER(VALUE(TRIM(A603))),TEXT(VALUE(TRIM(A603)),"0"),TRIM(A603)))</f>
        <v/>
      </c>
    </row>
    <row r="604" ht="15" customHeight="1" s="47">
      <c r="C604" s="46">
        <f>IF(TRIM(A604)="","",IF(ISNUMBER(VALUE(TRIM(A604))),TEXT(VALUE(TRIM(A604)),"0"),TRIM(A604)))</f>
        <v/>
      </c>
    </row>
    <row r="605" ht="15" customHeight="1" s="47">
      <c r="C605" s="46">
        <f>IF(TRIM(A605)="","",IF(ISNUMBER(VALUE(TRIM(A605))),TEXT(VALUE(TRIM(A605)),"0"),TRIM(A605)))</f>
        <v/>
      </c>
    </row>
    <row r="606" ht="15" customHeight="1" s="47">
      <c r="C606" s="46">
        <f>IF(TRIM(A606)="","",IF(ISNUMBER(VALUE(TRIM(A606))),TEXT(VALUE(TRIM(A606)),"0"),TRIM(A606)))</f>
        <v/>
      </c>
    </row>
    <row r="607" ht="15" customHeight="1" s="47">
      <c r="C607" s="46">
        <f>IF(TRIM(A607)="","",IF(ISNUMBER(VALUE(TRIM(A607))),TEXT(VALUE(TRIM(A607)),"0"),TRIM(A607)))</f>
        <v/>
      </c>
    </row>
    <row r="608" ht="15" customHeight="1" s="47">
      <c r="C608" s="46">
        <f>IF(TRIM(A608)="","",IF(ISNUMBER(VALUE(TRIM(A608))),TEXT(VALUE(TRIM(A608)),"0"),TRIM(A608)))</f>
        <v/>
      </c>
    </row>
    <row r="609" ht="15" customHeight="1" s="47">
      <c r="C609" s="46">
        <f>IF(TRIM(A609)="","",IF(ISNUMBER(VALUE(TRIM(A609))),TEXT(VALUE(TRIM(A609)),"0"),TRIM(A609)))</f>
        <v/>
      </c>
    </row>
    <row r="610" ht="15" customHeight="1" s="47">
      <c r="C610" s="46">
        <f>IF(TRIM(A610)="","",IF(ISNUMBER(VALUE(TRIM(A610))),TEXT(VALUE(TRIM(A610)),"0"),TRIM(A610)))</f>
        <v/>
      </c>
    </row>
    <row r="611" ht="15" customHeight="1" s="47">
      <c r="C611" s="46">
        <f>IF(TRIM(A611)="","",IF(ISNUMBER(VALUE(TRIM(A611))),TEXT(VALUE(TRIM(A611)),"0"),TRIM(A611)))</f>
        <v/>
      </c>
    </row>
    <row r="612" ht="15" customHeight="1" s="47">
      <c r="C612" s="46">
        <f>IF(TRIM(A612)="","",IF(ISNUMBER(VALUE(TRIM(A612))),TEXT(VALUE(TRIM(A612)),"0"),TRIM(A612)))</f>
        <v/>
      </c>
    </row>
    <row r="613" ht="15" customHeight="1" s="47">
      <c r="C613" s="46">
        <f>IF(TRIM(A613)="","",IF(ISNUMBER(VALUE(TRIM(A613))),TEXT(VALUE(TRIM(A613)),"0"),TRIM(A613)))</f>
        <v/>
      </c>
    </row>
    <row r="614" ht="15" customHeight="1" s="47">
      <c r="C614" s="46">
        <f>IF(TRIM(A614)="","",IF(ISNUMBER(VALUE(TRIM(A614))),TEXT(VALUE(TRIM(A614)),"0"),TRIM(A614)))</f>
        <v/>
      </c>
    </row>
    <row r="615" ht="15" customHeight="1" s="47">
      <c r="C615" s="46">
        <f>IF(TRIM(A615)="","",IF(ISNUMBER(VALUE(TRIM(A615))),TEXT(VALUE(TRIM(A615)),"0"),TRIM(A615)))</f>
        <v/>
      </c>
    </row>
    <row r="616" ht="15" customHeight="1" s="47">
      <c r="C616" s="46">
        <f>IF(TRIM(A616)="","",IF(ISNUMBER(VALUE(TRIM(A616))),TEXT(VALUE(TRIM(A616)),"0"),TRIM(A616)))</f>
        <v/>
      </c>
    </row>
    <row r="617" ht="15" customHeight="1" s="47">
      <c r="C617" s="46">
        <f>IF(TRIM(A617)="","",IF(ISNUMBER(VALUE(TRIM(A617))),TEXT(VALUE(TRIM(A617)),"0"),TRIM(A617)))</f>
        <v/>
      </c>
    </row>
    <row r="618" ht="15" customHeight="1" s="47">
      <c r="C618" s="46">
        <f>IF(TRIM(A618)="","",IF(ISNUMBER(VALUE(TRIM(A618))),TEXT(VALUE(TRIM(A618)),"0"),TRIM(A618)))</f>
        <v/>
      </c>
    </row>
    <row r="619" ht="15" customHeight="1" s="47">
      <c r="C619" s="46">
        <f>IF(TRIM(A619)="","",IF(ISNUMBER(VALUE(TRIM(A619))),TEXT(VALUE(TRIM(A619)),"0"),TRIM(A619)))</f>
        <v/>
      </c>
    </row>
    <row r="620" ht="15" customHeight="1" s="47">
      <c r="C620" s="46">
        <f>IF(TRIM(A620)="","",IF(ISNUMBER(VALUE(TRIM(A620))),TEXT(VALUE(TRIM(A620)),"0"),TRIM(A620)))</f>
        <v/>
      </c>
    </row>
    <row r="621" ht="15" customHeight="1" s="47">
      <c r="C621" s="46">
        <f>IF(TRIM(A621)="","",IF(ISNUMBER(VALUE(TRIM(A621))),TEXT(VALUE(TRIM(A621)),"0"),TRIM(A621)))</f>
        <v/>
      </c>
    </row>
    <row r="622" ht="15" customHeight="1" s="47">
      <c r="C622" s="46">
        <f>IF(TRIM(A622)="","",IF(ISNUMBER(VALUE(TRIM(A622))),TEXT(VALUE(TRIM(A622)),"0"),TRIM(A622)))</f>
        <v/>
      </c>
    </row>
    <row r="623" ht="15" customHeight="1" s="47">
      <c r="C623" s="46">
        <f>IF(TRIM(A623)="","",IF(ISNUMBER(VALUE(TRIM(A623))),TEXT(VALUE(TRIM(A623)),"0"),TRIM(A623)))</f>
        <v/>
      </c>
    </row>
    <row r="624" ht="15" customHeight="1" s="47">
      <c r="C624" s="46">
        <f>IF(TRIM(A624)="","",IF(ISNUMBER(VALUE(TRIM(A624))),TEXT(VALUE(TRIM(A624)),"0"),TRIM(A624)))</f>
        <v/>
      </c>
    </row>
    <row r="625" ht="15" customHeight="1" s="47">
      <c r="C625" s="46">
        <f>IF(TRIM(A625)="","",IF(ISNUMBER(VALUE(TRIM(A625))),TEXT(VALUE(TRIM(A625)),"0"),TRIM(A625)))</f>
        <v/>
      </c>
    </row>
    <row r="626" ht="15" customHeight="1" s="47">
      <c r="C626" s="46">
        <f>IF(TRIM(A626)="","",IF(ISNUMBER(VALUE(TRIM(A626))),TEXT(VALUE(TRIM(A626)),"0"),TRIM(A626)))</f>
        <v/>
      </c>
    </row>
    <row r="627" ht="15" customHeight="1" s="47">
      <c r="C627" s="46">
        <f>IF(TRIM(A627)="","",IF(ISNUMBER(VALUE(TRIM(A627))),TEXT(VALUE(TRIM(A627)),"0"),TRIM(A627)))</f>
        <v/>
      </c>
    </row>
    <row r="628" ht="15" customHeight="1" s="47">
      <c r="C628" s="46">
        <f>IF(TRIM(A628)="","",IF(ISNUMBER(VALUE(TRIM(A628))),TEXT(VALUE(TRIM(A628)),"0"),TRIM(A628)))</f>
        <v/>
      </c>
    </row>
    <row r="629" ht="15" customHeight="1" s="47">
      <c r="C629" s="46">
        <f>IF(TRIM(A629)="","",IF(ISNUMBER(VALUE(TRIM(A629))),TEXT(VALUE(TRIM(A629)),"0"),TRIM(A629)))</f>
        <v/>
      </c>
    </row>
    <row r="630" ht="15" customHeight="1" s="47">
      <c r="C630" s="46">
        <f>IF(TRIM(A630)="","",IF(ISNUMBER(VALUE(TRIM(A630))),TEXT(VALUE(TRIM(A630)),"0"),TRIM(A630)))</f>
        <v/>
      </c>
    </row>
    <row r="631" ht="15" customHeight="1" s="47">
      <c r="C631" s="46">
        <f>IF(TRIM(A631)="","",IF(ISNUMBER(VALUE(TRIM(A631))),TEXT(VALUE(TRIM(A631)),"0"),TRIM(A631)))</f>
        <v/>
      </c>
    </row>
    <row r="632" ht="15" customHeight="1" s="47">
      <c r="C632" s="46">
        <f>IF(TRIM(A632)="","",IF(ISNUMBER(VALUE(TRIM(A632))),TEXT(VALUE(TRIM(A632)),"0"),TRIM(A632)))</f>
        <v/>
      </c>
    </row>
    <row r="633" ht="15" customHeight="1" s="47">
      <c r="C633" s="46">
        <f>IF(TRIM(A633)="","",IF(ISNUMBER(VALUE(TRIM(A633))),TEXT(VALUE(TRIM(A633)),"0"),TRIM(A633)))</f>
        <v/>
      </c>
    </row>
    <row r="634" ht="15" customHeight="1" s="47">
      <c r="C634" s="46">
        <f>IF(TRIM(A634)="","",IF(ISNUMBER(VALUE(TRIM(A634))),TEXT(VALUE(TRIM(A634)),"0"),TRIM(A634)))</f>
        <v/>
      </c>
    </row>
    <row r="635" ht="15" customHeight="1" s="47">
      <c r="C635" s="46">
        <f>IF(TRIM(A635)="","",IF(ISNUMBER(VALUE(TRIM(A635))),TEXT(VALUE(TRIM(A635)),"0"),TRIM(A635)))</f>
        <v/>
      </c>
    </row>
    <row r="636" ht="15" customHeight="1" s="47">
      <c r="C636" s="46">
        <f>IF(TRIM(A636)="","",IF(ISNUMBER(VALUE(TRIM(A636))),TEXT(VALUE(TRIM(A636)),"0"),TRIM(A636)))</f>
        <v/>
      </c>
    </row>
    <row r="637" ht="15" customHeight="1" s="47">
      <c r="C637" s="46">
        <f>IF(TRIM(A637)="","",IF(ISNUMBER(VALUE(TRIM(A637))),TEXT(VALUE(TRIM(A637)),"0"),TRIM(A637)))</f>
        <v/>
      </c>
    </row>
    <row r="638" ht="15" customHeight="1" s="47">
      <c r="C638" s="46">
        <f>IF(TRIM(A638)="","",IF(ISNUMBER(VALUE(TRIM(A638))),TEXT(VALUE(TRIM(A638)),"0"),TRIM(A638)))</f>
        <v/>
      </c>
    </row>
    <row r="639" ht="15" customHeight="1" s="47">
      <c r="C639" s="46">
        <f>IF(TRIM(A639)="","",IF(ISNUMBER(VALUE(TRIM(A639))),TEXT(VALUE(TRIM(A639)),"0"),TRIM(A639)))</f>
        <v/>
      </c>
    </row>
    <row r="640" ht="15" customHeight="1" s="47">
      <c r="C640" s="46">
        <f>IF(TRIM(A640)="","",IF(ISNUMBER(VALUE(TRIM(A640))),TEXT(VALUE(TRIM(A640)),"0"),TRIM(A640)))</f>
        <v/>
      </c>
    </row>
    <row r="641" ht="15" customHeight="1" s="47">
      <c r="C641" s="46">
        <f>IF(TRIM(A641)="","",IF(ISNUMBER(VALUE(TRIM(A641))),TEXT(VALUE(TRIM(A641)),"0"),TRIM(A641)))</f>
        <v/>
      </c>
    </row>
    <row r="642" ht="15" customHeight="1" s="47">
      <c r="C642" s="46">
        <f>IF(TRIM(A642)="","",IF(ISNUMBER(VALUE(TRIM(A642))),TEXT(VALUE(TRIM(A642)),"0"),TRIM(A642)))</f>
        <v/>
      </c>
    </row>
    <row r="643" ht="15" customHeight="1" s="47">
      <c r="C643" s="46">
        <f>IF(TRIM(A643)="","",IF(ISNUMBER(VALUE(TRIM(A643))),TEXT(VALUE(TRIM(A643)),"0"),TRIM(A643)))</f>
        <v/>
      </c>
    </row>
    <row r="644" ht="15" customHeight="1" s="47">
      <c r="C644" s="46">
        <f>IF(TRIM(A644)="","",IF(ISNUMBER(VALUE(TRIM(A644))),TEXT(VALUE(TRIM(A644)),"0"),TRIM(A644)))</f>
        <v/>
      </c>
    </row>
    <row r="645" ht="15" customHeight="1" s="47">
      <c r="C645" s="46">
        <f>IF(TRIM(A645)="","",IF(ISNUMBER(VALUE(TRIM(A645))),TEXT(VALUE(TRIM(A645)),"0"),TRIM(A645)))</f>
        <v/>
      </c>
    </row>
    <row r="646" ht="15" customHeight="1" s="47">
      <c r="C646" s="46">
        <f>IF(TRIM(A646)="","",IF(ISNUMBER(VALUE(TRIM(A646))),TEXT(VALUE(TRIM(A646)),"0"),TRIM(A646)))</f>
        <v/>
      </c>
    </row>
    <row r="647" ht="15" customHeight="1" s="47">
      <c r="C647" s="46">
        <f>IF(TRIM(A647)="","",IF(ISNUMBER(VALUE(TRIM(A647))),TEXT(VALUE(TRIM(A647)),"0"),TRIM(A647)))</f>
        <v/>
      </c>
    </row>
    <row r="648" ht="15" customHeight="1" s="47">
      <c r="C648" s="46">
        <f>IF(TRIM(A648)="","",IF(ISNUMBER(VALUE(TRIM(A648))),TEXT(VALUE(TRIM(A648)),"0"),TRIM(A648)))</f>
        <v/>
      </c>
    </row>
    <row r="649" ht="15" customHeight="1" s="47">
      <c r="C649" s="46">
        <f>IF(TRIM(A649)="","",IF(ISNUMBER(VALUE(TRIM(A649))),TEXT(VALUE(TRIM(A649)),"0"),TRIM(A649)))</f>
        <v/>
      </c>
    </row>
    <row r="650" ht="15" customHeight="1" s="47">
      <c r="C650" s="46">
        <f>IF(TRIM(A650)="","",IF(ISNUMBER(VALUE(TRIM(A650))),TEXT(VALUE(TRIM(A650)),"0"),TRIM(A650)))</f>
        <v/>
      </c>
    </row>
    <row r="651" ht="15" customHeight="1" s="47">
      <c r="C651" s="46">
        <f>IF(TRIM(A651)="","",IF(ISNUMBER(VALUE(TRIM(A651))),TEXT(VALUE(TRIM(A651)),"0"),TRIM(A651)))</f>
        <v/>
      </c>
    </row>
    <row r="652" ht="15" customHeight="1" s="47">
      <c r="C652" s="46">
        <f>IF(TRIM(A652)="","",IF(ISNUMBER(VALUE(TRIM(A652))),TEXT(VALUE(TRIM(A652)),"0"),TRIM(A652)))</f>
        <v/>
      </c>
    </row>
    <row r="653" ht="15" customHeight="1" s="47">
      <c r="C653" s="46">
        <f>IF(TRIM(A653)="","",IF(ISNUMBER(VALUE(TRIM(A653))),TEXT(VALUE(TRIM(A653)),"0"),TRIM(A653)))</f>
        <v/>
      </c>
    </row>
    <row r="654" ht="15" customHeight="1" s="47">
      <c r="C654" s="46">
        <f>IF(TRIM(A654)="","",IF(ISNUMBER(VALUE(TRIM(A654))),TEXT(VALUE(TRIM(A654)),"0"),TRIM(A654)))</f>
        <v/>
      </c>
    </row>
    <row r="655" ht="15" customHeight="1" s="47">
      <c r="C655" s="46">
        <f>IF(TRIM(A655)="","",IF(ISNUMBER(VALUE(TRIM(A655))),TEXT(VALUE(TRIM(A655)),"0"),TRIM(A655)))</f>
        <v/>
      </c>
    </row>
    <row r="656" ht="15" customHeight="1" s="47">
      <c r="C656" s="46">
        <f>IF(TRIM(A656)="","",IF(ISNUMBER(VALUE(TRIM(A656))),TEXT(VALUE(TRIM(A656)),"0"),TRIM(A656)))</f>
        <v/>
      </c>
    </row>
    <row r="657" ht="15" customHeight="1" s="47">
      <c r="C657" s="46">
        <f>IF(TRIM(A657)="","",IF(ISNUMBER(VALUE(TRIM(A657))),TEXT(VALUE(TRIM(A657)),"0"),TRIM(A657)))</f>
        <v/>
      </c>
    </row>
    <row r="658" ht="15" customHeight="1" s="47">
      <c r="C658" s="46">
        <f>IF(TRIM(A658)="","",IF(ISNUMBER(VALUE(TRIM(A658))),TEXT(VALUE(TRIM(A658)),"0"),TRIM(A658)))</f>
        <v/>
      </c>
    </row>
    <row r="659" ht="15" customHeight="1" s="47">
      <c r="C659" s="46">
        <f>IF(TRIM(A659)="","",IF(ISNUMBER(VALUE(TRIM(A659))),TEXT(VALUE(TRIM(A659)),"0"),TRIM(A659)))</f>
        <v/>
      </c>
    </row>
    <row r="660" ht="15" customHeight="1" s="47">
      <c r="C660" s="46">
        <f>IF(TRIM(A660)="","",IF(ISNUMBER(VALUE(TRIM(A660))),TEXT(VALUE(TRIM(A660)),"0"),TRIM(A660)))</f>
        <v/>
      </c>
    </row>
    <row r="661" ht="15" customHeight="1" s="47">
      <c r="C661" s="46">
        <f>IF(TRIM(A661)="","",IF(ISNUMBER(VALUE(TRIM(A661))),TEXT(VALUE(TRIM(A661)),"0"),TRIM(A661)))</f>
        <v/>
      </c>
    </row>
    <row r="662" ht="15" customHeight="1" s="47">
      <c r="C662" s="46">
        <f>IF(TRIM(A662)="","",IF(ISNUMBER(VALUE(TRIM(A662))),TEXT(VALUE(TRIM(A662)),"0"),TRIM(A662)))</f>
        <v/>
      </c>
    </row>
    <row r="663" ht="15" customHeight="1" s="47">
      <c r="C663" s="46">
        <f>IF(TRIM(A663)="","",IF(ISNUMBER(VALUE(TRIM(A663))),TEXT(VALUE(TRIM(A663)),"0"),TRIM(A663)))</f>
        <v/>
      </c>
    </row>
    <row r="664" ht="15" customHeight="1" s="47">
      <c r="C664" s="46">
        <f>IF(TRIM(A664)="","",IF(ISNUMBER(VALUE(TRIM(A664))),TEXT(VALUE(TRIM(A664)),"0"),TRIM(A664)))</f>
        <v/>
      </c>
    </row>
    <row r="665" ht="15" customHeight="1" s="47">
      <c r="C665" s="46">
        <f>IF(TRIM(A665)="","",IF(ISNUMBER(VALUE(TRIM(A665))),TEXT(VALUE(TRIM(A665)),"0"),TRIM(A665)))</f>
        <v/>
      </c>
    </row>
    <row r="666" ht="15" customHeight="1" s="47">
      <c r="C666" s="46">
        <f>IF(TRIM(A666)="","",IF(ISNUMBER(VALUE(TRIM(A666))),TEXT(VALUE(TRIM(A666)),"0"),TRIM(A666)))</f>
        <v/>
      </c>
    </row>
    <row r="667" ht="15" customHeight="1" s="47">
      <c r="C667" s="46">
        <f>IF(TRIM(A667)="","",IF(ISNUMBER(VALUE(TRIM(A667))),TEXT(VALUE(TRIM(A667)),"0"),TRIM(A667)))</f>
        <v/>
      </c>
    </row>
    <row r="668" ht="15" customHeight="1" s="47">
      <c r="C668" s="46">
        <f>IF(TRIM(A668)="","",IF(ISNUMBER(VALUE(TRIM(A668))),TEXT(VALUE(TRIM(A668)),"0"),TRIM(A668)))</f>
        <v/>
      </c>
    </row>
    <row r="669" ht="15" customHeight="1" s="47">
      <c r="C669" s="46">
        <f>IF(TRIM(A669)="","",IF(ISNUMBER(VALUE(TRIM(A669))),TEXT(VALUE(TRIM(A669)),"0"),TRIM(A669)))</f>
        <v/>
      </c>
    </row>
    <row r="670" ht="15" customHeight="1" s="47">
      <c r="C670" s="46">
        <f>IF(TRIM(A670)="","",IF(ISNUMBER(VALUE(TRIM(A670))),TEXT(VALUE(TRIM(A670)),"0"),TRIM(A670)))</f>
        <v/>
      </c>
    </row>
    <row r="671" ht="15" customHeight="1" s="47">
      <c r="C671" s="46">
        <f>IF(TRIM(A671)="","",IF(ISNUMBER(VALUE(TRIM(A671))),TEXT(VALUE(TRIM(A671)),"0"),TRIM(A671)))</f>
        <v/>
      </c>
    </row>
    <row r="672" ht="15" customHeight="1" s="47">
      <c r="C672" s="46">
        <f>IF(TRIM(A672)="","",IF(ISNUMBER(VALUE(TRIM(A672))),TEXT(VALUE(TRIM(A672)),"0"),TRIM(A672)))</f>
        <v/>
      </c>
    </row>
    <row r="673" ht="15" customHeight="1" s="47">
      <c r="C673" s="46">
        <f>IF(TRIM(A673)="","",IF(ISNUMBER(VALUE(TRIM(A673))),TEXT(VALUE(TRIM(A673)),"0"),TRIM(A673)))</f>
        <v/>
      </c>
    </row>
    <row r="674" ht="15" customHeight="1" s="47">
      <c r="C674" s="46">
        <f>IF(TRIM(A674)="","",IF(ISNUMBER(VALUE(TRIM(A674))),TEXT(VALUE(TRIM(A674)),"0"),TRIM(A674)))</f>
        <v/>
      </c>
    </row>
    <row r="675" ht="15" customHeight="1" s="47">
      <c r="C675" s="46">
        <f>IF(TRIM(A675)="","",IF(ISNUMBER(VALUE(TRIM(A675))),TEXT(VALUE(TRIM(A675)),"0"),TRIM(A675)))</f>
        <v/>
      </c>
    </row>
    <row r="676" ht="15" customHeight="1" s="47">
      <c r="C676" s="46">
        <f>IF(TRIM(A676)="","",IF(ISNUMBER(VALUE(TRIM(A676))),TEXT(VALUE(TRIM(A676)),"0"),TRIM(A676)))</f>
        <v/>
      </c>
    </row>
    <row r="677" ht="15" customHeight="1" s="47">
      <c r="C677" s="46">
        <f>IF(TRIM(A677)="","",IF(ISNUMBER(VALUE(TRIM(A677))),TEXT(VALUE(TRIM(A677)),"0"),TRIM(A677)))</f>
        <v/>
      </c>
    </row>
    <row r="678" ht="15" customHeight="1" s="47">
      <c r="C678" s="46">
        <f>IF(TRIM(A678)="","",IF(ISNUMBER(VALUE(TRIM(A678))),TEXT(VALUE(TRIM(A678)),"0"),TRIM(A678)))</f>
        <v/>
      </c>
    </row>
    <row r="679" ht="15" customHeight="1" s="47">
      <c r="C679" s="46">
        <f>IF(TRIM(A679)="","",IF(ISNUMBER(VALUE(TRIM(A679))),TEXT(VALUE(TRIM(A679)),"0"),TRIM(A679)))</f>
        <v/>
      </c>
    </row>
    <row r="680" ht="15" customHeight="1" s="47">
      <c r="C680" s="46">
        <f>IF(TRIM(A680)="","",IF(ISNUMBER(VALUE(TRIM(A680))),TEXT(VALUE(TRIM(A680)),"0"),TRIM(A680)))</f>
        <v/>
      </c>
    </row>
    <row r="681" ht="15" customHeight="1" s="47">
      <c r="C681" s="46">
        <f>IF(TRIM(A681)="","",IF(ISNUMBER(VALUE(TRIM(A681))),TEXT(VALUE(TRIM(A681)),"0"),TRIM(A681)))</f>
        <v/>
      </c>
    </row>
    <row r="682" ht="15" customHeight="1" s="47">
      <c r="C682" s="46">
        <f>IF(TRIM(A682)="","",IF(ISNUMBER(VALUE(TRIM(A682))),TEXT(VALUE(TRIM(A682)),"0"),TRIM(A682)))</f>
        <v/>
      </c>
    </row>
    <row r="683" ht="15" customHeight="1" s="47">
      <c r="C683" s="46">
        <f>IF(TRIM(A683)="","",IF(ISNUMBER(VALUE(TRIM(A683))),TEXT(VALUE(TRIM(A683)),"0"),TRIM(A683)))</f>
        <v/>
      </c>
    </row>
    <row r="684" ht="15" customHeight="1" s="47">
      <c r="C684" s="46">
        <f>IF(TRIM(A684)="","",IF(ISNUMBER(VALUE(TRIM(A684))),TEXT(VALUE(TRIM(A684)),"0"),TRIM(A684)))</f>
        <v/>
      </c>
    </row>
    <row r="685" ht="15" customHeight="1" s="47">
      <c r="C685" s="46">
        <f>IF(TRIM(A685)="","",IF(ISNUMBER(VALUE(TRIM(A685))),TEXT(VALUE(TRIM(A685)),"0"),TRIM(A685)))</f>
        <v/>
      </c>
    </row>
    <row r="686" ht="15" customHeight="1" s="47">
      <c r="C686" s="46">
        <f>IF(TRIM(A686)="","",IF(ISNUMBER(VALUE(TRIM(A686))),TEXT(VALUE(TRIM(A686)),"0"),TRIM(A686)))</f>
        <v/>
      </c>
    </row>
    <row r="687" ht="15" customHeight="1" s="47">
      <c r="C687" s="46">
        <f>IF(TRIM(A687)="","",IF(ISNUMBER(VALUE(TRIM(A687))),TEXT(VALUE(TRIM(A687)),"0"),TRIM(A687)))</f>
        <v/>
      </c>
    </row>
    <row r="688" ht="15" customHeight="1" s="47">
      <c r="C688" s="46">
        <f>IF(TRIM(A688)="","",IF(ISNUMBER(VALUE(TRIM(A688))),TEXT(VALUE(TRIM(A688)),"0"),TRIM(A688)))</f>
        <v/>
      </c>
    </row>
    <row r="689" ht="15" customHeight="1" s="47">
      <c r="C689" s="46">
        <f>IF(TRIM(A689)="","",IF(ISNUMBER(VALUE(TRIM(A689))),TEXT(VALUE(TRIM(A689)),"0"),TRIM(A689)))</f>
        <v/>
      </c>
    </row>
    <row r="690" ht="15" customHeight="1" s="47">
      <c r="C690" s="46">
        <f>IF(TRIM(A690)="","",IF(ISNUMBER(VALUE(TRIM(A690))),TEXT(VALUE(TRIM(A690)),"0"),TRIM(A690)))</f>
        <v/>
      </c>
    </row>
    <row r="691" ht="15" customHeight="1" s="47">
      <c r="C691" s="46">
        <f>IF(TRIM(A691)="","",IF(ISNUMBER(VALUE(TRIM(A691))),TEXT(VALUE(TRIM(A691)),"0"),TRIM(A691)))</f>
        <v/>
      </c>
    </row>
    <row r="692" ht="15" customHeight="1" s="47">
      <c r="C692" s="46">
        <f>IF(TRIM(A692)="","",IF(ISNUMBER(VALUE(TRIM(A692))),TEXT(VALUE(TRIM(A692)),"0"),TRIM(A692)))</f>
        <v/>
      </c>
    </row>
    <row r="693" ht="15" customHeight="1" s="47">
      <c r="C693" s="46">
        <f>IF(TRIM(A693)="","",IF(ISNUMBER(VALUE(TRIM(A693))),TEXT(VALUE(TRIM(A693)),"0"),TRIM(A693)))</f>
        <v/>
      </c>
    </row>
    <row r="694" ht="15" customHeight="1" s="47">
      <c r="C694" s="46">
        <f>IF(TRIM(A694)="","",IF(ISNUMBER(VALUE(TRIM(A694))),TEXT(VALUE(TRIM(A694)),"0"),TRIM(A694)))</f>
        <v/>
      </c>
    </row>
    <row r="695" ht="15" customHeight="1" s="47">
      <c r="C695" s="46">
        <f>IF(TRIM(A695)="","",IF(ISNUMBER(VALUE(TRIM(A695))),TEXT(VALUE(TRIM(A695)),"0"),TRIM(A695)))</f>
        <v/>
      </c>
    </row>
    <row r="696" ht="15" customHeight="1" s="47">
      <c r="C696" s="46">
        <f>IF(TRIM(A696)="","",IF(ISNUMBER(VALUE(TRIM(A696))),TEXT(VALUE(TRIM(A696)),"0"),TRIM(A696)))</f>
        <v/>
      </c>
    </row>
    <row r="697" ht="15" customHeight="1" s="47">
      <c r="C697" s="46">
        <f>IF(TRIM(A697)="","",IF(ISNUMBER(VALUE(TRIM(A697))),TEXT(VALUE(TRIM(A697)),"0"),TRIM(A697)))</f>
        <v/>
      </c>
    </row>
    <row r="698" ht="15" customHeight="1" s="47">
      <c r="C698" s="46">
        <f>IF(TRIM(A698)="","",IF(ISNUMBER(VALUE(TRIM(A698))),TEXT(VALUE(TRIM(A698)),"0"),TRIM(A698)))</f>
        <v/>
      </c>
    </row>
    <row r="699" ht="15" customHeight="1" s="47">
      <c r="C699" s="46">
        <f>IF(TRIM(A699)="","",IF(ISNUMBER(VALUE(TRIM(A699))),TEXT(VALUE(TRIM(A699)),"0"),TRIM(A699)))</f>
        <v/>
      </c>
    </row>
    <row r="700" ht="15" customHeight="1" s="47">
      <c r="C700" s="46">
        <f>IF(TRIM(A700)="","",IF(ISNUMBER(VALUE(TRIM(A700))),TEXT(VALUE(TRIM(A700)),"0"),TRIM(A700)))</f>
        <v/>
      </c>
    </row>
    <row r="701" ht="15" customHeight="1" s="47">
      <c r="C701" s="46">
        <f>IF(TRIM(A701)="","",IF(ISNUMBER(VALUE(TRIM(A701))),TEXT(VALUE(TRIM(A701)),"0"),TRIM(A701)))</f>
        <v/>
      </c>
    </row>
    <row r="702" ht="15" customHeight="1" s="47">
      <c r="C702" s="46">
        <f>IF(TRIM(A702)="","",IF(ISNUMBER(VALUE(TRIM(A702))),TEXT(VALUE(TRIM(A702)),"0"),TRIM(A702)))</f>
        <v/>
      </c>
    </row>
    <row r="703" ht="15" customHeight="1" s="47">
      <c r="C703" s="46">
        <f>IF(TRIM(A703)="","",IF(ISNUMBER(VALUE(TRIM(A703))),TEXT(VALUE(TRIM(A703)),"0"),TRIM(A703)))</f>
        <v/>
      </c>
    </row>
    <row r="704" ht="15" customHeight="1" s="47">
      <c r="C704" s="46">
        <f>IF(TRIM(A704)="","",IF(ISNUMBER(VALUE(TRIM(A704))),TEXT(VALUE(TRIM(A704)),"0"),TRIM(A704)))</f>
        <v/>
      </c>
    </row>
    <row r="705" ht="15" customHeight="1" s="47">
      <c r="C705" s="46">
        <f>IF(TRIM(A705)="","",IF(ISNUMBER(VALUE(TRIM(A705))),TEXT(VALUE(TRIM(A705)),"0"),TRIM(A705)))</f>
        <v/>
      </c>
    </row>
    <row r="706" ht="15" customHeight="1" s="47">
      <c r="C706" s="46">
        <f>IF(TRIM(A706)="","",IF(ISNUMBER(VALUE(TRIM(A706))),TEXT(VALUE(TRIM(A706)),"0"),TRIM(A706)))</f>
        <v/>
      </c>
    </row>
    <row r="707" ht="15" customHeight="1" s="47">
      <c r="C707" s="46">
        <f>IF(TRIM(A707)="","",IF(ISNUMBER(VALUE(TRIM(A707))),TEXT(VALUE(TRIM(A707)),"0"),TRIM(A707)))</f>
        <v/>
      </c>
    </row>
    <row r="708" ht="15" customHeight="1" s="47">
      <c r="C708" s="46">
        <f>IF(TRIM(A708)="","",IF(ISNUMBER(VALUE(TRIM(A708))),TEXT(VALUE(TRIM(A708)),"0"),TRIM(A708)))</f>
        <v/>
      </c>
    </row>
    <row r="709" ht="15" customHeight="1" s="47">
      <c r="C709" s="46">
        <f>IF(TRIM(A709)="","",IF(ISNUMBER(VALUE(TRIM(A709))),TEXT(VALUE(TRIM(A709)),"0"),TRIM(A709)))</f>
        <v/>
      </c>
    </row>
    <row r="710" ht="15" customHeight="1" s="47">
      <c r="C710" s="46">
        <f>IF(TRIM(A710)="","",IF(ISNUMBER(VALUE(TRIM(A710))),TEXT(VALUE(TRIM(A710)),"0"),TRIM(A710)))</f>
        <v/>
      </c>
    </row>
    <row r="711" ht="15" customHeight="1" s="47">
      <c r="C711" s="46">
        <f>IF(TRIM(A711)="","",IF(ISNUMBER(VALUE(TRIM(A711))),TEXT(VALUE(TRIM(A711)),"0"),TRIM(A711)))</f>
        <v/>
      </c>
    </row>
    <row r="712" ht="15" customHeight="1" s="47">
      <c r="C712" s="46">
        <f>IF(TRIM(A712)="","",IF(ISNUMBER(VALUE(TRIM(A712))),TEXT(VALUE(TRIM(A712)),"0"),TRIM(A712)))</f>
        <v/>
      </c>
    </row>
    <row r="713" ht="15" customHeight="1" s="47">
      <c r="C713" s="46">
        <f>IF(TRIM(A713)="","",IF(ISNUMBER(VALUE(TRIM(A713))),TEXT(VALUE(TRIM(A713)),"0"),TRIM(A713)))</f>
        <v/>
      </c>
    </row>
    <row r="714" ht="15" customHeight="1" s="47">
      <c r="C714" s="46">
        <f>IF(TRIM(A714)="","",IF(ISNUMBER(VALUE(TRIM(A714))),TEXT(VALUE(TRIM(A714)),"0"),TRIM(A714)))</f>
        <v/>
      </c>
    </row>
    <row r="715" ht="15" customHeight="1" s="47">
      <c r="C715" s="46">
        <f>IF(TRIM(A715)="","",IF(ISNUMBER(VALUE(TRIM(A715))),TEXT(VALUE(TRIM(A715)),"0"),TRIM(A715)))</f>
        <v/>
      </c>
    </row>
    <row r="716" ht="15" customHeight="1" s="47">
      <c r="C716" s="46">
        <f>IF(TRIM(A716)="","",IF(ISNUMBER(VALUE(TRIM(A716))),TEXT(VALUE(TRIM(A716)),"0"),TRIM(A716)))</f>
        <v/>
      </c>
    </row>
    <row r="717" ht="15" customHeight="1" s="47">
      <c r="C717" s="46">
        <f>IF(TRIM(A717)="","",IF(ISNUMBER(VALUE(TRIM(A717))),TEXT(VALUE(TRIM(A717)),"0"),TRIM(A717)))</f>
        <v/>
      </c>
    </row>
    <row r="718" ht="15" customHeight="1" s="47">
      <c r="C718" s="46">
        <f>IF(TRIM(A718)="","",IF(ISNUMBER(VALUE(TRIM(A718))),TEXT(VALUE(TRIM(A718)),"0"),TRIM(A718)))</f>
        <v/>
      </c>
    </row>
    <row r="719" ht="15" customHeight="1" s="47">
      <c r="C719" s="46">
        <f>IF(TRIM(A719)="","",IF(ISNUMBER(VALUE(TRIM(A719))),TEXT(VALUE(TRIM(A719)),"0"),TRIM(A719)))</f>
        <v/>
      </c>
    </row>
    <row r="720" ht="15" customHeight="1" s="47">
      <c r="C720" s="46">
        <f>IF(TRIM(A720)="","",IF(ISNUMBER(VALUE(TRIM(A720))),TEXT(VALUE(TRIM(A720)),"0"),TRIM(A720)))</f>
        <v/>
      </c>
    </row>
    <row r="721" ht="15" customHeight="1" s="47">
      <c r="C721" s="46">
        <f>IF(TRIM(A721)="","",IF(ISNUMBER(VALUE(TRIM(A721))),TEXT(VALUE(TRIM(A721)),"0"),TRIM(A721)))</f>
        <v/>
      </c>
    </row>
    <row r="722" ht="15" customHeight="1" s="47">
      <c r="C722" s="46">
        <f>IF(TRIM(A722)="","",IF(ISNUMBER(VALUE(TRIM(A722))),TEXT(VALUE(TRIM(A722)),"0"),TRIM(A722)))</f>
        <v/>
      </c>
    </row>
    <row r="723" ht="15" customHeight="1" s="47">
      <c r="C723" s="46">
        <f>IF(TRIM(A723)="","",IF(ISNUMBER(VALUE(TRIM(A723))),TEXT(VALUE(TRIM(A723)),"0"),TRIM(A723)))</f>
        <v/>
      </c>
    </row>
    <row r="724" ht="15" customHeight="1" s="47">
      <c r="C724" s="46">
        <f>IF(TRIM(A724)="","",IF(ISNUMBER(VALUE(TRIM(A724))),TEXT(VALUE(TRIM(A724)),"0"),TRIM(A724)))</f>
        <v/>
      </c>
    </row>
    <row r="725" ht="15" customHeight="1" s="47">
      <c r="C725" s="46">
        <f>IF(TRIM(A725)="","",IF(ISNUMBER(VALUE(TRIM(A725))),TEXT(VALUE(TRIM(A725)),"0"),TRIM(A725)))</f>
        <v/>
      </c>
    </row>
    <row r="726" ht="15" customHeight="1" s="47">
      <c r="C726" s="46">
        <f>IF(TRIM(A726)="","",IF(ISNUMBER(VALUE(TRIM(A726))),TEXT(VALUE(TRIM(A726)),"0"),TRIM(A726)))</f>
        <v/>
      </c>
    </row>
    <row r="727" ht="15" customHeight="1" s="47">
      <c r="C727" s="46">
        <f>IF(TRIM(A727)="","",IF(ISNUMBER(VALUE(TRIM(A727))),TEXT(VALUE(TRIM(A727)),"0"),TRIM(A727)))</f>
        <v/>
      </c>
    </row>
    <row r="728" ht="15" customHeight="1" s="47">
      <c r="C728" s="46">
        <f>IF(TRIM(A728)="","",IF(ISNUMBER(VALUE(TRIM(A728))),TEXT(VALUE(TRIM(A728)),"0"),TRIM(A728)))</f>
        <v/>
      </c>
    </row>
    <row r="729" ht="15" customHeight="1" s="47">
      <c r="C729" s="46">
        <f>IF(TRIM(A729)="","",IF(ISNUMBER(VALUE(TRIM(A729))),TEXT(VALUE(TRIM(A729)),"0"),TRIM(A729)))</f>
        <v/>
      </c>
    </row>
    <row r="730" ht="15" customHeight="1" s="47">
      <c r="C730" s="46">
        <f>IF(TRIM(A730)="","",IF(ISNUMBER(VALUE(TRIM(A730))),TEXT(VALUE(TRIM(A730)),"0"),TRIM(A730)))</f>
        <v/>
      </c>
    </row>
    <row r="731" ht="15" customHeight="1" s="47">
      <c r="C731" s="46">
        <f>IF(TRIM(A731)="","",IF(ISNUMBER(VALUE(TRIM(A731))),TEXT(VALUE(TRIM(A731)),"0"),TRIM(A731)))</f>
        <v/>
      </c>
    </row>
    <row r="732" ht="15" customHeight="1" s="47">
      <c r="C732" s="46">
        <f>IF(TRIM(A732)="","",IF(ISNUMBER(VALUE(TRIM(A732))),TEXT(VALUE(TRIM(A732)),"0"),TRIM(A732)))</f>
        <v/>
      </c>
    </row>
    <row r="733" ht="15" customHeight="1" s="47">
      <c r="C733" s="46">
        <f>IF(TRIM(A733)="","",IF(ISNUMBER(VALUE(TRIM(A733))),TEXT(VALUE(TRIM(A733)),"0"),TRIM(A733)))</f>
        <v/>
      </c>
    </row>
    <row r="734" ht="15" customHeight="1" s="47">
      <c r="C734" s="46">
        <f>IF(TRIM(A734)="","",IF(ISNUMBER(VALUE(TRIM(A734))),TEXT(VALUE(TRIM(A734)),"0"),TRIM(A734)))</f>
        <v/>
      </c>
    </row>
    <row r="735" ht="15" customHeight="1" s="47">
      <c r="C735" s="46">
        <f>IF(TRIM(A735)="","",IF(ISNUMBER(VALUE(TRIM(A735))),TEXT(VALUE(TRIM(A735)),"0"),TRIM(A735)))</f>
        <v/>
      </c>
    </row>
    <row r="736" ht="15" customHeight="1" s="47">
      <c r="C736" s="46">
        <f>IF(TRIM(A736)="","",IF(ISNUMBER(VALUE(TRIM(A736))),TEXT(VALUE(TRIM(A736)),"0"),TRIM(A736)))</f>
        <v/>
      </c>
    </row>
    <row r="737" ht="15" customHeight="1" s="47">
      <c r="C737" s="46">
        <f>IF(TRIM(A737)="","",IF(ISNUMBER(VALUE(TRIM(A737))),TEXT(VALUE(TRIM(A737)),"0"),TRIM(A737)))</f>
        <v/>
      </c>
    </row>
    <row r="738" ht="15" customHeight="1" s="47">
      <c r="C738" s="46">
        <f>IF(TRIM(A738)="","",IF(ISNUMBER(VALUE(TRIM(A738))),TEXT(VALUE(TRIM(A738)),"0"),TRIM(A738)))</f>
        <v/>
      </c>
    </row>
    <row r="739" ht="15" customHeight="1" s="47">
      <c r="C739" s="46">
        <f>IF(TRIM(A739)="","",IF(ISNUMBER(VALUE(TRIM(A739))),TEXT(VALUE(TRIM(A739)),"0"),TRIM(A739)))</f>
        <v/>
      </c>
    </row>
    <row r="740" ht="15" customHeight="1" s="47">
      <c r="C740" s="46">
        <f>IF(TRIM(A740)="","",IF(ISNUMBER(VALUE(TRIM(A740))),TEXT(VALUE(TRIM(A740)),"0"),TRIM(A740)))</f>
        <v/>
      </c>
    </row>
    <row r="741" ht="15" customHeight="1" s="47">
      <c r="C741" s="46">
        <f>IF(TRIM(A741)="","",IF(ISNUMBER(VALUE(TRIM(A741))),TEXT(VALUE(TRIM(A741)),"0"),TRIM(A741)))</f>
        <v/>
      </c>
    </row>
    <row r="742" ht="15" customHeight="1" s="47">
      <c r="C742" s="46">
        <f>IF(TRIM(A742)="","",IF(ISNUMBER(VALUE(TRIM(A742))),TEXT(VALUE(TRIM(A742)),"0"),TRIM(A742)))</f>
        <v/>
      </c>
    </row>
    <row r="743" ht="15" customHeight="1" s="47">
      <c r="C743" s="46">
        <f>IF(TRIM(A743)="","",IF(ISNUMBER(VALUE(TRIM(A743))),TEXT(VALUE(TRIM(A743)),"0"),TRIM(A743)))</f>
        <v/>
      </c>
    </row>
    <row r="744" ht="15" customHeight="1" s="47">
      <c r="C744" s="46">
        <f>IF(TRIM(A744)="","",IF(ISNUMBER(VALUE(TRIM(A744))),TEXT(VALUE(TRIM(A744)),"0"),TRIM(A744)))</f>
        <v/>
      </c>
    </row>
    <row r="745" ht="15" customHeight="1" s="47">
      <c r="C745" s="46">
        <f>IF(TRIM(A745)="","",IF(ISNUMBER(VALUE(TRIM(A745))),TEXT(VALUE(TRIM(A745)),"0"),TRIM(A745)))</f>
        <v/>
      </c>
    </row>
    <row r="746" ht="15" customHeight="1" s="47">
      <c r="C746" s="46">
        <f>IF(TRIM(A746)="","",IF(ISNUMBER(VALUE(TRIM(A746))),TEXT(VALUE(TRIM(A746)),"0"),TRIM(A746)))</f>
        <v/>
      </c>
    </row>
    <row r="747" ht="15" customHeight="1" s="47">
      <c r="C747" s="46">
        <f>IF(TRIM(A747)="","",IF(ISNUMBER(VALUE(TRIM(A747))),TEXT(VALUE(TRIM(A747)),"0"),TRIM(A747)))</f>
        <v/>
      </c>
    </row>
    <row r="748" ht="15" customHeight="1" s="47">
      <c r="C748" s="46">
        <f>IF(TRIM(A748)="","",IF(ISNUMBER(VALUE(TRIM(A748))),TEXT(VALUE(TRIM(A748)),"0"),TRIM(A748)))</f>
        <v/>
      </c>
    </row>
    <row r="749" ht="15" customHeight="1" s="47">
      <c r="C749" s="46">
        <f>IF(TRIM(A749)="","",IF(ISNUMBER(VALUE(TRIM(A749))),TEXT(VALUE(TRIM(A749)),"0"),TRIM(A749)))</f>
        <v/>
      </c>
    </row>
    <row r="750" ht="15" customHeight="1" s="47">
      <c r="C750" s="46">
        <f>IF(TRIM(A750)="","",IF(ISNUMBER(VALUE(TRIM(A750))),TEXT(VALUE(TRIM(A750)),"0"),TRIM(A750)))</f>
        <v/>
      </c>
    </row>
    <row r="751" ht="15" customHeight="1" s="47">
      <c r="C751" s="46">
        <f>IF(TRIM(A751)="","",IF(ISNUMBER(VALUE(TRIM(A751))),TEXT(VALUE(TRIM(A751)),"0"),TRIM(A751)))</f>
        <v/>
      </c>
    </row>
    <row r="752" ht="15" customHeight="1" s="47">
      <c r="C752" s="46">
        <f>IF(TRIM(A752)="","",IF(ISNUMBER(VALUE(TRIM(A752))),TEXT(VALUE(TRIM(A752)),"0"),TRIM(A752)))</f>
        <v/>
      </c>
    </row>
    <row r="753" ht="15" customHeight="1" s="47">
      <c r="C753" s="46">
        <f>IF(TRIM(A753)="","",IF(ISNUMBER(VALUE(TRIM(A753))),TEXT(VALUE(TRIM(A753)),"0"),TRIM(A753)))</f>
        <v/>
      </c>
    </row>
    <row r="754" ht="15" customHeight="1" s="47">
      <c r="C754" s="46">
        <f>IF(TRIM(A754)="","",IF(ISNUMBER(VALUE(TRIM(A754))),TEXT(VALUE(TRIM(A754)),"0"),TRIM(A754)))</f>
        <v/>
      </c>
    </row>
    <row r="755" ht="15" customHeight="1" s="47">
      <c r="C755" s="46">
        <f>IF(TRIM(A755)="","",IF(ISNUMBER(VALUE(TRIM(A755))),TEXT(VALUE(TRIM(A755)),"0"),TRIM(A755)))</f>
        <v/>
      </c>
    </row>
    <row r="756" ht="15" customHeight="1" s="47">
      <c r="C756" s="46">
        <f>IF(TRIM(A756)="","",IF(ISNUMBER(VALUE(TRIM(A756))),TEXT(VALUE(TRIM(A756)),"0"),TRIM(A756)))</f>
        <v/>
      </c>
    </row>
    <row r="757" ht="15" customHeight="1" s="47">
      <c r="C757" s="46">
        <f>IF(TRIM(A757)="","",IF(ISNUMBER(VALUE(TRIM(A757))),TEXT(VALUE(TRIM(A757)),"0"),TRIM(A757)))</f>
        <v/>
      </c>
    </row>
    <row r="758" ht="15" customHeight="1" s="47">
      <c r="C758" s="46">
        <f>IF(TRIM(A758)="","",IF(ISNUMBER(VALUE(TRIM(A758))),TEXT(VALUE(TRIM(A758)),"0"),TRIM(A758)))</f>
        <v/>
      </c>
    </row>
    <row r="759" ht="15" customHeight="1" s="47">
      <c r="C759" s="46">
        <f>IF(TRIM(A759)="","",IF(ISNUMBER(VALUE(TRIM(A759))),TEXT(VALUE(TRIM(A759)),"0"),TRIM(A759)))</f>
        <v/>
      </c>
    </row>
    <row r="760" ht="15" customHeight="1" s="47">
      <c r="C760" s="46">
        <f>IF(TRIM(A760)="","",IF(ISNUMBER(VALUE(TRIM(A760))),TEXT(VALUE(TRIM(A760)),"0"),TRIM(A760)))</f>
        <v/>
      </c>
    </row>
    <row r="761" ht="15" customHeight="1" s="47">
      <c r="C761" s="46">
        <f>IF(TRIM(A761)="","",IF(ISNUMBER(VALUE(TRIM(A761))),TEXT(VALUE(TRIM(A761)),"0"),TRIM(A761)))</f>
        <v/>
      </c>
    </row>
    <row r="762" ht="15" customHeight="1" s="47">
      <c r="C762" s="46">
        <f>IF(TRIM(A762)="","",IF(ISNUMBER(VALUE(TRIM(A762))),TEXT(VALUE(TRIM(A762)),"0"),TRIM(A762)))</f>
        <v/>
      </c>
    </row>
    <row r="763" ht="15" customHeight="1" s="47">
      <c r="C763" s="46">
        <f>IF(TRIM(A763)="","",IF(ISNUMBER(VALUE(TRIM(A763))),TEXT(VALUE(TRIM(A763)),"0"),TRIM(A763)))</f>
        <v/>
      </c>
    </row>
    <row r="764" ht="15" customHeight="1" s="47">
      <c r="C764" s="46">
        <f>IF(TRIM(A764)="","",IF(ISNUMBER(VALUE(TRIM(A764))),TEXT(VALUE(TRIM(A764)),"0"),TRIM(A764)))</f>
        <v/>
      </c>
    </row>
    <row r="765" ht="15" customHeight="1" s="47">
      <c r="C765" s="46">
        <f>IF(TRIM(A765)="","",IF(ISNUMBER(VALUE(TRIM(A765))),TEXT(VALUE(TRIM(A765)),"0"),TRIM(A765)))</f>
        <v/>
      </c>
    </row>
    <row r="766" ht="15" customHeight="1" s="47">
      <c r="C766" s="46">
        <f>IF(TRIM(A766)="","",IF(ISNUMBER(VALUE(TRIM(A766))),TEXT(VALUE(TRIM(A766)),"0"),TRIM(A766)))</f>
        <v/>
      </c>
    </row>
    <row r="767" ht="15" customHeight="1" s="47">
      <c r="C767" s="46">
        <f>IF(TRIM(A767)="","",IF(ISNUMBER(VALUE(TRIM(A767))),TEXT(VALUE(TRIM(A767)),"0"),TRIM(A767)))</f>
        <v/>
      </c>
    </row>
    <row r="768" ht="15" customHeight="1" s="47">
      <c r="C768" s="46">
        <f>IF(TRIM(A768)="","",IF(ISNUMBER(VALUE(TRIM(A768))),TEXT(VALUE(TRIM(A768)),"0"),TRIM(A768)))</f>
        <v/>
      </c>
    </row>
    <row r="769" ht="15" customHeight="1" s="47">
      <c r="C769" s="46">
        <f>IF(TRIM(A769)="","",IF(ISNUMBER(VALUE(TRIM(A769))),TEXT(VALUE(TRIM(A769)),"0"),TRIM(A769)))</f>
        <v/>
      </c>
    </row>
    <row r="770" ht="15" customHeight="1" s="47">
      <c r="C770" s="46">
        <f>IF(TRIM(A770)="","",IF(ISNUMBER(VALUE(TRIM(A770))),TEXT(VALUE(TRIM(A770)),"0"),TRIM(A770)))</f>
        <v/>
      </c>
    </row>
    <row r="771" ht="15" customHeight="1" s="47">
      <c r="C771" s="46">
        <f>IF(TRIM(A771)="","",IF(ISNUMBER(VALUE(TRIM(A771))),TEXT(VALUE(TRIM(A771)),"0"),TRIM(A771)))</f>
        <v/>
      </c>
    </row>
    <row r="772" ht="15" customHeight="1" s="47">
      <c r="C772" s="46">
        <f>IF(TRIM(A772)="","",IF(ISNUMBER(VALUE(TRIM(A772))),TEXT(VALUE(TRIM(A772)),"0"),TRIM(A772)))</f>
        <v/>
      </c>
    </row>
    <row r="773" ht="15" customHeight="1" s="47">
      <c r="C773" s="46">
        <f>IF(TRIM(A773)="","",IF(ISNUMBER(VALUE(TRIM(A773))),TEXT(VALUE(TRIM(A773)),"0"),TRIM(A773)))</f>
        <v/>
      </c>
    </row>
    <row r="774" ht="15" customHeight="1" s="47">
      <c r="C774" s="46">
        <f>IF(TRIM(A774)="","",IF(ISNUMBER(VALUE(TRIM(A774))),TEXT(VALUE(TRIM(A774)),"0"),TRIM(A774)))</f>
        <v/>
      </c>
    </row>
    <row r="775" ht="15" customHeight="1" s="47">
      <c r="C775" s="46">
        <f>IF(TRIM(A775)="","",IF(ISNUMBER(VALUE(TRIM(A775))),TEXT(VALUE(TRIM(A775)),"0"),TRIM(A775)))</f>
        <v/>
      </c>
    </row>
    <row r="776" ht="15" customHeight="1" s="47">
      <c r="C776" s="46">
        <f>IF(TRIM(A776)="","",IF(ISNUMBER(VALUE(TRIM(A776))),TEXT(VALUE(TRIM(A776)),"0"),TRIM(A776)))</f>
        <v/>
      </c>
    </row>
    <row r="777" ht="15" customHeight="1" s="47">
      <c r="C777" s="46">
        <f>IF(TRIM(A777)="","",IF(ISNUMBER(VALUE(TRIM(A777))),TEXT(VALUE(TRIM(A777)),"0"),TRIM(A777)))</f>
        <v/>
      </c>
    </row>
    <row r="778" ht="15" customHeight="1" s="47">
      <c r="C778" s="46">
        <f>IF(TRIM(A778)="","",IF(ISNUMBER(VALUE(TRIM(A778))),TEXT(VALUE(TRIM(A778)),"0"),TRIM(A778)))</f>
        <v/>
      </c>
    </row>
    <row r="779" ht="15" customHeight="1" s="47">
      <c r="C779" s="46">
        <f>IF(TRIM(A779)="","",IF(ISNUMBER(VALUE(TRIM(A779))),TEXT(VALUE(TRIM(A779)),"0"),TRIM(A779)))</f>
        <v/>
      </c>
    </row>
    <row r="780" ht="15" customHeight="1" s="47">
      <c r="C780" s="46">
        <f>IF(TRIM(A780)="","",IF(ISNUMBER(VALUE(TRIM(A780))),TEXT(VALUE(TRIM(A780)),"0"),TRIM(A780)))</f>
        <v/>
      </c>
    </row>
    <row r="781" ht="15" customHeight="1" s="47">
      <c r="C781" s="46">
        <f>IF(TRIM(A781)="","",IF(ISNUMBER(VALUE(TRIM(A781))),TEXT(VALUE(TRIM(A781)),"0"),TRIM(A781)))</f>
        <v/>
      </c>
    </row>
    <row r="782" ht="15" customHeight="1" s="47">
      <c r="C782" s="46">
        <f>IF(TRIM(A782)="","",IF(ISNUMBER(VALUE(TRIM(A782))),TEXT(VALUE(TRIM(A782)),"0"),TRIM(A782)))</f>
        <v/>
      </c>
    </row>
    <row r="783" ht="15" customHeight="1" s="47">
      <c r="C783" s="46">
        <f>IF(TRIM(A783)="","",IF(ISNUMBER(VALUE(TRIM(A783))),TEXT(VALUE(TRIM(A783)),"0"),TRIM(A783)))</f>
        <v/>
      </c>
    </row>
    <row r="784" ht="15" customHeight="1" s="47">
      <c r="C784" s="46">
        <f>IF(TRIM(A784)="","",IF(ISNUMBER(VALUE(TRIM(A784))),TEXT(VALUE(TRIM(A784)),"0"),TRIM(A784)))</f>
        <v/>
      </c>
    </row>
    <row r="785" ht="15" customHeight="1" s="47">
      <c r="C785" s="46">
        <f>IF(TRIM(A785)="","",IF(ISNUMBER(VALUE(TRIM(A785))),TEXT(VALUE(TRIM(A785)),"0"),TRIM(A785)))</f>
        <v/>
      </c>
    </row>
    <row r="786" ht="15" customHeight="1" s="47">
      <c r="C786" s="46">
        <f>IF(TRIM(A786)="","",IF(ISNUMBER(VALUE(TRIM(A786))),TEXT(VALUE(TRIM(A786)),"0"),TRIM(A786)))</f>
        <v/>
      </c>
    </row>
    <row r="787" ht="15" customHeight="1" s="47">
      <c r="C787" s="46">
        <f>IF(TRIM(A787)="","",IF(ISNUMBER(VALUE(TRIM(A787))),TEXT(VALUE(TRIM(A787)),"0"),TRIM(A787)))</f>
        <v/>
      </c>
    </row>
    <row r="788" ht="15" customHeight="1" s="47">
      <c r="C788" s="46">
        <f>IF(TRIM(A788)="","",IF(ISNUMBER(VALUE(TRIM(A788))),TEXT(VALUE(TRIM(A788)),"0"),TRIM(A788)))</f>
        <v/>
      </c>
    </row>
    <row r="789" ht="15" customHeight="1" s="47">
      <c r="C789" s="46">
        <f>IF(TRIM(A789)="","",IF(ISNUMBER(VALUE(TRIM(A789))),TEXT(VALUE(TRIM(A789)),"0"),TRIM(A789)))</f>
        <v/>
      </c>
    </row>
    <row r="790" ht="15" customHeight="1" s="47">
      <c r="C790" s="46">
        <f>IF(TRIM(A790)="","",IF(ISNUMBER(VALUE(TRIM(A790))),TEXT(VALUE(TRIM(A790)),"0"),TRIM(A790)))</f>
        <v/>
      </c>
    </row>
    <row r="791" ht="15" customHeight="1" s="47">
      <c r="C791" s="46">
        <f>IF(TRIM(A791)="","",IF(ISNUMBER(VALUE(TRIM(A791))),TEXT(VALUE(TRIM(A791)),"0"),TRIM(A791)))</f>
        <v/>
      </c>
    </row>
    <row r="792" ht="15" customHeight="1" s="47">
      <c r="C792" s="46">
        <f>IF(TRIM(A792)="","",IF(ISNUMBER(VALUE(TRIM(A792))),TEXT(VALUE(TRIM(A792)),"0"),TRIM(A792)))</f>
        <v/>
      </c>
    </row>
    <row r="793" ht="15" customHeight="1" s="47">
      <c r="C793" s="46">
        <f>IF(TRIM(A793)="","",IF(ISNUMBER(VALUE(TRIM(A793))),TEXT(VALUE(TRIM(A793)),"0"),TRIM(A793)))</f>
        <v/>
      </c>
    </row>
    <row r="794" ht="15" customHeight="1" s="47">
      <c r="C794" s="46">
        <f>IF(TRIM(A794)="","",IF(ISNUMBER(VALUE(TRIM(A794))),TEXT(VALUE(TRIM(A794)),"0"),TRIM(A794)))</f>
        <v/>
      </c>
    </row>
    <row r="795" ht="15" customHeight="1" s="47">
      <c r="C795" s="46">
        <f>IF(TRIM(A795)="","",IF(ISNUMBER(VALUE(TRIM(A795))),TEXT(VALUE(TRIM(A795)),"0"),TRIM(A795)))</f>
        <v/>
      </c>
    </row>
    <row r="796" ht="15" customHeight="1" s="47">
      <c r="C796" s="46">
        <f>IF(TRIM(A796)="","",IF(ISNUMBER(VALUE(TRIM(A796))),TEXT(VALUE(TRIM(A796)),"0"),TRIM(A796)))</f>
        <v/>
      </c>
    </row>
    <row r="797" ht="15" customHeight="1" s="47">
      <c r="C797" s="46">
        <f>IF(TRIM(A797)="","",IF(ISNUMBER(VALUE(TRIM(A797))),TEXT(VALUE(TRIM(A797)),"0"),TRIM(A797)))</f>
        <v/>
      </c>
    </row>
    <row r="798" ht="15" customHeight="1" s="47">
      <c r="C798" s="46">
        <f>IF(TRIM(A798)="","",IF(ISNUMBER(VALUE(TRIM(A798))),TEXT(VALUE(TRIM(A798)),"0"),TRIM(A798)))</f>
        <v/>
      </c>
    </row>
    <row r="799" ht="15" customHeight="1" s="47">
      <c r="C799" s="46">
        <f>IF(TRIM(A799)="","",IF(ISNUMBER(VALUE(TRIM(A799))),TEXT(VALUE(TRIM(A799)),"0"),TRIM(A799)))</f>
        <v/>
      </c>
    </row>
    <row r="800" ht="15" customHeight="1" s="47">
      <c r="C800" s="46">
        <f>IF(TRIM(A800)="","",IF(ISNUMBER(VALUE(TRIM(A800))),TEXT(VALUE(TRIM(A800)),"0"),TRIM(A800)))</f>
        <v/>
      </c>
    </row>
    <row r="801" ht="15" customHeight="1" s="47">
      <c r="C801" s="46">
        <f>IF(TRIM(A801)="","",IF(ISNUMBER(VALUE(TRIM(A801))),TEXT(VALUE(TRIM(A801)),"0"),TRIM(A801)))</f>
        <v/>
      </c>
    </row>
    <row r="802" ht="15" customHeight="1" s="47">
      <c r="C802" s="46">
        <f>IF(TRIM(A802)="","",IF(ISNUMBER(VALUE(TRIM(A802))),TEXT(VALUE(TRIM(A802)),"0"),TRIM(A802)))</f>
        <v/>
      </c>
    </row>
    <row r="803" ht="15" customHeight="1" s="47">
      <c r="C803" s="46">
        <f>IF(TRIM(A803)="","",IF(ISNUMBER(VALUE(TRIM(A803))),TEXT(VALUE(TRIM(A803)),"0"),TRIM(A803)))</f>
        <v/>
      </c>
    </row>
    <row r="804" ht="15" customHeight="1" s="47">
      <c r="C804" s="46">
        <f>IF(TRIM(A804)="","",IF(ISNUMBER(VALUE(TRIM(A804))),TEXT(VALUE(TRIM(A804)),"0"),TRIM(A804)))</f>
        <v/>
      </c>
    </row>
    <row r="805" ht="15" customHeight="1" s="47">
      <c r="C805" s="46">
        <f>IF(TRIM(A805)="","",IF(ISNUMBER(VALUE(TRIM(A805))),TEXT(VALUE(TRIM(A805)),"0"),TRIM(A805)))</f>
        <v/>
      </c>
    </row>
    <row r="806" ht="15" customHeight="1" s="47">
      <c r="C806" s="46">
        <f>IF(TRIM(A806)="","",IF(ISNUMBER(VALUE(TRIM(A806))),TEXT(VALUE(TRIM(A806)),"0"),TRIM(A806)))</f>
        <v/>
      </c>
    </row>
    <row r="807" ht="15" customHeight="1" s="47">
      <c r="C807" s="46">
        <f>IF(TRIM(A807)="","",IF(ISNUMBER(VALUE(TRIM(A807))),TEXT(VALUE(TRIM(A807)),"0"),TRIM(A807)))</f>
        <v/>
      </c>
    </row>
    <row r="808" ht="15" customHeight="1" s="47">
      <c r="C808" s="46">
        <f>IF(TRIM(A808)="","",IF(ISNUMBER(VALUE(TRIM(A808))),TEXT(VALUE(TRIM(A808)),"0"),TRIM(A808)))</f>
        <v/>
      </c>
    </row>
    <row r="809" ht="15" customHeight="1" s="47">
      <c r="C809" s="46">
        <f>IF(TRIM(A809)="","",IF(ISNUMBER(VALUE(TRIM(A809))),TEXT(VALUE(TRIM(A809)),"0"),TRIM(A809)))</f>
        <v/>
      </c>
    </row>
    <row r="810" ht="15" customHeight="1" s="47">
      <c r="C810" s="46">
        <f>IF(TRIM(A810)="","",IF(ISNUMBER(VALUE(TRIM(A810))),TEXT(VALUE(TRIM(A810)),"0"),TRIM(A810)))</f>
        <v/>
      </c>
    </row>
    <row r="811" ht="15" customHeight="1" s="47">
      <c r="C811" s="46">
        <f>IF(TRIM(A811)="","",IF(ISNUMBER(VALUE(TRIM(A811))),TEXT(VALUE(TRIM(A811)),"0"),TRIM(A811)))</f>
        <v/>
      </c>
    </row>
    <row r="812" ht="15" customHeight="1" s="47">
      <c r="C812" s="46">
        <f>IF(TRIM(A812)="","",IF(ISNUMBER(VALUE(TRIM(A812))),TEXT(VALUE(TRIM(A812)),"0"),TRIM(A812)))</f>
        <v/>
      </c>
    </row>
    <row r="813" ht="15" customHeight="1" s="47">
      <c r="C813" s="46">
        <f>IF(TRIM(A813)="","",IF(ISNUMBER(VALUE(TRIM(A813))),TEXT(VALUE(TRIM(A813)),"0"),TRIM(A813)))</f>
        <v/>
      </c>
    </row>
    <row r="814" ht="15" customHeight="1" s="47">
      <c r="C814" s="46">
        <f>IF(TRIM(A814)="","",IF(ISNUMBER(VALUE(TRIM(A814))),TEXT(VALUE(TRIM(A814)),"0"),TRIM(A814)))</f>
        <v/>
      </c>
    </row>
    <row r="815" ht="15" customHeight="1" s="47">
      <c r="C815" s="46">
        <f>IF(TRIM(A815)="","",IF(ISNUMBER(VALUE(TRIM(A815))),TEXT(VALUE(TRIM(A815)),"0"),TRIM(A815)))</f>
        <v/>
      </c>
    </row>
    <row r="816" ht="15" customHeight="1" s="47">
      <c r="C816" s="46">
        <f>IF(TRIM(A816)="","",IF(ISNUMBER(VALUE(TRIM(A816))),TEXT(VALUE(TRIM(A816)),"0"),TRIM(A816)))</f>
        <v/>
      </c>
    </row>
    <row r="817" ht="15" customHeight="1" s="47">
      <c r="C817" s="46">
        <f>IF(TRIM(A817)="","",IF(ISNUMBER(VALUE(TRIM(A817))),TEXT(VALUE(TRIM(A817)),"0"),TRIM(A817)))</f>
        <v/>
      </c>
    </row>
    <row r="818" ht="15" customHeight="1" s="47">
      <c r="C818" s="46">
        <f>IF(TRIM(A818)="","",IF(ISNUMBER(VALUE(TRIM(A818))),TEXT(VALUE(TRIM(A818)),"0"),TRIM(A818)))</f>
        <v/>
      </c>
    </row>
    <row r="819" ht="15" customHeight="1" s="47">
      <c r="C819" s="46">
        <f>IF(TRIM(A819)="","",IF(ISNUMBER(VALUE(TRIM(A819))),TEXT(VALUE(TRIM(A819)),"0"),TRIM(A819)))</f>
        <v/>
      </c>
    </row>
    <row r="820" ht="15" customHeight="1" s="47">
      <c r="C820" s="46">
        <f>IF(TRIM(A820)="","",IF(ISNUMBER(VALUE(TRIM(A820))),TEXT(VALUE(TRIM(A820)),"0"),TRIM(A820)))</f>
        <v/>
      </c>
    </row>
    <row r="821" ht="15" customHeight="1" s="47">
      <c r="C821" s="46">
        <f>IF(TRIM(A821)="","",IF(ISNUMBER(VALUE(TRIM(A821))),TEXT(VALUE(TRIM(A821)),"0"),TRIM(A821)))</f>
        <v/>
      </c>
    </row>
    <row r="822" ht="15" customHeight="1" s="47">
      <c r="C822" s="46">
        <f>IF(TRIM(A822)="","",IF(ISNUMBER(VALUE(TRIM(A822))),TEXT(VALUE(TRIM(A822)),"0"),TRIM(A822)))</f>
        <v/>
      </c>
    </row>
    <row r="823" ht="15" customHeight="1" s="47">
      <c r="C823" s="46">
        <f>IF(TRIM(A823)="","",IF(ISNUMBER(VALUE(TRIM(A823))),TEXT(VALUE(TRIM(A823)),"0"),TRIM(A823)))</f>
        <v/>
      </c>
    </row>
    <row r="824" ht="15" customHeight="1" s="47">
      <c r="C824" s="46">
        <f>IF(TRIM(A824)="","",IF(ISNUMBER(VALUE(TRIM(A824))),TEXT(VALUE(TRIM(A824)),"0"),TRIM(A824)))</f>
        <v/>
      </c>
    </row>
    <row r="825" ht="15" customHeight="1" s="47">
      <c r="C825" s="46">
        <f>IF(TRIM(A825)="","",IF(ISNUMBER(VALUE(TRIM(A825))),TEXT(VALUE(TRIM(A825)),"0"),TRIM(A825)))</f>
        <v/>
      </c>
    </row>
    <row r="826" ht="15" customHeight="1" s="47">
      <c r="C826" s="46">
        <f>IF(TRIM(A826)="","",IF(ISNUMBER(VALUE(TRIM(A826))),TEXT(VALUE(TRIM(A826)),"0"),TRIM(A826)))</f>
        <v/>
      </c>
    </row>
    <row r="827" ht="15" customHeight="1" s="47">
      <c r="C827" s="46">
        <f>IF(TRIM(A827)="","",IF(ISNUMBER(VALUE(TRIM(A827))),TEXT(VALUE(TRIM(A827)),"0"),TRIM(A827)))</f>
        <v/>
      </c>
    </row>
    <row r="828" ht="15" customHeight="1" s="47">
      <c r="C828" s="46">
        <f>IF(TRIM(A828)="","",IF(ISNUMBER(VALUE(TRIM(A828))),TEXT(VALUE(TRIM(A828)),"0"),TRIM(A828)))</f>
        <v/>
      </c>
    </row>
    <row r="829" ht="15" customHeight="1" s="47">
      <c r="C829" s="46">
        <f>IF(TRIM(A829)="","",IF(ISNUMBER(VALUE(TRIM(A829))),TEXT(VALUE(TRIM(A829)),"0"),TRIM(A829)))</f>
        <v/>
      </c>
    </row>
    <row r="830" ht="15" customHeight="1" s="47">
      <c r="C830" s="46">
        <f>IF(TRIM(A830)="","",IF(ISNUMBER(VALUE(TRIM(A830))),TEXT(VALUE(TRIM(A830)),"0"),TRIM(A830)))</f>
        <v/>
      </c>
    </row>
    <row r="831" ht="15" customHeight="1" s="47">
      <c r="C831" s="46">
        <f>IF(TRIM(A831)="","",IF(ISNUMBER(VALUE(TRIM(A831))),TEXT(VALUE(TRIM(A831)),"0"),TRIM(A831)))</f>
        <v/>
      </c>
    </row>
    <row r="832" ht="15" customHeight="1" s="47">
      <c r="C832" s="46">
        <f>IF(TRIM(A832)="","",IF(ISNUMBER(VALUE(TRIM(A832))),TEXT(VALUE(TRIM(A832)),"0"),TRIM(A832)))</f>
        <v/>
      </c>
    </row>
    <row r="833" ht="15" customHeight="1" s="47">
      <c r="C833" s="46">
        <f>IF(TRIM(A833)="","",IF(ISNUMBER(VALUE(TRIM(A833))),TEXT(VALUE(TRIM(A833)),"0"),TRIM(A833)))</f>
        <v/>
      </c>
    </row>
    <row r="834" ht="15" customHeight="1" s="47">
      <c r="C834" s="46">
        <f>IF(TRIM(A834)="","",IF(ISNUMBER(VALUE(TRIM(A834))),TEXT(VALUE(TRIM(A834)),"0"),TRIM(A834)))</f>
        <v/>
      </c>
    </row>
    <row r="835" ht="15" customHeight="1" s="47">
      <c r="C835" s="46">
        <f>IF(TRIM(A835)="","",IF(ISNUMBER(VALUE(TRIM(A835))),TEXT(VALUE(TRIM(A835)),"0"),TRIM(A835)))</f>
        <v/>
      </c>
    </row>
    <row r="836" ht="15" customHeight="1" s="47">
      <c r="C836" s="46">
        <f>IF(TRIM(A836)="","",IF(ISNUMBER(VALUE(TRIM(A836))),TEXT(VALUE(TRIM(A836)),"0"),TRIM(A836)))</f>
        <v/>
      </c>
    </row>
    <row r="837" ht="15" customHeight="1" s="47">
      <c r="C837" s="46">
        <f>IF(TRIM(A837)="","",IF(ISNUMBER(VALUE(TRIM(A837))),TEXT(VALUE(TRIM(A837)),"0"),TRIM(A837)))</f>
        <v/>
      </c>
    </row>
    <row r="838" ht="15" customHeight="1" s="47">
      <c r="C838" s="46">
        <f>IF(TRIM(A838)="","",IF(ISNUMBER(VALUE(TRIM(A838))),TEXT(VALUE(TRIM(A838)),"0"),TRIM(A838)))</f>
        <v/>
      </c>
    </row>
    <row r="839" ht="15" customHeight="1" s="47">
      <c r="C839" s="46">
        <f>IF(TRIM(A839)="","",IF(ISNUMBER(VALUE(TRIM(A839))),TEXT(VALUE(TRIM(A839)),"0"),TRIM(A839)))</f>
        <v/>
      </c>
    </row>
    <row r="840" ht="15" customHeight="1" s="47">
      <c r="C840" s="46">
        <f>IF(TRIM(A840)="","",IF(ISNUMBER(VALUE(TRIM(A840))),TEXT(VALUE(TRIM(A840)),"0"),TRIM(A840)))</f>
        <v/>
      </c>
    </row>
    <row r="841" ht="15" customHeight="1" s="47">
      <c r="C841" s="46">
        <f>IF(TRIM(A841)="","",IF(ISNUMBER(VALUE(TRIM(A841))),TEXT(VALUE(TRIM(A841)),"0"),TRIM(A841)))</f>
        <v/>
      </c>
    </row>
    <row r="842" ht="15" customHeight="1" s="47">
      <c r="C842" s="46">
        <f>IF(TRIM(A842)="","",IF(ISNUMBER(VALUE(TRIM(A842))),TEXT(VALUE(TRIM(A842)),"0"),TRIM(A842)))</f>
        <v/>
      </c>
    </row>
    <row r="843" ht="15" customHeight="1" s="47">
      <c r="C843" s="46">
        <f>IF(TRIM(A843)="","",IF(ISNUMBER(VALUE(TRIM(A843))),TEXT(VALUE(TRIM(A843)),"0"),TRIM(A843)))</f>
        <v/>
      </c>
    </row>
    <row r="844" ht="15" customHeight="1" s="47">
      <c r="C844" s="46">
        <f>IF(TRIM(A844)="","",IF(ISNUMBER(VALUE(TRIM(A844))),TEXT(VALUE(TRIM(A844)),"0"),TRIM(A844)))</f>
        <v/>
      </c>
    </row>
    <row r="845" ht="15" customHeight="1" s="47">
      <c r="C845" s="46">
        <f>IF(TRIM(A845)="","",IF(ISNUMBER(VALUE(TRIM(A845))),TEXT(VALUE(TRIM(A845)),"0"),TRIM(A845)))</f>
        <v/>
      </c>
    </row>
    <row r="846" ht="15" customHeight="1" s="47">
      <c r="C846" s="46">
        <f>IF(TRIM(A846)="","",IF(ISNUMBER(VALUE(TRIM(A846))),TEXT(VALUE(TRIM(A846)),"0"),TRIM(A846)))</f>
        <v/>
      </c>
    </row>
    <row r="847" ht="15" customHeight="1" s="47">
      <c r="C847" s="46">
        <f>IF(TRIM(A847)="","",IF(ISNUMBER(VALUE(TRIM(A847))),TEXT(VALUE(TRIM(A847)),"0"),TRIM(A847)))</f>
        <v/>
      </c>
    </row>
    <row r="848" ht="15" customHeight="1" s="47">
      <c r="C848" s="46">
        <f>IF(TRIM(A848)="","",IF(ISNUMBER(VALUE(TRIM(A848))),TEXT(VALUE(TRIM(A848)),"0"),TRIM(A848)))</f>
        <v/>
      </c>
    </row>
    <row r="849" ht="15" customHeight="1" s="47">
      <c r="C849" s="46">
        <f>IF(TRIM(A849)="","",IF(ISNUMBER(VALUE(TRIM(A849))),TEXT(VALUE(TRIM(A849)),"0"),TRIM(A849)))</f>
        <v/>
      </c>
    </row>
    <row r="850" ht="15" customHeight="1" s="47">
      <c r="C850" s="46">
        <f>IF(TRIM(A850)="","",IF(ISNUMBER(VALUE(TRIM(A850))),TEXT(VALUE(TRIM(A850)),"0"),TRIM(A850)))</f>
        <v/>
      </c>
    </row>
    <row r="851" ht="15" customHeight="1" s="47">
      <c r="C851" s="46">
        <f>IF(TRIM(A851)="","",IF(ISNUMBER(VALUE(TRIM(A851))),TEXT(VALUE(TRIM(A851)),"0"),TRIM(A851)))</f>
        <v/>
      </c>
    </row>
    <row r="852" ht="15" customHeight="1" s="47">
      <c r="C852" s="46">
        <f>IF(TRIM(A852)="","",IF(ISNUMBER(VALUE(TRIM(A852))),TEXT(VALUE(TRIM(A852)),"0"),TRIM(A852)))</f>
        <v/>
      </c>
    </row>
    <row r="853" ht="15" customHeight="1" s="47">
      <c r="C853" s="46">
        <f>IF(TRIM(A853)="","",IF(ISNUMBER(VALUE(TRIM(A853))),TEXT(VALUE(TRIM(A853)),"0"),TRIM(A853)))</f>
        <v/>
      </c>
    </row>
    <row r="854" ht="15" customHeight="1" s="47">
      <c r="C854" s="46">
        <f>IF(TRIM(A854)="","",IF(ISNUMBER(VALUE(TRIM(A854))),TEXT(VALUE(TRIM(A854)),"0"),TRIM(A854)))</f>
        <v/>
      </c>
    </row>
    <row r="855" ht="15" customHeight="1" s="47">
      <c r="C855" s="46">
        <f>IF(TRIM(A855)="","",IF(ISNUMBER(VALUE(TRIM(A855))),TEXT(VALUE(TRIM(A855)),"0"),TRIM(A855)))</f>
        <v/>
      </c>
    </row>
    <row r="856" ht="15" customHeight="1" s="47">
      <c r="C856" s="46">
        <f>IF(TRIM(A856)="","",IF(ISNUMBER(VALUE(TRIM(A856))),TEXT(VALUE(TRIM(A856)),"0"),TRIM(A856)))</f>
        <v/>
      </c>
    </row>
    <row r="857" ht="15" customHeight="1" s="47">
      <c r="C857" s="46">
        <f>IF(TRIM(A857)="","",IF(ISNUMBER(VALUE(TRIM(A857))),TEXT(VALUE(TRIM(A857)),"0"),TRIM(A857)))</f>
        <v/>
      </c>
    </row>
    <row r="858" ht="15" customHeight="1" s="47">
      <c r="C858" s="46">
        <f>IF(TRIM(A858)="","",IF(ISNUMBER(VALUE(TRIM(A858))),TEXT(VALUE(TRIM(A858)),"0"),TRIM(A858)))</f>
        <v/>
      </c>
    </row>
    <row r="859" ht="15" customHeight="1" s="47">
      <c r="C859" s="46">
        <f>IF(TRIM(A859)="","",IF(ISNUMBER(VALUE(TRIM(A859))),TEXT(VALUE(TRIM(A859)),"0"),TRIM(A859)))</f>
        <v/>
      </c>
    </row>
    <row r="860" ht="15" customHeight="1" s="47">
      <c r="C860" s="46">
        <f>IF(TRIM(A860)="","",IF(ISNUMBER(VALUE(TRIM(A860))),TEXT(VALUE(TRIM(A860)),"0"),TRIM(A860)))</f>
        <v/>
      </c>
    </row>
    <row r="861" ht="15" customHeight="1" s="47">
      <c r="C861" s="46">
        <f>IF(TRIM(A861)="","",IF(ISNUMBER(VALUE(TRIM(A861))),TEXT(VALUE(TRIM(A861)),"0"),TRIM(A861)))</f>
        <v/>
      </c>
    </row>
    <row r="862" ht="15" customHeight="1" s="47">
      <c r="C862" s="46">
        <f>IF(TRIM(A862)="","",IF(ISNUMBER(VALUE(TRIM(A862))),TEXT(VALUE(TRIM(A862)),"0"),TRIM(A862)))</f>
        <v/>
      </c>
    </row>
    <row r="863" ht="15" customHeight="1" s="47">
      <c r="C863" s="46">
        <f>IF(TRIM(A863)="","",IF(ISNUMBER(VALUE(TRIM(A863))),TEXT(VALUE(TRIM(A863)),"0"),TRIM(A863)))</f>
        <v/>
      </c>
    </row>
    <row r="864" ht="15" customHeight="1" s="47">
      <c r="C864" s="46">
        <f>IF(TRIM(A864)="","",IF(ISNUMBER(VALUE(TRIM(A864))),TEXT(VALUE(TRIM(A864)),"0"),TRIM(A864)))</f>
        <v/>
      </c>
    </row>
    <row r="865" ht="15" customHeight="1" s="47">
      <c r="C865" s="46">
        <f>IF(TRIM(A865)="","",IF(ISNUMBER(VALUE(TRIM(A865))),TEXT(VALUE(TRIM(A865)),"0"),TRIM(A865)))</f>
        <v/>
      </c>
    </row>
    <row r="866" ht="15" customHeight="1" s="47">
      <c r="C866" s="46">
        <f>IF(TRIM(A866)="","",IF(ISNUMBER(VALUE(TRIM(A866))),TEXT(VALUE(TRIM(A866)),"0"),TRIM(A866)))</f>
        <v/>
      </c>
    </row>
    <row r="867" ht="15" customHeight="1" s="47">
      <c r="C867" s="46">
        <f>IF(TRIM(A867)="","",IF(ISNUMBER(VALUE(TRIM(A867))),TEXT(VALUE(TRIM(A867)),"0"),TRIM(A867)))</f>
        <v/>
      </c>
    </row>
    <row r="868" ht="15" customHeight="1" s="47">
      <c r="C868" s="46">
        <f>IF(TRIM(A868)="","",IF(ISNUMBER(VALUE(TRIM(A868))),TEXT(VALUE(TRIM(A868)),"0"),TRIM(A868)))</f>
        <v/>
      </c>
    </row>
    <row r="869" ht="15" customHeight="1" s="47">
      <c r="C869" s="46">
        <f>IF(TRIM(A869)="","",IF(ISNUMBER(VALUE(TRIM(A869))),TEXT(VALUE(TRIM(A869)),"0"),TRIM(A869)))</f>
        <v/>
      </c>
    </row>
    <row r="870" ht="15" customHeight="1" s="47">
      <c r="C870" s="46">
        <f>IF(TRIM(A870)="","",IF(ISNUMBER(VALUE(TRIM(A870))),TEXT(VALUE(TRIM(A870)),"0"),TRIM(A870)))</f>
        <v/>
      </c>
    </row>
    <row r="871" ht="15" customHeight="1" s="47">
      <c r="C871" s="46">
        <f>IF(TRIM(A871)="","",IF(ISNUMBER(VALUE(TRIM(A871))),TEXT(VALUE(TRIM(A871)),"0"),TRIM(A871)))</f>
        <v/>
      </c>
    </row>
    <row r="872" ht="15" customHeight="1" s="47">
      <c r="C872" s="46">
        <f>IF(TRIM(A872)="","",IF(ISNUMBER(VALUE(TRIM(A872))),TEXT(VALUE(TRIM(A872)),"0"),TRIM(A872)))</f>
        <v/>
      </c>
    </row>
    <row r="873" ht="15" customHeight="1" s="47">
      <c r="C873" s="46">
        <f>IF(TRIM(A873)="","",IF(ISNUMBER(VALUE(TRIM(A873))),TEXT(VALUE(TRIM(A873)),"0"),TRIM(A873)))</f>
        <v/>
      </c>
    </row>
    <row r="874" ht="15" customHeight="1" s="47">
      <c r="C874" s="46">
        <f>IF(TRIM(A874)="","",IF(ISNUMBER(VALUE(TRIM(A874))),TEXT(VALUE(TRIM(A874)),"0"),TRIM(A874)))</f>
        <v/>
      </c>
    </row>
    <row r="875" ht="15" customHeight="1" s="47">
      <c r="C875" s="46">
        <f>IF(TRIM(A875)="","",IF(ISNUMBER(VALUE(TRIM(A875))),TEXT(VALUE(TRIM(A875)),"0"),TRIM(A875)))</f>
        <v/>
      </c>
    </row>
    <row r="876" ht="15" customHeight="1" s="47">
      <c r="C876" s="46">
        <f>IF(TRIM(A876)="","",IF(ISNUMBER(VALUE(TRIM(A876))),TEXT(VALUE(TRIM(A876)),"0"),TRIM(A876)))</f>
        <v/>
      </c>
    </row>
    <row r="877" ht="15" customHeight="1" s="47">
      <c r="C877" s="46">
        <f>IF(TRIM(A877)="","",IF(ISNUMBER(VALUE(TRIM(A877))),TEXT(VALUE(TRIM(A877)),"0"),TRIM(A877)))</f>
        <v/>
      </c>
    </row>
    <row r="878" ht="15" customHeight="1" s="47">
      <c r="C878" s="46">
        <f>IF(TRIM(A878)="","",IF(ISNUMBER(VALUE(TRIM(A878))),TEXT(VALUE(TRIM(A878)),"0"),TRIM(A878)))</f>
        <v/>
      </c>
    </row>
    <row r="879" ht="15" customHeight="1" s="47">
      <c r="C879" s="46">
        <f>IF(TRIM(A879)="","",IF(ISNUMBER(VALUE(TRIM(A879))),TEXT(VALUE(TRIM(A879)),"0"),TRIM(A879)))</f>
        <v/>
      </c>
    </row>
    <row r="880" ht="15" customHeight="1" s="47">
      <c r="C880" s="46">
        <f>IF(TRIM(A880)="","",IF(ISNUMBER(VALUE(TRIM(A880))),TEXT(VALUE(TRIM(A880)),"0"),TRIM(A880)))</f>
        <v/>
      </c>
    </row>
    <row r="881" ht="15" customHeight="1" s="47">
      <c r="C881" s="46">
        <f>IF(TRIM(A881)="","",IF(ISNUMBER(VALUE(TRIM(A881))),TEXT(VALUE(TRIM(A881)),"0"),TRIM(A881)))</f>
        <v/>
      </c>
    </row>
    <row r="882" ht="15" customHeight="1" s="47">
      <c r="C882" s="46">
        <f>IF(TRIM(A882)="","",IF(ISNUMBER(VALUE(TRIM(A882))),TEXT(VALUE(TRIM(A882)),"0"),TRIM(A882)))</f>
        <v/>
      </c>
    </row>
    <row r="883" ht="15" customHeight="1" s="47">
      <c r="C883" s="46">
        <f>IF(TRIM(A883)="","",IF(ISNUMBER(VALUE(TRIM(A883))),TEXT(VALUE(TRIM(A883)),"0"),TRIM(A883)))</f>
        <v/>
      </c>
    </row>
    <row r="884" ht="15" customHeight="1" s="47">
      <c r="C884" s="46">
        <f>IF(TRIM(A884)="","",IF(ISNUMBER(VALUE(TRIM(A884))),TEXT(VALUE(TRIM(A884)),"0"),TRIM(A884)))</f>
        <v/>
      </c>
    </row>
    <row r="885" ht="15" customHeight="1" s="47">
      <c r="C885" s="46">
        <f>IF(TRIM(A885)="","",IF(ISNUMBER(VALUE(TRIM(A885))),TEXT(VALUE(TRIM(A885)),"0"),TRIM(A885)))</f>
        <v/>
      </c>
    </row>
    <row r="886" ht="15" customHeight="1" s="47">
      <c r="C886" s="46">
        <f>IF(TRIM(A886)="","",IF(ISNUMBER(VALUE(TRIM(A886))),TEXT(VALUE(TRIM(A886)),"0"),TRIM(A886)))</f>
        <v/>
      </c>
    </row>
    <row r="887" ht="15" customHeight="1" s="47">
      <c r="C887" s="46">
        <f>IF(TRIM(A887)="","",IF(ISNUMBER(VALUE(TRIM(A887))),TEXT(VALUE(TRIM(A887)),"0"),TRIM(A887)))</f>
        <v/>
      </c>
    </row>
    <row r="888" ht="15" customHeight="1" s="47">
      <c r="C888" s="46">
        <f>IF(TRIM(A888)="","",IF(ISNUMBER(VALUE(TRIM(A888))),TEXT(VALUE(TRIM(A888)),"0"),TRIM(A888)))</f>
        <v/>
      </c>
    </row>
    <row r="889" ht="15" customHeight="1" s="47">
      <c r="C889" s="46">
        <f>IF(TRIM(A889)="","",IF(ISNUMBER(VALUE(TRIM(A889))),TEXT(VALUE(TRIM(A889)),"0"),TRIM(A889)))</f>
        <v/>
      </c>
    </row>
    <row r="890" ht="15" customHeight="1" s="47">
      <c r="C890" s="46">
        <f>IF(TRIM(A890)="","",IF(ISNUMBER(VALUE(TRIM(A890))),TEXT(VALUE(TRIM(A890)),"0"),TRIM(A890)))</f>
        <v/>
      </c>
    </row>
    <row r="891" ht="15" customHeight="1" s="47">
      <c r="C891" s="46">
        <f>IF(TRIM(A891)="","",IF(ISNUMBER(VALUE(TRIM(A891))),TEXT(VALUE(TRIM(A891)),"0"),TRIM(A891)))</f>
        <v/>
      </c>
    </row>
    <row r="892" ht="15" customHeight="1" s="47">
      <c r="C892" s="46">
        <f>IF(TRIM(A892)="","",IF(ISNUMBER(VALUE(TRIM(A892))),TEXT(VALUE(TRIM(A892)),"0"),TRIM(A892)))</f>
        <v/>
      </c>
    </row>
    <row r="893" ht="15" customHeight="1" s="47">
      <c r="C893" s="46">
        <f>IF(TRIM(A893)="","",IF(ISNUMBER(VALUE(TRIM(A893))),TEXT(VALUE(TRIM(A893)),"0"),TRIM(A893)))</f>
        <v/>
      </c>
    </row>
    <row r="894" ht="15" customHeight="1" s="47">
      <c r="C894" s="46">
        <f>IF(TRIM(A894)="","",IF(ISNUMBER(VALUE(TRIM(A894))),TEXT(VALUE(TRIM(A894)),"0"),TRIM(A894)))</f>
        <v/>
      </c>
    </row>
    <row r="895" ht="15" customHeight="1" s="47">
      <c r="C895" s="46">
        <f>IF(TRIM(A895)="","",IF(ISNUMBER(VALUE(TRIM(A895))),TEXT(VALUE(TRIM(A895)),"0"),TRIM(A895)))</f>
        <v/>
      </c>
    </row>
    <row r="896" ht="15" customHeight="1" s="47">
      <c r="C896" s="46">
        <f>IF(TRIM(A896)="","",IF(ISNUMBER(VALUE(TRIM(A896))),TEXT(VALUE(TRIM(A896)),"0"),TRIM(A896)))</f>
        <v/>
      </c>
    </row>
    <row r="897" ht="15" customHeight="1" s="47">
      <c r="C897" s="46">
        <f>IF(TRIM(A897)="","",IF(ISNUMBER(VALUE(TRIM(A897))),TEXT(VALUE(TRIM(A897)),"0"),TRIM(A897)))</f>
        <v/>
      </c>
    </row>
    <row r="898" ht="15" customHeight="1" s="47">
      <c r="C898" s="46">
        <f>IF(TRIM(A898)="","",IF(ISNUMBER(VALUE(TRIM(A898))),TEXT(VALUE(TRIM(A898)),"0"),TRIM(A898)))</f>
        <v/>
      </c>
    </row>
    <row r="899" ht="15" customHeight="1" s="47">
      <c r="C899" s="46">
        <f>IF(TRIM(A899)="","",IF(ISNUMBER(VALUE(TRIM(A899))),TEXT(VALUE(TRIM(A899)),"0"),TRIM(A899)))</f>
        <v/>
      </c>
    </row>
    <row r="900" ht="15" customHeight="1" s="47">
      <c r="C900" s="46">
        <f>IF(TRIM(A900)="","",IF(ISNUMBER(VALUE(TRIM(A900))),TEXT(VALUE(TRIM(A900)),"0"),TRIM(A900)))</f>
        <v/>
      </c>
    </row>
    <row r="901" ht="15" customHeight="1" s="47">
      <c r="C901" s="46">
        <f>IF(TRIM(A901)="","",IF(ISNUMBER(VALUE(TRIM(A901))),TEXT(VALUE(TRIM(A901)),"0"),TRIM(A901)))</f>
        <v/>
      </c>
    </row>
    <row r="902" ht="15" customHeight="1" s="47">
      <c r="C902" s="46">
        <f>IF(TRIM(A902)="","",IF(ISNUMBER(VALUE(TRIM(A902))),TEXT(VALUE(TRIM(A902)),"0"),TRIM(A902)))</f>
        <v/>
      </c>
    </row>
    <row r="903" ht="15" customHeight="1" s="47">
      <c r="C903" s="46">
        <f>IF(TRIM(A903)="","",IF(ISNUMBER(VALUE(TRIM(A903))),TEXT(VALUE(TRIM(A903)),"0"),TRIM(A903)))</f>
        <v/>
      </c>
    </row>
    <row r="904" ht="15" customHeight="1" s="47">
      <c r="C904" s="46">
        <f>IF(TRIM(A904)="","",IF(ISNUMBER(VALUE(TRIM(A904))),TEXT(VALUE(TRIM(A904)),"0"),TRIM(A904)))</f>
        <v/>
      </c>
    </row>
    <row r="905" ht="15" customHeight="1" s="47">
      <c r="C905" s="46">
        <f>IF(TRIM(A905)="","",IF(ISNUMBER(VALUE(TRIM(A905))),TEXT(VALUE(TRIM(A905)),"0"),TRIM(A905)))</f>
        <v/>
      </c>
    </row>
    <row r="906" ht="15" customHeight="1" s="47">
      <c r="C906" s="46">
        <f>IF(TRIM(A906)="","",IF(ISNUMBER(VALUE(TRIM(A906))),TEXT(VALUE(TRIM(A906)),"0"),TRIM(A906)))</f>
        <v/>
      </c>
    </row>
    <row r="907" ht="15" customHeight="1" s="47">
      <c r="C907" s="46">
        <f>IF(TRIM(A907)="","",IF(ISNUMBER(VALUE(TRIM(A907))),TEXT(VALUE(TRIM(A907)),"0"),TRIM(A907)))</f>
        <v/>
      </c>
    </row>
    <row r="908" ht="15" customHeight="1" s="47">
      <c r="C908" s="46">
        <f>IF(TRIM(A908)="","",IF(ISNUMBER(VALUE(TRIM(A908))),TEXT(VALUE(TRIM(A908)),"0"),TRIM(A908)))</f>
        <v/>
      </c>
    </row>
    <row r="909" ht="15" customHeight="1" s="47">
      <c r="C909" s="46">
        <f>IF(TRIM(A909)="","",IF(ISNUMBER(VALUE(TRIM(A909))),TEXT(VALUE(TRIM(A909)),"0"),TRIM(A909)))</f>
        <v/>
      </c>
    </row>
    <row r="910" ht="15" customHeight="1" s="47">
      <c r="C910" s="46">
        <f>IF(TRIM(A910)="","",IF(ISNUMBER(VALUE(TRIM(A910))),TEXT(VALUE(TRIM(A910)),"0"),TRIM(A910)))</f>
        <v/>
      </c>
    </row>
    <row r="911" ht="15" customHeight="1" s="47">
      <c r="C911" s="46">
        <f>IF(TRIM(A911)="","",IF(ISNUMBER(VALUE(TRIM(A911))),TEXT(VALUE(TRIM(A911)),"0"),TRIM(A911)))</f>
        <v/>
      </c>
    </row>
    <row r="912" ht="15" customHeight="1" s="47">
      <c r="C912" s="46">
        <f>IF(TRIM(A912)="","",IF(ISNUMBER(VALUE(TRIM(A912))),TEXT(VALUE(TRIM(A912)),"0"),TRIM(A912)))</f>
        <v/>
      </c>
    </row>
    <row r="913" ht="15" customHeight="1" s="47">
      <c r="C913" s="46">
        <f>IF(TRIM(A913)="","",IF(ISNUMBER(VALUE(TRIM(A913))),TEXT(VALUE(TRIM(A913)),"0"),TRIM(A913)))</f>
        <v/>
      </c>
    </row>
    <row r="914" ht="15" customHeight="1" s="47">
      <c r="C914" s="46">
        <f>IF(TRIM(A914)="","",IF(ISNUMBER(VALUE(TRIM(A914))),TEXT(VALUE(TRIM(A914)),"0"),TRIM(A914)))</f>
        <v/>
      </c>
    </row>
    <row r="915" ht="15" customHeight="1" s="47">
      <c r="C915" s="46">
        <f>IF(TRIM(A915)="","",IF(ISNUMBER(VALUE(TRIM(A915))),TEXT(VALUE(TRIM(A915)),"0"),TRIM(A915)))</f>
        <v/>
      </c>
    </row>
    <row r="916" ht="15" customHeight="1" s="47">
      <c r="C916" s="46">
        <f>IF(TRIM(A916)="","",IF(ISNUMBER(VALUE(TRIM(A916))),TEXT(VALUE(TRIM(A916)),"0"),TRIM(A916)))</f>
        <v/>
      </c>
    </row>
    <row r="917" ht="15" customHeight="1" s="47">
      <c r="C917" s="46">
        <f>IF(TRIM(A917)="","",IF(ISNUMBER(VALUE(TRIM(A917))),TEXT(VALUE(TRIM(A917)),"0"),TRIM(A917)))</f>
        <v/>
      </c>
    </row>
    <row r="918" ht="15" customHeight="1" s="47">
      <c r="C918" s="46">
        <f>IF(TRIM(A918)="","",IF(ISNUMBER(VALUE(TRIM(A918))),TEXT(VALUE(TRIM(A918)),"0"),TRIM(A918)))</f>
        <v/>
      </c>
    </row>
    <row r="919" ht="15" customHeight="1" s="47">
      <c r="C919" s="46">
        <f>IF(TRIM(A919)="","",IF(ISNUMBER(VALUE(TRIM(A919))),TEXT(VALUE(TRIM(A919)),"0"),TRIM(A919)))</f>
        <v/>
      </c>
    </row>
    <row r="920" ht="15" customHeight="1" s="47">
      <c r="C920" s="46">
        <f>IF(TRIM(A920)="","",IF(ISNUMBER(VALUE(TRIM(A920))),TEXT(VALUE(TRIM(A920)),"0"),TRIM(A920)))</f>
        <v/>
      </c>
    </row>
    <row r="921" ht="15" customHeight="1" s="47">
      <c r="C921" s="46">
        <f>IF(TRIM(A921)="","",IF(ISNUMBER(VALUE(TRIM(A921))),TEXT(VALUE(TRIM(A921)),"0"),TRIM(A921)))</f>
        <v/>
      </c>
    </row>
    <row r="922" ht="15" customHeight="1" s="47">
      <c r="C922" s="46">
        <f>IF(TRIM(A922)="","",IF(ISNUMBER(VALUE(TRIM(A922))),TEXT(VALUE(TRIM(A922)),"0"),TRIM(A922)))</f>
        <v/>
      </c>
    </row>
    <row r="923" ht="15" customHeight="1" s="47">
      <c r="C923" s="46">
        <f>IF(TRIM(A923)="","",IF(ISNUMBER(VALUE(TRIM(A923))),TEXT(VALUE(TRIM(A923)),"0"),TRIM(A923)))</f>
        <v/>
      </c>
    </row>
    <row r="924" ht="15" customHeight="1" s="47">
      <c r="C924" s="46">
        <f>IF(TRIM(A924)="","",IF(ISNUMBER(VALUE(TRIM(A924))),TEXT(VALUE(TRIM(A924)),"0"),TRIM(A924)))</f>
        <v/>
      </c>
    </row>
    <row r="925" ht="15" customHeight="1" s="47">
      <c r="C925" s="46">
        <f>IF(TRIM(A925)="","",IF(ISNUMBER(VALUE(TRIM(A925))),TEXT(VALUE(TRIM(A925)),"0"),TRIM(A925)))</f>
        <v/>
      </c>
    </row>
    <row r="926" ht="15" customHeight="1" s="47">
      <c r="C926" s="46">
        <f>IF(TRIM(A926)="","",IF(ISNUMBER(VALUE(TRIM(A926))),TEXT(VALUE(TRIM(A926)),"0"),TRIM(A926)))</f>
        <v/>
      </c>
    </row>
    <row r="927" ht="15" customHeight="1" s="47">
      <c r="C927" s="46">
        <f>IF(TRIM(A927)="","",IF(ISNUMBER(VALUE(TRIM(A927))),TEXT(VALUE(TRIM(A927)),"0"),TRIM(A927)))</f>
        <v/>
      </c>
    </row>
    <row r="928" ht="15" customHeight="1" s="47">
      <c r="C928" s="46">
        <f>IF(TRIM(A928)="","",IF(ISNUMBER(VALUE(TRIM(A928))),TEXT(VALUE(TRIM(A928)),"0"),TRIM(A928)))</f>
        <v/>
      </c>
    </row>
    <row r="929" ht="15" customHeight="1" s="47">
      <c r="C929" s="46">
        <f>IF(TRIM(A929)="","",IF(ISNUMBER(VALUE(TRIM(A929))),TEXT(VALUE(TRIM(A929)),"0"),TRIM(A929)))</f>
        <v/>
      </c>
    </row>
    <row r="930" ht="15" customHeight="1" s="47">
      <c r="C930" s="46">
        <f>IF(TRIM(A930)="","",IF(ISNUMBER(VALUE(TRIM(A930))),TEXT(VALUE(TRIM(A930)),"0"),TRIM(A930)))</f>
        <v/>
      </c>
    </row>
    <row r="931" ht="15" customHeight="1" s="47">
      <c r="C931" s="46">
        <f>IF(TRIM(A931)="","",IF(ISNUMBER(VALUE(TRIM(A931))),TEXT(VALUE(TRIM(A931)),"0"),TRIM(A931)))</f>
        <v/>
      </c>
    </row>
    <row r="932" ht="15" customHeight="1" s="47">
      <c r="C932" s="46">
        <f>IF(TRIM(A932)="","",IF(ISNUMBER(VALUE(TRIM(A932))),TEXT(VALUE(TRIM(A932)),"0"),TRIM(A932)))</f>
        <v/>
      </c>
    </row>
    <row r="933" ht="15" customHeight="1" s="47">
      <c r="C933" s="46">
        <f>IF(TRIM(A933)="","",IF(ISNUMBER(VALUE(TRIM(A933))),TEXT(VALUE(TRIM(A933)),"0"),TRIM(A933)))</f>
        <v/>
      </c>
    </row>
    <row r="934" ht="15" customHeight="1" s="47">
      <c r="C934" s="46">
        <f>IF(TRIM(A934)="","",IF(ISNUMBER(VALUE(TRIM(A934))),TEXT(VALUE(TRIM(A934)),"0"),TRIM(A934)))</f>
        <v/>
      </c>
    </row>
    <row r="935" ht="15" customHeight="1" s="47">
      <c r="C935" s="46">
        <f>IF(TRIM(A935)="","",IF(ISNUMBER(VALUE(TRIM(A935))),TEXT(VALUE(TRIM(A935)),"0"),TRIM(A935)))</f>
        <v/>
      </c>
    </row>
    <row r="936" ht="15" customHeight="1" s="47">
      <c r="C936" s="46">
        <f>IF(TRIM(A936)="","",IF(ISNUMBER(VALUE(TRIM(A936))),TEXT(VALUE(TRIM(A936)),"0"),TRIM(A936)))</f>
        <v/>
      </c>
    </row>
    <row r="937" ht="15" customHeight="1" s="47">
      <c r="C937" s="46">
        <f>IF(TRIM(A937)="","",IF(ISNUMBER(VALUE(TRIM(A937))),TEXT(VALUE(TRIM(A937)),"0"),TRIM(A937)))</f>
        <v/>
      </c>
    </row>
    <row r="938" ht="15" customHeight="1" s="47">
      <c r="C938" s="46">
        <f>IF(TRIM(A938)="","",IF(ISNUMBER(VALUE(TRIM(A938))),TEXT(VALUE(TRIM(A938)),"0"),TRIM(A938)))</f>
        <v/>
      </c>
    </row>
    <row r="939" ht="15" customHeight="1" s="47">
      <c r="C939" s="46">
        <f>IF(TRIM(A939)="","",IF(ISNUMBER(VALUE(TRIM(A939))),TEXT(VALUE(TRIM(A939)),"0"),TRIM(A939)))</f>
        <v/>
      </c>
    </row>
    <row r="940" ht="15" customHeight="1" s="47">
      <c r="C940" s="46">
        <f>IF(TRIM(A940)="","",IF(ISNUMBER(VALUE(TRIM(A940))),TEXT(VALUE(TRIM(A940)),"0"),TRIM(A940)))</f>
        <v/>
      </c>
    </row>
    <row r="941" ht="15" customHeight="1" s="47">
      <c r="C941" s="46">
        <f>IF(TRIM(A941)="","",IF(ISNUMBER(VALUE(TRIM(A941))),TEXT(VALUE(TRIM(A941)),"0"),TRIM(A941)))</f>
        <v/>
      </c>
    </row>
    <row r="942" ht="15" customHeight="1" s="47">
      <c r="C942" s="46">
        <f>IF(TRIM(A942)="","",IF(ISNUMBER(VALUE(TRIM(A942))),TEXT(VALUE(TRIM(A942)),"0"),TRIM(A942)))</f>
        <v/>
      </c>
    </row>
    <row r="943" ht="15" customHeight="1" s="47">
      <c r="C943" s="46">
        <f>IF(TRIM(A943)="","",IF(ISNUMBER(VALUE(TRIM(A943))),TEXT(VALUE(TRIM(A943)),"0"),TRIM(A943)))</f>
        <v/>
      </c>
    </row>
    <row r="944" ht="15" customHeight="1" s="47">
      <c r="C944" s="46">
        <f>IF(TRIM(A944)="","",IF(ISNUMBER(VALUE(TRIM(A944))),TEXT(VALUE(TRIM(A944)),"0"),TRIM(A944)))</f>
        <v/>
      </c>
    </row>
    <row r="945" ht="15" customHeight="1" s="47">
      <c r="C945" s="46">
        <f>IF(TRIM(A945)="","",IF(ISNUMBER(VALUE(TRIM(A945))),TEXT(VALUE(TRIM(A945)),"0"),TRIM(A945)))</f>
        <v/>
      </c>
    </row>
    <row r="946" ht="15" customHeight="1" s="47">
      <c r="C946" s="46">
        <f>IF(TRIM(A946)="","",IF(ISNUMBER(VALUE(TRIM(A946))),TEXT(VALUE(TRIM(A946)),"0"),TRIM(A946)))</f>
        <v/>
      </c>
    </row>
    <row r="947" ht="15" customHeight="1" s="47">
      <c r="C947" s="46">
        <f>IF(TRIM(A947)="","",IF(ISNUMBER(VALUE(TRIM(A947))),TEXT(VALUE(TRIM(A947)),"0"),TRIM(A947)))</f>
        <v/>
      </c>
    </row>
    <row r="948" ht="15" customHeight="1" s="47">
      <c r="C948" s="46">
        <f>IF(TRIM(A948)="","",IF(ISNUMBER(VALUE(TRIM(A948))),TEXT(VALUE(TRIM(A948)),"0"),TRIM(A948)))</f>
        <v/>
      </c>
    </row>
    <row r="949" ht="15" customHeight="1" s="47">
      <c r="C949" s="46">
        <f>IF(TRIM(A949)="","",IF(ISNUMBER(VALUE(TRIM(A949))),TEXT(VALUE(TRIM(A949)),"0"),TRIM(A949)))</f>
        <v/>
      </c>
    </row>
    <row r="950" ht="15" customHeight="1" s="47">
      <c r="C950" s="46">
        <f>IF(TRIM(A950)="","",IF(ISNUMBER(VALUE(TRIM(A950))),TEXT(VALUE(TRIM(A950)),"0"),TRIM(A950)))</f>
        <v/>
      </c>
    </row>
    <row r="951" ht="15" customHeight="1" s="47">
      <c r="C951" s="46">
        <f>IF(TRIM(A951)="","",IF(ISNUMBER(VALUE(TRIM(A951))),TEXT(VALUE(TRIM(A951)),"0"),TRIM(A951)))</f>
        <v/>
      </c>
    </row>
    <row r="952" ht="15" customHeight="1" s="47">
      <c r="C952" s="46">
        <f>IF(TRIM(A952)="","",IF(ISNUMBER(VALUE(TRIM(A952))),TEXT(VALUE(TRIM(A952)),"0"),TRIM(A952)))</f>
        <v/>
      </c>
    </row>
    <row r="953" ht="15" customHeight="1" s="47">
      <c r="C953" s="46">
        <f>IF(TRIM(A953)="","",IF(ISNUMBER(VALUE(TRIM(A953))),TEXT(VALUE(TRIM(A953)),"0"),TRIM(A953)))</f>
        <v/>
      </c>
    </row>
    <row r="954" ht="15" customHeight="1" s="47">
      <c r="C954" s="46">
        <f>IF(TRIM(A954)="","",IF(ISNUMBER(VALUE(TRIM(A954))),TEXT(VALUE(TRIM(A954)),"0"),TRIM(A954)))</f>
        <v/>
      </c>
    </row>
    <row r="955" ht="15" customHeight="1" s="47">
      <c r="C955" s="46">
        <f>IF(TRIM(A955)="","",IF(ISNUMBER(VALUE(TRIM(A955))),TEXT(VALUE(TRIM(A955)),"0"),TRIM(A955)))</f>
        <v/>
      </c>
    </row>
    <row r="956" ht="15" customHeight="1" s="47">
      <c r="C956" s="46">
        <f>IF(TRIM(A956)="","",IF(ISNUMBER(VALUE(TRIM(A956))),TEXT(VALUE(TRIM(A956)),"0"),TRIM(A956)))</f>
        <v/>
      </c>
    </row>
    <row r="957" ht="15" customHeight="1" s="47">
      <c r="C957" s="46">
        <f>IF(TRIM(A957)="","",IF(ISNUMBER(VALUE(TRIM(A957))),TEXT(VALUE(TRIM(A957)),"0"),TRIM(A957)))</f>
        <v/>
      </c>
    </row>
    <row r="958" ht="15" customHeight="1" s="47">
      <c r="C958" s="46">
        <f>IF(TRIM(A958)="","",IF(ISNUMBER(VALUE(TRIM(A958))),TEXT(VALUE(TRIM(A958)),"0"),TRIM(A958)))</f>
        <v/>
      </c>
    </row>
    <row r="959" ht="15" customHeight="1" s="47">
      <c r="C959" s="46">
        <f>IF(TRIM(A959)="","",IF(ISNUMBER(VALUE(TRIM(A959))),TEXT(VALUE(TRIM(A959)),"0"),TRIM(A959)))</f>
        <v/>
      </c>
    </row>
    <row r="960" ht="15" customHeight="1" s="47">
      <c r="C960" s="46">
        <f>IF(TRIM(A960)="","",IF(ISNUMBER(VALUE(TRIM(A960))),TEXT(VALUE(TRIM(A960)),"0"),TRIM(A960)))</f>
        <v/>
      </c>
    </row>
    <row r="961" ht="15" customHeight="1" s="47">
      <c r="C961" s="46">
        <f>IF(TRIM(A961)="","",IF(ISNUMBER(VALUE(TRIM(A961))),TEXT(VALUE(TRIM(A961)),"0"),TRIM(A961)))</f>
        <v/>
      </c>
    </row>
    <row r="962" ht="15" customHeight="1" s="47">
      <c r="C962" s="46">
        <f>IF(TRIM(A962)="","",IF(ISNUMBER(VALUE(TRIM(A962))),TEXT(VALUE(TRIM(A962)),"0"),TRIM(A962)))</f>
        <v/>
      </c>
    </row>
    <row r="963" ht="15" customHeight="1" s="47">
      <c r="C963" s="46">
        <f>IF(TRIM(A963)="","",IF(ISNUMBER(VALUE(TRIM(A963))),TEXT(VALUE(TRIM(A963)),"0"),TRIM(A963)))</f>
        <v/>
      </c>
    </row>
    <row r="964" ht="15" customHeight="1" s="47">
      <c r="C964" s="46">
        <f>IF(TRIM(A964)="","",IF(ISNUMBER(VALUE(TRIM(A964))),TEXT(VALUE(TRIM(A964)),"0"),TRIM(A964)))</f>
        <v/>
      </c>
    </row>
    <row r="965" ht="15" customHeight="1" s="47">
      <c r="C965" s="46">
        <f>IF(TRIM(A965)="","",IF(ISNUMBER(VALUE(TRIM(A965))),TEXT(VALUE(TRIM(A965)),"0"),TRIM(A965)))</f>
        <v/>
      </c>
    </row>
    <row r="966" ht="15" customHeight="1" s="47">
      <c r="C966" s="46">
        <f>IF(TRIM(A966)="","",IF(ISNUMBER(VALUE(TRIM(A966))),TEXT(VALUE(TRIM(A966)),"0"),TRIM(A966)))</f>
        <v/>
      </c>
    </row>
    <row r="967" ht="15" customHeight="1" s="47">
      <c r="C967" s="46">
        <f>IF(TRIM(A967)="","",IF(ISNUMBER(VALUE(TRIM(A967))),TEXT(VALUE(TRIM(A967)),"0"),TRIM(A967)))</f>
        <v/>
      </c>
    </row>
    <row r="968" ht="15" customHeight="1" s="47">
      <c r="C968" s="46">
        <f>IF(TRIM(A968)="","",IF(ISNUMBER(VALUE(TRIM(A968))),TEXT(VALUE(TRIM(A968)),"0"),TRIM(A968)))</f>
        <v/>
      </c>
    </row>
    <row r="969" ht="15" customHeight="1" s="47">
      <c r="C969" s="46">
        <f>IF(TRIM(A969)="","",IF(ISNUMBER(VALUE(TRIM(A969))),TEXT(VALUE(TRIM(A969)),"0"),TRIM(A969)))</f>
        <v/>
      </c>
    </row>
    <row r="970" ht="15" customHeight="1" s="47">
      <c r="C970" s="46">
        <f>IF(TRIM(A970)="","",IF(ISNUMBER(VALUE(TRIM(A970))),TEXT(VALUE(TRIM(A970)),"0"),TRIM(A970)))</f>
        <v/>
      </c>
    </row>
    <row r="971" ht="15" customHeight="1" s="47">
      <c r="C971" s="46">
        <f>IF(TRIM(A971)="","",IF(ISNUMBER(VALUE(TRIM(A971))),TEXT(VALUE(TRIM(A971)),"0"),TRIM(A971)))</f>
        <v/>
      </c>
    </row>
    <row r="972" ht="15" customHeight="1" s="47">
      <c r="C972" s="46">
        <f>IF(TRIM(A972)="","",IF(ISNUMBER(VALUE(TRIM(A972))),TEXT(VALUE(TRIM(A972)),"0"),TRIM(A972)))</f>
        <v/>
      </c>
    </row>
    <row r="973" ht="15" customHeight="1" s="47">
      <c r="C973" s="46">
        <f>IF(TRIM(A973)="","",IF(ISNUMBER(VALUE(TRIM(A973))),TEXT(VALUE(TRIM(A973)),"0"),TRIM(A973)))</f>
        <v/>
      </c>
    </row>
    <row r="974" ht="15" customHeight="1" s="47">
      <c r="C974" s="46">
        <f>IF(TRIM(A974)="","",IF(ISNUMBER(VALUE(TRIM(A974))),TEXT(VALUE(TRIM(A974)),"0"),TRIM(A974)))</f>
        <v/>
      </c>
    </row>
    <row r="975" ht="15" customHeight="1" s="47">
      <c r="C975" s="46">
        <f>IF(TRIM(A975)="","",IF(ISNUMBER(VALUE(TRIM(A975))),TEXT(VALUE(TRIM(A975)),"0"),TRIM(A975)))</f>
        <v/>
      </c>
    </row>
    <row r="976" ht="15" customHeight="1" s="47">
      <c r="C976" s="46">
        <f>IF(TRIM(A976)="","",IF(ISNUMBER(VALUE(TRIM(A976))),TEXT(VALUE(TRIM(A976)),"0"),TRIM(A976)))</f>
        <v/>
      </c>
    </row>
    <row r="977" ht="15" customHeight="1" s="47">
      <c r="C977" s="46">
        <f>IF(TRIM(A977)="","",IF(ISNUMBER(VALUE(TRIM(A977))),TEXT(VALUE(TRIM(A977)),"0"),TRIM(A977)))</f>
        <v/>
      </c>
    </row>
    <row r="978" ht="15" customHeight="1" s="47">
      <c r="C978" s="46">
        <f>IF(TRIM(A978)="","",IF(ISNUMBER(VALUE(TRIM(A978))),TEXT(VALUE(TRIM(A978)),"0"),TRIM(A978)))</f>
        <v/>
      </c>
    </row>
    <row r="979" ht="15" customHeight="1" s="47">
      <c r="C979" s="46">
        <f>IF(TRIM(A979)="","",IF(ISNUMBER(VALUE(TRIM(A979))),TEXT(VALUE(TRIM(A979)),"0"),TRIM(A979)))</f>
        <v/>
      </c>
    </row>
    <row r="980" ht="15" customHeight="1" s="47">
      <c r="C980" s="46">
        <f>IF(TRIM(A980)="","",IF(ISNUMBER(VALUE(TRIM(A980))),TEXT(VALUE(TRIM(A980)),"0"),TRIM(A980)))</f>
        <v/>
      </c>
    </row>
    <row r="981" ht="15" customHeight="1" s="47">
      <c r="C981" s="46">
        <f>IF(TRIM(A981)="","",IF(ISNUMBER(VALUE(TRIM(A981))),TEXT(VALUE(TRIM(A981)),"0"),TRIM(A981)))</f>
        <v/>
      </c>
    </row>
    <row r="982" ht="15" customHeight="1" s="47">
      <c r="C982" s="46">
        <f>IF(TRIM(A982)="","",IF(ISNUMBER(VALUE(TRIM(A982))),TEXT(VALUE(TRIM(A982)),"0"),TRIM(A982)))</f>
        <v/>
      </c>
    </row>
    <row r="983" ht="15" customHeight="1" s="47">
      <c r="C983" s="46">
        <f>IF(TRIM(A983)="","",IF(ISNUMBER(VALUE(TRIM(A983))),TEXT(VALUE(TRIM(A983)),"0"),TRIM(A983)))</f>
        <v/>
      </c>
    </row>
    <row r="984" ht="15" customHeight="1" s="47">
      <c r="C984" s="46">
        <f>IF(TRIM(A984)="","",IF(ISNUMBER(VALUE(TRIM(A984))),TEXT(VALUE(TRIM(A984)),"0"),TRIM(A984)))</f>
        <v/>
      </c>
    </row>
    <row r="985" ht="15" customHeight="1" s="47">
      <c r="C985" s="46">
        <f>IF(TRIM(A985)="","",IF(ISNUMBER(VALUE(TRIM(A985))),TEXT(VALUE(TRIM(A985)),"0"),TRIM(A985)))</f>
        <v/>
      </c>
    </row>
    <row r="986" ht="15" customHeight="1" s="47">
      <c r="C986" s="46">
        <f>IF(TRIM(A986)="","",IF(ISNUMBER(VALUE(TRIM(A986))),TEXT(VALUE(TRIM(A986)),"0"),TRIM(A986)))</f>
        <v/>
      </c>
    </row>
    <row r="987" ht="15" customHeight="1" s="47">
      <c r="C987" s="46">
        <f>IF(TRIM(A987)="","",IF(ISNUMBER(VALUE(TRIM(A987))),TEXT(VALUE(TRIM(A987)),"0"),TRIM(A987)))</f>
        <v/>
      </c>
    </row>
    <row r="988" ht="15" customHeight="1" s="47">
      <c r="C988" s="46">
        <f>IF(TRIM(A988)="","",IF(ISNUMBER(VALUE(TRIM(A988))),TEXT(VALUE(TRIM(A988)),"0"),TRIM(A988)))</f>
        <v/>
      </c>
    </row>
    <row r="989" ht="15" customHeight="1" s="47">
      <c r="C989" s="46">
        <f>IF(TRIM(A989)="","",IF(ISNUMBER(VALUE(TRIM(A989))),TEXT(VALUE(TRIM(A989)),"0"),TRIM(A989)))</f>
        <v/>
      </c>
    </row>
    <row r="990" ht="15" customHeight="1" s="47">
      <c r="C990" s="46">
        <f>IF(TRIM(A990)="","",IF(ISNUMBER(VALUE(TRIM(A990))),TEXT(VALUE(TRIM(A990)),"0"),TRIM(A990)))</f>
        <v/>
      </c>
    </row>
    <row r="991" ht="15" customHeight="1" s="47">
      <c r="C991" s="46">
        <f>IF(TRIM(A991)="","",IF(ISNUMBER(VALUE(TRIM(A991))),TEXT(VALUE(TRIM(A991)),"0"),TRIM(A991)))</f>
        <v/>
      </c>
    </row>
    <row r="992" ht="15" customHeight="1" s="47">
      <c r="C992" s="46">
        <f>IF(TRIM(A992)="","",IF(ISNUMBER(VALUE(TRIM(A992))),TEXT(VALUE(TRIM(A992)),"0"),TRIM(A992)))</f>
        <v/>
      </c>
    </row>
    <row r="993" ht="15" customHeight="1" s="47">
      <c r="C993" s="46">
        <f>IF(TRIM(A993)="","",IF(ISNUMBER(VALUE(TRIM(A993))),TEXT(VALUE(TRIM(A993)),"0"),TRIM(A993)))</f>
        <v/>
      </c>
    </row>
    <row r="994" ht="15" customHeight="1" s="47">
      <c r="C994" s="46">
        <f>IF(TRIM(A994)="","",IF(ISNUMBER(VALUE(TRIM(A994))),TEXT(VALUE(TRIM(A994)),"0"),TRIM(A994)))</f>
        <v/>
      </c>
    </row>
    <row r="995" ht="15" customHeight="1" s="47">
      <c r="C995" s="46">
        <f>IF(TRIM(A995)="","",IF(ISNUMBER(VALUE(TRIM(A995))),TEXT(VALUE(TRIM(A995)),"0"),TRIM(A995)))</f>
        <v/>
      </c>
    </row>
    <row r="996" ht="15" customHeight="1" s="47">
      <c r="C996" s="46">
        <f>IF(TRIM(A996)="","",IF(ISNUMBER(VALUE(TRIM(A996))),TEXT(VALUE(TRIM(A996)),"0"),TRIM(A996)))</f>
        <v/>
      </c>
    </row>
    <row r="997" ht="15" customHeight="1" s="47">
      <c r="C997" s="46">
        <f>IF(TRIM(A997)="","",IF(ISNUMBER(VALUE(TRIM(A997))),TEXT(VALUE(TRIM(A997)),"0"),TRIM(A997)))</f>
        <v/>
      </c>
    </row>
    <row r="998" ht="15" customHeight="1" s="47">
      <c r="C998" s="46">
        <f>IF(TRIM(A998)="","",IF(ISNUMBER(VALUE(TRIM(A998))),TEXT(VALUE(TRIM(A998)),"0"),TRIM(A998)))</f>
        <v/>
      </c>
    </row>
    <row r="999" ht="15" customHeight="1" s="47">
      <c r="C999" s="46">
        <f>IF(TRIM(A999)="","",IF(ISNUMBER(VALUE(TRIM(A999))),TEXT(VALUE(TRIM(A999)),"0"),TRIM(A999)))</f>
        <v/>
      </c>
    </row>
    <row r="1000" ht="15" customHeight="1" s="47">
      <c r="C1000" s="46">
        <f>IF(TRIM(A1000)="","",IF(ISNUMBER(VALUE(TRIM(A1000))),TEXT(VALUE(TRIM(A1000)),"0"),TRIM(A1000)))</f>
        <v/>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inlineStr">
        <is>
          <t>048643</t>
        </is>
      </c>
      <c r="B5" s="79">
        <f>IF(Y5="","",IFERROR(INDEX('قائمة الأصناف'!$B$3:$B$1000,MATCH(Y5,'قائمة الأصناف'!$C$3:$C$1000,0)),"⚠ كود غير معرف"))</f>
        <v/>
      </c>
      <c r="C5" s="89" t="n">
        <v>3160</v>
      </c>
      <c r="D5" s="90" t="n">
        <v>5.75</v>
      </c>
      <c r="E5" s="71">
        <f>IF(OR(C5="",D5=""),"",C5*D5)</f>
        <v/>
      </c>
      <c r="F5" s="71">
        <f>IF(E5="","",E5*الإعدادات!$B$8)</f>
        <v/>
      </c>
      <c r="G5" s="71">
        <f>IF(E5="","",E5+F5)</f>
        <v/>
      </c>
      <c r="H5" s="88" t="inlineStr">
        <is>
          <t>048643</t>
        </is>
      </c>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inlineStr">
        <is>
          <t>047884</t>
        </is>
      </c>
      <c r="B6" s="79">
        <f>IF(Y6="","",IFERROR(INDEX('قائمة الأصناف'!$B$3:$B$1000,MATCH(Y6,'قائمة الأصناف'!$C$3:$C$1000,0)),"⚠ كود غير معرف"))</f>
        <v/>
      </c>
      <c r="C6" s="89" t="n">
        <v>2184</v>
      </c>
      <c r="D6" s="90" t="n">
        <v>7</v>
      </c>
      <c r="E6" s="71">
        <f>IF(OR(C6="",D6=""),"",C6*D6)</f>
        <v/>
      </c>
      <c r="F6" s="71">
        <f>IF(E6="","",E6*الإعدادات!$B$8)</f>
        <v/>
      </c>
      <c r="G6" s="71">
        <f>IF(E6="","",E6+F6)</f>
        <v/>
      </c>
      <c r="H6" s="88" t="inlineStr">
        <is>
          <t>047884</t>
        </is>
      </c>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inlineStr">
        <is>
          <t>048432</t>
        </is>
      </c>
      <c r="B7" s="79">
        <f>IF(Y7="","",IFERROR(INDEX('قائمة الأصناف'!$B$3:$B$1000,MATCH(Y7,'قائمة الأصناف'!$C$3:$C$1000,0)),"⚠ كود غير معرف"))</f>
        <v/>
      </c>
      <c r="C7" s="89" t="n">
        <v>3797</v>
      </c>
      <c r="D7" s="90" t="n">
        <v>4</v>
      </c>
      <c r="E7" s="71">
        <f>IF(OR(C7="",D7=""),"",C7*D7)</f>
        <v/>
      </c>
      <c r="F7" s="71">
        <f>IF(E7="","",E7*الإعدادات!$B$8)</f>
        <v/>
      </c>
      <c r="G7" s="71">
        <f>IF(E7="","",E7+F7)</f>
        <v/>
      </c>
      <c r="H7" s="88" t="inlineStr">
        <is>
          <t>048432</t>
        </is>
      </c>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inlineStr">
        <is>
          <t>048024</t>
        </is>
      </c>
      <c r="B8" s="79">
        <f>IF(Y8="","",IFERROR(INDEX('قائمة الأصناف'!$B$3:$B$1000,MATCH(Y8,'قائمة الأصناف'!$C$3:$C$1000,0)),"⚠ كود غير معرف"))</f>
        <v/>
      </c>
      <c r="C8" s="89" t="n">
        <v>5690</v>
      </c>
      <c r="D8" s="90" t="n">
        <v>4</v>
      </c>
      <c r="E8" s="71">
        <f>IF(OR(C8="",D8=""),"",C8*D8)</f>
        <v/>
      </c>
      <c r="F8" s="71">
        <f>IF(E8="","",E8*الإعدادات!$B$8)</f>
        <v/>
      </c>
      <c r="G8" s="71">
        <f>IF(E8="","",E8+F8)</f>
        <v/>
      </c>
      <c r="H8" s="88" t="inlineStr">
        <is>
          <t>048024</t>
        </is>
      </c>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inlineStr">
        <is>
          <t>036252</t>
        </is>
      </c>
      <c r="B9" s="79">
        <f>IF(Y9="","",IFERROR(INDEX('قائمة الأصناف'!$B$3:$B$1000,MATCH(Y9,'قائمة الأصناف'!$C$3:$C$1000,0)),"⚠ كود غير معرف"))</f>
        <v/>
      </c>
      <c r="C9" s="89" t="n">
        <v>10496</v>
      </c>
      <c r="D9" s="90" t="n">
        <v>6</v>
      </c>
      <c r="E9" s="71">
        <f>IF(OR(C9="",D9=""),"",C9*D9)</f>
        <v/>
      </c>
      <c r="F9" s="71">
        <f>IF(E9="","",E9*الإعدادات!$B$8)</f>
        <v/>
      </c>
      <c r="G9" s="71">
        <f>IF(E9="","",E9+F9)</f>
        <v/>
      </c>
      <c r="H9" s="88" t="inlineStr">
        <is>
          <t>036252</t>
        </is>
      </c>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inlineStr">
        <is>
          <t>048203</t>
        </is>
      </c>
      <c r="B10" s="79">
        <f>IF(Y10="","",IFERROR(INDEX('قائمة الأصناف'!$B$3:$B$1000,MATCH(Y10,'قائمة الأصناف'!$C$3:$C$1000,0)),"⚠ كود غير معرف"))</f>
        <v/>
      </c>
      <c r="C10" s="89" t="n">
        <v>6187</v>
      </c>
      <c r="D10" s="90" t="n">
        <v>5.9</v>
      </c>
      <c r="E10" s="71">
        <f>IF(OR(C10="",D10=""),"",C10*D10)</f>
        <v/>
      </c>
      <c r="F10" s="71">
        <f>IF(E10="","",E10*الإعدادات!$B$8)</f>
        <v/>
      </c>
      <c r="G10" s="71">
        <f>IF(E10="","",E10+F10)</f>
        <v/>
      </c>
      <c r="H10" s="88" t="inlineStr">
        <is>
          <t>048203</t>
        </is>
      </c>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inlineStr">
        <is>
          <t>036330</t>
        </is>
      </c>
      <c r="B11" s="79">
        <f>IF(Y11="","",IFERROR(INDEX('قائمة الأصناف'!$B$3:$B$1000,MATCH(Y11,'قائمة الأصناف'!$C$3:$C$1000,0)),"⚠ كود غير معرف"))</f>
        <v/>
      </c>
      <c r="C11" s="89" t="n">
        <v>1728</v>
      </c>
      <c r="D11" s="90" t="n">
        <v>6</v>
      </c>
      <c r="E11" s="71">
        <f>IF(OR(C11="",D11=""),"",C11*D11)</f>
        <v/>
      </c>
      <c r="F11" s="71">
        <f>IF(E11="","",E11*الإعدادات!$B$8)</f>
        <v/>
      </c>
      <c r="G11" s="71">
        <f>IF(E11="","",E11+F11)</f>
        <v/>
      </c>
      <c r="H11" s="88" t="inlineStr">
        <is>
          <t>036330</t>
        </is>
      </c>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inlineStr">
        <is>
          <t>048394</t>
        </is>
      </c>
      <c r="B5" s="79">
        <f>IF(Y5="","",IFERROR(INDEX('قائمة الأصناف'!$B$3:$B$1000,MATCH(Y5,'قائمة الأصناف'!$C$3:$C$1000,0)),"⚠ كود غير معرف"))</f>
        <v/>
      </c>
      <c r="C5" s="89" t="n">
        <v>312</v>
      </c>
      <c r="D5" s="90" t="n">
        <v>6</v>
      </c>
      <c r="E5" s="71">
        <f>IF(OR(C5="",D5=""),"",C5*D5)</f>
        <v/>
      </c>
      <c r="F5" s="71">
        <f>IF(E5="","",E5*الإعدادات!$B$8)</f>
        <v/>
      </c>
      <c r="G5" s="71">
        <f>IF(E5="","",E5+F5)</f>
        <v/>
      </c>
      <c r="H5" s="88" t="inlineStr">
        <is>
          <t>048394</t>
        </is>
      </c>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inlineStr">
        <is>
          <t>048679</t>
        </is>
      </c>
      <c r="B6" s="79">
        <f>IF(Y6="","",IFERROR(INDEX('قائمة الأصناف'!$B$3:$B$1000,MATCH(Y6,'قائمة الأصناف'!$C$3:$C$1000,0)),"⚠ كود غير معرف"))</f>
        <v/>
      </c>
      <c r="C6" s="89" t="n">
        <v>476</v>
      </c>
      <c r="D6" s="90" t="n">
        <v>8</v>
      </c>
      <c r="E6" s="71">
        <f>IF(OR(C6="",D6=""),"",C6*D6)</f>
        <v/>
      </c>
      <c r="F6" s="71">
        <f>IF(E6="","",E6*الإعدادات!$B$8)</f>
        <v/>
      </c>
      <c r="G6" s="71">
        <f>IF(E6="","",E6+F6)</f>
        <v/>
      </c>
      <c r="H6" s="88" t="inlineStr">
        <is>
          <t>048679</t>
        </is>
      </c>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inlineStr">
        <is>
          <t>048683</t>
        </is>
      </c>
      <c r="B7" s="79">
        <f>IF(Y7="","",IFERROR(INDEX('قائمة الأصناف'!$B$3:$B$1000,MATCH(Y7,'قائمة الأصناف'!$C$3:$C$1000,0)),"⚠ كود غير معرف"))</f>
        <v/>
      </c>
      <c r="C7" s="89" t="n">
        <v>528</v>
      </c>
      <c r="D7" s="90" t="n">
        <v>8</v>
      </c>
      <c r="E7" s="71">
        <f>IF(OR(C7="",D7=""),"",C7*D7)</f>
        <v/>
      </c>
      <c r="F7" s="71">
        <f>IF(E7="","",E7*الإعدادات!$B$8)</f>
        <v/>
      </c>
      <c r="G7" s="71">
        <f>IF(E7="","",E7+F7)</f>
        <v/>
      </c>
      <c r="H7" s="88" t="inlineStr">
        <is>
          <t>048683</t>
        </is>
      </c>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inlineStr">
        <is>
          <t>048217</t>
        </is>
      </c>
      <c r="B8" s="79">
        <f>IF(Y8="","",IFERROR(INDEX('قائمة الأصناف'!$B$3:$B$1000,MATCH(Y8,'قائمة الأصناف'!$C$3:$C$1000,0)),"⚠ كود غير معرف"))</f>
        <v/>
      </c>
      <c r="C8" s="89" t="n">
        <v>1752</v>
      </c>
      <c r="D8" s="90" t="n">
        <v>3</v>
      </c>
      <c r="E8" s="71">
        <f>IF(OR(C8="",D8=""),"",C8*D8)</f>
        <v/>
      </c>
      <c r="F8" s="71">
        <f>IF(E8="","",E8*الإعدادات!$B$8)</f>
        <v/>
      </c>
      <c r="G8" s="71">
        <f>IF(E8="","",E8+F8)</f>
        <v/>
      </c>
      <c r="H8" s="88" t="inlineStr">
        <is>
          <t>048217</t>
        </is>
      </c>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inlineStr">
        <is>
          <t>048402</t>
        </is>
      </c>
      <c r="B9" s="79">
        <f>IF(Y9="","",IFERROR(INDEX('قائمة الأصناف'!$B$3:$B$1000,MATCH(Y9,'قائمة الأصناف'!$C$3:$C$1000,0)),"⚠ كود غير معرف"))</f>
        <v/>
      </c>
      <c r="C9" s="89" t="n">
        <v>1176</v>
      </c>
      <c r="D9" s="90" t="n">
        <v>3</v>
      </c>
      <c r="E9" s="71">
        <f>IF(OR(C9="",D9=""),"",C9*D9)</f>
        <v/>
      </c>
      <c r="F9" s="71">
        <f>IF(E9="","",E9*الإعدادات!$B$8)</f>
        <v/>
      </c>
      <c r="G9" s="71">
        <f>IF(E9="","",E9+F9)</f>
        <v/>
      </c>
      <c r="H9" s="88" t="inlineStr">
        <is>
          <t>048402</t>
        </is>
      </c>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inlineStr">
        <is>
          <t>047906</t>
        </is>
      </c>
      <c r="B10" s="79">
        <f>IF(Y10="","",IFERROR(INDEX('قائمة الأصناف'!$B$3:$B$1000,MATCH(Y10,'قائمة الأصناف'!$C$3:$C$1000,0)),"⚠ كود غير معرف"))</f>
        <v/>
      </c>
      <c r="C10" s="89" t="n">
        <v>4945</v>
      </c>
      <c r="D10" s="90" t="n">
        <v>5.5</v>
      </c>
      <c r="E10" s="71">
        <f>IF(OR(C10="",D10=""),"",C10*D10)</f>
        <v/>
      </c>
      <c r="F10" s="71">
        <f>IF(E10="","",E10*الإعدادات!$B$8)</f>
        <v/>
      </c>
      <c r="G10" s="71">
        <f>IF(E10="","",E10+F10)</f>
        <v/>
      </c>
      <c r="H10" s="88" t="inlineStr">
        <is>
          <t>047906</t>
        </is>
      </c>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inlineStr">
        <is>
          <t>048586</t>
        </is>
      </c>
      <c r="B11" s="79">
        <f>IF(Y11="","",IFERROR(INDEX('قائمة الأصناف'!$B$3:$B$1000,MATCH(Y11,'قائمة الأصناف'!$C$3:$C$1000,0)),"⚠ كود غير معرف"))</f>
        <v/>
      </c>
      <c r="C11" s="89" t="n">
        <v>2400</v>
      </c>
      <c r="D11" s="90" t="n">
        <v>6.25</v>
      </c>
      <c r="E11" s="71">
        <f>IF(OR(C11="",D11=""),"",C11*D11)</f>
        <v/>
      </c>
      <c r="F11" s="71">
        <f>IF(E11="","",E11*الإعدادات!$B$8)</f>
        <v/>
      </c>
      <c r="G11" s="71">
        <f>IF(E11="","",E11+F11)</f>
        <v/>
      </c>
      <c r="H11" s="88" t="inlineStr">
        <is>
          <t>048586</t>
        </is>
      </c>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J19" activeCellId="0" sqref="J19"/>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3</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inlineStr">
        <is>
          <t>047786</t>
        </is>
      </c>
      <c r="B5" s="79">
        <f>IF(Y5="","",IFERROR(INDEX('قائمة الأصناف'!$B$3:$B$1000,MATCH(Y5,'قائمة الأصناف'!$C$3:$C$1000,0)),"⚠ كود غير معرف"))</f>
        <v/>
      </c>
      <c r="C5" s="89" t="n">
        <v>1200</v>
      </c>
      <c r="D5" s="90" t="n">
        <v>12</v>
      </c>
      <c r="E5" s="71">
        <f>IF(OR(C5="",D5=""),"",C5*D5)</f>
        <v/>
      </c>
      <c r="F5" s="71">
        <f>IF(E5="","",E5*الإعدادات!$B$8)</f>
        <v/>
      </c>
      <c r="G5" s="71">
        <f>IF(E5="","",E5+F5)</f>
        <v/>
      </c>
      <c r="H5" s="88" t="inlineStr">
        <is>
          <t>047786</t>
        </is>
      </c>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inlineStr">
        <is>
          <t>047909</t>
        </is>
      </c>
      <c r="B6" s="79">
        <f>IF(Y6="","",IFERROR(INDEX('قائمة الأصناف'!$B$3:$B$1000,MATCH(Y6,'قائمة الأصناف'!$C$3:$C$1000,0)),"⚠ كود غير معرف"))</f>
        <v/>
      </c>
      <c r="C6" s="89" t="n">
        <v>2472</v>
      </c>
      <c r="D6" s="90" t="n">
        <v>5</v>
      </c>
      <c r="E6" s="71">
        <f>IF(OR(C6="",D6=""),"",C6*D6)</f>
        <v/>
      </c>
      <c r="F6" s="71">
        <f>IF(E6="","",E6*الإعدادات!$B$8)</f>
        <v/>
      </c>
      <c r="G6" s="71">
        <f>IF(E6="","",E6+F6)</f>
        <v/>
      </c>
      <c r="H6" s="88" t="inlineStr">
        <is>
          <t>047909</t>
        </is>
      </c>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inlineStr">
        <is>
          <t>047906</t>
        </is>
      </c>
      <c r="B7" s="79">
        <f>IF(Y7="","",IFERROR(INDEX('قائمة الأصناف'!$B$3:$B$1000,MATCH(Y7,'قائمة الأصناف'!$C$3:$C$1000,0)),"⚠ كود غير معرف"))</f>
        <v/>
      </c>
      <c r="C7" s="89" t="n">
        <v>3942</v>
      </c>
      <c r="D7" s="90" t="n">
        <v>5</v>
      </c>
      <c r="E7" s="71">
        <f>IF(OR(C7="",D7=""),"",C7*D7)</f>
        <v/>
      </c>
      <c r="F7" s="71">
        <f>IF(E7="","",E7*الإعدادات!$B$8)</f>
        <v/>
      </c>
      <c r="G7" s="71">
        <f>IF(E7="","",E7+F7)</f>
        <v/>
      </c>
      <c r="H7" s="88" t="inlineStr">
        <is>
          <t>047906</t>
        </is>
      </c>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inlineStr">
        <is>
          <t>049495</t>
        </is>
      </c>
      <c r="B8" s="79">
        <f>IF(Y8="","",IFERROR(INDEX('قائمة الأصناف'!$B$3:$B$1000,MATCH(Y8,'قائمة الأصناف'!$C$3:$C$1000,0)),"⚠ كود غير معرف"))</f>
        <v/>
      </c>
      <c r="C8" s="89" t="n">
        <v>2959</v>
      </c>
      <c r="D8" s="90" t="n">
        <v>8</v>
      </c>
      <c r="E8" s="71">
        <f>IF(OR(C8="",D8=""),"",C8*D8)</f>
        <v/>
      </c>
      <c r="F8" s="71">
        <f>IF(E8="","",E8*الإعدادات!$B$8)</f>
        <v/>
      </c>
      <c r="G8" s="71">
        <f>IF(E8="","",E8+F8)</f>
        <v/>
      </c>
      <c r="H8" s="88" t="inlineStr">
        <is>
          <t>049495</t>
        </is>
      </c>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inlineStr">
        <is>
          <t>047909</t>
        </is>
      </c>
      <c r="B9" s="79">
        <f>IF(Y9="","",IFERROR(INDEX('قائمة الأصناف'!$B$3:$B$1000,MATCH(Y9,'قائمة الأصناف'!$C$3:$C$1000,0)),"⚠ كود غير معرف"))</f>
        <v/>
      </c>
      <c r="C9" s="89" t="n">
        <v>1236</v>
      </c>
      <c r="D9" s="90" t="n">
        <v>5</v>
      </c>
      <c r="E9" s="71">
        <f>IF(OR(C9="",D9=""),"",C9*D9)</f>
        <v/>
      </c>
      <c r="F9" s="71">
        <f>IF(E9="","",E9*الإعدادات!$B$8)</f>
        <v/>
      </c>
      <c r="G9" s="71">
        <f>IF(E9="","",E9+F9)</f>
        <v/>
      </c>
      <c r="H9" s="88" t="inlineStr">
        <is>
          <t>047909</t>
        </is>
      </c>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4</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inlineStr">
        <is>
          <t>048590</t>
        </is>
      </c>
      <c r="B5" s="79">
        <f>IF(Y5="","",IFERROR(INDEX('قائمة الأصناف'!$B$3:$B$1000,MATCH(Y5,'قائمة الأصناف'!$C$3:$C$1000,0)),"⚠ كود غير معرف"))</f>
        <v/>
      </c>
      <c r="C5" s="89" t="n">
        <v>1764</v>
      </c>
      <c r="D5" s="90" t="n">
        <v>5.25</v>
      </c>
      <c r="E5" s="71">
        <f>IF(OR(C5="",D5=""),"",C5*D5)</f>
        <v/>
      </c>
      <c r="F5" s="71">
        <f>IF(E5="","",E5*الإعدادات!$B$8)</f>
        <v/>
      </c>
      <c r="G5" s="71">
        <f>IF(E5="","",E5+F5)</f>
        <v/>
      </c>
      <c r="H5" s="88" t="inlineStr">
        <is>
          <t>048590</t>
        </is>
      </c>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inlineStr">
        <is>
          <t>048203</t>
        </is>
      </c>
      <c r="B6" s="79">
        <f>IF(Y6="","",IFERROR(INDEX('قائمة الأصناف'!$B$3:$B$1000,MATCH(Y6,'قائمة الأصناف'!$C$3:$C$1000,0)),"⚠ كود غير معرف"))</f>
        <v/>
      </c>
      <c r="C6" s="89" t="n">
        <v>1848</v>
      </c>
      <c r="D6" s="90" t="n">
        <v>5.9</v>
      </c>
      <c r="E6" s="71">
        <f>IF(OR(C6="",D6=""),"",C6*D6)</f>
        <v/>
      </c>
      <c r="F6" s="71">
        <f>IF(E6="","",E6*الإعدادات!$B$8)</f>
        <v/>
      </c>
      <c r="G6" s="71">
        <f>IF(E6="","",E6+F6)</f>
        <v/>
      </c>
      <c r="H6" s="88" t="inlineStr">
        <is>
          <t>048203</t>
        </is>
      </c>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inlineStr">
        <is>
          <t>047906</t>
        </is>
      </c>
      <c r="B7" s="79">
        <f>IF(Y7="","",IFERROR(INDEX('قائمة الأصناف'!$B$3:$B$1000,MATCH(Y7,'قائمة الأصناف'!$C$3:$C$1000,0)),"⚠ كود غير معرف"))</f>
        <v/>
      </c>
      <c r="C7" s="89" t="n">
        <v>9740</v>
      </c>
      <c r="D7" s="90" t="n">
        <v>5</v>
      </c>
      <c r="E7" s="71">
        <f>IF(OR(C7="",D7=""),"",C7*D7)</f>
        <v/>
      </c>
      <c r="F7" s="71">
        <f>IF(E7="","",E7*الإعدادات!$B$8)</f>
        <v/>
      </c>
      <c r="G7" s="71">
        <f>IF(E7="","",E7+F7)</f>
        <v/>
      </c>
      <c r="H7" s="88" t="inlineStr">
        <is>
          <t>047906</t>
        </is>
      </c>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inlineStr">
        <is>
          <t>048394</t>
        </is>
      </c>
      <c r="B8" s="79">
        <f>IF(Y8="","",IFERROR(INDEX('قائمة الأصناف'!$B$3:$B$1000,MATCH(Y8,'قائمة الأصناف'!$C$3:$C$1000,0)),"⚠ كود غير معرف"))</f>
        <v/>
      </c>
      <c r="C8" s="89" t="n">
        <v>622</v>
      </c>
      <c r="D8" s="90" t="n">
        <v>7</v>
      </c>
      <c r="E8" s="71">
        <f>IF(OR(C8="",D8=""),"",C8*D8)</f>
        <v/>
      </c>
      <c r="F8" s="71">
        <f>IF(E8="","",E8*الإعدادات!$B$8)</f>
        <v/>
      </c>
      <c r="G8" s="71">
        <f>IF(E8="","",E8+F8)</f>
        <v/>
      </c>
      <c r="H8" s="88" t="inlineStr">
        <is>
          <t>048394</t>
        </is>
      </c>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5</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inlineStr">
        <is>
          <t>048601</t>
        </is>
      </c>
      <c r="B5" s="79">
        <f>IF(Y5="","",IFERROR(INDEX('قائمة الأصناف'!$B$3:$B$1000,MATCH(Y5,'قائمة الأصناف'!$C$3:$C$1000,0)),"⚠ كود غير معرف"))</f>
        <v/>
      </c>
      <c r="C5" s="89" t="n">
        <v>1300</v>
      </c>
      <c r="D5" s="90" t="n">
        <v>9</v>
      </c>
      <c r="E5" s="71">
        <f>IF(OR(C5="",D5=""),"",C5*D5)</f>
        <v/>
      </c>
      <c r="F5" s="71">
        <f>IF(E5="","",E5*الإعدادات!$B$8)</f>
        <v/>
      </c>
      <c r="G5" s="71">
        <f>IF(E5="","",E5+F5)</f>
        <v/>
      </c>
      <c r="H5" s="88" t="inlineStr">
        <is>
          <t>048601</t>
        </is>
      </c>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inlineStr">
        <is>
          <t>048586</t>
        </is>
      </c>
      <c r="B6" s="79">
        <f>IF(Y6="","",IFERROR(INDEX('قائمة الأصناف'!$B$3:$B$1000,MATCH(Y6,'قائمة الأصناف'!$C$3:$C$1000,0)),"⚠ كود غير معرف"))</f>
        <v/>
      </c>
      <c r="C6" s="89" t="n">
        <v>2600</v>
      </c>
      <c r="D6" s="90" t="n">
        <v>7</v>
      </c>
      <c r="E6" s="71">
        <f>IF(OR(C6="",D6=""),"",C6*D6)</f>
        <v/>
      </c>
      <c r="F6" s="71">
        <f>IF(E6="","",E6*الإعدادات!$B$8)</f>
        <v/>
      </c>
      <c r="G6" s="71">
        <f>IF(E6="","",E6+F6)</f>
        <v/>
      </c>
      <c r="H6" s="88" t="inlineStr">
        <is>
          <t>048586</t>
        </is>
      </c>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inlineStr">
        <is>
          <t>000005</t>
        </is>
      </c>
      <c r="B7" s="79">
        <f>IF(Y7="","",IFERROR(INDEX('قائمة الأصناف'!$B$3:$B$1000,MATCH(Y7,'قائمة الأصناف'!$C$3:$C$1000,0)),"⚠ كود غير معرف"))</f>
        <v/>
      </c>
      <c r="C7" s="89" t="n">
        <v>1600</v>
      </c>
      <c r="D7" s="90" t="n">
        <v>5.25</v>
      </c>
      <c r="E7" s="71">
        <f>IF(OR(C7="",D7=""),"",C7*D7)</f>
        <v/>
      </c>
      <c r="F7" s="71">
        <f>IF(E7="","",E7*الإعدادات!$B$8)</f>
        <v/>
      </c>
      <c r="G7" s="71">
        <f>IF(E7="","",E7+F7)</f>
        <v/>
      </c>
      <c r="H7" s="88" t="inlineStr">
        <is>
          <t>000005</t>
        </is>
      </c>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inlineStr">
        <is>
          <t>074355</t>
        </is>
      </c>
      <c r="B8" s="79">
        <f>IF(Y8="","",IFERROR(INDEX('قائمة الأصناف'!$B$3:$B$1000,MATCH(Y8,'قائمة الأصناف'!$C$3:$C$1000,0)),"⚠ كود غير معرف"))</f>
        <v/>
      </c>
      <c r="C8" s="89" t="n">
        <v>714</v>
      </c>
      <c r="D8" s="90" t="n">
        <v>4.2</v>
      </c>
      <c r="E8" s="71">
        <f>IF(OR(C8="",D8=""),"",C8*D8)</f>
        <v/>
      </c>
      <c r="F8" s="71">
        <f>IF(E8="","",E8*الإعدادات!$B$8)</f>
        <v/>
      </c>
      <c r="G8" s="71">
        <f>IF(E8="","",E8+F8)</f>
        <v/>
      </c>
      <c r="H8" s="88" t="inlineStr">
        <is>
          <t>074355</t>
        </is>
      </c>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6</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7</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8</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9</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10</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11</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12</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13</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14</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15</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16</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17</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18</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19</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20</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21</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22</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23</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24</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25</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26</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27</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28</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29</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30</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Z155"/>
  <sheetViews>
    <sheetView showFormulas="0" showGridLines="1" showRowColHeaders="1" showZeros="1" rightToLeft="1"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F10" activeCellId="0" sqref="F10"/>
    </sheetView>
  </sheetViews>
  <sheetFormatPr baseColWidth="8" defaultColWidth="8.71484375" defaultRowHeight="15" zeroHeight="0" outlineLevelRow="0"/>
  <cols>
    <col width="12" customWidth="1" style="46" min="1" max="1"/>
    <col width="22" customWidth="1" style="46" min="2" max="2"/>
    <col width="11" customWidth="1" style="46" min="3" max="3"/>
    <col width="10" customWidth="1" style="46" min="4" max="4"/>
    <col width="14" customWidth="1" style="46" min="5" max="5"/>
    <col width="11" customWidth="1" style="46" min="6" max="6"/>
    <col width="14" customWidth="1" style="46" min="7" max="7"/>
    <col width="12" customWidth="1" style="46" min="8" max="8"/>
    <col width="22" customWidth="1" style="46" min="9" max="9"/>
    <col width="20" customWidth="1" style="46" min="10" max="11"/>
    <col width="12" customWidth="1" style="46" min="12" max="12"/>
    <col width="11" customWidth="1" style="46" min="13" max="13"/>
    <col width="10" customWidth="1" style="46" min="14" max="14"/>
    <col width="14" customWidth="1" style="46" min="15" max="15"/>
    <col width="11" customWidth="1" style="46" min="16" max="16"/>
    <col width="14" customWidth="1" style="46" min="17" max="17"/>
    <col width="12" customWidth="1" style="46" min="18" max="18"/>
    <col width="9" customWidth="1" style="46" min="19" max="19"/>
    <col width="14" customWidth="1" style="46" min="20" max="20"/>
    <col width="11" customWidth="1" style="46" min="21" max="21"/>
    <col width="14" customWidth="1" style="46" min="22" max="22"/>
    <col width="10" customWidth="1" style="46" min="23" max="23"/>
    <col width="24" customWidth="1" style="46" min="24" max="24"/>
    <col hidden="1" width="13" customWidth="1" style="46" min="25" max="26"/>
  </cols>
  <sheetData>
    <row r="1" ht="19.5" customHeight="1" s="47">
      <c r="A1" s="56" t="inlineStr">
        <is>
          <t>رقم اليوم:</t>
        </is>
      </c>
      <c r="B1" s="67" t="n">
        <v>31</v>
      </c>
      <c r="C1" s="56" t="inlineStr">
        <is>
          <t>التاريخ:</t>
        </is>
      </c>
      <c r="D1" s="80">
        <f>IF($B$1&lt;=الإعدادات!$B$6,DATE(الإعدادات!$B$3,الإعدادات!$B$4,$B$1),"")</f>
        <v/>
      </c>
      <c r="E1" s="56" t="inlineStr">
        <is>
          <t>اليوم:</t>
        </is>
      </c>
      <c r="F1" s="67">
        <f>IF($D$1="","",CHOOSE(WEEKDAY($D$1),"الأحد","الاثنين","الثلاثاء","الأربعاء","الخميس","الجمعة","السبت"))</f>
        <v/>
      </c>
      <c r="H1" s="81">
        <f>IF($B$1&lt;=الإعدادات!$B$6,"✓ يوم فعّال ضمن شهر "&amp;الإعدادات!$B$5,"✗ خارج نطاق الشهر المحدد — لا تُدخل بيانات هنا")</f>
        <v/>
      </c>
    </row>
    <row r="3" ht="24" customHeight="1" s="47">
      <c r="A3" s="82" t="inlineStr">
        <is>
          <t>جدول المبيعات اليومية</t>
        </is>
      </c>
      <c r="H3" s="83" t="inlineStr">
        <is>
          <t>جدول المشتريات وفواتير الموردين (سطر لكل فاتورة — يسمح بأكثر من فاتورة لنفس الصنف)</t>
        </is>
      </c>
      <c r="R3" s="84" t="inlineStr">
        <is>
          <t>تحليل الربحية لكل صنف مبيع (تلقائي)</t>
        </is>
      </c>
    </row>
    <row r="4" ht="33.75" customHeight="1" s="47">
      <c r="A4" s="85" t="inlineStr">
        <is>
          <t>كود الصنف</t>
        </is>
      </c>
      <c r="B4" s="85" t="inlineStr">
        <is>
          <t>اسم الصنف (تلقائي)</t>
        </is>
      </c>
      <c r="C4" s="85" t="inlineStr">
        <is>
          <t>الكمية المباعة</t>
        </is>
      </c>
      <c r="D4" s="85" t="inlineStr">
        <is>
          <t>سعر البيع</t>
        </is>
      </c>
      <c r="E4" s="85" t="inlineStr">
        <is>
          <t>الإجمالي قبل الضريبة</t>
        </is>
      </c>
      <c r="F4" s="85" t="inlineStr">
        <is>
          <t>الضريبة</t>
        </is>
      </c>
      <c r="G4" s="85" t="inlineStr">
        <is>
          <t>الإجمالي شامل الضريبة</t>
        </is>
      </c>
      <c r="H4" s="86" t="inlineStr">
        <is>
          <t>كود الصنف</t>
        </is>
      </c>
      <c r="I4" s="86" t="inlineStr">
        <is>
          <t>اسم الصنف (تلقائي)</t>
        </is>
      </c>
      <c r="J4" s="86" t="inlineStr">
        <is>
          <t>حالة الفاتورة</t>
        </is>
      </c>
      <c r="K4" s="86" t="inlineStr">
        <is>
          <t>اسم المورد</t>
        </is>
      </c>
      <c r="L4" s="86" t="inlineStr">
        <is>
          <t>رقم الفاتورة</t>
        </is>
      </c>
      <c r="M4" s="86" t="inlineStr">
        <is>
          <t>الكمية المشتراة</t>
        </is>
      </c>
      <c r="N4" s="86" t="inlineStr">
        <is>
          <t>سعر الشراء</t>
        </is>
      </c>
      <c r="O4" s="86" t="inlineStr">
        <is>
          <t>الإجمالي قبل الضريبة</t>
        </is>
      </c>
      <c r="P4" s="86" t="inlineStr">
        <is>
          <t>الضريبة</t>
        </is>
      </c>
      <c r="Q4" s="86" t="inlineStr">
        <is>
          <t>الإجمالي شامل الضريبة</t>
        </is>
      </c>
      <c r="R4" s="87" t="inlineStr">
        <is>
          <t>إجمالي الكمية المشتراة</t>
        </is>
      </c>
      <c r="S4" s="87" t="inlineStr">
        <is>
          <t>عدد فواتير الشراء</t>
        </is>
      </c>
      <c r="T4" s="87" t="inlineStr">
        <is>
          <t>إجمالي تكلفة الشراء</t>
        </is>
      </c>
      <c r="U4" s="87" t="inlineStr">
        <is>
          <t>متوسط سعر الشراء</t>
        </is>
      </c>
      <c r="V4" s="87" t="inlineStr">
        <is>
          <t>صافي الربح (قبل الضريبة)</t>
        </is>
      </c>
      <c r="W4" s="87" t="inlineStr">
        <is>
          <t>هامش الربح %</t>
        </is>
      </c>
      <c r="X4" s="87" t="inlineStr">
        <is>
          <t>حالة فواتير الصنف (إجمالي)</t>
        </is>
      </c>
    </row>
    <row r="5" ht="15" customHeight="1" s="47">
      <c r="A5" s="88" t="n"/>
      <c r="B5" s="79">
        <f>IF(Y5="","",IFERROR(INDEX('قائمة الأصناف'!$B$3:$B$1000,MATCH(Y5,'قائمة الأصناف'!$C$3:$C$1000,0)),"⚠ كود غير معرف"))</f>
        <v/>
      </c>
      <c r="C5" s="89" t="n"/>
      <c r="D5" s="90" t="n"/>
      <c r="E5" s="71">
        <f>IF(OR(C5="",D5=""),"",C5*D5)</f>
        <v/>
      </c>
      <c r="F5" s="71">
        <f>IF(E5="","",E5*الإعدادات!$B$8)</f>
        <v/>
      </c>
      <c r="G5" s="71">
        <f>IF(E5="","",E5+F5)</f>
        <v/>
      </c>
      <c r="H5" s="88" t="n"/>
      <c r="I5" s="79">
        <f>IF(Z5="","",IF(COUNTIF($Y$5:$Y$154,Z5)=0,"⚠ الصنف غير موجود في المبيعات",IFERROR(INDEX('قائمة الأصناف'!$B$3:$B$1000,MATCH(Z5,'قائمة الأصناف'!$C$3:$C$1000,0)),"⚠ كود غير معرف")))</f>
        <v/>
      </c>
      <c r="J5" s="69">
        <f>IF(AND(Z5="",TRIM(K5)="",M5="",N5=""),"",IF(AND(Z5&lt;&gt;"",COUNTIF($Y$5:$Y$154,Z5)=0),"✗ حُذف من المبيعات — مستبعد من الحساب",IF(N5="","✗ لم تصل من المورد","✓ تم استلام الفاتورة")))</f>
        <v/>
      </c>
      <c r="K5" s="91" t="n"/>
      <c r="L5" s="88" t="n"/>
      <c r="M5" s="89" t="n"/>
      <c r="N5" s="90" t="n"/>
      <c r="O5" s="71">
        <f>IF(OR(M5="",N5=""),"",IF(COUNTIF($Y$5:$Y$154,Z5)=0,"",M5*N5))</f>
        <v/>
      </c>
      <c r="P5" s="71">
        <f>IF(O5="","",O5*الإعدادات!$B$8)</f>
        <v/>
      </c>
      <c r="Q5" s="71">
        <f>IF(O5="","",O5+P5)</f>
        <v/>
      </c>
      <c r="R5" s="92">
        <f>IF(Y5="","",SUMIFS($M$5:$M$154,$Z$5:$Z$154,Y5))</f>
        <v/>
      </c>
      <c r="S5" s="92">
        <f>IF(Y5="","",COUNTIFS($Z$5:$Z$154,Y5))</f>
        <v/>
      </c>
      <c r="T5" s="71">
        <f>IF(Y5="","",SUMIFS($O$5:$O$154,$Z$5:$Z$154,Y5))</f>
        <v/>
      </c>
      <c r="U5" s="71">
        <f>IF(Y5="","",IF(N(R5)=0,"",T5/R5))</f>
        <v/>
      </c>
      <c r="V5" s="71">
        <f>IF(Y5="","",N(E5)-T5)</f>
        <v/>
      </c>
      <c r="W5" s="72">
        <f>IF(Y5="","",IF(N(E5)=0,"",V5/E5))</f>
        <v/>
      </c>
      <c r="X5" s="69">
        <f>IF(Y5="","",IF(S5=0,"⏳ لا توجد فواتير شراء",IF(COUNTIFS($Z$5:$Z$154,Y5,$N$5:$N$154,"&gt;0")=S5,"✓ اكتملت جميع الفواتير ("&amp;S5&amp;")","⚠ وصل "&amp;COUNTIFS($Z$5:$Z$154,Y5,$N$5:$N$154,"&gt;0")&amp;" من "&amp;S5&amp;" فواتير")))</f>
        <v/>
      </c>
      <c r="Y5" s="46">
        <f>IF(TRIM(A5)="","",IF(ISNUMBER(VALUE(TRIM(A5))),TEXT(VALUE(TRIM(A5)),"0"),TRIM(A5)))</f>
        <v/>
      </c>
      <c r="Z5" s="46">
        <f>IF(TRIM(H5)="","",IF(ISNUMBER(VALUE(TRIM(H5))),TEXT(VALUE(TRIM(H5)),"0"),TRIM(H5)))</f>
        <v/>
      </c>
    </row>
    <row r="6" ht="15" customHeight="1" s="47">
      <c r="A6" s="88" t="n"/>
      <c r="B6" s="79">
        <f>IF(Y6="","",IFERROR(INDEX('قائمة الأصناف'!$B$3:$B$1000,MATCH(Y6,'قائمة الأصناف'!$C$3:$C$1000,0)),"⚠ كود غير معرف"))</f>
        <v/>
      </c>
      <c r="C6" s="89" t="n"/>
      <c r="D6" s="90" t="n"/>
      <c r="E6" s="71">
        <f>IF(OR(C6="",D6=""),"",C6*D6)</f>
        <v/>
      </c>
      <c r="F6" s="71">
        <f>IF(E6="","",E6*الإعدادات!$B$8)</f>
        <v/>
      </c>
      <c r="G6" s="71">
        <f>IF(E6="","",E6+F6)</f>
        <v/>
      </c>
      <c r="H6" s="88" t="n"/>
      <c r="I6" s="79">
        <f>IF(Z6="","",IF(COUNTIF($Y$5:$Y$154,Z6)=0,"⚠ الصنف غير موجود في المبيعات",IFERROR(INDEX('قائمة الأصناف'!$B$3:$B$1000,MATCH(Z6,'قائمة الأصناف'!$C$3:$C$1000,0)),"⚠ كود غير معرف")))</f>
        <v/>
      </c>
      <c r="J6" s="69">
        <f>IF(AND(Z6="",TRIM(K6)="",M6="",N6=""),"",IF(AND(Z6&lt;&gt;"",COUNTIF($Y$5:$Y$154,Z6)=0),"✗ حُذف من المبيعات — مستبعد من الحساب",IF(N6="","✗ لم تصل من المورد","✓ تم استلام الفاتورة")))</f>
        <v/>
      </c>
      <c r="K6" s="91" t="n"/>
      <c r="L6" s="88" t="n"/>
      <c r="M6" s="89" t="n"/>
      <c r="N6" s="90" t="n"/>
      <c r="O6" s="71">
        <f>IF(OR(M6="",N6=""),"",IF(COUNTIF($Y$5:$Y$154,Z6)=0,"",M6*N6))</f>
        <v/>
      </c>
      <c r="P6" s="71">
        <f>IF(O6="","",O6*الإعدادات!$B$8)</f>
        <v/>
      </c>
      <c r="Q6" s="71">
        <f>IF(O6="","",O6+P6)</f>
        <v/>
      </c>
      <c r="R6" s="92">
        <f>IF(Y6="","",SUMIFS($M$5:$M$154,$Z$5:$Z$154,Y6))</f>
        <v/>
      </c>
      <c r="S6" s="92">
        <f>IF(Y6="","",COUNTIFS($Z$5:$Z$154,Y6))</f>
        <v/>
      </c>
      <c r="T6" s="71">
        <f>IF(Y6="","",SUMIFS($O$5:$O$154,$Z$5:$Z$154,Y6))</f>
        <v/>
      </c>
      <c r="U6" s="71">
        <f>IF(Y6="","",IF(N(R6)=0,"",T6/R6))</f>
        <v/>
      </c>
      <c r="V6" s="71">
        <f>IF(Y6="","",N(E6)-T6)</f>
        <v/>
      </c>
      <c r="W6" s="72">
        <f>IF(Y6="","",IF(N(E6)=0,"",V6/E6))</f>
        <v/>
      </c>
      <c r="X6" s="69">
        <f>IF(Y6="","",IF(S6=0,"⏳ لا توجد فواتير شراء",IF(COUNTIFS($Z$5:$Z$154,Y6,$N$5:$N$154,"&gt;0")=S6,"✓ اكتملت جميع الفواتير ("&amp;S6&amp;")","⚠ وصل "&amp;COUNTIFS($Z$5:$Z$154,Y6,$N$5:$N$154,"&gt;0")&amp;" من "&amp;S6&amp;" فواتير")))</f>
        <v/>
      </c>
      <c r="Y6" s="46">
        <f>IF(TRIM(A6)="","",IF(ISNUMBER(VALUE(TRIM(A6))),TEXT(VALUE(TRIM(A6)),"0"),TRIM(A6)))</f>
        <v/>
      </c>
      <c r="Z6" s="46">
        <f>IF(TRIM(H6)="","",IF(ISNUMBER(VALUE(TRIM(H6))),TEXT(VALUE(TRIM(H6)),"0"),TRIM(H6)))</f>
        <v/>
      </c>
    </row>
    <row r="7" ht="15" customHeight="1" s="47">
      <c r="A7" s="88" t="n"/>
      <c r="B7" s="79">
        <f>IF(Y7="","",IFERROR(INDEX('قائمة الأصناف'!$B$3:$B$1000,MATCH(Y7,'قائمة الأصناف'!$C$3:$C$1000,0)),"⚠ كود غير معرف"))</f>
        <v/>
      </c>
      <c r="C7" s="89" t="n"/>
      <c r="D7" s="90" t="n"/>
      <c r="E7" s="71">
        <f>IF(OR(C7="",D7=""),"",C7*D7)</f>
        <v/>
      </c>
      <c r="F7" s="71">
        <f>IF(E7="","",E7*الإعدادات!$B$8)</f>
        <v/>
      </c>
      <c r="G7" s="71">
        <f>IF(E7="","",E7+F7)</f>
        <v/>
      </c>
      <c r="H7" s="88" t="n"/>
      <c r="I7" s="79">
        <f>IF(Z7="","",IF(COUNTIF($Y$5:$Y$154,Z7)=0,"⚠ الصنف غير موجود في المبيعات",IFERROR(INDEX('قائمة الأصناف'!$B$3:$B$1000,MATCH(Z7,'قائمة الأصناف'!$C$3:$C$1000,0)),"⚠ كود غير معرف")))</f>
        <v/>
      </c>
      <c r="J7" s="69">
        <f>IF(AND(Z7="",TRIM(K7)="",M7="",N7=""),"",IF(AND(Z7&lt;&gt;"",COUNTIF($Y$5:$Y$154,Z7)=0),"✗ حُذف من المبيعات — مستبعد من الحساب",IF(N7="","✗ لم تصل من المورد","✓ تم استلام الفاتورة")))</f>
        <v/>
      </c>
      <c r="K7" s="91" t="n"/>
      <c r="L7" s="88" t="n"/>
      <c r="M7" s="89" t="n"/>
      <c r="N7" s="90" t="n"/>
      <c r="O7" s="71">
        <f>IF(OR(M7="",N7=""),"",IF(COUNTIF($Y$5:$Y$154,Z7)=0,"",M7*N7))</f>
        <v/>
      </c>
      <c r="P7" s="71">
        <f>IF(O7="","",O7*الإعدادات!$B$8)</f>
        <v/>
      </c>
      <c r="Q7" s="71">
        <f>IF(O7="","",O7+P7)</f>
        <v/>
      </c>
      <c r="R7" s="92">
        <f>IF(Y7="","",SUMIFS($M$5:$M$154,$Z$5:$Z$154,Y7))</f>
        <v/>
      </c>
      <c r="S7" s="92">
        <f>IF(Y7="","",COUNTIFS($Z$5:$Z$154,Y7))</f>
        <v/>
      </c>
      <c r="T7" s="71">
        <f>IF(Y7="","",SUMIFS($O$5:$O$154,$Z$5:$Z$154,Y7))</f>
        <v/>
      </c>
      <c r="U7" s="71">
        <f>IF(Y7="","",IF(N(R7)=0,"",T7/R7))</f>
        <v/>
      </c>
      <c r="V7" s="71">
        <f>IF(Y7="","",N(E7)-T7)</f>
        <v/>
      </c>
      <c r="W7" s="72">
        <f>IF(Y7="","",IF(N(E7)=0,"",V7/E7))</f>
        <v/>
      </c>
      <c r="X7" s="69">
        <f>IF(Y7="","",IF(S7=0,"⏳ لا توجد فواتير شراء",IF(COUNTIFS($Z$5:$Z$154,Y7,$N$5:$N$154,"&gt;0")=S7,"✓ اكتملت جميع الفواتير ("&amp;S7&amp;")","⚠ وصل "&amp;COUNTIFS($Z$5:$Z$154,Y7,$N$5:$N$154,"&gt;0")&amp;" من "&amp;S7&amp;" فواتير")))</f>
        <v/>
      </c>
      <c r="Y7" s="46">
        <f>IF(TRIM(A7)="","",IF(ISNUMBER(VALUE(TRIM(A7))),TEXT(VALUE(TRIM(A7)),"0"),TRIM(A7)))</f>
        <v/>
      </c>
      <c r="Z7" s="46">
        <f>IF(TRIM(H7)="","",IF(ISNUMBER(VALUE(TRIM(H7))),TEXT(VALUE(TRIM(H7)),"0"),TRIM(H7)))</f>
        <v/>
      </c>
    </row>
    <row r="8" ht="15" customHeight="1" s="47">
      <c r="A8" s="88" t="n"/>
      <c r="B8" s="79">
        <f>IF(Y8="","",IFERROR(INDEX('قائمة الأصناف'!$B$3:$B$1000,MATCH(Y8,'قائمة الأصناف'!$C$3:$C$1000,0)),"⚠ كود غير معرف"))</f>
        <v/>
      </c>
      <c r="C8" s="89" t="n"/>
      <c r="D8" s="90" t="n"/>
      <c r="E8" s="71">
        <f>IF(OR(C8="",D8=""),"",C8*D8)</f>
        <v/>
      </c>
      <c r="F8" s="71">
        <f>IF(E8="","",E8*الإعدادات!$B$8)</f>
        <v/>
      </c>
      <c r="G8" s="71">
        <f>IF(E8="","",E8+F8)</f>
        <v/>
      </c>
      <c r="H8" s="88" t="n"/>
      <c r="I8" s="79">
        <f>IF(Z8="","",IF(COUNTIF($Y$5:$Y$154,Z8)=0,"⚠ الصنف غير موجود في المبيعات",IFERROR(INDEX('قائمة الأصناف'!$B$3:$B$1000,MATCH(Z8,'قائمة الأصناف'!$C$3:$C$1000,0)),"⚠ كود غير معرف")))</f>
        <v/>
      </c>
      <c r="J8" s="69">
        <f>IF(AND(Z8="",TRIM(K8)="",M8="",N8=""),"",IF(AND(Z8&lt;&gt;"",COUNTIF($Y$5:$Y$154,Z8)=0),"✗ حُذف من المبيعات — مستبعد من الحساب",IF(N8="","✗ لم تصل من المورد","✓ تم استلام الفاتورة")))</f>
        <v/>
      </c>
      <c r="K8" s="91" t="n"/>
      <c r="L8" s="88" t="n"/>
      <c r="M8" s="89" t="n"/>
      <c r="N8" s="90" t="n"/>
      <c r="O8" s="71">
        <f>IF(OR(M8="",N8=""),"",IF(COUNTIF($Y$5:$Y$154,Z8)=0,"",M8*N8))</f>
        <v/>
      </c>
      <c r="P8" s="71">
        <f>IF(O8="","",O8*الإعدادات!$B$8)</f>
        <v/>
      </c>
      <c r="Q8" s="71">
        <f>IF(O8="","",O8+P8)</f>
        <v/>
      </c>
      <c r="R8" s="92">
        <f>IF(Y8="","",SUMIFS($M$5:$M$154,$Z$5:$Z$154,Y8))</f>
        <v/>
      </c>
      <c r="S8" s="92">
        <f>IF(Y8="","",COUNTIFS($Z$5:$Z$154,Y8))</f>
        <v/>
      </c>
      <c r="T8" s="71">
        <f>IF(Y8="","",SUMIFS($O$5:$O$154,$Z$5:$Z$154,Y8))</f>
        <v/>
      </c>
      <c r="U8" s="71">
        <f>IF(Y8="","",IF(N(R8)=0,"",T8/R8))</f>
        <v/>
      </c>
      <c r="V8" s="71">
        <f>IF(Y8="","",N(E8)-T8)</f>
        <v/>
      </c>
      <c r="W8" s="72">
        <f>IF(Y8="","",IF(N(E8)=0,"",V8/E8))</f>
        <v/>
      </c>
      <c r="X8" s="69">
        <f>IF(Y8="","",IF(S8=0,"⏳ لا توجد فواتير شراء",IF(COUNTIFS($Z$5:$Z$154,Y8,$N$5:$N$154,"&gt;0")=S8,"✓ اكتملت جميع الفواتير ("&amp;S8&amp;")","⚠ وصل "&amp;COUNTIFS($Z$5:$Z$154,Y8,$N$5:$N$154,"&gt;0")&amp;" من "&amp;S8&amp;" فواتير")))</f>
        <v/>
      </c>
      <c r="Y8" s="46">
        <f>IF(TRIM(A8)="","",IF(ISNUMBER(VALUE(TRIM(A8))),TEXT(VALUE(TRIM(A8)),"0"),TRIM(A8)))</f>
        <v/>
      </c>
      <c r="Z8" s="46">
        <f>IF(TRIM(H8)="","",IF(ISNUMBER(VALUE(TRIM(H8))),TEXT(VALUE(TRIM(H8)),"0"),TRIM(H8)))</f>
        <v/>
      </c>
    </row>
    <row r="9" ht="15" customHeight="1" s="47">
      <c r="A9" s="88" t="n"/>
      <c r="B9" s="79">
        <f>IF(Y9="","",IFERROR(INDEX('قائمة الأصناف'!$B$3:$B$1000,MATCH(Y9,'قائمة الأصناف'!$C$3:$C$1000,0)),"⚠ كود غير معرف"))</f>
        <v/>
      </c>
      <c r="C9" s="89" t="n"/>
      <c r="D9" s="90" t="n"/>
      <c r="E9" s="71">
        <f>IF(OR(C9="",D9=""),"",C9*D9)</f>
        <v/>
      </c>
      <c r="F9" s="71">
        <f>IF(E9="","",E9*الإعدادات!$B$8)</f>
        <v/>
      </c>
      <c r="G9" s="71">
        <f>IF(E9="","",E9+F9)</f>
        <v/>
      </c>
      <c r="H9" s="88" t="n"/>
      <c r="I9" s="79">
        <f>IF(Z9="","",IF(COUNTIF($Y$5:$Y$154,Z9)=0,"⚠ الصنف غير موجود في المبيعات",IFERROR(INDEX('قائمة الأصناف'!$B$3:$B$1000,MATCH(Z9,'قائمة الأصناف'!$C$3:$C$1000,0)),"⚠ كود غير معرف")))</f>
        <v/>
      </c>
      <c r="J9" s="69">
        <f>IF(AND(Z9="",TRIM(K9)="",M9="",N9=""),"",IF(AND(Z9&lt;&gt;"",COUNTIF($Y$5:$Y$154,Z9)=0),"✗ حُذف من المبيعات — مستبعد من الحساب",IF(N9="","✗ لم تصل من المورد","✓ تم استلام الفاتورة")))</f>
        <v/>
      </c>
      <c r="K9" s="91" t="n"/>
      <c r="L9" s="88" t="n"/>
      <c r="M9" s="89" t="n"/>
      <c r="N9" s="90" t="n"/>
      <c r="O9" s="71">
        <f>IF(OR(M9="",N9=""),"",IF(COUNTIF($Y$5:$Y$154,Z9)=0,"",M9*N9))</f>
        <v/>
      </c>
      <c r="P9" s="71">
        <f>IF(O9="","",O9*الإعدادات!$B$8)</f>
        <v/>
      </c>
      <c r="Q9" s="71">
        <f>IF(O9="","",O9+P9)</f>
        <v/>
      </c>
      <c r="R9" s="92">
        <f>IF(Y9="","",SUMIFS($M$5:$M$154,$Z$5:$Z$154,Y9))</f>
        <v/>
      </c>
      <c r="S9" s="92">
        <f>IF(Y9="","",COUNTIFS($Z$5:$Z$154,Y9))</f>
        <v/>
      </c>
      <c r="T9" s="71">
        <f>IF(Y9="","",SUMIFS($O$5:$O$154,$Z$5:$Z$154,Y9))</f>
        <v/>
      </c>
      <c r="U9" s="71">
        <f>IF(Y9="","",IF(N(R9)=0,"",T9/R9))</f>
        <v/>
      </c>
      <c r="V9" s="71">
        <f>IF(Y9="","",N(E9)-T9)</f>
        <v/>
      </c>
      <c r="W9" s="72">
        <f>IF(Y9="","",IF(N(E9)=0,"",V9/E9))</f>
        <v/>
      </c>
      <c r="X9" s="69">
        <f>IF(Y9="","",IF(S9=0,"⏳ لا توجد فواتير شراء",IF(COUNTIFS($Z$5:$Z$154,Y9,$N$5:$N$154,"&gt;0")=S9,"✓ اكتملت جميع الفواتير ("&amp;S9&amp;")","⚠ وصل "&amp;COUNTIFS($Z$5:$Z$154,Y9,$N$5:$N$154,"&gt;0")&amp;" من "&amp;S9&amp;" فواتير")))</f>
        <v/>
      </c>
      <c r="Y9" s="46">
        <f>IF(TRIM(A9)="","",IF(ISNUMBER(VALUE(TRIM(A9))),TEXT(VALUE(TRIM(A9)),"0"),TRIM(A9)))</f>
        <v/>
      </c>
      <c r="Z9" s="46">
        <f>IF(TRIM(H9)="","",IF(ISNUMBER(VALUE(TRIM(H9))),TEXT(VALUE(TRIM(H9)),"0"),TRIM(H9)))</f>
        <v/>
      </c>
    </row>
    <row r="10" ht="15" customHeight="1" s="47">
      <c r="A10" s="88" t="n"/>
      <c r="B10" s="79">
        <f>IF(Y10="","",IFERROR(INDEX('قائمة الأصناف'!$B$3:$B$1000,MATCH(Y10,'قائمة الأصناف'!$C$3:$C$1000,0)),"⚠ كود غير معرف"))</f>
        <v/>
      </c>
      <c r="C10" s="89" t="n"/>
      <c r="D10" s="90" t="n"/>
      <c r="E10" s="71">
        <f>IF(OR(C10="",D10=""),"",C10*D10)</f>
        <v/>
      </c>
      <c r="F10" s="71">
        <f>IF(E10="","",E10*الإعدادات!$B$8)</f>
        <v/>
      </c>
      <c r="G10" s="71">
        <f>IF(E10="","",E10+F10)</f>
        <v/>
      </c>
      <c r="H10" s="88" t="n"/>
      <c r="I10" s="79">
        <f>IF(Z10="","",IF(COUNTIF($Y$5:$Y$154,Z10)=0,"⚠ الصنف غير موجود في المبيعات",IFERROR(INDEX('قائمة الأصناف'!$B$3:$B$1000,MATCH(Z10,'قائمة الأصناف'!$C$3:$C$1000,0)),"⚠ كود غير معرف")))</f>
        <v/>
      </c>
      <c r="J10" s="69">
        <f>IF(AND(Z10="",TRIM(K10)="",M10="",N10=""),"",IF(AND(Z10&lt;&gt;"",COUNTIF($Y$5:$Y$154,Z10)=0),"✗ حُذف من المبيعات — مستبعد من الحساب",IF(N10="","✗ لم تصل من المورد","✓ تم استلام الفاتورة")))</f>
        <v/>
      </c>
      <c r="K10" s="91" t="n"/>
      <c r="L10" s="88" t="n"/>
      <c r="M10" s="89" t="n"/>
      <c r="N10" s="90" t="n"/>
      <c r="O10" s="71">
        <f>IF(OR(M10="",N10=""),"",IF(COUNTIF($Y$5:$Y$154,Z10)=0,"",M10*N10))</f>
        <v/>
      </c>
      <c r="P10" s="71">
        <f>IF(O10="","",O10*الإعدادات!$B$8)</f>
        <v/>
      </c>
      <c r="Q10" s="71">
        <f>IF(O10="","",O10+P10)</f>
        <v/>
      </c>
      <c r="R10" s="92">
        <f>IF(Y10="","",SUMIFS($M$5:$M$154,$Z$5:$Z$154,Y10))</f>
        <v/>
      </c>
      <c r="S10" s="92">
        <f>IF(Y10="","",COUNTIFS($Z$5:$Z$154,Y10))</f>
        <v/>
      </c>
      <c r="T10" s="71">
        <f>IF(Y10="","",SUMIFS($O$5:$O$154,$Z$5:$Z$154,Y10))</f>
        <v/>
      </c>
      <c r="U10" s="71">
        <f>IF(Y10="","",IF(N(R10)=0,"",T10/R10))</f>
        <v/>
      </c>
      <c r="V10" s="71">
        <f>IF(Y10="","",N(E10)-T10)</f>
        <v/>
      </c>
      <c r="W10" s="72">
        <f>IF(Y10="","",IF(N(E10)=0,"",V10/E10))</f>
        <v/>
      </c>
      <c r="X10" s="69">
        <f>IF(Y10="","",IF(S10=0,"⏳ لا توجد فواتير شراء",IF(COUNTIFS($Z$5:$Z$154,Y10,$N$5:$N$154,"&gt;0")=S10,"✓ اكتملت جميع الفواتير ("&amp;S10&amp;")","⚠ وصل "&amp;COUNTIFS($Z$5:$Z$154,Y10,$N$5:$N$154,"&gt;0")&amp;" من "&amp;S10&amp;" فواتير")))</f>
        <v/>
      </c>
      <c r="Y10" s="46">
        <f>IF(TRIM(A10)="","",IF(ISNUMBER(VALUE(TRIM(A10))),TEXT(VALUE(TRIM(A10)),"0"),TRIM(A10)))</f>
        <v/>
      </c>
      <c r="Z10" s="46">
        <f>IF(TRIM(H10)="","",IF(ISNUMBER(VALUE(TRIM(H10))),TEXT(VALUE(TRIM(H10)),"0"),TRIM(H10)))</f>
        <v/>
      </c>
    </row>
    <row r="11" ht="15" customHeight="1" s="47">
      <c r="A11" s="88" t="n"/>
      <c r="B11" s="79">
        <f>IF(Y11="","",IFERROR(INDEX('قائمة الأصناف'!$B$3:$B$1000,MATCH(Y11,'قائمة الأصناف'!$C$3:$C$1000,0)),"⚠ كود غير معرف"))</f>
        <v/>
      </c>
      <c r="C11" s="89" t="n"/>
      <c r="D11" s="90" t="n"/>
      <c r="E11" s="71">
        <f>IF(OR(C11="",D11=""),"",C11*D11)</f>
        <v/>
      </c>
      <c r="F11" s="71">
        <f>IF(E11="","",E11*الإعدادات!$B$8)</f>
        <v/>
      </c>
      <c r="G11" s="71">
        <f>IF(E11="","",E11+F11)</f>
        <v/>
      </c>
      <c r="H11" s="88" t="n"/>
      <c r="I11" s="79">
        <f>IF(Z11="","",IF(COUNTIF($Y$5:$Y$154,Z11)=0,"⚠ الصنف غير موجود في المبيعات",IFERROR(INDEX('قائمة الأصناف'!$B$3:$B$1000,MATCH(Z11,'قائمة الأصناف'!$C$3:$C$1000,0)),"⚠ كود غير معرف")))</f>
        <v/>
      </c>
      <c r="J11" s="69">
        <f>IF(AND(Z11="",TRIM(K11)="",M11="",N11=""),"",IF(AND(Z11&lt;&gt;"",COUNTIF($Y$5:$Y$154,Z11)=0),"✗ حُذف من المبيعات — مستبعد من الحساب",IF(N11="","✗ لم تصل من المورد","✓ تم استلام الفاتورة")))</f>
        <v/>
      </c>
      <c r="K11" s="91" t="n"/>
      <c r="L11" s="88" t="n"/>
      <c r="M11" s="89" t="n"/>
      <c r="N11" s="90" t="n"/>
      <c r="O11" s="71">
        <f>IF(OR(M11="",N11=""),"",IF(COUNTIF($Y$5:$Y$154,Z11)=0,"",M11*N11))</f>
        <v/>
      </c>
      <c r="P11" s="71">
        <f>IF(O11="","",O11*الإعدادات!$B$8)</f>
        <v/>
      </c>
      <c r="Q11" s="71">
        <f>IF(O11="","",O11+P11)</f>
        <v/>
      </c>
      <c r="R11" s="92">
        <f>IF(Y11="","",SUMIFS($M$5:$M$154,$Z$5:$Z$154,Y11))</f>
        <v/>
      </c>
      <c r="S11" s="92">
        <f>IF(Y11="","",COUNTIFS($Z$5:$Z$154,Y11))</f>
        <v/>
      </c>
      <c r="T11" s="71">
        <f>IF(Y11="","",SUMIFS($O$5:$O$154,$Z$5:$Z$154,Y11))</f>
        <v/>
      </c>
      <c r="U11" s="71">
        <f>IF(Y11="","",IF(N(R11)=0,"",T11/R11))</f>
        <v/>
      </c>
      <c r="V11" s="71">
        <f>IF(Y11="","",N(E11)-T11)</f>
        <v/>
      </c>
      <c r="W11" s="72">
        <f>IF(Y11="","",IF(N(E11)=0,"",V11/E11))</f>
        <v/>
      </c>
      <c r="X11" s="69">
        <f>IF(Y11="","",IF(S11=0,"⏳ لا توجد فواتير شراء",IF(COUNTIFS($Z$5:$Z$154,Y11,$N$5:$N$154,"&gt;0")=S11,"✓ اكتملت جميع الفواتير ("&amp;S11&amp;")","⚠ وصل "&amp;COUNTIFS($Z$5:$Z$154,Y11,$N$5:$N$154,"&gt;0")&amp;" من "&amp;S11&amp;" فواتير")))</f>
        <v/>
      </c>
      <c r="Y11" s="46">
        <f>IF(TRIM(A11)="","",IF(ISNUMBER(VALUE(TRIM(A11))),TEXT(VALUE(TRIM(A11)),"0"),TRIM(A11)))</f>
        <v/>
      </c>
      <c r="Z11" s="46">
        <f>IF(TRIM(H11)="","",IF(ISNUMBER(VALUE(TRIM(H11))),TEXT(VALUE(TRIM(H11)),"0"),TRIM(H11)))</f>
        <v/>
      </c>
    </row>
    <row r="12" ht="15" customHeight="1" s="47">
      <c r="A12" s="88" t="n"/>
      <c r="B12" s="79">
        <f>IF(Y12="","",IFERROR(INDEX('قائمة الأصناف'!$B$3:$B$1000,MATCH(Y12,'قائمة الأصناف'!$C$3:$C$1000,0)),"⚠ كود غير معرف"))</f>
        <v/>
      </c>
      <c r="C12" s="89" t="n"/>
      <c r="D12" s="90" t="n"/>
      <c r="E12" s="71">
        <f>IF(OR(C12="",D12=""),"",C12*D12)</f>
        <v/>
      </c>
      <c r="F12" s="71">
        <f>IF(E12="","",E12*الإعدادات!$B$8)</f>
        <v/>
      </c>
      <c r="G12" s="71">
        <f>IF(E12="","",E12+F12)</f>
        <v/>
      </c>
      <c r="H12" s="88" t="n"/>
      <c r="I12" s="79">
        <f>IF(Z12="","",IF(COUNTIF($Y$5:$Y$154,Z12)=0,"⚠ الصنف غير موجود في المبيعات",IFERROR(INDEX('قائمة الأصناف'!$B$3:$B$1000,MATCH(Z12,'قائمة الأصناف'!$C$3:$C$1000,0)),"⚠ كود غير معرف")))</f>
        <v/>
      </c>
      <c r="J12" s="69">
        <f>IF(AND(Z12="",TRIM(K12)="",M12="",N12=""),"",IF(AND(Z12&lt;&gt;"",COUNTIF($Y$5:$Y$154,Z12)=0),"✗ حُذف من المبيعات — مستبعد من الحساب",IF(N12="","✗ لم تصل من المورد","✓ تم استلام الفاتورة")))</f>
        <v/>
      </c>
      <c r="K12" s="91" t="n"/>
      <c r="L12" s="88" t="n"/>
      <c r="M12" s="89" t="n"/>
      <c r="N12" s="90" t="n"/>
      <c r="O12" s="71">
        <f>IF(OR(M12="",N12=""),"",IF(COUNTIF($Y$5:$Y$154,Z12)=0,"",M12*N12))</f>
        <v/>
      </c>
      <c r="P12" s="71">
        <f>IF(O12="","",O12*الإعدادات!$B$8)</f>
        <v/>
      </c>
      <c r="Q12" s="71">
        <f>IF(O12="","",O12+P12)</f>
        <v/>
      </c>
      <c r="R12" s="92">
        <f>IF(Y12="","",SUMIFS($M$5:$M$154,$Z$5:$Z$154,Y12))</f>
        <v/>
      </c>
      <c r="S12" s="92">
        <f>IF(Y12="","",COUNTIFS($Z$5:$Z$154,Y12))</f>
        <v/>
      </c>
      <c r="T12" s="71">
        <f>IF(Y12="","",SUMIFS($O$5:$O$154,$Z$5:$Z$154,Y12))</f>
        <v/>
      </c>
      <c r="U12" s="71">
        <f>IF(Y12="","",IF(N(R12)=0,"",T12/R12))</f>
        <v/>
      </c>
      <c r="V12" s="71">
        <f>IF(Y12="","",N(E12)-T12)</f>
        <v/>
      </c>
      <c r="W12" s="72">
        <f>IF(Y12="","",IF(N(E12)=0,"",V12/E12))</f>
        <v/>
      </c>
      <c r="X12" s="69">
        <f>IF(Y12="","",IF(S12=0,"⏳ لا توجد فواتير شراء",IF(COUNTIFS($Z$5:$Z$154,Y12,$N$5:$N$154,"&gt;0")=S12,"✓ اكتملت جميع الفواتير ("&amp;S12&amp;")","⚠ وصل "&amp;COUNTIFS($Z$5:$Z$154,Y12,$N$5:$N$154,"&gt;0")&amp;" من "&amp;S12&amp;" فواتير")))</f>
        <v/>
      </c>
      <c r="Y12" s="46">
        <f>IF(TRIM(A12)="","",IF(ISNUMBER(VALUE(TRIM(A12))),TEXT(VALUE(TRIM(A12)),"0"),TRIM(A12)))</f>
        <v/>
      </c>
      <c r="Z12" s="46">
        <f>IF(TRIM(H12)="","",IF(ISNUMBER(VALUE(TRIM(H12))),TEXT(VALUE(TRIM(H12)),"0"),TRIM(H12)))</f>
        <v/>
      </c>
    </row>
    <row r="13" ht="15" customHeight="1" s="47">
      <c r="A13" s="88" t="n"/>
      <c r="B13" s="79">
        <f>IF(Y13="","",IFERROR(INDEX('قائمة الأصناف'!$B$3:$B$1000,MATCH(Y13,'قائمة الأصناف'!$C$3:$C$1000,0)),"⚠ كود غير معرف"))</f>
        <v/>
      </c>
      <c r="C13" s="89" t="n"/>
      <c r="D13" s="90" t="n"/>
      <c r="E13" s="71">
        <f>IF(OR(C13="",D13=""),"",C13*D13)</f>
        <v/>
      </c>
      <c r="F13" s="71">
        <f>IF(E13="","",E13*الإعدادات!$B$8)</f>
        <v/>
      </c>
      <c r="G13" s="71">
        <f>IF(E13="","",E13+F13)</f>
        <v/>
      </c>
      <c r="H13" s="88" t="n"/>
      <c r="I13" s="79">
        <f>IF(Z13="","",IF(COUNTIF($Y$5:$Y$154,Z13)=0,"⚠ الصنف غير موجود في المبيعات",IFERROR(INDEX('قائمة الأصناف'!$B$3:$B$1000,MATCH(Z13,'قائمة الأصناف'!$C$3:$C$1000,0)),"⚠ كود غير معرف")))</f>
        <v/>
      </c>
      <c r="J13" s="69">
        <f>IF(AND(Z13="",TRIM(K13)="",M13="",N13=""),"",IF(AND(Z13&lt;&gt;"",COUNTIF($Y$5:$Y$154,Z13)=0),"✗ حُذف من المبيعات — مستبعد من الحساب",IF(N13="","✗ لم تصل من المورد","✓ تم استلام الفاتورة")))</f>
        <v/>
      </c>
      <c r="K13" s="91" t="n"/>
      <c r="L13" s="88" t="n"/>
      <c r="M13" s="89" t="n"/>
      <c r="N13" s="90" t="n"/>
      <c r="O13" s="71">
        <f>IF(OR(M13="",N13=""),"",IF(COUNTIF($Y$5:$Y$154,Z13)=0,"",M13*N13))</f>
        <v/>
      </c>
      <c r="P13" s="71">
        <f>IF(O13="","",O13*الإعدادات!$B$8)</f>
        <v/>
      </c>
      <c r="Q13" s="71">
        <f>IF(O13="","",O13+P13)</f>
        <v/>
      </c>
      <c r="R13" s="92">
        <f>IF(Y13="","",SUMIFS($M$5:$M$154,$Z$5:$Z$154,Y13))</f>
        <v/>
      </c>
      <c r="S13" s="92">
        <f>IF(Y13="","",COUNTIFS($Z$5:$Z$154,Y13))</f>
        <v/>
      </c>
      <c r="T13" s="71">
        <f>IF(Y13="","",SUMIFS($O$5:$O$154,$Z$5:$Z$154,Y13))</f>
        <v/>
      </c>
      <c r="U13" s="71">
        <f>IF(Y13="","",IF(N(R13)=0,"",T13/R13))</f>
        <v/>
      </c>
      <c r="V13" s="71">
        <f>IF(Y13="","",N(E13)-T13)</f>
        <v/>
      </c>
      <c r="W13" s="72">
        <f>IF(Y13="","",IF(N(E13)=0,"",V13/E13))</f>
        <v/>
      </c>
      <c r="X13" s="69">
        <f>IF(Y13="","",IF(S13=0,"⏳ لا توجد فواتير شراء",IF(COUNTIFS($Z$5:$Z$154,Y13,$N$5:$N$154,"&gt;0")=S13,"✓ اكتملت جميع الفواتير ("&amp;S13&amp;")","⚠ وصل "&amp;COUNTIFS($Z$5:$Z$154,Y13,$N$5:$N$154,"&gt;0")&amp;" من "&amp;S13&amp;" فواتير")))</f>
        <v/>
      </c>
      <c r="Y13" s="46">
        <f>IF(TRIM(A13)="","",IF(ISNUMBER(VALUE(TRIM(A13))),TEXT(VALUE(TRIM(A13)),"0"),TRIM(A13)))</f>
        <v/>
      </c>
      <c r="Z13" s="46">
        <f>IF(TRIM(H13)="","",IF(ISNUMBER(VALUE(TRIM(H13))),TEXT(VALUE(TRIM(H13)),"0"),TRIM(H13)))</f>
        <v/>
      </c>
    </row>
    <row r="14" ht="15" customHeight="1" s="47">
      <c r="A14" s="88" t="n"/>
      <c r="B14" s="79">
        <f>IF(Y14="","",IFERROR(INDEX('قائمة الأصناف'!$B$3:$B$1000,MATCH(Y14,'قائمة الأصناف'!$C$3:$C$1000,0)),"⚠ كود غير معرف"))</f>
        <v/>
      </c>
      <c r="C14" s="89" t="n"/>
      <c r="D14" s="90" t="n"/>
      <c r="E14" s="71">
        <f>IF(OR(C14="",D14=""),"",C14*D14)</f>
        <v/>
      </c>
      <c r="F14" s="71">
        <f>IF(E14="","",E14*الإعدادات!$B$8)</f>
        <v/>
      </c>
      <c r="G14" s="71">
        <f>IF(E14="","",E14+F14)</f>
        <v/>
      </c>
      <c r="H14" s="88" t="n"/>
      <c r="I14" s="79">
        <f>IF(Z14="","",IF(COUNTIF($Y$5:$Y$154,Z14)=0,"⚠ الصنف غير موجود في المبيعات",IFERROR(INDEX('قائمة الأصناف'!$B$3:$B$1000,MATCH(Z14,'قائمة الأصناف'!$C$3:$C$1000,0)),"⚠ كود غير معرف")))</f>
        <v/>
      </c>
      <c r="J14" s="69">
        <f>IF(AND(Z14="",TRIM(K14)="",M14="",N14=""),"",IF(AND(Z14&lt;&gt;"",COUNTIF($Y$5:$Y$154,Z14)=0),"✗ حُذف من المبيعات — مستبعد من الحساب",IF(N14="","✗ لم تصل من المورد","✓ تم استلام الفاتورة")))</f>
        <v/>
      </c>
      <c r="K14" s="91" t="n"/>
      <c r="L14" s="88" t="n"/>
      <c r="M14" s="89" t="n"/>
      <c r="N14" s="90" t="n"/>
      <c r="O14" s="71">
        <f>IF(OR(M14="",N14=""),"",IF(COUNTIF($Y$5:$Y$154,Z14)=0,"",M14*N14))</f>
        <v/>
      </c>
      <c r="P14" s="71">
        <f>IF(O14="","",O14*الإعدادات!$B$8)</f>
        <v/>
      </c>
      <c r="Q14" s="71">
        <f>IF(O14="","",O14+P14)</f>
        <v/>
      </c>
      <c r="R14" s="92">
        <f>IF(Y14="","",SUMIFS($M$5:$M$154,$Z$5:$Z$154,Y14))</f>
        <v/>
      </c>
      <c r="S14" s="92">
        <f>IF(Y14="","",COUNTIFS($Z$5:$Z$154,Y14))</f>
        <v/>
      </c>
      <c r="T14" s="71">
        <f>IF(Y14="","",SUMIFS($O$5:$O$154,$Z$5:$Z$154,Y14))</f>
        <v/>
      </c>
      <c r="U14" s="71">
        <f>IF(Y14="","",IF(N(R14)=0,"",T14/R14))</f>
        <v/>
      </c>
      <c r="V14" s="71">
        <f>IF(Y14="","",N(E14)-T14)</f>
        <v/>
      </c>
      <c r="W14" s="72">
        <f>IF(Y14="","",IF(N(E14)=0,"",V14/E14))</f>
        <v/>
      </c>
      <c r="X14" s="69">
        <f>IF(Y14="","",IF(S14=0,"⏳ لا توجد فواتير شراء",IF(COUNTIFS($Z$5:$Z$154,Y14,$N$5:$N$154,"&gt;0")=S14,"✓ اكتملت جميع الفواتير ("&amp;S14&amp;")","⚠ وصل "&amp;COUNTIFS($Z$5:$Z$154,Y14,$N$5:$N$154,"&gt;0")&amp;" من "&amp;S14&amp;" فواتير")))</f>
        <v/>
      </c>
      <c r="Y14" s="46">
        <f>IF(TRIM(A14)="","",IF(ISNUMBER(VALUE(TRIM(A14))),TEXT(VALUE(TRIM(A14)),"0"),TRIM(A14)))</f>
        <v/>
      </c>
      <c r="Z14" s="46">
        <f>IF(TRIM(H14)="","",IF(ISNUMBER(VALUE(TRIM(H14))),TEXT(VALUE(TRIM(H14)),"0"),TRIM(H14)))</f>
        <v/>
      </c>
    </row>
    <row r="15" ht="15" customHeight="1" s="47">
      <c r="A15" s="88" t="n"/>
      <c r="B15" s="79">
        <f>IF(Y15="","",IFERROR(INDEX('قائمة الأصناف'!$B$3:$B$1000,MATCH(Y15,'قائمة الأصناف'!$C$3:$C$1000,0)),"⚠ كود غير معرف"))</f>
        <v/>
      </c>
      <c r="C15" s="89" t="n"/>
      <c r="D15" s="90" t="n"/>
      <c r="E15" s="71">
        <f>IF(OR(C15="",D15=""),"",C15*D15)</f>
        <v/>
      </c>
      <c r="F15" s="71">
        <f>IF(E15="","",E15*الإعدادات!$B$8)</f>
        <v/>
      </c>
      <c r="G15" s="71">
        <f>IF(E15="","",E15+F15)</f>
        <v/>
      </c>
      <c r="H15" s="88" t="n"/>
      <c r="I15" s="79">
        <f>IF(Z15="","",IF(COUNTIF($Y$5:$Y$154,Z15)=0,"⚠ الصنف غير موجود في المبيعات",IFERROR(INDEX('قائمة الأصناف'!$B$3:$B$1000,MATCH(Z15,'قائمة الأصناف'!$C$3:$C$1000,0)),"⚠ كود غير معرف")))</f>
        <v/>
      </c>
      <c r="J15" s="69">
        <f>IF(AND(Z15="",TRIM(K15)="",M15="",N15=""),"",IF(AND(Z15&lt;&gt;"",COUNTIF($Y$5:$Y$154,Z15)=0),"✗ حُذف من المبيعات — مستبعد من الحساب",IF(N15="","✗ لم تصل من المورد","✓ تم استلام الفاتورة")))</f>
        <v/>
      </c>
      <c r="K15" s="91" t="n"/>
      <c r="L15" s="88" t="n"/>
      <c r="M15" s="89" t="n"/>
      <c r="N15" s="90" t="n"/>
      <c r="O15" s="71">
        <f>IF(OR(M15="",N15=""),"",IF(COUNTIF($Y$5:$Y$154,Z15)=0,"",M15*N15))</f>
        <v/>
      </c>
      <c r="P15" s="71">
        <f>IF(O15="","",O15*الإعدادات!$B$8)</f>
        <v/>
      </c>
      <c r="Q15" s="71">
        <f>IF(O15="","",O15+P15)</f>
        <v/>
      </c>
      <c r="R15" s="92">
        <f>IF(Y15="","",SUMIFS($M$5:$M$154,$Z$5:$Z$154,Y15))</f>
        <v/>
      </c>
      <c r="S15" s="92">
        <f>IF(Y15="","",COUNTIFS($Z$5:$Z$154,Y15))</f>
        <v/>
      </c>
      <c r="T15" s="71">
        <f>IF(Y15="","",SUMIFS($O$5:$O$154,$Z$5:$Z$154,Y15))</f>
        <v/>
      </c>
      <c r="U15" s="71">
        <f>IF(Y15="","",IF(N(R15)=0,"",T15/R15))</f>
        <v/>
      </c>
      <c r="V15" s="71">
        <f>IF(Y15="","",N(E15)-T15)</f>
        <v/>
      </c>
      <c r="W15" s="72">
        <f>IF(Y15="","",IF(N(E15)=0,"",V15/E15))</f>
        <v/>
      </c>
      <c r="X15" s="69">
        <f>IF(Y15="","",IF(S15=0,"⏳ لا توجد فواتير شراء",IF(COUNTIFS($Z$5:$Z$154,Y15,$N$5:$N$154,"&gt;0")=S15,"✓ اكتملت جميع الفواتير ("&amp;S15&amp;")","⚠ وصل "&amp;COUNTIFS($Z$5:$Z$154,Y15,$N$5:$N$154,"&gt;0")&amp;" من "&amp;S15&amp;" فواتير")))</f>
        <v/>
      </c>
      <c r="Y15" s="46">
        <f>IF(TRIM(A15)="","",IF(ISNUMBER(VALUE(TRIM(A15))),TEXT(VALUE(TRIM(A15)),"0"),TRIM(A15)))</f>
        <v/>
      </c>
      <c r="Z15" s="46">
        <f>IF(TRIM(H15)="","",IF(ISNUMBER(VALUE(TRIM(H15))),TEXT(VALUE(TRIM(H15)),"0"),TRIM(H15)))</f>
        <v/>
      </c>
    </row>
    <row r="16" ht="15" customHeight="1" s="47">
      <c r="A16" s="88" t="n"/>
      <c r="B16" s="79">
        <f>IF(Y16="","",IFERROR(INDEX('قائمة الأصناف'!$B$3:$B$1000,MATCH(Y16,'قائمة الأصناف'!$C$3:$C$1000,0)),"⚠ كود غير معرف"))</f>
        <v/>
      </c>
      <c r="C16" s="89" t="n"/>
      <c r="D16" s="90" t="n"/>
      <c r="E16" s="71">
        <f>IF(OR(C16="",D16=""),"",C16*D16)</f>
        <v/>
      </c>
      <c r="F16" s="71">
        <f>IF(E16="","",E16*الإعدادات!$B$8)</f>
        <v/>
      </c>
      <c r="G16" s="71">
        <f>IF(E16="","",E16+F16)</f>
        <v/>
      </c>
      <c r="H16" s="88" t="n"/>
      <c r="I16" s="79">
        <f>IF(Z16="","",IF(COUNTIF($Y$5:$Y$154,Z16)=0,"⚠ الصنف غير موجود في المبيعات",IFERROR(INDEX('قائمة الأصناف'!$B$3:$B$1000,MATCH(Z16,'قائمة الأصناف'!$C$3:$C$1000,0)),"⚠ كود غير معرف")))</f>
        <v/>
      </c>
      <c r="J16" s="69">
        <f>IF(AND(Z16="",TRIM(K16)="",M16="",N16=""),"",IF(AND(Z16&lt;&gt;"",COUNTIF($Y$5:$Y$154,Z16)=0),"✗ حُذف من المبيعات — مستبعد من الحساب",IF(N16="","✗ لم تصل من المورد","✓ تم استلام الفاتورة")))</f>
        <v/>
      </c>
      <c r="K16" s="91" t="n"/>
      <c r="L16" s="88" t="n"/>
      <c r="M16" s="89" t="n"/>
      <c r="N16" s="90" t="n"/>
      <c r="O16" s="71">
        <f>IF(OR(M16="",N16=""),"",IF(COUNTIF($Y$5:$Y$154,Z16)=0,"",M16*N16))</f>
        <v/>
      </c>
      <c r="P16" s="71">
        <f>IF(O16="","",O16*الإعدادات!$B$8)</f>
        <v/>
      </c>
      <c r="Q16" s="71">
        <f>IF(O16="","",O16+P16)</f>
        <v/>
      </c>
      <c r="R16" s="92">
        <f>IF(Y16="","",SUMIFS($M$5:$M$154,$Z$5:$Z$154,Y16))</f>
        <v/>
      </c>
      <c r="S16" s="92">
        <f>IF(Y16="","",COUNTIFS($Z$5:$Z$154,Y16))</f>
        <v/>
      </c>
      <c r="T16" s="71">
        <f>IF(Y16="","",SUMIFS($O$5:$O$154,$Z$5:$Z$154,Y16))</f>
        <v/>
      </c>
      <c r="U16" s="71">
        <f>IF(Y16="","",IF(N(R16)=0,"",T16/R16))</f>
        <v/>
      </c>
      <c r="V16" s="71">
        <f>IF(Y16="","",N(E16)-T16)</f>
        <v/>
      </c>
      <c r="W16" s="72">
        <f>IF(Y16="","",IF(N(E16)=0,"",V16/E16))</f>
        <v/>
      </c>
      <c r="X16" s="69">
        <f>IF(Y16="","",IF(S16=0,"⏳ لا توجد فواتير شراء",IF(COUNTIFS($Z$5:$Z$154,Y16,$N$5:$N$154,"&gt;0")=S16,"✓ اكتملت جميع الفواتير ("&amp;S16&amp;")","⚠ وصل "&amp;COUNTIFS($Z$5:$Z$154,Y16,$N$5:$N$154,"&gt;0")&amp;" من "&amp;S16&amp;" فواتير")))</f>
        <v/>
      </c>
      <c r="Y16" s="46">
        <f>IF(TRIM(A16)="","",IF(ISNUMBER(VALUE(TRIM(A16))),TEXT(VALUE(TRIM(A16)),"0"),TRIM(A16)))</f>
        <v/>
      </c>
      <c r="Z16" s="46">
        <f>IF(TRIM(H16)="","",IF(ISNUMBER(VALUE(TRIM(H16))),TEXT(VALUE(TRIM(H16)),"0"),TRIM(H16)))</f>
        <v/>
      </c>
    </row>
    <row r="17" ht="15" customHeight="1" s="47">
      <c r="A17" s="88" t="n"/>
      <c r="B17" s="79">
        <f>IF(Y17="","",IFERROR(INDEX('قائمة الأصناف'!$B$3:$B$1000,MATCH(Y17,'قائمة الأصناف'!$C$3:$C$1000,0)),"⚠ كود غير معرف"))</f>
        <v/>
      </c>
      <c r="C17" s="89" t="n"/>
      <c r="D17" s="90" t="n"/>
      <c r="E17" s="71">
        <f>IF(OR(C17="",D17=""),"",C17*D17)</f>
        <v/>
      </c>
      <c r="F17" s="71">
        <f>IF(E17="","",E17*الإعدادات!$B$8)</f>
        <v/>
      </c>
      <c r="G17" s="71">
        <f>IF(E17="","",E17+F17)</f>
        <v/>
      </c>
      <c r="H17" s="88" t="n"/>
      <c r="I17" s="79">
        <f>IF(Z17="","",IF(COUNTIF($Y$5:$Y$154,Z17)=0,"⚠ الصنف غير موجود في المبيعات",IFERROR(INDEX('قائمة الأصناف'!$B$3:$B$1000,MATCH(Z17,'قائمة الأصناف'!$C$3:$C$1000,0)),"⚠ كود غير معرف")))</f>
        <v/>
      </c>
      <c r="J17" s="69">
        <f>IF(AND(Z17="",TRIM(K17)="",M17="",N17=""),"",IF(AND(Z17&lt;&gt;"",COUNTIF($Y$5:$Y$154,Z17)=0),"✗ حُذف من المبيعات — مستبعد من الحساب",IF(N17="","✗ لم تصل من المورد","✓ تم استلام الفاتورة")))</f>
        <v/>
      </c>
      <c r="K17" s="91" t="n"/>
      <c r="L17" s="88" t="n"/>
      <c r="M17" s="89" t="n"/>
      <c r="N17" s="90" t="n"/>
      <c r="O17" s="71">
        <f>IF(OR(M17="",N17=""),"",IF(COUNTIF($Y$5:$Y$154,Z17)=0,"",M17*N17))</f>
        <v/>
      </c>
      <c r="P17" s="71">
        <f>IF(O17="","",O17*الإعدادات!$B$8)</f>
        <v/>
      </c>
      <c r="Q17" s="71">
        <f>IF(O17="","",O17+P17)</f>
        <v/>
      </c>
      <c r="R17" s="92">
        <f>IF(Y17="","",SUMIFS($M$5:$M$154,$Z$5:$Z$154,Y17))</f>
        <v/>
      </c>
      <c r="S17" s="92">
        <f>IF(Y17="","",COUNTIFS($Z$5:$Z$154,Y17))</f>
        <v/>
      </c>
      <c r="T17" s="71">
        <f>IF(Y17="","",SUMIFS($O$5:$O$154,$Z$5:$Z$154,Y17))</f>
        <v/>
      </c>
      <c r="U17" s="71">
        <f>IF(Y17="","",IF(N(R17)=0,"",T17/R17))</f>
        <v/>
      </c>
      <c r="V17" s="71">
        <f>IF(Y17="","",N(E17)-T17)</f>
        <v/>
      </c>
      <c r="W17" s="72">
        <f>IF(Y17="","",IF(N(E17)=0,"",V17/E17))</f>
        <v/>
      </c>
      <c r="X17" s="69">
        <f>IF(Y17="","",IF(S17=0,"⏳ لا توجد فواتير شراء",IF(COUNTIFS($Z$5:$Z$154,Y17,$N$5:$N$154,"&gt;0")=S17,"✓ اكتملت جميع الفواتير ("&amp;S17&amp;")","⚠ وصل "&amp;COUNTIFS($Z$5:$Z$154,Y17,$N$5:$N$154,"&gt;0")&amp;" من "&amp;S17&amp;" فواتير")))</f>
        <v/>
      </c>
      <c r="Y17" s="46">
        <f>IF(TRIM(A17)="","",IF(ISNUMBER(VALUE(TRIM(A17))),TEXT(VALUE(TRIM(A17)),"0"),TRIM(A17)))</f>
        <v/>
      </c>
      <c r="Z17" s="46">
        <f>IF(TRIM(H17)="","",IF(ISNUMBER(VALUE(TRIM(H17))),TEXT(VALUE(TRIM(H17)),"0"),TRIM(H17)))</f>
        <v/>
      </c>
    </row>
    <row r="18" ht="15" customHeight="1" s="47">
      <c r="A18" s="88" t="n"/>
      <c r="B18" s="79">
        <f>IF(Y18="","",IFERROR(INDEX('قائمة الأصناف'!$B$3:$B$1000,MATCH(Y18,'قائمة الأصناف'!$C$3:$C$1000,0)),"⚠ كود غير معرف"))</f>
        <v/>
      </c>
      <c r="C18" s="89" t="n"/>
      <c r="D18" s="90" t="n"/>
      <c r="E18" s="71">
        <f>IF(OR(C18="",D18=""),"",C18*D18)</f>
        <v/>
      </c>
      <c r="F18" s="71">
        <f>IF(E18="","",E18*الإعدادات!$B$8)</f>
        <v/>
      </c>
      <c r="G18" s="71">
        <f>IF(E18="","",E18+F18)</f>
        <v/>
      </c>
      <c r="H18" s="88" t="n"/>
      <c r="I18" s="79">
        <f>IF(Z18="","",IF(COUNTIF($Y$5:$Y$154,Z18)=0,"⚠ الصنف غير موجود في المبيعات",IFERROR(INDEX('قائمة الأصناف'!$B$3:$B$1000,MATCH(Z18,'قائمة الأصناف'!$C$3:$C$1000,0)),"⚠ كود غير معرف")))</f>
        <v/>
      </c>
      <c r="J18" s="69">
        <f>IF(AND(Z18="",TRIM(K18)="",M18="",N18=""),"",IF(AND(Z18&lt;&gt;"",COUNTIF($Y$5:$Y$154,Z18)=0),"✗ حُذف من المبيعات — مستبعد من الحساب",IF(N18="","✗ لم تصل من المورد","✓ تم استلام الفاتورة")))</f>
        <v/>
      </c>
      <c r="K18" s="91" t="n"/>
      <c r="L18" s="88" t="n"/>
      <c r="M18" s="89" t="n"/>
      <c r="N18" s="90" t="n"/>
      <c r="O18" s="71">
        <f>IF(OR(M18="",N18=""),"",IF(COUNTIF($Y$5:$Y$154,Z18)=0,"",M18*N18))</f>
        <v/>
      </c>
      <c r="P18" s="71">
        <f>IF(O18="","",O18*الإعدادات!$B$8)</f>
        <v/>
      </c>
      <c r="Q18" s="71">
        <f>IF(O18="","",O18+P18)</f>
        <v/>
      </c>
      <c r="R18" s="92">
        <f>IF(Y18="","",SUMIFS($M$5:$M$154,$Z$5:$Z$154,Y18))</f>
        <v/>
      </c>
      <c r="S18" s="92">
        <f>IF(Y18="","",COUNTIFS($Z$5:$Z$154,Y18))</f>
        <v/>
      </c>
      <c r="T18" s="71">
        <f>IF(Y18="","",SUMIFS($O$5:$O$154,$Z$5:$Z$154,Y18))</f>
        <v/>
      </c>
      <c r="U18" s="71">
        <f>IF(Y18="","",IF(N(R18)=0,"",T18/R18))</f>
        <v/>
      </c>
      <c r="V18" s="71">
        <f>IF(Y18="","",N(E18)-T18)</f>
        <v/>
      </c>
      <c r="W18" s="72">
        <f>IF(Y18="","",IF(N(E18)=0,"",V18/E18))</f>
        <v/>
      </c>
      <c r="X18" s="69">
        <f>IF(Y18="","",IF(S18=0,"⏳ لا توجد فواتير شراء",IF(COUNTIFS($Z$5:$Z$154,Y18,$N$5:$N$154,"&gt;0")=S18,"✓ اكتملت جميع الفواتير ("&amp;S18&amp;")","⚠ وصل "&amp;COUNTIFS($Z$5:$Z$154,Y18,$N$5:$N$154,"&gt;0")&amp;" من "&amp;S18&amp;" فواتير")))</f>
        <v/>
      </c>
      <c r="Y18" s="46">
        <f>IF(TRIM(A18)="","",IF(ISNUMBER(VALUE(TRIM(A18))),TEXT(VALUE(TRIM(A18)),"0"),TRIM(A18)))</f>
        <v/>
      </c>
      <c r="Z18" s="46">
        <f>IF(TRIM(H18)="","",IF(ISNUMBER(VALUE(TRIM(H18))),TEXT(VALUE(TRIM(H18)),"0"),TRIM(H18)))</f>
        <v/>
      </c>
    </row>
    <row r="19" ht="15" customHeight="1" s="47">
      <c r="A19" s="88" t="n"/>
      <c r="B19" s="79">
        <f>IF(Y19="","",IFERROR(INDEX('قائمة الأصناف'!$B$3:$B$1000,MATCH(Y19,'قائمة الأصناف'!$C$3:$C$1000,0)),"⚠ كود غير معرف"))</f>
        <v/>
      </c>
      <c r="C19" s="89" t="n"/>
      <c r="D19" s="90" t="n"/>
      <c r="E19" s="71">
        <f>IF(OR(C19="",D19=""),"",C19*D19)</f>
        <v/>
      </c>
      <c r="F19" s="71">
        <f>IF(E19="","",E19*الإعدادات!$B$8)</f>
        <v/>
      </c>
      <c r="G19" s="71">
        <f>IF(E19="","",E19+F19)</f>
        <v/>
      </c>
      <c r="H19" s="88" t="n"/>
      <c r="I19" s="79">
        <f>IF(Z19="","",IF(COUNTIF($Y$5:$Y$154,Z19)=0,"⚠ الصنف غير موجود في المبيعات",IFERROR(INDEX('قائمة الأصناف'!$B$3:$B$1000,MATCH(Z19,'قائمة الأصناف'!$C$3:$C$1000,0)),"⚠ كود غير معرف")))</f>
        <v/>
      </c>
      <c r="J19" s="69">
        <f>IF(AND(Z19="",TRIM(K19)="",M19="",N19=""),"",IF(AND(Z19&lt;&gt;"",COUNTIF($Y$5:$Y$154,Z19)=0),"✗ حُذف من المبيعات — مستبعد من الحساب",IF(N19="","✗ لم تصل من المورد","✓ تم استلام الفاتورة")))</f>
        <v/>
      </c>
      <c r="K19" s="91" t="n"/>
      <c r="L19" s="88" t="n"/>
      <c r="M19" s="89" t="n"/>
      <c r="N19" s="90" t="n"/>
      <c r="O19" s="71">
        <f>IF(OR(M19="",N19=""),"",IF(COUNTIF($Y$5:$Y$154,Z19)=0,"",M19*N19))</f>
        <v/>
      </c>
      <c r="P19" s="71">
        <f>IF(O19="","",O19*الإعدادات!$B$8)</f>
        <v/>
      </c>
      <c r="Q19" s="71">
        <f>IF(O19="","",O19+P19)</f>
        <v/>
      </c>
      <c r="R19" s="92">
        <f>IF(Y19="","",SUMIFS($M$5:$M$154,$Z$5:$Z$154,Y19))</f>
        <v/>
      </c>
      <c r="S19" s="92">
        <f>IF(Y19="","",COUNTIFS($Z$5:$Z$154,Y19))</f>
        <v/>
      </c>
      <c r="T19" s="71">
        <f>IF(Y19="","",SUMIFS($O$5:$O$154,$Z$5:$Z$154,Y19))</f>
        <v/>
      </c>
      <c r="U19" s="71">
        <f>IF(Y19="","",IF(N(R19)=0,"",T19/R19))</f>
        <v/>
      </c>
      <c r="V19" s="71">
        <f>IF(Y19="","",N(E19)-T19)</f>
        <v/>
      </c>
      <c r="W19" s="72">
        <f>IF(Y19="","",IF(N(E19)=0,"",V19/E19))</f>
        <v/>
      </c>
      <c r="X19" s="69">
        <f>IF(Y19="","",IF(S19=0,"⏳ لا توجد فواتير شراء",IF(COUNTIFS($Z$5:$Z$154,Y19,$N$5:$N$154,"&gt;0")=S19,"✓ اكتملت جميع الفواتير ("&amp;S19&amp;")","⚠ وصل "&amp;COUNTIFS($Z$5:$Z$154,Y19,$N$5:$N$154,"&gt;0")&amp;" من "&amp;S19&amp;" فواتير")))</f>
        <v/>
      </c>
      <c r="Y19" s="46">
        <f>IF(TRIM(A19)="","",IF(ISNUMBER(VALUE(TRIM(A19))),TEXT(VALUE(TRIM(A19)),"0"),TRIM(A19)))</f>
        <v/>
      </c>
      <c r="Z19" s="46">
        <f>IF(TRIM(H19)="","",IF(ISNUMBER(VALUE(TRIM(H19))),TEXT(VALUE(TRIM(H19)),"0"),TRIM(H19)))</f>
        <v/>
      </c>
    </row>
    <row r="20" ht="15" customHeight="1" s="47">
      <c r="A20" s="88" t="n"/>
      <c r="B20" s="79">
        <f>IF(Y20="","",IFERROR(INDEX('قائمة الأصناف'!$B$3:$B$1000,MATCH(Y20,'قائمة الأصناف'!$C$3:$C$1000,0)),"⚠ كود غير معرف"))</f>
        <v/>
      </c>
      <c r="C20" s="89" t="n"/>
      <c r="D20" s="90" t="n"/>
      <c r="E20" s="71">
        <f>IF(OR(C20="",D20=""),"",C20*D20)</f>
        <v/>
      </c>
      <c r="F20" s="71">
        <f>IF(E20="","",E20*الإعدادات!$B$8)</f>
        <v/>
      </c>
      <c r="G20" s="71">
        <f>IF(E20="","",E20+F20)</f>
        <v/>
      </c>
      <c r="H20" s="88" t="n"/>
      <c r="I20" s="79">
        <f>IF(Z20="","",IF(COUNTIF($Y$5:$Y$154,Z20)=0,"⚠ الصنف غير موجود في المبيعات",IFERROR(INDEX('قائمة الأصناف'!$B$3:$B$1000,MATCH(Z20,'قائمة الأصناف'!$C$3:$C$1000,0)),"⚠ كود غير معرف")))</f>
        <v/>
      </c>
      <c r="J20" s="69">
        <f>IF(AND(Z20="",TRIM(K20)="",M20="",N20=""),"",IF(AND(Z20&lt;&gt;"",COUNTIF($Y$5:$Y$154,Z20)=0),"✗ حُذف من المبيعات — مستبعد من الحساب",IF(N20="","✗ لم تصل من المورد","✓ تم استلام الفاتورة")))</f>
        <v/>
      </c>
      <c r="K20" s="91" t="n"/>
      <c r="L20" s="88" t="n"/>
      <c r="M20" s="89" t="n"/>
      <c r="N20" s="90" t="n"/>
      <c r="O20" s="71">
        <f>IF(OR(M20="",N20=""),"",IF(COUNTIF($Y$5:$Y$154,Z20)=0,"",M20*N20))</f>
        <v/>
      </c>
      <c r="P20" s="71">
        <f>IF(O20="","",O20*الإعدادات!$B$8)</f>
        <v/>
      </c>
      <c r="Q20" s="71">
        <f>IF(O20="","",O20+P20)</f>
        <v/>
      </c>
      <c r="R20" s="92">
        <f>IF(Y20="","",SUMIFS($M$5:$M$154,$Z$5:$Z$154,Y20))</f>
        <v/>
      </c>
      <c r="S20" s="92">
        <f>IF(Y20="","",COUNTIFS($Z$5:$Z$154,Y20))</f>
        <v/>
      </c>
      <c r="T20" s="71">
        <f>IF(Y20="","",SUMIFS($O$5:$O$154,$Z$5:$Z$154,Y20))</f>
        <v/>
      </c>
      <c r="U20" s="71">
        <f>IF(Y20="","",IF(N(R20)=0,"",T20/R20))</f>
        <v/>
      </c>
      <c r="V20" s="71">
        <f>IF(Y20="","",N(E20)-T20)</f>
        <v/>
      </c>
      <c r="W20" s="72">
        <f>IF(Y20="","",IF(N(E20)=0,"",V20/E20))</f>
        <v/>
      </c>
      <c r="X20" s="69">
        <f>IF(Y20="","",IF(S20=0,"⏳ لا توجد فواتير شراء",IF(COUNTIFS($Z$5:$Z$154,Y20,$N$5:$N$154,"&gt;0")=S20,"✓ اكتملت جميع الفواتير ("&amp;S20&amp;")","⚠ وصل "&amp;COUNTIFS($Z$5:$Z$154,Y20,$N$5:$N$154,"&gt;0")&amp;" من "&amp;S20&amp;" فواتير")))</f>
        <v/>
      </c>
      <c r="Y20" s="46">
        <f>IF(TRIM(A20)="","",IF(ISNUMBER(VALUE(TRIM(A20))),TEXT(VALUE(TRIM(A20)),"0"),TRIM(A20)))</f>
        <v/>
      </c>
      <c r="Z20" s="46">
        <f>IF(TRIM(H20)="","",IF(ISNUMBER(VALUE(TRIM(H20))),TEXT(VALUE(TRIM(H20)),"0"),TRIM(H20)))</f>
        <v/>
      </c>
    </row>
    <row r="21" ht="15" customHeight="1" s="47">
      <c r="A21" s="88" t="n"/>
      <c r="B21" s="79">
        <f>IF(Y21="","",IFERROR(INDEX('قائمة الأصناف'!$B$3:$B$1000,MATCH(Y21,'قائمة الأصناف'!$C$3:$C$1000,0)),"⚠ كود غير معرف"))</f>
        <v/>
      </c>
      <c r="C21" s="89" t="n"/>
      <c r="D21" s="90" t="n"/>
      <c r="E21" s="71">
        <f>IF(OR(C21="",D21=""),"",C21*D21)</f>
        <v/>
      </c>
      <c r="F21" s="71">
        <f>IF(E21="","",E21*الإعدادات!$B$8)</f>
        <v/>
      </c>
      <c r="G21" s="71">
        <f>IF(E21="","",E21+F21)</f>
        <v/>
      </c>
      <c r="H21" s="88" t="n"/>
      <c r="I21" s="79">
        <f>IF(Z21="","",IF(COUNTIF($Y$5:$Y$154,Z21)=0,"⚠ الصنف غير موجود في المبيعات",IFERROR(INDEX('قائمة الأصناف'!$B$3:$B$1000,MATCH(Z21,'قائمة الأصناف'!$C$3:$C$1000,0)),"⚠ كود غير معرف")))</f>
        <v/>
      </c>
      <c r="J21" s="69">
        <f>IF(AND(Z21="",TRIM(K21)="",M21="",N21=""),"",IF(AND(Z21&lt;&gt;"",COUNTIF($Y$5:$Y$154,Z21)=0),"✗ حُذف من المبيعات — مستبعد من الحساب",IF(N21="","✗ لم تصل من المورد","✓ تم استلام الفاتورة")))</f>
        <v/>
      </c>
      <c r="K21" s="91" t="n"/>
      <c r="L21" s="88" t="n"/>
      <c r="M21" s="89" t="n"/>
      <c r="N21" s="90" t="n"/>
      <c r="O21" s="71">
        <f>IF(OR(M21="",N21=""),"",IF(COUNTIF($Y$5:$Y$154,Z21)=0,"",M21*N21))</f>
        <v/>
      </c>
      <c r="P21" s="71">
        <f>IF(O21="","",O21*الإعدادات!$B$8)</f>
        <v/>
      </c>
      <c r="Q21" s="71">
        <f>IF(O21="","",O21+P21)</f>
        <v/>
      </c>
      <c r="R21" s="92">
        <f>IF(Y21="","",SUMIFS($M$5:$M$154,$Z$5:$Z$154,Y21))</f>
        <v/>
      </c>
      <c r="S21" s="92">
        <f>IF(Y21="","",COUNTIFS($Z$5:$Z$154,Y21))</f>
        <v/>
      </c>
      <c r="T21" s="71">
        <f>IF(Y21="","",SUMIFS($O$5:$O$154,$Z$5:$Z$154,Y21))</f>
        <v/>
      </c>
      <c r="U21" s="71">
        <f>IF(Y21="","",IF(N(R21)=0,"",T21/R21))</f>
        <v/>
      </c>
      <c r="V21" s="71">
        <f>IF(Y21="","",N(E21)-T21)</f>
        <v/>
      </c>
      <c r="W21" s="72">
        <f>IF(Y21="","",IF(N(E21)=0,"",V21/E21))</f>
        <v/>
      </c>
      <c r="X21" s="69">
        <f>IF(Y21="","",IF(S21=0,"⏳ لا توجد فواتير شراء",IF(COUNTIFS($Z$5:$Z$154,Y21,$N$5:$N$154,"&gt;0")=S21,"✓ اكتملت جميع الفواتير ("&amp;S21&amp;")","⚠ وصل "&amp;COUNTIFS($Z$5:$Z$154,Y21,$N$5:$N$154,"&gt;0")&amp;" من "&amp;S21&amp;" فواتير")))</f>
        <v/>
      </c>
      <c r="Y21" s="46">
        <f>IF(TRIM(A21)="","",IF(ISNUMBER(VALUE(TRIM(A21))),TEXT(VALUE(TRIM(A21)),"0"),TRIM(A21)))</f>
        <v/>
      </c>
      <c r="Z21" s="46">
        <f>IF(TRIM(H21)="","",IF(ISNUMBER(VALUE(TRIM(H21))),TEXT(VALUE(TRIM(H21)),"0"),TRIM(H21)))</f>
        <v/>
      </c>
    </row>
    <row r="22" ht="15" customHeight="1" s="47">
      <c r="A22" s="88" t="n"/>
      <c r="B22" s="79">
        <f>IF(Y22="","",IFERROR(INDEX('قائمة الأصناف'!$B$3:$B$1000,MATCH(Y22,'قائمة الأصناف'!$C$3:$C$1000,0)),"⚠ كود غير معرف"))</f>
        <v/>
      </c>
      <c r="C22" s="89" t="n"/>
      <c r="D22" s="90" t="n"/>
      <c r="E22" s="71">
        <f>IF(OR(C22="",D22=""),"",C22*D22)</f>
        <v/>
      </c>
      <c r="F22" s="71">
        <f>IF(E22="","",E22*الإعدادات!$B$8)</f>
        <v/>
      </c>
      <c r="G22" s="71">
        <f>IF(E22="","",E22+F22)</f>
        <v/>
      </c>
      <c r="H22" s="88" t="n"/>
      <c r="I22" s="79">
        <f>IF(Z22="","",IF(COUNTIF($Y$5:$Y$154,Z22)=0,"⚠ الصنف غير موجود في المبيعات",IFERROR(INDEX('قائمة الأصناف'!$B$3:$B$1000,MATCH(Z22,'قائمة الأصناف'!$C$3:$C$1000,0)),"⚠ كود غير معرف")))</f>
        <v/>
      </c>
      <c r="J22" s="69">
        <f>IF(AND(Z22="",TRIM(K22)="",M22="",N22=""),"",IF(AND(Z22&lt;&gt;"",COUNTIF($Y$5:$Y$154,Z22)=0),"✗ حُذف من المبيعات — مستبعد من الحساب",IF(N22="","✗ لم تصل من المورد","✓ تم استلام الفاتورة")))</f>
        <v/>
      </c>
      <c r="K22" s="91" t="n"/>
      <c r="L22" s="88" t="n"/>
      <c r="M22" s="89" t="n"/>
      <c r="N22" s="90" t="n"/>
      <c r="O22" s="71">
        <f>IF(OR(M22="",N22=""),"",IF(COUNTIF($Y$5:$Y$154,Z22)=0,"",M22*N22))</f>
        <v/>
      </c>
      <c r="P22" s="71">
        <f>IF(O22="","",O22*الإعدادات!$B$8)</f>
        <v/>
      </c>
      <c r="Q22" s="71">
        <f>IF(O22="","",O22+P22)</f>
        <v/>
      </c>
      <c r="R22" s="92">
        <f>IF(Y22="","",SUMIFS($M$5:$M$154,$Z$5:$Z$154,Y22))</f>
        <v/>
      </c>
      <c r="S22" s="92">
        <f>IF(Y22="","",COUNTIFS($Z$5:$Z$154,Y22))</f>
        <v/>
      </c>
      <c r="T22" s="71">
        <f>IF(Y22="","",SUMIFS($O$5:$O$154,$Z$5:$Z$154,Y22))</f>
        <v/>
      </c>
      <c r="U22" s="71">
        <f>IF(Y22="","",IF(N(R22)=0,"",T22/R22))</f>
        <v/>
      </c>
      <c r="V22" s="71">
        <f>IF(Y22="","",N(E22)-T22)</f>
        <v/>
      </c>
      <c r="W22" s="72">
        <f>IF(Y22="","",IF(N(E22)=0,"",V22/E22))</f>
        <v/>
      </c>
      <c r="X22" s="69">
        <f>IF(Y22="","",IF(S22=0,"⏳ لا توجد فواتير شراء",IF(COUNTIFS($Z$5:$Z$154,Y22,$N$5:$N$154,"&gt;0")=S22,"✓ اكتملت جميع الفواتير ("&amp;S22&amp;")","⚠ وصل "&amp;COUNTIFS($Z$5:$Z$154,Y22,$N$5:$N$154,"&gt;0")&amp;" من "&amp;S22&amp;" فواتير")))</f>
        <v/>
      </c>
      <c r="Y22" s="46">
        <f>IF(TRIM(A22)="","",IF(ISNUMBER(VALUE(TRIM(A22))),TEXT(VALUE(TRIM(A22)),"0"),TRIM(A22)))</f>
        <v/>
      </c>
      <c r="Z22" s="46">
        <f>IF(TRIM(H22)="","",IF(ISNUMBER(VALUE(TRIM(H22))),TEXT(VALUE(TRIM(H22)),"0"),TRIM(H22)))</f>
        <v/>
      </c>
    </row>
    <row r="23" ht="15" customHeight="1" s="47">
      <c r="A23" s="88" t="n"/>
      <c r="B23" s="79">
        <f>IF(Y23="","",IFERROR(INDEX('قائمة الأصناف'!$B$3:$B$1000,MATCH(Y23,'قائمة الأصناف'!$C$3:$C$1000,0)),"⚠ كود غير معرف"))</f>
        <v/>
      </c>
      <c r="C23" s="89" t="n"/>
      <c r="D23" s="90" t="n"/>
      <c r="E23" s="71">
        <f>IF(OR(C23="",D23=""),"",C23*D23)</f>
        <v/>
      </c>
      <c r="F23" s="71">
        <f>IF(E23="","",E23*الإعدادات!$B$8)</f>
        <v/>
      </c>
      <c r="G23" s="71">
        <f>IF(E23="","",E23+F23)</f>
        <v/>
      </c>
      <c r="H23" s="88" t="n"/>
      <c r="I23" s="79">
        <f>IF(Z23="","",IF(COUNTIF($Y$5:$Y$154,Z23)=0,"⚠ الصنف غير موجود في المبيعات",IFERROR(INDEX('قائمة الأصناف'!$B$3:$B$1000,MATCH(Z23,'قائمة الأصناف'!$C$3:$C$1000,0)),"⚠ كود غير معرف")))</f>
        <v/>
      </c>
      <c r="J23" s="69">
        <f>IF(AND(Z23="",TRIM(K23)="",M23="",N23=""),"",IF(AND(Z23&lt;&gt;"",COUNTIF($Y$5:$Y$154,Z23)=0),"✗ حُذف من المبيعات — مستبعد من الحساب",IF(N23="","✗ لم تصل من المورد","✓ تم استلام الفاتورة")))</f>
        <v/>
      </c>
      <c r="K23" s="91" t="n"/>
      <c r="L23" s="88" t="n"/>
      <c r="M23" s="89" t="n"/>
      <c r="N23" s="90" t="n"/>
      <c r="O23" s="71">
        <f>IF(OR(M23="",N23=""),"",IF(COUNTIF($Y$5:$Y$154,Z23)=0,"",M23*N23))</f>
        <v/>
      </c>
      <c r="P23" s="71">
        <f>IF(O23="","",O23*الإعدادات!$B$8)</f>
        <v/>
      </c>
      <c r="Q23" s="71">
        <f>IF(O23="","",O23+P23)</f>
        <v/>
      </c>
      <c r="R23" s="92">
        <f>IF(Y23="","",SUMIFS($M$5:$M$154,$Z$5:$Z$154,Y23))</f>
        <v/>
      </c>
      <c r="S23" s="92">
        <f>IF(Y23="","",COUNTIFS($Z$5:$Z$154,Y23))</f>
        <v/>
      </c>
      <c r="T23" s="71">
        <f>IF(Y23="","",SUMIFS($O$5:$O$154,$Z$5:$Z$154,Y23))</f>
        <v/>
      </c>
      <c r="U23" s="71">
        <f>IF(Y23="","",IF(N(R23)=0,"",T23/R23))</f>
        <v/>
      </c>
      <c r="V23" s="71">
        <f>IF(Y23="","",N(E23)-T23)</f>
        <v/>
      </c>
      <c r="W23" s="72">
        <f>IF(Y23="","",IF(N(E23)=0,"",V23/E23))</f>
        <v/>
      </c>
      <c r="X23" s="69">
        <f>IF(Y23="","",IF(S23=0,"⏳ لا توجد فواتير شراء",IF(COUNTIFS($Z$5:$Z$154,Y23,$N$5:$N$154,"&gt;0")=S23,"✓ اكتملت جميع الفواتير ("&amp;S23&amp;")","⚠ وصل "&amp;COUNTIFS($Z$5:$Z$154,Y23,$N$5:$N$154,"&gt;0")&amp;" من "&amp;S23&amp;" فواتير")))</f>
        <v/>
      </c>
      <c r="Y23" s="46">
        <f>IF(TRIM(A23)="","",IF(ISNUMBER(VALUE(TRIM(A23))),TEXT(VALUE(TRIM(A23)),"0"),TRIM(A23)))</f>
        <v/>
      </c>
      <c r="Z23" s="46">
        <f>IF(TRIM(H23)="","",IF(ISNUMBER(VALUE(TRIM(H23))),TEXT(VALUE(TRIM(H23)),"0"),TRIM(H23)))</f>
        <v/>
      </c>
    </row>
    <row r="24" ht="15" customHeight="1" s="47">
      <c r="A24" s="88" t="n"/>
      <c r="B24" s="79">
        <f>IF(Y24="","",IFERROR(INDEX('قائمة الأصناف'!$B$3:$B$1000,MATCH(Y24,'قائمة الأصناف'!$C$3:$C$1000,0)),"⚠ كود غير معرف"))</f>
        <v/>
      </c>
      <c r="C24" s="89" t="n"/>
      <c r="D24" s="90" t="n"/>
      <c r="E24" s="71">
        <f>IF(OR(C24="",D24=""),"",C24*D24)</f>
        <v/>
      </c>
      <c r="F24" s="71">
        <f>IF(E24="","",E24*الإعدادات!$B$8)</f>
        <v/>
      </c>
      <c r="G24" s="71">
        <f>IF(E24="","",E24+F24)</f>
        <v/>
      </c>
      <c r="H24" s="88" t="n"/>
      <c r="I24" s="79">
        <f>IF(Z24="","",IF(COUNTIF($Y$5:$Y$154,Z24)=0,"⚠ الصنف غير موجود في المبيعات",IFERROR(INDEX('قائمة الأصناف'!$B$3:$B$1000,MATCH(Z24,'قائمة الأصناف'!$C$3:$C$1000,0)),"⚠ كود غير معرف")))</f>
        <v/>
      </c>
      <c r="J24" s="69">
        <f>IF(AND(Z24="",TRIM(K24)="",M24="",N24=""),"",IF(AND(Z24&lt;&gt;"",COUNTIF($Y$5:$Y$154,Z24)=0),"✗ حُذف من المبيعات — مستبعد من الحساب",IF(N24="","✗ لم تصل من المورد","✓ تم استلام الفاتورة")))</f>
        <v/>
      </c>
      <c r="K24" s="91" t="n"/>
      <c r="L24" s="88" t="n"/>
      <c r="M24" s="89" t="n"/>
      <c r="N24" s="90" t="n"/>
      <c r="O24" s="71">
        <f>IF(OR(M24="",N24=""),"",IF(COUNTIF($Y$5:$Y$154,Z24)=0,"",M24*N24))</f>
        <v/>
      </c>
      <c r="P24" s="71">
        <f>IF(O24="","",O24*الإعدادات!$B$8)</f>
        <v/>
      </c>
      <c r="Q24" s="71">
        <f>IF(O24="","",O24+P24)</f>
        <v/>
      </c>
      <c r="R24" s="92">
        <f>IF(Y24="","",SUMIFS($M$5:$M$154,$Z$5:$Z$154,Y24))</f>
        <v/>
      </c>
      <c r="S24" s="92">
        <f>IF(Y24="","",COUNTIFS($Z$5:$Z$154,Y24))</f>
        <v/>
      </c>
      <c r="T24" s="71">
        <f>IF(Y24="","",SUMIFS($O$5:$O$154,$Z$5:$Z$154,Y24))</f>
        <v/>
      </c>
      <c r="U24" s="71">
        <f>IF(Y24="","",IF(N(R24)=0,"",T24/R24))</f>
        <v/>
      </c>
      <c r="V24" s="71">
        <f>IF(Y24="","",N(E24)-T24)</f>
        <v/>
      </c>
      <c r="W24" s="72">
        <f>IF(Y24="","",IF(N(E24)=0,"",V24/E24))</f>
        <v/>
      </c>
      <c r="X24" s="69">
        <f>IF(Y24="","",IF(S24=0,"⏳ لا توجد فواتير شراء",IF(COUNTIFS($Z$5:$Z$154,Y24,$N$5:$N$154,"&gt;0")=S24,"✓ اكتملت جميع الفواتير ("&amp;S24&amp;")","⚠ وصل "&amp;COUNTIFS($Z$5:$Z$154,Y24,$N$5:$N$154,"&gt;0")&amp;" من "&amp;S24&amp;" فواتير")))</f>
        <v/>
      </c>
      <c r="Y24" s="46">
        <f>IF(TRIM(A24)="","",IF(ISNUMBER(VALUE(TRIM(A24))),TEXT(VALUE(TRIM(A24)),"0"),TRIM(A24)))</f>
        <v/>
      </c>
      <c r="Z24" s="46">
        <f>IF(TRIM(H24)="","",IF(ISNUMBER(VALUE(TRIM(H24))),TEXT(VALUE(TRIM(H24)),"0"),TRIM(H24)))</f>
        <v/>
      </c>
    </row>
    <row r="25" ht="15" customHeight="1" s="47">
      <c r="A25" s="88" t="n"/>
      <c r="B25" s="79">
        <f>IF(Y25="","",IFERROR(INDEX('قائمة الأصناف'!$B$3:$B$1000,MATCH(Y25,'قائمة الأصناف'!$C$3:$C$1000,0)),"⚠ كود غير معرف"))</f>
        <v/>
      </c>
      <c r="C25" s="89" t="n"/>
      <c r="D25" s="90" t="n"/>
      <c r="E25" s="71">
        <f>IF(OR(C25="",D25=""),"",C25*D25)</f>
        <v/>
      </c>
      <c r="F25" s="71">
        <f>IF(E25="","",E25*الإعدادات!$B$8)</f>
        <v/>
      </c>
      <c r="G25" s="71">
        <f>IF(E25="","",E25+F25)</f>
        <v/>
      </c>
      <c r="H25" s="88" t="n"/>
      <c r="I25" s="79">
        <f>IF(Z25="","",IF(COUNTIF($Y$5:$Y$154,Z25)=0,"⚠ الصنف غير موجود في المبيعات",IFERROR(INDEX('قائمة الأصناف'!$B$3:$B$1000,MATCH(Z25,'قائمة الأصناف'!$C$3:$C$1000,0)),"⚠ كود غير معرف")))</f>
        <v/>
      </c>
      <c r="J25" s="69">
        <f>IF(AND(Z25="",TRIM(K25)="",M25="",N25=""),"",IF(AND(Z25&lt;&gt;"",COUNTIF($Y$5:$Y$154,Z25)=0),"✗ حُذف من المبيعات — مستبعد من الحساب",IF(N25="","✗ لم تصل من المورد","✓ تم استلام الفاتورة")))</f>
        <v/>
      </c>
      <c r="K25" s="91" t="n"/>
      <c r="L25" s="88" t="n"/>
      <c r="M25" s="89" t="n"/>
      <c r="N25" s="90" t="n"/>
      <c r="O25" s="71">
        <f>IF(OR(M25="",N25=""),"",IF(COUNTIF($Y$5:$Y$154,Z25)=0,"",M25*N25))</f>
        <v/>
      </c>
      <c r="P25" s="71">
        <f>IF(O25="","",O25*الإعدادات!$B$8)</f>
        <v/>
      </c>
      <c r="Q25" s="71">
        <f>IF(O25="","",O25+P25)</f>
        <v/>
      </c>
      <c r="R25" s="92">
        <f>IF(Y25="","",SUMIFS($M$5:$M$154,$Z$5:$Z$154,Y25))</f>
        <v/>
      </c>
      <c r="S25" s="92">
        <f>IF(Y25="","",COUNTIFS($Z$5:$Z$154,Y25))</f>
        <v/>
      </c>
      <c r="T25" s="71">
        <f>IF(Y25="","",SUMIFS($O$5:$O$154,$Z$5:$Z$154,Y25))</f>
        <v/>
      </c>
      <c r="U25" s="71">
        <f>IF(Y25="","",IF(N(R25)=0,"",T25/R25))</f>
        <v/>
      </c>
      <c r="V25" s="71">
        <f>IF(Y25="","",N(E25)-T25)</f>
        <v/>
      </c>
      <c r="W25" s="72">
        <f>IF(Y25="","",IF(N(E25)=0,"",V25/E25))</f>
        <v/>
      </c>
      <c r="X25" s="69">
        <f>IF(Y25="","",IF(S25=0,"⏳ لا توجد فواتير شراء",IF(COUNTIFS($Z$5:$Z$154,Y25,$N$5:$N$154,"&gt;0")=S25,"✓ اكتملت جميع الفواتير ("&amp;S25&amp;")","⚠ وصل "&amp;COUNTIFS($Z$5:$Z$154,Y25,$N$5:$N$154,"&gt;0")&amp;" من "&amp;S25&amp;" فواتير")))</f>
        <v/>
      </c>
      <c r="Y25" s="46">
        <f>IF(TRIM(A25)="","",IF(ISNUMBER(VALUE(TRIM(A25))),TEXT(VALUE(TRIM(A25)),"0"),TRIM(A25)))</f>
        <v/>
      </c>
      <c r="Z25" s="46">
        <f>IF(TRIM(H25)="","",IF(ISNUMBER(VALUE(TRIM(H25))),TEXT(VALUE(TRIM(H25)),"0"),TRIM(H25)))</f>
        <v/>
      </c>
    </row>
    <row r="26" ht="15" customHeight="1" s="47">
      <c r="A26" s="88" t="n"/>
      <c r="B26" s="79">
        <f>IF(Y26="","",IFERROR(INDEX('قائمة الأصناف'!$B$3:$B$1000,MATCH(Y26,'قائمة الأصناف'!$C$3:$C$1000,0)),"⚠ كود غير معرف"))</f>
        <v/>
      </c>
      <c r="C26" s="89" t="n"/>
      <c r="D26" s="90" t="n"/>
      <c r="E26" s="71">
        <f>IF(OR(C26="",D26=""),"",C26*D26)</f>
        <v/>
      </c>
      <c r="F26" s="71">
        <f>IF(E26="","",E26*الإعدادات!$B$8)</f>
        <v/>
      </c>
      <c r="G26" s="71">
        <f>IF(E26="","",E26+F26)</f>
        <v/>
      </c>
      <c r="H26" s="88" t="n"/>
      <c r="I26" s="79">
        <f>IF(Z26="","",IF(COUNTIF($Y$5:$Y$154,Z26)=0,"⚠ الصنف غير موجود في المبيعات",IFERROR(INDEX('قائمة الأصناف'!$B$3:$B$1000,MATCH(Z26,'قائمة الأصناف'!$C$3:$C$1000,0)),"⚠ كود غير معرف")))</f>
        <v/>
      </c>
      <c r="J26" s="69">
        <f>IF(AND(Z26="",TRIM(K26)="",M26="",N26=""),"",IF(AND(Z26&lt;&gt;"",COUNTIF($Y$5:$Y$154,Z26)=0),"✗ حُذف من المبيعات — مستبعد من الحساب",IF(N26="","✗ لم تصل من المورد","✓ تم استلام الفاتورة")))</f>
        <v/>
      </c>
      <c r="K26" s="91" t="n"/>
      <c r="L26" s="88" t="n"/>
      <c r="M26" s="89" t="n"/>
      <c r="N26" s="90" t="n"/>
      <c r="O26" s="71">
        <f>IF(OR(M26="",N26=""),"",IF(COUNTIF($Y$5:$Y$154,Z26)=0,"",M26*N26))</f>
        <v/>
      </c>
      <c r="P26" s="71">
        <f>IF(O26="","",O26*الإعدادات!$B$8)</f>
        <v/>
      </c>
      <c r="Q26" s="71">
        <f>IF(O26="","",O26+P26)</f>
        <v/>
      </c>
      <c r="R26" s="92">
        <f>IF(Y26="","",SUMIFS($M$5:$M$154,$Z$5:$Z$154,Y26))</f>
        <v/>
      </c>
      <c r="S26" s="92">
        <f>IF(Y26="","",COUNTIFS($Z$5:$Z$154,Y26))</f>
        <v/>
      </c>
      <c r="T26" s="71">
        <f>IF(Y26="","",SUMIFS($O$5:$O$154,$Z$5:$Z$154,Y26))</f>
        <v/>
      </c>
      <c r="U26" s="71">
        <f>IF(Y26="","",IF(N(R26)=0,"",T26/R26))</f>
        <v/>
      </c>
      <c r="V26" s="71">
        <f>IF(Y26="","",N(E26)-T26)</f>
        <v/>
      </c>
      <c r="W26" s="72">
        <f>IF(Y26="","",IF(N(E26)=0,"",V26/E26))</f>
        <v/>
      </c>
      <c r="X26" s="69">
        <f>IF(Y26="","",IF(S26=0,"⏳ لا توجد فواتير شراء",IF(COUNTIFS($Z$5:$Z$154,Y26,$N$5:$N$154,"&gt;0")=S26,"✓ اكتملت جميع الفواتير ("&amp;S26&amp;")","⚠ وصل "&amp;COUNTIFS($Z$5:$Z$154,Y26,$N$5:$N$154,"&gt;0")&amp;" من "&amp;S26&amp;" فواتير")))</f>
        <v/>
      </c>
      <c r="Y26" s="46">
        <f>IF(TRIM(A26)="","",IF(ISNUMBER(VALUE(TRIM(A26))),TEXT(VALUE(TRIM(A26)),"0"),TRIM(A26)))</f>
        <v/>
      </c>
      <c r="Z26" s="46">
        <f>IF(TRIM(H26)="","",IF(ISNUMBER(VALUE(TRIM(H26))),TEXT(VALUE(TRIM(H26)),"0"),TRIM(H26)))</f>
        <v/>
      </c>
    </row>
    <row r="27" ht="15" customHeight="1" s="47">
      <c r="A27" s="88" t="n"/>
      <c r="B27" s="79">
        <f>IF(Y27="","",IFERROR(INDEX('قائمة الأصناف'!$B$3:$B$1000,MATCH(Y27,'قائمة الأصناف'!$C$3:$C$1000,0)),"⚠ كود غير معرف"))</f>
        <v/>
      </c>
      <c r="C27" s="89" t="n"/>
      <c r="D27" s="90" t="n"/>
      <c r="E27" s="71">
        <f>IF(OR(C27="",D27=""),"",C27*D27)</f>
        <v/>
      </c>
      <c r="F27" s="71">
        <f>IF(E27="","",E27*الإعدادات!$B$8)</f>
        <v/>
      </c>
      <c r="G27" s="71">
        <f>IF(E27="","",E27+F27)</f>
        <v/>
      </c>
      <c r="H27" s="88" t="n"/>
      <c r="I27" s="79">
        <f>IF(Z27="","",IF(COUNTIF($Y$5:$Y$154,Z27)=0,"⚠ الصنف غير موجود في المبيعات",IFERROR(INDEX('قائمة الأصناف'!$B$3:$B$1000,MATCH(Z27,'قائمة الأصناف'!$C$3:$C$1000,0)),"⚠ كود غير معرف")))</f>
        <v/>
      </c>
      <c r="J27" s="69">
        <f>IF(AND(Z27="",TRIM(K27)="",M27="",N27=""),"",IF(AND(Z27&lt;&gt;"",COUNTIF($Y$5:$Y$154,Z27)=0),"✗ حُذف من المبيعات — مستبعد من الحساب",IF(N27="","✗ لم تصل من المورد","✓ تم استلام الفاتورة")))</f>
        <v/>
      </c>
      <c r="K27" s="91" t="n"/>
      <c r="L27" s="88" t="n"/>
      <c r="M27" s="89" t="n"/>
      <c r="N27" s="90" t="n"/>
      <c r="O27" s="71">
        <f>IF(OR(M27="",N27=""),"",IF(COUNTIF($Y$5:$Y$154,Z27)=0,"",M27*N27))</f>
        <v/>
      </c>
      <c r="P27" s="71">
        <f>IF(O27="","",O27*الإعدادات!$B$8)</f>
        <v/>
      </c>
      <c r="Q27" s="71">
        <f>IF(O27="","",O27+P27)</f>
        <v/>
      </c>
      <c r="R27" s="92">
        <f>IF(Y27="","",SUMIFS($M$5:$M$154,$Z$5:$Z$154,Y27))</f>
        <v/>
      </c>
      <c r="S27" s="92">
        <f>IF(Y27="","",COUNTIFS($Z$5:$Z$154,Y27))</f>
        <v/>
      </c>
      <c r="T27" s="71">
        <f>IF(Y27="","",SUMIFS($O$5:$O$154,$Z$5:$Z$154,Y27))</f>
        <v/>
      </c>
      <c r="U27" s="71">
        <f>IF(Y27="","",IF(N(R27)=0,"",T27/R27))</f>
        <v/>
      </c>
      <c r="V27" s="71">
        <f>IF(Y27="","",N(E27)-T27)</f>
        <v/>
      </c>
      <c r="W27" s="72">
        <f>IF(Y27="","",IF(N(E27)=0,"",V27/E27))</f>
        <v/>
      </c>
      <c r="X27" s="69">
        <f>IF(Y27="","",IF(S27=0,"⏳ لا توجد فواتير شراء",IF(COUNTIFS($Z$5:$Z$154,Y27,$N$5:$N$154,"&gt;0")=S27,"✓ اكتملت جميع الفواتير ("&amp;S27&amp;")","⚠ وصل "&amp;COUNTIFS($Z$5:$Z$154,Y27,$N$5:$N$154,"&gt;0")&amp;" من "&amp;S27&amp;" فواتير")))</f>
        <v/>
      </c>
      <c r="Y27" s="46">
        <f>IF(TRIM(A27)="","",IF(ISNUMBER(VALUE(TRIM(A27))),TEXT(VALUE(TRIM(A27)),"0"),TRIM(A27)))</f>
        <v/>
      </c>
      <c r="Z27" s="46">
        <f>IF(TRIM(H27)="","",IF(ISNUMBER(VALUE(TRIM(H27))),TEXT(VALUE(TRIM(H27)),"0"),TRIM(H27)))</f>
        <v/>
      </c>
    </row>
    <row r="28" ht="15" customHeight="1" s="47">
      <c r="A28" s="88" t="n"/>
      <c r="B28" s="79">
        <f>IF(Y28="","",IFERROR(INDEX('قائمة الأصناف'!$B$3:$B$1000,MATCH(Y28,'قائمة الأصناف'!$C$3:$C$1000,0)),"⚠ كود غير معرف"))</f>
        <v/>
      </c>
      <c r="C28" s="89" t="n"/>
      <c r="D28" s="90" t="n"/>
      <c r="E28" s="71">
        <f>IF(OR(C28="",D28=""),"",C28*D28)</f>
        <v/>
      </c>
      <c r="F28" s="71">
        <f>IF(E28="","",E28*الإعدادات!$B$8)</f>
        <v/>
      </c>
      <c r="G28" s="71">
        <f>IF(E28="","",E28+F28)</f>
        <v/>
      </c>
      <c r="H28" s="88" t="n"/>
      <c r="I28" s="79">
        <f>IF(Z28="","",IF(COUNTIF($Y$5:$Y$154,Z28)=0,"⚠ الصنف غير موجود في المبيعات",IFERROR(INDEX('قائمة الأصناف'!$B$3:$B$1000,MATCH(Z28,'قائمة الأصناف'!$C$3:$C$1000,0)),"⚠ كود غير معرف")))</f>
        <v/>
      </c>
      <c r="J28" s="69">
        <f>IF(AND(Z28="",TRIM(K28)="",M28="",N28=""),"",IF(AND(Z28&lt;&gt;"",COUNTIF($Y$5:$Y$154,Z28)=0),"✗ حُذف من المبيعات — مستبعد من الحساب",IF(N28="","✗ لم تصل من المورد","✓ تم استلام الفاتورة")))</f>
        <v/>
      </c>
      <c r="K28" s="91" t="n"/>
      <c r="L28" s="88" t="n"/>
      <c r="M28" s="89" t="n"/>
      <c r="N28" s="90" t="n"/>
      <c r="O28" s="71">
        <f>IF(OR(M28="",N28=""),"",IF(COUNTIF($Y$5:$Y$154,Z28)=0,"",M28*N28))</f>
        <v/>
      </c>
      <c r="P28" s="71">
        <f>IF(O28="","",O28*الإعدادات!$B$8)</f>
        <v/>
      </c>
      <c r="Q28" s="71">
        <f>IF(O28="","",O28+P28)</f>
        <v/>
      </c>
      <c r="R28" s="92">
        <f>IF(Y28="","",SUMIFS($M$5:$M$154,$Z$5:$Z$154,Y28))</f>
        <v/>
      </c>
      <c r="S28" s="92">
        <f>IF(Y28="","",COUNTIFS($Z$5:$Z$154,Y28))</f>
        <v/>
      </c>
      <c r="T28" s="71">
        <f>IF(Y28="","",SUMIFS($O$5:$O$154,$Z$5:$Z$154,Y28))</f>
        <v/>
      </c>
      <c r="U28" s="71">
        <f>IF(Y28="","",IF(N(R28)=0,"",T28/R28))</f>
        <v/>
      </c>
      <c r="V28" s="71">
        <f>IF(Y28="","",N(E28)-T28)</f>
        <v/>
      </c>
      <c r="W28" s="72">
        <f>IF(Y28="","",IF(N(E28)=0,"",V28/E28))</f>
        <v/>
      </c>
      <c r="X28" s="69">
        <f>IF(Y28="","",IF(S28=0,"⏳ لا توجد فواتير شراء",IF(COUNTIFS($Z$5:$Z$154,Y28,$N$5:$N$154,"&gt;0")=S28,"✓ اكتملت جميع الفواتير ("&amp;S28&amp;")","⚠ وصل "&amp;COUNTIFS($Z$5:$Z$154,Y28,$N$5:$N$154,"&gt;0")&amp;" من "&amp;S28&amp;" فواتير")))</f>
        <v/>
      </c>
      <c r="Y28" s="46">
        <f>IF(TRIM(A28)="","",IF(ISNUMBER(VALUE(TRIM(A28))),TEXT(VALUE(TRIM(A28)),"0"),TRIM(A28)))</f>
        <v/>
      </c>
      <c r="Z28" s="46">
        <f>IF(TRIM(H28)="","",IF(ISNUMBER(VALUE(TRIM(H28))),TEXT(VALUE(TRIM(H28)),"0"),TRIM(H28)))</f>
        <v/>
      </c>
    </row>
    <row r="29" ht="15" customHeight="1" s="47">
      <c r="A29" s="88" t="n"/>
      <c r="B29" s="79">
        <f>IF(Y29="","",IFERROR(INDEX('قائمة الأصناف'!$B$3:$B$1000,MATCH(Y29,'قائمة الأصناف'!$C$3:$C$1000,0)),"⚠ كود غير معرف"))</f>
        <v/>
      </c>
      <c r="C29" s="89" t="n"/>
      <c r="D29" s="90" t="n"/>
      <c r="E29" s="71">
        <f>IF(OR(C29="",D29=""),"",C29*D29)</f>
        <v/>
      </c>
      <c r="F29" s="71">
        <f>IF(E29="","",E29*الإعدادات!$B$8)</f>
        <v/>
      </c>
      <c r="G29" s="71">
        <f>IF(E29="","",E29+F29)</f>
        <v/>
      </c>
      <c r="H29" s="88" t="n"/>
      <c r="I29" s="79">
        <f>IF(Z29="","",IF(COUNTIF($Y$5:$Y$154,Z29)=0,"⚠ الصنف غير موجود في المبيعات",IFERROR(INDEX('قائمة الأصناف'!$B$3:$B$1000,MATCH(Z29,'قائمة الأصناف'!$C$3:$C$1000,0)),"⚠ كود غير معرف")))</f>
        <v/>
      </c>
      <c r="J29" s="69">
        <f>IF(AND(Z29="",TRIM(K29)="",M29="",N29=""),"",IF(AND(Z29&lt;&gt;"",COUNTIF($Y$5:$Y$154,Z29)=0),"✗ حُذف من المبيعات — مستبعد من الحساب",IF(N29="","✗ لم تصل من المورد","✓ تم استلام الفاتورة")))</f>
        <v/>
      </c>
      <c r="K29" s="91" t="n"/>
      <c r="L29" s="88" t="n"/>
      <c r="M29" s="89" t="n"/>
      <c r="N29" s="90" t="n"/>
      <c r="O29" s="71">
        <f>IF(OR(M29="",N29=""),"",IF(COUNTIF($Y$5:$Y$154,Z29)=0,"",M29*N29))</f>
        <v/>
      </c>
      <c r="P29" s="71">
        <f>IF(O29="","",O29*الإعدادات!$B$8)</f>
        <v/>
      </c>
      <c r="Q29" s="71">
        <f>IF(O29="","",O29+P29)</f>
        <v/>
      </c>
      <c r="R29" s="92">
        <f>IF(Y29="","",SUMIFS($M$5:$M$154,$Z$5:$Z$154,Y29))</f>
        <v/>
      </c>
      <c r="S29" s="92">
        <f>IF(Y29="","",COUNTIFS($Z$5:$Z$154,Y29))</f>
        <v/>
      </c>
      <c r="T29" s="71">
        <f>IF(Y29="","",SUMIFS($O$5:$O$154,$Z$5:$Z$154,Y29))</f>
        <v/>
      </c>
      <c r="U29" s="71">
        <f>IF(Y29="","",IF(N(R29)=0,"",T29/R29))</f>
        <v/>
      </c>
      <c r="V29" s="71">
        <f>IF(Y29="","",N(E29)-T29)</f>
        <v/>
      </c>
      <c r="W29" s="72">
        <f>IF(Y29="","",IF(N(E29)=0,"",V29/E29))</f>
        <v/>
      </c>
      <c r="X29" s="69">
        <f>IF(Y29="","",IF(S29=0,"⏳ لا توجد فواتير شراء",IF(COUNTIFS($Z$5:$Z$154,Y29,$N$5:$N$154,"&gt;0")=S29,"✓ اكتملت جميع الفواتير ("&amp;S29&amp;")","⚠ وصل "&amp;COUNTIFS($Z$5:$Z$154,Y29,$N$5:$N$154,"&gt;0")&amp;" من "&amp;S29&amp;" فواتير")))</f>
        <v/>
      </c>
      <c r="Y29" s="46">
        <f>IF(TRIM(A29)="","",IF(ISNUMBER(VALUE(TRIM(A29))),TEXT(VALUE(TRIM(A29)),"0"),TRIM(A29)))</f>
        <v/>
      </c>
      <c r="Z29" s="46">
        <f>IF(TRIM(H29)="","",IF(ISNUMBER(VALUE(TRIM(H29))),TEXT(VALUE(TRIM(H29)),"0"),TRIM(H29)))</f>
        <v/>
      </c>
    </row>
    <row r="30" ht="15" customHeight="1" s="47">
      <c r="A30" s="88" t="n"/>
      <c r="B30" s="79">
        <f>IF(Y30="","",IFERROR(INDEX('قائمة الأصناف'!$B$3:$B$1000,MATCH(Y30,'قائمة الأصناف'!$C$3:$C$1000,0)),"⚠ كود غير معرف"))</f>
        <v/>
      </c>
      <c r="C30" s="89" t="n"/>
      <c r="D30" s="90" t="n"/>
      <c r="E30" s="71">
        <f>IF(OR(C30="",D30=""),"",C30*D30)</f>
        <v/>
      </c>
      <c r="F30" s="71">
        <f>IF(E30="","",E30*الإعدادات!$B$8)</f>
        <v/>
      </c>
      <c r="G30" s="71">
        <f>IF(E30="","",E30+F30)</f>
        <v/>
      </c>
      <c r="H30" s="88" t="n"/>
      <c r="I30" s="79">
        <f>IF(Z30="","",IF(COUNTIF($Y$5:$Y$154,Z30)=0,"⚠ الصنف غير موجود في المبيعات",IFERROR(INDEX('قائمة الأصناف'!$B$3:$B$1000,MATCH(Z30,'قائمة الأصناف'!$C$3:$C$1000,0)),"⚠ كود غير معرف")))</f>
        <v/>
      </c>
      <c r="J30" s="69">
        <f>IF(AND(Z30="",TRIM(K30)="",M30="",N30=""),"",IF(AND(Z30&lt;&gt;"",COUNTIF($Y$5:$Y$154,Z30)=0),"✗ حُذف من المبيعات — مستبعد من الحساب",IF(N30="","✗ لم تصل من المورد","✓ تم استلام الفاتورة")))</f>
        <v/>
      </c>
      <c r="K30" s="91" t="n"/>
      <c r="L30" s="88" t="n"/>
      <c r="M30" s="89" t="n"/>
      <c r="N30" s="90" t="n"/>
      <c r="O30" s="71">
        <f>IF(OR(M30="",N30=""),"",IF(COUNTIF($Y$5:$Y$154,Z30)=0,"",M30*N30))</f>
        <v/>
      </c>
      <c r="P30" s="71">
        <f>IF(O30="","",O30*الإعدادات!$B$8)</f>
        <v/>
      </c>
      <c r="Q30" s="71">
        <f>IF(O30="","",O30+P30)</f>
        <v/>
      </c>
      <c r="R30" s="92">
        <f>IF(Y30="","",SUMIFS($M$5:$M$154,$Z$5:$Z$154,Y30))</f>
        <v/>
      </c>
      <c r="S30" s="92">
        <f>IF(Y30="","",COUNTIFS($Z$5:$Z$154,Y30))</f>
        <v/>
      </c>
      <c r="T30" s="71">
        <f>IF(Y30="","",SUMIFS($O$5:$O$154,$Z$5:$Z$154,Y30))</f>
        <v/>
      </c>
      <c r="U30" s="71">
        <f>IF(Y30="","",IF(N(R30)=0,"",T30/R30))</f>
        <v/>
      </c>
      <c r="V30" s="71">
        <f>IF(Y30="","",N(E30)-T30)</f>
        <v/>
      </c>
      <c r="W30" s="72">
        <f>IF(Y30="","",IF(N(E30)=0,"",V30/E30))</f>
        <v/>
      </c>
      <c r="X30" s="69">
        <f>IF(Y30="","",IF(S30=0,"⏳ لا توجد فواتير شراء",IF(COUNTIFS($Z$5:$Z$154,Y30,$N$5:$N$154,"&gt;0")=S30,"✓ اكتملت جميع الفواتير ("&amp;S30&amp;")","⚠ وصل "&amp;COUNTIFS($Z$5:$Z$154,Y30,$N$5:$N$154,"&gt;0")&amp;" من "&amp;S30&amp;" فواتير")))</f>
        <v/>
      </c>
      <c r="Y30" s="46">
        <f>IF(TRIM(A30)="","",IF(ISNUMBER(VALUE(TRIM(A30))),TEXT(VALUE(TRIM(A30)),"0"),TRIM(A30)))</f>
        <v/>
      </c>
      <c r="Z30" s="46">
        <f>IF(TRIM(H30)="","",IF(ISNUMBER(VALUE(TRIM(H30))),TEXT(VALUE(TRIM(H30)),"0"),TRIM(H30)))</f>
        <v/>
      </c>
    </row>
    <row r="31" ht="15" customHeight="1" s="47">
      <c r="A31" s="88" t="n"/>
      <c r="B31" s="79">
        <f>IF(Y31="","",IFERROR(INDEX('قائمة الأصناف'!$B$3:$B$1000,MATCH(Y31,'قائمة الأصناف'!$C$3:$C$1000,0)),"⚠ كود غير معرف"))</f>
        <v/>
      </c>
      <c r="C31" s="89" t="n"/>
      <c r="D31" s="90" t="n"/>
      <c r="E31" s="71">
        <f>IF(OR(C31="",D31=""),"",C31*D31)</f>
        <v/>
      </c>
      <c r="F31" s="71">
        <f>IF(E31="","",E31*الإعدادات!$B$8)</f>
        <v/>
      </c>
      <c r="G31" s="71">
        <f>IF(E31="","",E31+F31)</f>
        <v/>
      </c>
      <c r="H31" s="88" t="n"/>
      <c r="I31" s="79">
        <f>IF(Z31="","",IF(COUNTIF($Y$5:$Y$154,Z31)=0,"⚠ الصنف غير موجود في المبيعات",IFERROR(INDEX('قائمة الأصناف'!$B$3:$B$1000,MATCH(Z31,'قائمة الأصناف'!$C$3:$C$1000,0)),"⚠ كود غير معرف")))</f>
        <v/>
      </c>
      <c r="J31" s="69">
        <f>IF(AND(Z31="",TRIM(K31)="",M31="",N31=""),"",IF(AND(Z31&lt;&gt;"",COUNTIF($Y$5:$Y$154,Z31)=0),"✗ حُذف من المبيعات — مستبعد من الحساب",IF(N31="","✗ لم تصل من المورد","✓ تم استلام الفاتورة")))</f>
        <v/>
      </c>
      <c r="K31" s="91" t="n"/>
      <c r="L31" s="88" t="n"/>
      <c r="M31" s="89" t="n"/>
      <c r="N31" s="90" t="n"/>
      <c r="O31" s="71">
        <f>IF(OR(M31="",N31=""),"",IF(COUNTIF($Y$5:$Y$154,Z31)=0,"",M31*N31))</f>
        <v/>
      </c>
      <c r="P31" s="71">
        <f>IF(O31="","",O31*الإعدادات!$B$8)</f>
        <v/>
      </c>
      <c r="Q31" s="71">
        <f>IF(O31="","",O31+P31)</f>
        <v/>
      </c>
      <c r="R31" s="92">
        <f>IF(Y31="","",SUMIFS($M$5:$M$154,$Z$5:$Z$154,Y31))</f>
        <v/>
      </c>
      <c r="S31" s="92">
        <f>IF(Y31="","",COUNTIFS($Z$5:$Z$154,Y31))</f>
        <v/>
      </c>
      <c r="T31" s="71">
        <f>IF(Y31="","",SUMIFS($O$5:$O$154,$Z$5:$Z$154,Y31))</f>
        <v/>
      </c>
      <c r="U31" s="71">
        <f>IF(Y31="","",IF(N(R31)=0,"",T31/R31))</f>
        <v/>
      </c>
      <c r="V31" s="71">
        <f>IF(Y31="","",N(E31)-T31)</f>
        <v/>
      </c>
      <c r="W31" s="72">
        <f>IF(Y31="","",IF(N(E31)=0,"",V31/E31))</f>
        <v/>
      </c>
      <c r="X31" s="69">
        <f>IF(Y31="","",IF(S31=0,"⏳ لا توجد فواتير شراء",IF(COUNTIFS($Z$5:$Z$154,Y31,$N$5:$N$154,"&gt;0")=S31,"✓ اكتملت جميع الفواتير ("&amp;S31&amp;")","⚠ وصل "&amp;COUNTIFS($Z$5:$Z$154,Y31,$N$5:$N$154,"&gt;0")&amp;" من "&amp;S31&amp;" فواتير")))</f>
        <v/>
      </c>
      <c r="Y31" s="46">
        <f>IF(TRIM(A31)="","",IF(ISNUMBER(VALUE(TRIM(A31))),TEXT(VALUE(TRIM(A31)),"0"),TRIM(A31)))</f>
        <v/>
      </c>
      <c r="Z31" s="46">
        <f>IF(TRIM(H31)="","",IF(ISNUMBER(VALUE(TRIM(H31))),TEXT(VALUE(TRIM(H31)),"0"),TRIM(H31)))</f>
        <v/>
      </c>
    </row>
    <row r="32" ht="15" customHeight="1" s="47">
      <c r="A32" s="88" t="n"/>
      <c r="B32" s="79">
        <f>IF(Y32="","",IFERROR(INDEX('قائمة الأصناف'!$B$3:$B$1000,MATCH(Y32,'قائمة الأصناف'!$C$3:$C$1000,0)),"⚠ كود غير معرف"))</f>
        <v/>
      </c>
      <c r="C32" s="89" t="n"/>
      <c r="D32" s="90" t="n"/>
      <c r="E32" s="71">
        <f>IF(OR(C32="",D32=""),"",C32*D32)</f>
        <v/>
      </c>
      <c r="F32" s="71">
        <f>IF(E32="","",E32*الإعدادات!$B$8)</f>
        <v/>
      </c>
      <c r="G32" s="71">
        <f>IF(E32="","",E32+F32)</f>
        <v/>
      </c>
      <c r="H32" s="88" t="n"/>
      <c r="I32" s="79">
        <f>IF(Z32="","",IF(COUNTIF($Y$5:$Y$154,Z32)=0,"⚠ الصنف غير موجود في المبيعات",IFERROR(INDEX('قائمة الأصناف'!$B$3:$B$1000,MATCH(Z32,'قائمة الأصناف'!$C$3:$C$1000,0)),"⚠ كود غير معرف")))</f>
        <v/>
      </c>
      <c r="J32" s="69">
        <f>IF(AND(Z32="",TRIM(K32)="",M32="",N32=""),"",IF(AND(Z32&lt;&gt;"",COUNTIF($Y$5:$Y$154,Z32)=0),"✗ حُذف من المبيعات — مستبعد من الحساب",IF(N32="","✗ لم تصل من المورد","✓ تم استلام الفاتورة")))</f>
        <v/>
      </c>
      <c r="K32" s="91" t="n"/>
      <c r="L32" s="88" t="n"/>
      <c r="M32" s="89" t="n"/>
      <c r="N32" s="90" t="n"/>
      <c r="O32" s="71">
        <f>IF(OR(M32="",N32=""),"",IF(COUNTIF($Y$5:$Y$154,Z32)=0,"",M32*N32))</f>
        <v/>
      </c>
      <c r="P32" s="71">
        <f>IF(O32="","",O32*الإعدادات!$B$8)</f>
        <v/>
      </c>
      <c r="Q32" s="71">
        <f>IF(O32="","",O32+P32)</f>
        <v/>
      </c>
      <c r="R32" s="92">
        <f>IF(Y32="","",SUMIFS($M$5:$M$154,$Z$5:$Z$154,Y32))</f>
        <v/>
      </c>
      <c r="S32" s="92">
        <f>IF(Y32="","",COUNTIFS($Z$5:$Z$154,Y32))</f>
        <v/>
      </c>
      <c r="T32" s="71">
        <f>IF(Y32="","",SUMIFS($O$5:$O$154,$Z$5:$Z$154,Y32))</f>
        <v/>
      </c>
      <c r="U32" s="71">
        <f>IF(Y32="","",IF(N(R32)=0,"",T32/R32))</f>
        <v/>
      </c>
      <c r="V32" s="71">
        <f>IF(Y32="","",N(E32)-T32)</f>
        <v/>
      </c>
      <c r="W32" s="72">
        <f>IF(Y32="","",IF(N(E32)=0,"",V32/E32))</f>
        <v/>
      </c>
      <c r="X32" s="69">
        <f>IF(Y32="","",IF(S32=0,"⏳ لا توجد فواتير شراء",IF(COUNTIFS($Z$5:$Z$154,Y32,$N$5:$N$154,"&gt;0")=S32,"✓ اكتملت جميع الفواتير ("&amp;S32&amp;")","⚠ وصل "&amp;COUNTIFS($Z$5:$Z$154,Y32,$N$5:$N$154,"&gt;0")&amp;" من "&amp;S32&amp;" فواتير")))</f>
        <v/>
      </c>
      <c r="Y32" s="46">
        <f>IF(TRIM(A32)="","",IF(ISNUMBER(VALUE(TRIM(A32))),TEXT(VALUE(TRIM(A32)),"0"),TRIM(A32)))</f>
        <v/>
      </c>
      <c r="Z32" s="46">
        <f>IF(TRIM(H32)="","",IF(ISNUMBER(VALUE(TRIM(H32))),TEXT(VALUE(TRIM(H32)),"0"),TRIM(H32)))</f>
        <v/>
      </c>
    </row>
    <row r="33" ht="15" customHeight="1" s="47">
      <c r="A33" s="88" t="n"/>
      <c r="B33" s="79">
        <f>IF(Y33="","",IFERROR(INDEX('قائمة الأصناف'!$B$3:$B$1000,MATCH(Y33,'قائمة الأصناف'!$C$3:$C$1000,0)),"⚠ كود غير معرف"))</f>
        <v/>
      </c>
      <c r="C33" s="89" t="n"/>
      <c r="D33" s="90" t="n"/>
      <c r="E33" s="71">
        <f>IF(OR(C33="",D33=""),"",C33*D33)</f>
        <v/>
      </c>
      <c r="F33" s="71">
        <f>IF(E33="","",E33*الإعدادات!$B$8)</f>
        <v/>
      </c>
      <c r="G33" s="71">
        <f>IF(E33="","",E33+F33)</f>
        <v/>
      </c>
      <c r="H33" s="88" t="n"/>
      <c r="I33" s="79">
        <f>IF(Z33="","",IF(COUNTIF($Y$5:$Y$154,Z33)=0,"⚠ الصنف غير موجود في المبيعات",IFERROR(INDEX('قائمة الأصناف'!$B$3:$B$1000,MATCH(Z33,'قائمة الأصناف'!$C$3:$C$1000,0)),"⚠ كود غير معرف")))</f>
        <v/>
      </c>
      <c r="J33" s="69">
        <f>IF(AND(Z33="",TRIM(K33)="",M33="",N33=""),"",IF(AND(Z33&lt;&gt;"",COUNTIF($Y$5:$Y$154,Z33)=0),"✗ حُذف من المبيعات — مستبعد من الحساب",IF(N33="","✗ لم تصل من المورد","✓ تم استلام الفاتورة")))</f>
        <v/>
      </c>
      <c r="K33" s="91" t="n"/>
      <c r="L33" s="88" t="n"/>
      <c r="M33" s="89" t="n"/>
      <c r="N33" s="90" t="n"/>
      <c r="O33" s="71">
        <f>IF(OR(M33="",N33=""),"",IF(COUNTIF($Y$5:$Y$154,Z33)=0,"",M33*N33))</f>
        <v/>
      </c>
      <c r="P33" s="71">
        <f>IF(O33="","",O33*الإعدادات!$B$8)</f>
        <v/>
      </c>
      <c r="Q33" s="71">
        <f>IF(O33="","",O33+P33)</f>
        <v/>
      </c>
      <c r="R33" s="92">
        <f>IF(Y33="","",SUMIFS($M$5:$M$154,$Z$5:$Z$154,Y33))</f>
        <v/>
      </c>
      <c r="S33" s="92">
        <f>IF(Y33="","",COUNTIFS($Z$5:$Z$154,Y33))</f>
        <v/>
      </c>
      <c r="T33" s="71">
        <f>IF(Y33="","",SUMIFS($O$5:$O$154,$Z$5:$Z$154,Y33))</f>
        <v/>
      </c>
      <c r="U33" s="71">
        <f>IF(Y33="","",IF(N(R33)=0,"",T33/R33))</f>
        <v/>
      </c>
      <c r="V33" s="71">
        <f>IF(Y33="","",N(E33)-T33)</f>
        <v/>
      </c>
      <c r="W33" s="72">
        <f>IF(Y33="","",IF(N(E33)=0,"",V33/E33))</f>
        <v/>
      </c>
      <c r="X33" s="69">
        <f>IF(Y33="","",IF(S33=0,"⏳ لا توجد فواتير شراء",IF(COUNTIFS($Z$5:$Z$154,Y33,$N$5:$N$154,"&gt;0")=S33,"✓ اكتملت جميع الفواتير ("&amp;S33&amp;")","⚠ وصل "&amp;COUNTIFS($Z$5:$Z$154,Y33,$N$5:$N$154,"&gt;0")&amp;" من "&amp;S33&amp;" فواتير")))</f>
        <v/>
      </c>
      <c r="Y33" s="46">
        <f>IF(TRIM(A33)="","",IF(ISNUMBER(VALUE(TRIM(A33))),TEXT(VALUE(TRIM(A33)),"0"),TRIM(A33)))</f>
        <v/>
      </c>
      <c r="Z33" s="46">
        <f>IF(TRIM(H33)="","",IF(ISNUMBER(VALUE(TRIM(H33))),TEXT(VALUE(TRIM(H33)),"0"),TRIM(H33)))</f>
        <v/>
      </c>
    </row>
    <row r="34" ht="15" customHeight="1" s="47">
      <c r="A34" s="88" t="n"/>
      <c r="B34" s="79">
        <f>IF(Y34="","",IFERROR(INDEX('قائمة الأصناف'!$B$3:$B$1000,MATCH(Y34,'قائمة الأصناف'!$C$3:$C$1000,0)),"⚠ كود غير معرف"))</f>
        <v/>
      </c>
      <c r="C34" s="89" t="n"/>
      <c r="D34" s="90" t="n"/>
      <c r="E34" s="71">
        <f>IF(OR(C34="",D34=""),"",C34*D34)</f>
        <v/>
      </c>
      <c r="F34" s="71">
        <f>IF(E34="","",E34*الإعدادات!$B$8)</f>
        <v/>
      </c>
      <c r="G34" s="71">
        <f>IF(E34="","",E34+F34)</f>
        <v/>
      </c>
      <c r="H34" s="88" t="n"/>
      <c r="I34" s="79">
        <f>IF(Z34="","",IF(COUNTIF($Y$5:$Y$154,Z34)=0,"⚠ الصنف غير موجود في المبيعات",IFERROR(INDEX('قائمة الأصناف'!$B$3:$B$1000,MATCH(Z34,'قائمة الأصناف'!$C$3:$C$1000,0)),"⚠ كود غير معرف")))</f>
        <v/>
      </c>
      <c r="J34" s="69">
        <f>IF(AND(Z34="",TRIM(K34)="",M34="",N34=""),"",IF(AND(Z34&lt;&gt;"",COUNTIF($Y$5:$Y$154,Z34)=0),"✗ حُذف من المبيعات — مستبعد من الحساب",IF(N34="","✗ لم تصل من المورد","✓ تم استلام الفاتورة")))</f>
        <v/>
      </c>
      <c r="K34" s="91" t="n"/>
      <c r="L34" s="88" t="n"/>
      <c r="M34" s="89" t="n"/>
      <c r="N34" s="90" t="n"/>
      <c r="O34" s="71">
        <f>IF(OR(M34="",N34=""),"",IF(COUNTIF($Y$5:$Y$154,Z34)=0,"",M34*N34))</f>
        <v/>
      </c>
      <c r="P34" s="71">
        <f>IF(O34="","",O34*الإعدادات!$B$8)</f>
        <v/>
      </c>
      <c r="Q34" s="71">
        <f>IF(O34="","",O34+P34)</f>
        <v/>
      </c>
      <c r="R34" s="92">
        <f>IF(Y34="","",SUMIFS($M$5:$M$154,$Z$5:$Z$154,Y34))</f>
        <v/>
      </c>
      <c r="S34" s="92">
        <f>IF(Y34="","",COUNTIFS($Z$5:$Z$154,Y34))</f>
        <v/>
      </c>
      <c r="T34" s="71">
        <f>IF(Y34="","",SUMIFS($O$5:$O$154,$Z$5:$Z$154,Y34))</f>
        <v/>
      </c>
      <c r="U34" s="71">
        <f>IF(Y34="","",IF(N(R34)=0,"",T34/R34))</f>
        <v/>
      </c>
      <c r="V34" s="71">
        <f>IF(Y34="","",N(E34)-T34)</f>
        <v/>
      </c>
      <c r="W34" s="72">
        <f>IF(Y34="","",IF(N(E34)=0,"",V34/E34))</f>
        <v/>
      </c>
      <c r="X34" s="69">
        <f>IF(Y34="","",IF(S34=0,"⏳ لا توجد فواتير شراء",IF(COUNTIFS($Z$5:$Z$154,Y34,$N$5:$N$154,"&gt;0")=S34,"✓ اكتملت جميع الفواتير ("&amp;S34&amp;")","⚠ وصل "&amp;COUNTIFS($Z$5:$Z$154,Y34,$N$5:$N$154,"&gt;0")&amp;" من "&amp;S34&amp;" فواتير")))</f>
        <v/>
      </c>
      <c r="Y34" s="46">
        <f>IF(TRIM(A34)="","",IF(ISNUMBER(VALUE(TRIM(A34))),TEXT(VALUE(TRIM(A34)),"0"),TRIM(A34)))</f>
        <v/>
      </c>
      <c r="Z34" s="46">
        <f>IF(TRIM(H34)="","",IF(ISNUMBER(VALUE(TRIM(H34))),TEXT(VALUE(TRIM(H34)),"0"),TRIM(H34)))</f>
        <v/>
      </c>
    </row>
    <row r="35" ht="15" customHeight="1" s="47">
      <c r="A35" s="88" t="n"/>
      <c r="B35" s="79">
        <f>IF(Y35="","",IFERROR(INDEX('قائمة الأصناف'!$B$3:$B$1000,MATCH(Y35,'قائمة الأصناف'!$C$3:$C$1000,0)),"⚠ كود غير معرف"))</f>
        <v/>
      </c>
      <c r="C35" s="89" t="n"/>
      <c r="D35" s="90" t="n"/>
      <c r="E35" s="71">
        <f>IF(OR(C35="",D35=""),"",C35*D35)</f>
        <v/>
      </c>
      <c r="F35" s="71">
        <f>IF(E35="","",E35*الإعدادات!$B$8)</f>
        <v/>
      </c>
      <c r="G35" s="71">
        <f>IF(E35="","",E35+F35)</f>
        <v/>
      </c>
      <c r="H35" s="88" t="n"/>
      <c r="I35" s="79">
        <f>IF(Z35="","",IF(COUNTIF($Y$5:$Y$154,Z35)=0,"⚠ الصنف غير موجود في المبيعات",IFERROR(INDEX('قائمة الأصناف'!$B$3:$B$1000,MATCH(Z35,'قائمة الأصناف'!$C$3:$C$1000,0)),"⚠ كود غير معرف")))</f>
        <v/>
      </c>
      <c r="J35" s="69">
        <f>IF(AND(Z35="",TRIM(K35)="",M35="",N35=""),"",IF(AND(Z35&lt;&gt;"",COUNTIF($Y$5:$Y$154,Z35)=0),"✗ حُذف من المبيعات — مستبعد من الحساب",IF(N35="","✗ لم تصل من المورد","✓ تم استلام الفاتورة")))</f>
        <v/>
      </c>
      <c r="K35" s="91" t="n"/>
      <c r="L35" s="88" t="n"/>
      <c r="M35" s="89" t="n"/>
      <c r="N35" s="90" t="n"/>
      <c r="O35" s="71">
        <f>IF(OR(M35="",N35=""),"",IF(COUNTIF($Y$5:$Y$154,Z35)=0,"",M35*N35))</f>
        <v/>
      </c>
      <c r="P35" s="71">
        <f>IF(O35="","",O35*الإعدادات!$B$8)</f>
        <v/>
      </c>
      <c r="Q35" s="71">
        <f>IF(O35="","",O35+P35)</f>
        <v/>
      </c>
      <c r="R35" s="92">
        <f>IF(Y35="","",SUMIFS($M$5:$M$154,$Z$5:$Z$154,Y35))</f>
        <v/>
      </c>
      <c r="S35" s="92">
        <f>IF(Y35="","",COUNTIFS($Z$5:$Z$154,Y35))</f>
        <v/>
      </c>
      <c r="T35" s="71">
        <f>IF(Y35="","",SUMIFS($O$5:$O$154,$Z$5:$Z$154,Y35))</f>
        <v/>
      </c>
      <c r="U35" s="71">
        <f>IF(Y35="","",IF(N(R35)=0,"",T35/R35))</f>
        <v/>
      </c>
      <c r="V35" s="71">
        <f>IF(Y35="","",N(E35)-T35)</f>
        <v/>
      </c>
      <c r="W35" s="72">
        <f>IF(Y35="","",IF(N(E35)=0,"",V35/E35))</f>
        <v/>
      </c>
      <c r="X35" s="69">
        <f>IF(Y35="","",IF(S35=0,"⏳ لا توجد فواتير شراء",IF(COUNTIFS($Z$5:$Z$154,Y35,$N$5:$N$154,"&gt;0")=S35,"✓ اكتملت جميع الفواتير ("&amp;S35&amp;")","⚠ وصل "&amp;COUNTIFS($Z$5:$Z$154,Y35,$N$5:$N$154,"&gt;0")&amp;" من "&amp;S35&amp;" فواتير")))</f>
        <v/>
      </c>
      <c r="Y35" s="46">
        <f>IF(TRIM(A35)="","",IF(ISNUMBER(VALUE(TRIM(A35))),TEXT(VALUE(TRIM(A35)),"0"),TRIM(A35)))</f>
        <v/>
      </c>
      <c r="Z35" s="46">
        <f>IF(TRIM(H35)="","",IF(ISNUMBER(VALUE(TRIM(H35))),TEXT(VALUE(TRIM(H35)),"0"),TRIM(H35)))</f>
        <v/>
      </c>
    </row>
    <row r="36" ht="15" customHeight="1" s="47">
      <c r="A36" s="88" t="n"/>
      <c r="B36" s="79">
        <f>IF(Y36="","",IFERROR(INDEX('قائمة الأصناف'!$B$3:$B$1000,MATCH(Y36,'قائمة الأصناف'!$C$3:$C$1000,0)),"⚠ كود غير معرف"))</f>
        <v/>
      </c>
      <c r="C36" s="89" t="n"/>
      <c r="D36" s="90" t="n"/>
      <c r="E36" s="71">
        <f>IF(OR(C36="",D36=""),"",C36*D36)</f>
        <v/>
      </c>
      <c r="F36" s="71">
        <f>IF(E36="","",E36*الإعدادات!$B$8)</f>
        <v/>
      </c>
      <c r="G36" s="71">
        <f>IF(E36="","",E36+F36)</f>
        <v/>
      </c>
      <c r="H36" s="88" t="n"/>
      <c r="I36" s="79">
        <f>IF(Z36="","",IF(COUNTIF($Y$5:$Y$154,Z36)=0,"⚠ الصنف غير موجود في المبيعات",IFERROR(INDEX('قائمة الأصناف'!$B$3:$B$1000,MATCH(Z36,'قائمة الأصناف'!$C$3:$C$1000,0)),"⚠ كود غير معرف")))</f>
        <v/>
      </c>
      <c r="J36" s="69">
        <f>IF(AND(Z36="",TRIM(K36)="",M36="",N36=""),"",IF(AND(Z36&lt;&gt;"",COUNTIF($Y$5:$Y$154,Z36)=0),"✗ حُذف من المبيعات — مستبعد من الحساب",IF(N36="","✗ لم تصل من المورد","✓ تم استلام الفاتورة")))</f>
        <v/>
      </c>
      <c r="K36" s="91" t="n"/>
      <c r="L36" s="88" t="n"/>
      <c r="M36" s="89" t="n"/>
      <c r="N36" s="90" t="n"/>
      <c r="O36" s="71">
        <f>IF(OR(M36="",N36=""),"",IF(COUNTIF($Y$5:$Y$154,Z36)=0,"",M36*N36))</f>
        <v/>
      </c>
      <c r="P36" s="71">
        <f>IF(O36="","",O36*الإعدادات!$B$8)</f>
        <v/>
      </c>
      <c r="Q36" s="71">
        <f>IF(O36="","",O36+P36)</f>
        <v/>
      </c>
      <c r="R36" s="92">
        <f>IF(Y36="","",SUMIFS($M$5:$M$154,$Z$5:$Z$154,Y36))</f>
        <v/>
      </c>
      <c r="S36" s="92">
        <f>IF(Y36="","",COUNTIFS($Z$5:$Z$154,Y36))</f>
        <v/>
      </c>
      <c r="T36" s="71">
        <f>IF(Y36="","",SUMIFS($O$5:$O$154,$Z$5:$Z$154,Y36))</f>
        <v/>
      </c>
      <c r="U36" s="71">
        <f>IF(Y36="","",IF(N(R36)=0,"",T36/R36))</f>
        <v/>
      </c>
      <c r="V36" s="71">
        <f>IF(Y36="","",N(E36)-T36)</f>
        <v/>
      </c>
      <c r="W36" s="72">
        <f>IF(Y36="","",IF(N(E36)=0,"",V36/E36))</f>
        <v/>
      </c>
      <c r="X36" s="69">
        <f>IF(Y36="","",IF(S36=0,"⏳ لا توجد فواتير شراء",IF(COUNTIFS($Z$5:$Z$154,Y36,$N$5:$N$154,"&gt;0")=S36,"✓ اكتملت جميع الفواتير ("&amp;S36&amp;")","⚠ وصل "&amp;COUNTIFS($Z$5:$Z$154,Y36,$N$5:$N$154,"&gt;0")&amp;" من "&amp;S36&amp;" فواتير")))</f>
        <v/>
      </c>
      <c r="Y36" s="46">
        <f>IF(TRIM(A36)="","",IF(ISNUMBER(VALUE(TRIM(A36))),TEXT(VALUE(TRIM(A36)),"0"),TRIM(A36)))</f>
        <v/>
      </c>
      <c r="Z36" s="46">
        <f>IF(TRIM(H36)="","",IF(ISNUMBER(VALUE(TRIM(H36))),TEXT(VALUE(TRIM(H36)),"0"),TRIM(H36)))</f>
        <v/>
      </c>
    </row>
    <row r="37" ht="15" customHeight="1" s="47">
      <c r="A37" s="88" t="n"/>
      <c r="B37" s="79">
        <f>IF(Y37="","",IFERROR(INDEX('قائمة الأصناف'!$B$3:$B$1000,MATCH(Y37,'قائمة الأصناف'!$C$3:$C$1000,0)),"⚠ كود غير معرف"))</f>
        <v/>
      </c>
      <c r="C37" s="89" t="n"/>
      <c r="D37" s="90" t="n"/>
      <c r="E37" s="71">
        <f>IF(OR(C37="",D37=""),"",C37*D37)</f>
        <v/>
      </c>
      <c r="F37" s="71">
        <f>IF(E37="","",E37*الإعدادات!$B$8)</f>
        <v/>
      </c>
      <c r="G37" s="71">
        <f>IF(E37="","",E37+F37)</f>
        <v/>
      </c>
      <c r="H37" s="88" t="n"/>
      <c r="I37" s="79">
        <f>IF(Z37="","",IF(COUNTIF($Y$5:$Y$154,Z37)=0,"⚠ الصنف غير موجود في المبيعات",IFERROR(INDEX('قائمة الأصناف'!$B$3:$B$1000,MATCH(Z37,'قائمة الأصناف'!$C$3:$C$1000,0)),"⚠ كود غير معرف")))</f>
        <v/>
      </c>
      <c r="J37" s="69">
        <f>IF(AND(Z37="",TRIM(K37)="",M37="",N37=""),"",IF(AND(Z37&lt;&gt;"",COUNTIF($Y$5:$Y$154,Z37)=0),"✗ حُذف من المبيعات — مستبعد من الحساب",IF(N37="","✗ لم تصل من المورد","✓ تم استلام الفاتورة")))</f>
        <v/>
      </c>
      <c r="K37" s="91" t="n"/>
      <c r="L37" s="88" t="n"/>
      <c r="M37" s="89" t="n"/>
      <c r="N37" s="90" t="n"/>
      <c r="O37" s="71">
        <f>IF(OR(M37="",N37=""),"",IF(COUNTIF($Y$5:$Y$154,Z37)=0,"",M37*N37))</f>
        <v/>
      </c>
      <c r="P37" s="71">
        <f>IF(O37="","",O37*الإعدادات!$B$8)</f>
        <v/>
      </c>
      <c r="Q37" s="71">
        <f>IF(O37="","",O37+P37)</f>
        <v/>
      </c>
      <c r="R37" s="92">
        <f>IF(Y37="","",SUMIFS($M$5:$M$154,$Z$5:$Z$154,Y37))</f>
        <v/>
      </c>
      <c r="S37" s="92">
        <f>IF(Y37="","",COUNTIFS($Z$5:$Z$154,Y37))</f>
        <v/>
      </c>
      <c r="T37" s="71">
        <f>IF(Y37="","",SUMIFS($O$5:$O$154,$Z$5:$Z$154,Y37))</f>
        <v/>
      </c>
      <c r="U37" s="71">
        <f>IF(Y37="","",IF(N(R37)=0,"",T37/R37))</f>
        <v/>
      </c>
      <c r="V37" s="71">
        <f>IF(Y37="","",N(E37)-T37)</f>
        <v/>
      </c>
      <c r="W37" s="72">
        <f>IF(Y37="","",IF(N(E37)=0,"",V37/E37))</f>
        <v/>
      </c>
      <c r="X37" s="69">
        <f>IF(Y37="","",IF(S37=0,"⏳ لا توجد فواتير شراء",IF(COUNTIFS($Z$5:$Z$154,Y37,$N$5:$N$154,"&gt;0")=S37,"✓ اكتملت جميع الفواتير ("&amp;S37&amp;")","⚠ وصل "&amp;COUNTIFS($Z$5:$Z$154,Y37,$N$5:$N$154,"&gt;0")&amp;" من "&amp;S37&amp;" فواتير")))</f>
        <v/>
      </c>
      <c r="Y37" s="46">
        <f>IF(TRIM(A37)="","",IF(ISNUMBER(VALUE(TRIM(A37))),TEXT(VALUE(TRIM(A37)),"0"),TRIM(A37)))</f>
        <v/>
      </c>
      <c r="Z37" s="46">
        <f>IF(TRIM(H37)="","",IF(ISNUMBER(VALUE(TRIM(H37))),TEXT(VALUE(TRIM(H37)),"0"),TRIM(H37)))</f>
        <v/>
      </c>
    </row>
    <row r="38" ht="15" customHeight="1" s="47">
      <c r="A38" s="88" t="n"/>
      <c r="B38" s="79">
        <f>IF(Y38="","",IFERROR(INDEX('قائمة الأصناف'!$B$3:$B$1000,MATCH(Y38,'قائمة الأصناف'!$C$3:$C$1000,0)),"⚠ كود غير معرف"))</f>
        <v/>
      </c>
      <c r="C38" s="89" t="n"/>
      <c r="D38" s="90" t="n"/>
      <c r="E38" s="71">
        <f>IF(OR(C38="",D38=""),"",C38*D38)</f>
        <v/>
      </c>
      <c r="F38" s="71">
        <f>IF(E38="","",E38*الإعدادات!$B$8)</f>
        <v/>
      </c>
      <c r="G38" s="71">
        <f>IF(E38="","",E38+F38)</f>
        <v/>
      </c>
      <c r="H38" s="88" t="n"/>
      <c r="I38" s="79">
        <f>IF(Z38="","",IF(COUNTIF($Y$5:$Y$154,Z38)=0,"⚠ الصنف غير موجود في المبيعات",IFERROR(INDEX('قائمة الأصناف'!$B$3:$B$1000,MATCH(Z38,'قائمة الأصناف'!$C$3:$C$1000,0)),"⚠ كود غير معرف")))</f>
        <v/>
      </c>
      <c r="J38" s="69">
        <f>IF(AND(Z38="",TRIM(K38)="",M38="",N38=""),"",IF(AND(Z38&lt;&gt;"",COUNTIF($Y$5:$Y$154,Z38)=0),"✗ حُذف من المبيعات — مستبعد من الحساب",IF(N38="","✗ لم تصل من المورد","✓ تم استلام الفاتورة")))</f>
        <v/>
      </c>
      <c r="K38" s="91" t="n"/>
      <c r="L38" s="88" t="n"/>
      <c r="M38" s="89" t="n"/>
      <c r="N38" s="90" t="n"/>
      <c r="O38" s="71">
        <f>IF(OR(M38="",N38=""),"",IF(COUNTIF($Y$5:$Y$154,Z38)=0,"",M38*N38))</f>
        <v/>
      </c>
      <c r="P38" s="71">
        <f>IF(O38="","",O38*الإعدادات!$B$8)</f>
        <v/>
      </c>
      <c r="Q38" s="71">
        <f>IF(O38="","",O38+P38)</f>
        <v/>
      </c>
      <c r="R38" s="92">
        <f>IF(Y38="","",SUMIFS($M$5:$M$154,$Z$5:$Z$154,Y38))</f>
        <v/>
      </c>
      <c r="S38" s="92">
        <f>IF(Y38="","",COUNTIFS($Z$5:$Z$154,Y38))</f>
        <v/>
      </c>
      <c r="T38" s="71">
        <f>IF(Y38="","",SUMIFS($O$5:$O$154,$Z$5:$Z$154,Y38))</f>
        <v/>
      </c>
      <c r="U38" s="71">
        <f>IF(Y38="","",IF(N(R38)=0,"",T38/R38))</f>
        <v/>
      </c>
      <c r="V38" s="71">
        <f>IF(Y38="","",N(E38)-T38)</f>
        <v/>
      </c>
      <c r="W38" s="72">
        <f>IF(Y38="","",IF(N(E38)=0,"",V38/E38))</f>
        <v/>
      </c>
      <c r="X38" s="69">
        <f>IF(Y38="","",IF(S38=0,"⏳ لا توجد فواتير شراء",IF(COUNTIFS($Z$5:$Z$154,Y38,$N$5:$N$154,"&gt;0")=S38,"✓ اكتملت جميع الفواتير ("&amp;S38&amp;")","⚠ وصل "&amp;COUNTIFS($Z$5:$Z$154,Y38,$N$5:$N$154,"&gt;0")&amp;" من "&amp;S38&amp;" فواتير")))</f>
        <v/>
      </c>
      <c r="Y38" s="46">
        <f>IF(TRIM(A38)="","",IF(ISNUMBER(VALUE(TRIM(A38))),TEXT(VALUE(TRIM(A38)),"0"),TRIM(A38)))</f>
        <v/>
      </c>
      <c r="Z38" s="46">
        <f>IF(TRIM(H38)="","",IF(ISNUMBER(VALUE(TRIM(H38))),TEXT(VALUE(TRIM(H38)),"0"),TRIM(H38)))</f>
        <v/>
      </c>
    </row>
    <row r="39" ht="15" customHeight="1" s="47">
      <c r="A39" s="88" t="n"/>
      <c r="B39" s="79">
        <f>IF(Y39="","",IFERROR(INDEX('قائمة الأصناف'!$B$3:$B$1000,MATCH(Y39,'قائمة الأصناف'!$C$3:$C$1000,0)),"⚠ كود غير معرف"))</f>
        <v/>
      </c>
      <c r="C39" s="89" t="n"/>
      <c r="D39" s="90" t="n"/>
      <c r="E39" s="71">
        <f>IF(OR(C39="",D39=""),"",C39*D39)</f>
        <v/>
      </c>
      <c r="F39" s="71">
        <f>IF(E39="","",E39*الإعدادات!$B$8)</f>
        <v/>
      </c>
      <c r="G39" s="71">
        <f>IF(E39="","",E39+F39)</f>
        <v/>
      </c>
      <c r="H39" s="88" t="n"/>
      <c r="I39" s="79">
        <f>IF(Z39="","",IF(COUNTIF($Y$5:$Y$154,Z39)=0,"⚠ الصنف غير موجود في المبيعات",IFERROR(INDEX('قائمة الأصناف'!$B$3:$B$1000,MATCH(Z39,'قائمة الأصناف'!$C$3:$C$1000,0)),"⚠ كود غير معرف")))</f>
        <v/>
      </c>
      <c r="J39" s="69">
        <f>IF(AND(Z39="",TRIM(K39)="",M39="",N39=""),"",IF(AND(Z39&lt;&gt;"",COUNTIF($Y$5:$Y$154,Z39)=0),"✗ حُذف من المبيعات — مستبعد من الحساب",IF(N39="","✗ لم تصل من المورد","✓ تم استلام الفاتورة")))</f>
        <v/>
      </c>
      <c r="K39" s="91" t="n"/>
      <c r="L39" s="88" t="n"/>
      <c r="M39" s="89" t="n"/>
      <c r="N39" s="90" t="n"/>
      <c r="O39" s="71">
        <f>IF(OR(M39="",N39=""),"",IF(COUNTIF($Y$5:$Y$154,Z39)=0,"",M39*N39))</f>
        <v/>
      </c>
      <c r="P39" s="71">
        <f>IF(O39="","",O39*الإعدادات!$B$8)</f>
        <v/>
      </c>
      <c r="Q39" s="71">
        <f>IF(O39="","",O39+P39)</f>
        <v/>
      </c>
      <c r="R39" s="92">
        <f>IF(Y39="","",SUMIFS($M$5:$M$154,$Z$5:$Z$154,Y39))</f>
        <v/>
      </c>
      <c r="S39" s="92">
        <f>IF(Y39="","",COUNTIFS($Z$5:$Z$154,Y39))</f>
        <v/>
      </c>
      <c r="T39" s="71">
        <f>IF(Y39="","",SUMIFS($O$5:$O$154,$Z$5:$Z$154,Y39))</f>
        <v/>
      </c>
      <c r="U39" s="71">
        <f>IF(Y39="","",IF(N(R39)=0,"",T39/R39))</f>
        <v/>
      </c>
      <c r="V39" s="71">
        <f>IF(Y39="","",N(E39)-T39)</f>
        <v/>
      </c>
      <c r="W39" s="72">
        <f>IF(Y39="","",IF(N(E39)=0,"",V39/E39))</f>
        <v/>
      </c>
      <c r="X39" s="69">
        <f>IF(Y39="","",IF(S39=0,"⏳ لا توجد فواتير شراء",IF(COUNTIFS($Z$5:$Z$154,Y39,$N$5:$N$154,"&gt;0")=S39,"✓ اكتملت جميع الفواتير ("&amp;S39&amp;")","⚠ وصل "&amp;COUNTIFS($Z$5:$Z$154,Y39,$N$5:$N$154,"&gt;0")&amp;" من "&amp;S39&amp;" فواتير")))</f>
        <v/>
      </c>
      <c r="Y39" s="46">
        <f>IF(TRIM(A39)="","",IF(ISNUMBER(VALUE(TRIM(A39))),TEXT(VALUE(TRIM(A39)),"0"),TRIM(A39)))</f>
        <v/>
      </c>
      <c r="Z39" s="46">
        <f>IF(TRIM(H39)="","",IF(ISNUMBER(VALUE(TRIM(H39))),TEXT(VALUE(TRIM(H39)),"0"),TRIM(H39)))</f>
        <v/>
      </c>
    </row>
    <row r="40" ht="15" customHeight="1" s="47">
      <c r="A40" s="88" t="n"/>
      <c r="B40" s="79">
        <f>IF(Y40="","",IFERROR(INDEX('قائمة الأصناف'!$B$3:$B$1000,MATCH(Y40,'قائمة الأصناف'!$C$3:$C$1000,0)),"⚠ كود غير معرف"))</f>
        <v/>
      </c>
      <c r="C40" s="89" t="n"/>
      <c r="D40" s="90" t="n"/>
      <c r="E40" s="71">
        <f>IF(OR(C40="",D40=""),"",C40*D40)</f>
        <v/>
      </c>
      <c r="F40" s="71">
        <f>IF(E40="","",E40*الإعدادات!$B$8)</f>
        <v/>
      </c>
      <c r="G40" s="71">
        <f>IF(E40="","",E40+F40)</f>
        <v/>
      </c>
      <c r="H40" s="88" t="n"/>
      <c r="I40" s="79">
        <f>IF(Z40="","",IF(COUNTIF($Y$5:$Y$154,Z40)=0,"⚠ الصنف غير موجود في المبيعات",IFERROR(INDEX('قائمة الأصناف'!$B$3:$B$1000,MATCH(Z40,'قائمة الأصناف'!$C$3:$C$1000,0)),"⚠ كود غير معرف")))</f>
        <v/>
      </c>
      <c r="J40" s="69">
        <f>IF(AND(Z40="",TRIM(K40)="",M40="",N40=""),"",IF(AND(Z40&lt;&gt;"",COUNTIF($Y$5:$Y$154,Z40)=0),"✗ حُذف من المبيعات — مستبعد من الحساب",IF(N40="","✗ لم تصل من المورد","✓ تم استلام الفاتورة")))</f>
        <v/>
      </c>
      <c r="K40" s="91" t="n"/>
      <c r="L40" s="88" t="n"/>
      <c r="M40" s="89" t="n"/>
      <c r="N40" s="90" t="n"/>
      <c r="O40" s="71">
        <f>IF(OR(M40="",N40=""),"",IF(COUNTIF($Y$5:$Y$154,Z40)=0,"",M40*N40))</f>
        <v/>
      </c>
      <c r="P40" s="71">
        <f>IF(O40="","",O40*الإعدادات!$B$8)</f>
        <v/>
      </c>
      <c r="Q40" s="71">
        <f>IF(O40="","",O40+P40)</f>
        <v/>
      </c>
      <c r="R40" s="92">
        <f>IF(Y40="","",SUMIFS($M$5:$M$154,$Z$5:$Z$154,Y40))</f>
        <v/>
      </c>
      <c r="S40" s="92">
        <f>IF(Y40="","",COUNTIFS($Z$5:$Z$154,Y40))</f>
        <v/>
      </c>
      <c r="T40" s="71">
        <f>IF(Y40="","",SUMIFS($O$5:$O$154,$Z$5:$Z$154,Y40))</f>
        <v/>
      </c>
      <c r="U40" s="71">
        <f>IF(Y40="","",IF(N(R40)=0,"",T40/R40))</f>
        <v/>
      </c>
      <c r="V40" s="71">
        <f>IF(Y40="","",N(E40)-T40)</f>
        <v/>
      </c>
      <c r="W40" s="72">
        <f>IF(Y40="","",IF(N(E40)=0,"",V40/E40))</f>
        <v/>
      </c>
      <c r="X40" s="69">
        <f>IF(Y40="","",IF(S40=0,"⏳ لا توجد فواتير شراء",IF(COUNTIFS($Z$5:$Z$154,Y40,$N$5:$N$154,"&gt;0")=S40,"✓ اكتملت جميع الفواتير ("&amp;S40&amp;")","⚠ وصل "&amp;COUNTIFS($Z$5:$Z$154,Y40,$N$5:$N$154,"&gt;0")&amp;" من "&amp;S40&amp;" فواتير")))</f>
        <v/>
      </c>
      <c r="Y40" s="46">
        <f>IF(TRIM(A40)="","",IF(ISNUMBER(VALUE(TRIM(A40))),TEXT(VALUE(TRIM(A40)),"0"),TRIM(A40)))</f>
        <v/>
      </c>
      <c r="Z40" s="46">
        <f>IF(TRIM(H40)="","",IF(ISNUMBER(VALUE(TRIM(H40))),TEXT(VALUE(TRIM(H40)),"0"),TRIM(H40)))</f>
        <v/>
      </c>
    </row>
    <row r="41" ht="15" customHeight="1" s="47">
      <c r="A41" s="88" t="n"/>
      <c r="B41" s="79">
        <f>IF(Y41="","",IFERROR(INDEX('قائمة الأصناف'!$B$3:$B$1000,MATCH(Y41,'قائمة الأصناف'!$C$3:$C$1000,0)),"⚠ كود غير معرف"))</f>
        <v/>
      </c>
      <c r="C41" s="89" t="n"/>
      <c r="D41" s="90" t="n"/>
      <c r="E41" s="71">
        <f>IF(OR(C41="",D41=""),"",C41*D41)</f>
        <v/>
      </c>
      <c r="F41" s="71">
        <f>IF(E41="","",E41*الإعدادات!$B$8)</f>
        <v/>
      </c>
      <c r="G41" s="71">
        <f>IF(E41="","",E41+F41)</f>
        <v/>
      </c>
      <c r="H41" s="88" t="n"/>
      <c r="I41" s="79">
        <f>IF(Z41="","",IF(COUNTIF($Y$5:$Y$154,Z41)=0,"⚠ الصنف غير موجود في المبيعات",IFERROR(INDEX('قائمة الأصناف'!$B$3:$B$1000,MATCH(Z41,'قائمة الأصناف'!$C$3:$C$1000,0)),"⚠ كود غير معرف")))</f>
        <v/>
      </c>
      <c r="J41" s="69">
        <f>IF(AND(Z41="",TRIM(K41)="",M41="",N41=""),"",IF(AND(Z41&lt;&gt;"",COUNTIF($Y$5:$Y$154,Z41)=0),"✗ حُذف من المبيعات — مستبعد من الحساب",IF(N41="","✗ لم تصل من المورد","✓ تم استلام الفاتورة")))</f>
        <v/>
      </c>
      <c r="K41" s="91" t="n"/>
      <c r="L41" s="88" t="n"/>
      <c r="M41" s="89" t="n"/>
      <c r="N41" s="90" t="n"/>
      <c r="O41" s="71">
        <f>IF(OR(M41="",N41=""),"",IF(COUNTIF($Y$5:$Y$154,Z41)=0,"",M41*N41))</f>
        <v/>
      </c>
      <c r="P41" s="71">
        <f>IF(O41="","",O41*الإعدادات!$B$8)</f>
        <v/>
      </c>
      <c r="Q41" s="71">
        <f>IF(O41="","",O41+P41)</f>
        <v/>
      </c>
      <c r="R41" s="92">
        <f>IF(Y41="","",SUMIFS($M$5:$M$154,$Z$5:$Z$154,Y41))</f>
        <v/>
      </c>
      <c r="S41" s="92">
        <f>IF(Y41="","",COUNTIFS($Z$5:$Z$154,Y41))</f>
        <v/>
      </c>
      <c r="T41" s="71">
        <f>IF(Y41="","",SUMIFS($O$5:$O$154,$Z$5:$Z$154,Y41))</f>
        <v/>
      </c>
      <c r="U41" s="71">
        <f>IF(Y41="","",IF(N(R41)=0,"",T41/R41))</f>
        <v/>
      </c>
      <c r="V41" s="71">
        <f>IF(Y41="","",N(E41)-T41)</f>
        <v/>
      </c>
      <c r="W41" s="72">
        <f>IF(Y41="","",IF(N(E41)=0,"",V41/E41))</f>
        <v/>
      </c>
      <c r="X41" s="69">
        <f>IF(Y41="","",IF(S41=0,"⏳ لا توجد فواتير شراء",IF(COUNTIFS($Z$5:$Z$154,Y41,$N$5:$N$154,"&gt;0")=S41,"✓ اكتملت جميع الفواتير ("&amp;S41&amp;")","⚠ وصل "&amp;COUNTIFS($Z$5:$Z$154,Y41,$N$5:$N$154,"&gt;0")&amp;" من "&amp;S41&amp;" فواتير")))</f>
        <v/>
      </c>
      <c r="Y41" s="46">
        <f>IF(TRIM(A41)="","",IF(ISNUMBER(VALUE(TRIM(A41))),TEXT(VALUE(TRIM(A41)),"0"),TRIM(A41)))</f>
        <v/>
      </c>
      <c r="Z41" s="46">
        <f>IF(TRIM(H41)="","",IF(ISNUMBER(VALUE(TRIM(H41))),TEXT(VALUE(TRIM(H41)),"0"),TRIM(H41)))</f>
        <v/>
      </c>
    </row>
    <row r="42" ht="15" customHeight="1" s="47">
      <c r="A42" s="88" t="n"/>
      <c r="B42" s="79">
        <f>IF(Y42="","",IFERROR(INDEX('قائمة الأصناف'!$B$3:$B$1000,MATCH(Y42,'قائمة الأصناف'!$C$3:$C$1000,0)),"⚠ كود غير معرف"))</f>
        <v/>
      </c>
      <c r="C42" s="89" t="n"/>
      <c r="D42" s="90" t="n"/>
      <c r="E42" s="71">
        <f>IF(OR(C42="",D42=""),"",C42*D42)</f>
        <v/>
      </c>
      <c r="F42" s="71">
        <f>IF(E42="","",E42*الإعدادات!$B$8)</f>
        <v/>
      </c>
      <c r="G42" s="71">
        <f>IF(E42="","",E42+F42)</f>
        <v/>
      </c>
      <c r="H42" s="88" t="n"/>
      <c r="I42" s="79">
        <f>IF(Z42="","",IF(COUNTIF($Y$5:$Y$154,Z42)=0,"⚠ الصنف غير موجود في المبيعات",IFERROR(INDEX('قائمة الأصناف'!$B$3:$B$1000,MATCH(Z42,'قائمة الأصناف'!$C$3:$C$1000,0)),"⚠ كود غير معرف")))</f>
        <v/>
      </c>
      <c r="J42" s="69">
        <f>IF(AND(Z42="",TRIM(K42)="",M42="",N42=""),"",IF(AND(Z42&lt;&gt;"",COUNTIF($Y$5:$Y$154,Z42)=0),"✗ حُذف من المبيعات — مستبعد من الحساب",IF(N42="","✗ لم تصل من المورد","✓ تم استلام الفاتورة")))</f>
        <v/>
      </c>
      <c r="K42" s="91" t="n"/>
      <c r="L42" s="88" t="n"/>
      <c r="M42" s="89" t="n"/>
      <c r="N42" s="90" t="n"/>
      <c r="O42" s="71">
        <f>IF(OR(M42="",N42=""),"",IF(COUNTIF($Y$5:$Y$154,Z42)=0,"",M42*N42))</f>
        <v/>
      </c>
      <c r="P42" s="71">
        <f>IF(O42="","",O42*الإعدادات!$B$8)</f>
        <v/>
      </c>
      <c r="Q42" s="71">
        <f>IF(O42="","",O42+P42)</f>
        <v/>
      </c>
      <c r="R42" s="92">
        <f>IF(Y42="","",SUMIFS($M$5:$M$154,$Z$5:$Z$154,Y42))</f>
        <v/>
      </c>
      <c r="S42" s="92">
        <f>IF(Y42="","",COUNTIFS($Z$5:$Z$154,Y42))</f>
        <v/>
      </c>
      <c r="T42" s="71">
        <f>IF(Y42="","",SUMIFS($O$5:$O$154,$Z$5:$Z$154,Y42))</f>
        <v/>
      </c>
      <c r="U42" s="71">
        <f>IF(Y42="","",IF(N(R42)=0,"",T42/R42))</f>
        <v/>
      </c>
      <c r="V42" s="71">
        <f>IF(Y42="","",N(E42)-T42)</f>
        <v/>
      </c>
      <c r="W42" s="72">
        <f>IF(Y42="","",IF(N(E42)=0,"",V42/E42))</f>
        <v/>
      </c>
      <c r="X42" s="69">
        <f>IF(Y42="","",IF(S42=0,"⏳ لا توجد فواتير شراء",IF(COUNTIFS($Z$5:$Z$154,Y42,$N$5:$N$154,"&gt;0")=S42,"✓ اكتملت جميع الفواتير ("&amp;S42&amp;")","⚠ وصل "&amp;COUNTIFS($Z$5:$Z$154,Y42,$N$5:$N$154,"&gt;0")&amp;" من "&amp;S42&amp;" فواتير")))</f>
        <v/>
      </c>
      <c r="Y42" s="46">
        <f>IF(TRIM(A42)="","",IF(ISNUMBER(VALUE(TRIM(A42))),TEXT(VALUE(TRIM(A42)),"0"),TRIM(A42)))</f>
        <v/>
      </c>
      <c r="Z42" s="46">
        <f>IF(TRIM(H42)="","",IF(ISNUMBER(VALUE(TRIM(H42))),TEXT(VALUE(TRIM(H42)),"0"),TRIM(H42)))</f>
        <v/>
      </c>
    </row>
    <row r="43" ht="15" customHeight="1" s="47">
      <c r="A43" s="88" t="n"/>
      <c r="B43" s="79">
        <f>IF(Y43="","",IFERROR(INDEX('قائمة الأصناف'!$B$3:$B$1000,MATCH(Y43,'قائمة الأصناف'!$C$3:$C$1000,0)),"⚠ كود غير معرف"))</f>
        <v/>
      </c>
      <c r="C43" s="89" t="n"/>
      <c r="D43" s="90" t="n"/>
      <c r="E43" s="71">
        <f>IF(OR(C43="",D43=""),"",C43*D43)</f>
        <v/>
      </c>
      <c r="F43" s="71">
        <f>IF(E43="","",E43*الإعدادات!$B$8)</f>
        <v/>
      </c>
      <c r="G43" s="71">
        <f>IF(E43="","",E43+F43)</f>
        <v/>
      </c>
      <c r="H43" s="88" t="n"/>
      <c r="I43" s="79">
        <f>IF(Z43="","",IF(COUNTIF($Y$5:$Y$154,Z43)=0,"⚠ الصنف غير موجود في المبيعات",IFERROR(INDEX('قائمة الأصناف'!$B$3:$B$1000,MATCH(Z43,'قائمة الأصناف'!$C$3:$C$1000,0)),"⚠ كود غير معرف")))</f>
        <v/>
      </c>
      <c r="J43" s="69">
        <f>IF(AND(Z43="",TRIM(K43)="",M43="",N43=""),"",IF(AND(Z43&lt;&gt;"",COUNTIF($Y$5:$Y$154,Z43)=0),"✗ حُذف من المبيعات — مستبعد من الحساب",IF(N43="","✗ لم تصل من المورد","✓ تم استلام الفاتورة")))</f>
        <v/>
      </c>
      <c r="K43" s="91" t="n"/>
      <c r="L43" s="88" t="n"/>
      <c r="M43" s="89" t="n"/>
      <c r="N43" s="90" t="n"/>
      <c r="O43" s="71">
        <f>IF(OR(M43="",N43=""),"",IF(COUNTIF($Y$5:$Y$154,Z43)=0,"",M43*N43))</f>
        <v/>
      </c>
      <c r="P43" s="71">
        <f>IF(O43="","",O43*الإعدادات!$B$8)</f>
        <v/>
      </c>
      <c r="Q43" s="71">
        <f>IF(O43="","",O43+P43)</f>
        <v/>
      </c>
      <c r="R43" s="92">
        <f>IF(Y43="","",SUMIFS($M$5:$M$154,$Z$5:$Z$154,Y43))</f>
        <v/>
      </c>
      <c r="S43" s="92">
        <f>IF(Y43="","",COUNTIFS($Z$5:$Z$154,Y43))</f>
        <v/>
      </c>
      <c r="T43" s="71">
        <f>IF(Y43="","",SUMIFS($O$5:$O$154,$Z$5:$Z$154,Y43))</f>
        <v/>
      </c>
      <c r="U43" s="71">
        <f>IF(Y43="","",IF(N(R43)=0,"",T43/R43))</f>
        <v/>
      </c>
      <c r="V43" s="71">
        <f>IF(Y43="","",N(E43)-T43)</f>
        <v/>
      </c>
      <c r="W43" s="72">
        <f>IF(Y43="","",IF(N(E43)=0,"",V43/E43))</f>
        <v/>
      </c>
      <c r="X43" s="69">
        <f>IF(Y43="","",IF(S43=0,"⏳ لا توجد فواتير شراء",IF(COUNTIFS($Z$5:$Z$154,Y43,$N$5:$N$154,"&gt;0")=S43,"✓ اكتملت جميع الفواتير ("&amp;S43&amp;")","⚠ وصل "&amp;COUNTIFS($Z$5:$Z$154,Y43,$N$5:$N$154,"&gt;0")&amp;" من "&amp;S43&amp;" فواتير")))</f>
        <v/>
      </c>
      <c r="Y43" s="46">
        <f>IF(TRIM(A43)="","",IF(ISNUMBER(VALUE(TRIM(A43))),TEXT(VALUE(TRIM(A43)),"0"),TRIM(A43)))</f>
        <v/>
      </c>
      <c r="Z43" s="46">
        <f>IF(TRIM(H43)="","",IF(ISNUMBER(VALUE(TRIM(H43))),TEXT(VALUE(TRIM(H43)),"0"),TRIM(H43)))</f>
        <v/>
      </c>
    </row>
    <row r="44" ht="15" customHeight="1" s="47">
      <c r="A44" s="88" t="n"/>
      <c r="B44" s="79">
        <f>IF(Y44="","",IFERROR(INDEX('قائمة الأصناف'!$B$3:$B$1000,MATCH(Y44,'قائمة الأصناف'!$C$3:$C$1000,0)),"⚠ كود غير معرف"))</f>
        <v/>
      </c>
      <c r="C44" s="89" t="n"/>
      <c r="D44" s="90" t="n"/>
      <c r="E44" s="71">
        <f>IF(OR(C44="",D44=""),"",C44*D44)</f>
        <v/>
      </c>
      <c r="F44" s="71">
        <f>IF(E44="","",E44*الإعدادات!$B$8)</f>
        <v/>
      </c>
      <c r="G44" s="71">
        <f>IF(E44="","",E44+F44)</f>
        <v/>
      </c>
      <c r="H44" s="88" t="n"/>
      <c r="I44" s="79">
        <f>IF(Z44="","",IF(COUNTIF($Y$5:$Y$154,Z44)=0,"⚠ الصنف غير موجود في المبيعات",IFERROR(INDEX('قائمة الأصناف'!$B$3:$B$1000,MATCH(Z44,'قائمة الأصناف'!$C$3:$C$1000,0)),"⚠ كود غير معرف")))</f>
        <v/>
      </c>
      <c r="J44" s="69">
        <f>IF(AND(Z44="",TRIM(K44)="",M44="",N44=""),"",IF(AND(Z44&lt;&gt;"",COUNTIF($Y$5:$Y$154,Z44)=0),"✗ حُذف من المبيعات — مستبعد من الحساب",IF(N44="","✗ لم تصل من المورد","✓ تم استلام الفاتورة")))</f>
        <v/>
      </c>
      <c r="K44" s="91" t="n"/>
      <c r="L44" s="88" t="n"/>
      <c r="M44" s="89" t="n"/>
      <c r="N44" s="90" t="n"/>
      <c r="O44" s="71">
        <f>IF(OR(M44="",N44=""),"",IF(COUNTIF($Y$5:$Y$154,Z44)=0,"",M44*N44))</f>
        <v/>
      </c>
      <c r="P44" s="71">
        <f>IF(O44="","",O44*الإعدادات!$B$8)</f>
        <v/>
      </c>
      <c r="Q44" s="71">
        <f>IF(O44="","",O44+P44)</f>
        <v/>
      </c>
      <c r="R44" s="92">
        <f>IF(Y44="","",SUMIFS($M$5:$M$154,$Z$5:$Z$154,Y44))</f>
        <v/>
      </c>
      <c r="S44" s="92">
        <f>IF(Y44="","",COUNTIFS($Z$5:$Z$154,Y44))</f>
        <v/>
      </c>
      <c r="T44" s="71">
        <f>IF(Y44="","",SUMIFS($O$5:$O$154,$Z$5:$Z$154,Y44))</f>
        <v/>
      </c>
      <c r="U44" s="71">
        <f>IF(Y44="","",IF(N(R44)=0,"",T44/R44))</f>
        <v/>
      </c>
      <c r="V44" s="71">
        <f>IF(Y44="","",N(E44)-T44)</f>
        <v/>
      </c>
      <c r="W44" s="72">
        <f>IF(Y44="","",IF(N(E44)=0,"",V44/E44))</f>
        <v/>
      </c>
      <c r="X44" s="69">
        <f>IF(Y44="","",IF(S44=0,"⏳ لا توجد فواتير شراء",IF(COUNTIFS($Z$5:$Z$154,Y44,$N$5:$N$154,"&gt;0")=S44,"✓ اكتملت جميع الفواتير ("&amp;S44&amp;")","⚠ وصل "&amp;COUNTIFS($Z$5:$Z$154,Y44,$N$5:$N$154,"&gt;0")&amp;" من "&amp;S44&amp;" فواتير")))</f>
        <v/>
      </c>
      <c r="Y44" s="46">
        <f>IF(TRIM(A44)="","",IF(ISNUMBER(VALUE(TRIM(A44))),TEXT(VALUE(TRIM(A44)),"0"),TRIM(A44)))</f>
        <v/>
      </c>
      <c r="Z44" s="46">
        <f>IF(TRIM(H44)="","",IF(ISNUMBER(VALUE(TRIM(H44))),TEXT(VALUE(TRIM(H44)),"0"),TRIM(H44)))</f>
        <v/>
      </c>
    </row>
    <row r="45" ht="15" customHeight="1" s="47">
      <c r="A45" s="88" t="n"/>
      <c r="B45" s="79">
        <f>IF(Y45="","",IFERROR(INDEX('قائمة الأصناف'!$B$3:$B$1000,MATCH(Y45,'قائمة الأصناف'!$C$3:$C$1000,0)),"⚠ كود غير معرف"))</f>
        <v/>
      </c>
      <c r="C45" s="89" t="n"/>
      <c r="D45" s="90" t="n"/>
      <c r="E45" s="71">
        <f>IF(OR(C45="",D45=""),"",C45*D45)</f>
        <v/>
      </c>
      <c r="F45" s="71">
        <f>IF(E45="","",E45*الإعدادات!$B$8)</f>
        <v/>
      </c>
      <c r="G45" s="71">
        <f>IF(E45="","",E45+F45)</f>
        <v/>
      </c>
      <c r="H45" s="88" t="n"/>
      <c r="I45" s="79">
        <f>IF(Z45="","",IF(COUNTIF($Y$5:$Y$154,Z45)=0,"⚠ الصنف غير موجود في المبيعات",IFERROR(INDEX('قائمة الأصناف'!$B$3:$B$1000,MATCH(Z45,'قائمة الأصناف'!$C$3:$C$1000,0)),"⚠ كود غير معرف")))</f>
        <v/>
      </c>
      <c r="J45" s="69">
        <f>IF(AND(Z45="",TRIM(K45)="",M45="",N45=""),"",IF(AND(Z45&lt;&gt;"",COUNTIF($Y$5:$Y$154,Z45)=0),"✗ حُذف من المبيعات — مستبعد من الحساب",IF(N45="","✗ لم تصل من المورد","✓ تم استلام الفاتورة")))</f>
        <v/>
      </c>
      <c r="K45" s="91" t="n"/>
      <c r="L45" s="88" t="n"/>
      <c r="M45" s="89" t="n"/>
      <c r="N45" s="90" t="n"/>
      <c r="O45" s="71">
        <f>IF(OR(M45="",N45=""),"",IF(COUNTIF($Y$5:$Y$154,Z45)=0,"",M45*N45))</f>
        <v/>
      </c>
      <c r="P45" s="71">
        <f>IF(O45="","",O45*الإعدادات!$B$8)</f>
        <v/>
      </c>
      <c r="Q45" s="71">
        <f>IF(O45="","",O45+P45)</f>
        <v/>
      </c>
      <c r="R45" s="92">
        <f>IF(Y45="","",SUMIFS($M$5:$M$154,$Z$5:$Z$154,Y45))</f>
        <v/>
      </c>
      <c r="S45" s="92">
        <f>IF(Y45="","",COUNTIFS($Z$5:$Z$154,Y45))</f>
        <v/>
      </c>
      <c r="T45" s="71">
        <f>IF(Y45="","",SUMIFS($O$5:$O$154,$Z$5:$Z$154,Y45))</f>
        <v/>
      </c>
      <c r="U45" s="71">
        <f>IF(Y45="","",IF(N(R45)=0,"",T45/R45))</f>
        <v/>
      </c>
      <c r="V45" s="71">
        <f>IF(Y45="","",N(E45)-T45)</f>
        <v/>
      </c>
      <c r="W45" s="72">
        <f>IF(Y45="","",IF(N(E45)=0,"",V45/E45))</f>
        <v/>
      </c>
      <c r="X45" s="69">
        <f>IF(Y45="","",IF(S45=0,"⏳ لا توجد فواتير شراء",IF(COUNTIFS($Z$5:$Z$154,Y45,$N$5:$N$154,"&gt;0")=S45,"✓ اكتملت جميع الفواتير ("&amp;S45&amp;")","⚠ وصل "&amp;COUNTIFS($Z$5:$Z$154,Y45,$N$5:$N$154,"&gt;0")&amp;" من "&amp;S45&amp;" فواتير")))</f>
        <v/>
      </c>
      <c r="Y45" s="46">
        <f>IF(TRIM(A45)="","",IF(ISNUMBER(VALUE(TRIM(A45))),TEXT(VALUE(TRIM(A45)),"0"),TRIM(A45)))</f>
        <v/>
      </c>
      <c r="Z45" s="46">
        <f>IF(TRIM(H45)="","",IF(ISNUMBER(VALUE(TRIM(H45))),TEXT(VALUE(TRIM(H45)),"0"),TRIM(H45)))</f>
        <v/>
      </c>
    </row>
    <row r="46" ht="15" customHeight="1" s="47">
      <c r="A46" s="88" t="n"/>
      <c r="B46" s="79">
        <f>IF(Y46="","",IFERROR(INDEX('قائمة الأصناف'!$B$3:$B$1000,MATCH(Y46,'قائمة الأصناف'!$C$3:$C$1000,0)),"⚠ كود غير معرف"))</f>
        <v/>
      </c>
      <c r="C46" s="89" t="n"/>
      <c r="D46" s="90" t="n"/>
      <c r="E46" s="71">
        <f>IF(OR(C46="",D46=""),"",C46*D46)</f>
        <v/>
      </c>
      <c r="F46" s="71">
        <f>IF(E46="","",E46*الإعدادات!$B$8)</f>
        <v/>
      </c>
      <c r="G46" s="71">
        <f>IF(E46="","",E46+F46)</f>
        <v/>
      </c>
      <c r="H46" s="88" t="n"/>
      <c r="I46" s="79">
        <f>IF(Z46="","",IF(COUNTIF($Y$5:$Y$154,Z46)=0,"⚠ الصنف غير موجود في المبيعات",IFERROR(INDEX('قائمة الأصناف'!$B$3:$B$1000,MATCH(Z46,'قائمة الأصناف'!$C$3:$C$1000,0)),"⚠ كود غير معرف")))</f>
        <v/>
      </c>
      <c r="J46" s="69">
        <f>IF(AND(Z46="",TRIM(K46)="",M46="",N46=""),"",IF(AND(Z46&lt;&gt;"",COUNTIF($Y$5:$Y$154,Z46)=0),"✗ حُذف من المبيعات — مستبعد من الحساب",IF(N46="","✗ لم تصل من المورد","✓ تم استلام الفاتورة")))</f>
        <v/>
      </c>
      <c r="K46" s="91" t="n"/>
      <c r="L46" s="88" t="n"/>
      <c r="M46" s="89" t="n"/>
      <c r="N46" s="90" t="n"/>
      <c r="O46" s="71">
        <f>IF(OR(M46="",N46=""),"",IF(COUNTIF($Y$5:$Y$154,Z46)=0,"",M46*N46))</f>
        <v/>
      </c>
      <c r="P46" s="71">
        <f>IF(O46="","",O46*الإعدادات!$B$8)</f>
        <v/>
      </c>
      <c r="Q46" s="71">
        <f>IF(O46="","",O46+P46)</f>
        <v/>
      </c>
      <c r="R46" s="92">
        <f>IF(Y46="","",SUMIFS($M$5:$M$154,$Z$5:$Z$154,Y46))</f>
        <v/>
      </c>
      <c r="S46" s="92">
        <f>IF(Y46="","",COUNTIFS($Z$5:$Z$154,Y46))</f>
        <v/>
      </c>
      <c r="T46" s="71">
        <f>IF(Y46="","",SUMIFS($O$5:$O$154,$Z$5:$Z$154,Y46))</f>
        <v/>
      </c>
      <c r="U46" s="71">
        <f>IF(Y46="","",IF(N(R46)=0,"",T46/R46))</f>
        <v/>
      </c>
      <c r="V46" s="71">
        <f>IF(Y46="","",N(E46)-T46)</f>
        <v/>
      </c>
      <c r="W46" s="72">
        <f>IF(Y46="","",IF(N(E46)=0,"",V46/E46))</f>
        <v/>
      </c>
      <c r="X46" s="69">
        <f>IF(Y46="","",IF(S46=0,"⏳ لا توجد فواتير شراء",IF(COUNTIFS($Z$5:$Z$154,Y46,$N$5:$N$154,"&gt;0")=S46,"✓ اكتملت جميع الفواتير ("&amp;S46&amp;")","⚠ وصل "&amp;COUNTIFS($Z$5:$Z$154,Y46,$N$5:$N$154,"&gt;0")&amp;" من "&amp;S46&amp;" فواتير")))</f>
        <v/>
      </c>
      <c r="Y46" s="46">
        <f>IF(TRIM(A46)="","",IF(ISNUMBER(VALUE(TRIM(A46))),TEXT(VALUE(TRIM(A46)),"0"),TRIM(A46)))</f>
        <v/>
      </c>
      <c r="Z46" s="46">
        <f>IF(TRIM(H46)="","",IF(ISNUMBER(VALUE(TRIM(H46))),TEXT(VALUE(TRIM(H46)),"0"),TRIM(H46)))</f>
        <v/>
      </c>
    </row>
    <row r="47" ht="15" customHeight="1" s="47">
      <c r="A47" s="88" t="n"/>
      <c r="B47" s="79">
        <f>IF(Y47="","",IFERROR(INDEX('قائمة الأصناف'!$B$3:$B$1000,MATCH(Y47,'قائمة الأصناف'!$C$3:$C$1000,0)),"⚠ كود غير معرف"))</f>
        <v/>
      </c>
      <c r="C47" s="89" t="n"/>
      <c r="D47" s="90" t="n"/>
      <c r="E47" s="71">
        <f>IF(OR(C47="",D47=""),"",C47*D47)</f>
        <v/>
      </c>
      <c r="F47" s="71">
        <f>IF(E47="","",E47*الإعدادات!$B$8)</f>
        <v/>
      </c>
      <c r="G47" s="71">
        <f>IF(E47="","",E47+F47)</f>
        <v/>
      </c>
      <c r="H47" s="88" t="n"/>
      <c r="I47" s="79">
        <f>IF(Z47="","",IF(COUNTIF($Y$5:$Y$154,Z47)=0,"⚠ الصنف غير موجود في المبيعات",IFERROR(INDEX('قائمة الأصناف'!$B$3:$B$1000,MATCH(Z47,'قائمة الأصناف'!$C$3:$C$1000,0)),"⚠ كود غير معرف")))</f>
        <v/>
      </c>
      <c r="J47" s="69">
        <f>IF(AND(Z47="",TRIM(K47)="",M47="",N47=""),"",IF(AND(Z47&lt;&gt;"",COUNTIF($Y$5:$Y$154,Z47)=0),"✗ حُذف من المبيعات — مستبعد من الحساب",IF(N47="","✗ لم تصل من المورد","✓ تم استلام الفاتورة")))</f>
        <v/>
      </c>
      <c r="K47" s="91" t="n"/>
      <c r="L47" s="88" t="n"/>
      <c r="M47" s="89" t="n"/>
      <c r="N47" s="90" t="n"/>
      <c r="O47" s="71">
        <f>IF(OR(M47="",N47=""),"",IF(COUNTIF($Y$5:$Y$154,Z47)=0,"",M47*N47))</f>
        <v/>
      </c>
      <c r="P47" s="71">
        <f>IF(O47="","",O47*الإعدادات!$B$8)</f>
        <v/>
      </c>
      <c r="Q47" s="71">
        <f>IF(O47="","",O47+P47)</f>
        <v/>
      </c>
      <c r="R47" s="92">
        <f>IF(Y47="","",SUMIFS($M$5:$M$154,$Z$5:$Z$154,Y47))</f>
        <v/>
      </c>
      <c r="S47" s="92">
        <f>IF(Y47="","",COUNTIFS($Z$5:$Z$154,Y47))</f>
        <v/>
      </c>
      <c r="T47" s="71">
        <f>IF(Y47="","",SUMIFS($O$5:$O$154,$Z$5:$Z$154,Y47))</f>
        <v/>
      </c>
      <c r="U47" s="71">
        <f>IF(Y47="","",IF(N(R47)=0,"",T47/R47))</f>
        <v/>
      </c>
      <c r="V47" s="71">
        <f>IF(Y47="","",N(E47)-T47)</f>
        <v/>
      </c>
      <c r="W47" s="72">
        <f>IF(Y47="","",IF(N(E47)=0,"",V47/E47))</f>
        <v/>
      </c>
      <c r="X47" s="69">
        <f>IF(Y47="","",IF(S47=0,"⏳ لا توجد فواتير شراء",IF(COUNTIFS($Z$5:$Z$154,Y47,$N$5:$N$154,"&gt;0")=S47,"✓ اكتملت جميع الفواتير ("&amp;S47&amp;")","⚠ وصل "&amp;COUNTIFS($Z$5:$Z$154,Y47,$N$5:$N$154,"&gt;0")&amp;" من "&amp;S47&amp;" فواتير")))</f>
        <v/>
      </c>
      <c r="Y47" s="46">
        <f>IF(TRIM(A47)="","",IF(ISNUMBER(VALUE(TRIM(A47))),TEXT(VALUE(TRIM(A47)),"0"),TRIM(A47)))</f>
        <v/>
      </c>
      <c r="Z47" s="46">
        <f>IF(TRIM(H47)="","",IF(ISNUMBER(VALUE(TRIM(H47))),TEXT(VALUE(TRIM(H47)),"0"),TRIM(H47)))</f>
        <v/>
      </c>
    </row>
    <row r="48" ht="15" customHeight="1" s="47">
      <c r="A48" s="88" t="n"/>
      <c r="B48" s="79">
        <f>IF(Y48="","",IFERROR(INDEX('قائمة الأصناف'!$B$3:$B$1000,MATCH(Y48,'قائمة الأصناف'!$C$3:$C$1000,0)),"⚠ كود غير معرف"))</f>
        <v/>
      </c>
      <c r="C48" s="89" t="n"/>
      <c r="D48" s="90" t="n"/>
      <c r="E48" s="71">
        <f>IF(OR(C48="",D48=""),"",C48*D48)</f>
        <v/>
      </c>
      <c r="F48" s="71">
        <f>IF(E48="","",E48*الإعدادات!$B$8)</f>
        <v/>
      </c>
      <c r="G48" s="71">
        <f>IF(E48="","",E48+F48)</f>
        <v/>
      </c>
      <c r="H48" s="88" t="n"/>
      <c r="I48" s="79">
        <f>IF(Z48="","",IF(COUNTIF($Y$5:$Y$154,Z48)=0,"⚠ الصنف غير موجود في المبيعات",IFERROR(INDEX('قائمة الأصناف'!$B$3:$B$1000,MATCH(Z48,'قائمة الأصناف'!$C$3:$C$1000,0)),"⚠ كود غير معرف")))</f>
        <v/>
      </c>
      <c r="J48" s="69">
        <f>IF(AND(Z48="",TRIM(K48)="",M48="",N48=""),"",IF(AND(Z48&lt;&gt;"",COUNTIF($Y$5:$Y$154,Z48)=0),"✗ حُذف من المبيعات — مستبعد من الحساب",IF(N48="","✗ لم تصل من المورد","✓ تم استلام الفاتورة")))</f>
        <v/>
      </c>
      <c r="K48" s="91" t="n"/>
      <c r="L48" s="88" t="n"/>
      <c r="M48" s="89" t="n"/>
      <c r="N48" s="90" t="n"/>
      <c r="O48" s="71">
        <f>IF(OR(M48="",N48=""),"",IF(COUNTIF($Y$5:$Y$154,Z48)=0,"",M48*N48))</f>
        <v/>
      </c>
      <c r="P48" s="71">
        <f>IF(O48="","",O48*الإعدادات!$B$8)</f>
        <v/>
      </c>
      <c r="Q48" s="71">
        <f>IF(O48="","",O48+P48)</f>
        <v/>
      </c>
      <c r="R48" s="92">
        <f>IF(Y48="","",SUMIFS($M$5:$M$154,$Z$5:$Z$154,Y48))</f>
        <v/>
      </c>
      <c r="S48" s="92">
        <f>IF(Y48="","",COUNTIFS($Z$5:$Z$154,Y48))</f>
        <v/>
      </c>
      <c r="T48" s="71">
        <f>IF(Y48="","",SUMIFS($O$5:$O$154,$Z$5:$Z$154,Y48))</f>
        <v/>
      </c>
      <c r="U48" s="71">
        <f>IF(Y48="","",IF(N(R48)=0,"",T48/R48))</f>
        <v/>
      </c>
      <c r="V48" s="71">
        <f>IF(Y48="","",N(E48)-T48)</f>
        <v/>
      </c>
      <c r="W48" s="72">
        <f>IF(Y48="","",IF(N(E48)=0,"",V48/E48))</f>
        <v/>
      </c>
      <c r="X48" s="69">
        <f>IF(Y48="","",IF(S48=0,"⏳ لا توجد فواتير شراء",IF(COUNTIFS($Z$5:$Z$154,Y48,$N$5:$N$154,"&gt;0")=S48,"✓ اكتملت جميع الفواتير ("&amp;S48&amp;")","⚠ وصل "&amp;COUNTIFS($Z$5:$Z$154,Y48,$N$5:$N$154,"&gt;0")&amp;" من "&amp;S48&amp;" فواتير")))</f>
        <v/>
      </c>
      <c r="Y48" s="46">
        <f>IF(TRIM(A48)="","",IF(ISNUMBER(VALUE(TRIM(A48))),TEXT(VALUE(TRIM(A48)),"0"),TRIM(A48)))</f>
        <v/>
      </c>
      <c r="Z48" s="46">
        <f>IF(TRIM(H48)="","",IF(ISNUMBER(VALUE(TRIM(H48))),TEXT(VALUE(TRIM(H48)),"0"),TRIM(H48)))</f>
        <v/>
      </c>
    </row>
    <row r="49" ht="15" customHeight="1" s="47">
      <c r="A49" s="88" t="n"/>
      <c r="B49" s="79">
        <f>IF(Y49="","",IFERROR(INDEX('قائمة الأصناف'!$B$3:$B$1000,MATCH(Y49,'قائمة الأصناف'!$C$3:$C$1000,0)),"⚠ كود غير معرف"))</f>
        <v/>
      </c>
      <c r="C49" s="89" t="n"/>
      <c r="D49" s="90" t="n"/>
      <c r="E49" s="71">
        <f>IF(OR(C49="",D49=""),"",C49*D49)</f>
        <v/>
      </c>
      <c r="F49" s="71">
        <f>IF(E49="","",E49*الإعدادات!$B$8)</f>
        <v/>
      </c>
      <c r="G49" s="71">
        <f>IF(E49="","",E49+F49)</f>
        <v/>
      </c>
      <c r="H49" s="88" t="n"/>
      <c r="I49" s="79">
        <f>IF(Z49="","",IF(COUNTIF($Y$5:$Y$154,Z49)=0,"⚠ الصنف غير موجود في المبيعات",IFERROR(INDEX('قائمة الأصناف'!$B$3:$B$1000,MATCH(Z49,'قائمة الأصناف'!$C$3:$C$1000,0)),"⚠ كود غير معرف")))</f>
        <v/>
      </c>
      <c r="J49" s="69">
        <f>IF(AND(Z49="",TRIM(K49)="",M49="",N49=""),"",IF(AND(Z49&lt;&gt;"",COUNTIF($Y$5:$Y$154,Z49)=0),"✗ حُذف من المبيعات — مستبعد من الحساب",IF(N49="","✗ لم تصل من المورد","✓ تم استلام الفاتورة")))</f>
        <v/>
      </c>
      <c r="K49" s="91" t="n"/>
      <c r="L49" s="88" t="n"/>
      <c r="M49" s="89" t="n"/>
      <c r="N49" s="90" t="n"/>
      <c r="O49" s="71">
        <f>IF(OR(M49="",N49=""),"",IF(COUNTIF($Y$5:$Y$154,Z49)=0,"",M49*N49))</f>
        <v/>
      </c>
      <c r="P49" s="71">
        <f>IF(O49="","",O49*الإعدادات!$B$8)</f>
        <v/>
      </c>
      <c r="Q49" s="71">
        <f>IF(O49="","",O49+P49)</f>
        <v/>
      </c>
      <c r="R49" s="92">
        <f>IF(Y49="","",SUMIFS($M$5:$M$154,$Z$5:$Z$154,Y49))</f>
        <v/>
      </c>
      <c r="S49" s="92">
        <f>IF(Y49="","",COUNTIFS($Z$5:$Z$154,Y49))</f>
        <v/>
      </c>
      <c r="T49" s="71">
        <f>IF(Y49="","",SUMIFS($O$5:$O$154,$Z$5:$Z$154,Y49))</f>
        <v/>
      </c>
      <c r="U49" s="71">
        <f>IF(Y49="","",IF(N(R49)=0,"",T49/R49))</f>
        <v/>
      </c>
      <c r="V49" s="71">
        <f>IF(Y49="","",N(E49)-T49)</f>
        <v/>
      </c>
      <c r="W49" s="72">
        <f>IF(Y49="","",IF(N(E49)=0,"",V49/E49))</f>
        <v/>
      </c>
      <c r="X49" s="69">
        <f>IF(Y49="","",IF(S49=0,"⏳ لا توجد فواتير شراء",IF(COUNTIFS($Z$5:$Z$154,Y49,$N$5:$N$154,"&gt;0")=S49,"✓ اكتملت جميع الفواتير ("&amp;S49&amp;")","⚠ وصل "&amp;COUNTIFS($Z$5:$Z$154,Y49,$N$5:$N$154,"&gt;0")&amp;" من "&amp;S49&amp;" فواتير")))</f>
        <v/>
      </c>
      <c r="Y49" s="46">
        <f>IF(TRIM(A49)="","",IF(ISNUMBER(VALUE(TRIM(A49))),TEXT(VALUE(TRIM(A49)),"0"),TRIM(A49)))</f>
        <v/>
      </c>
      <c r="Z49" s="46">
        <f>IF(TRIM(H49)="","",IF(ISNUMBER(VALUE(TRIM(H49))),TEXT(VALUE(TRIM(H49)),"0"),TRIM(H49)))</f>
        <v/>
      </c>
    </row>
    <row r="50" ht="15" customHeight="1" s="47">
      <c r="A50" s="88" t="n"/>
      <c r="B50" s="79" t="n"/>
      <c r="C50" s="89" t="n"/>
      <c r="D50" s="90" t="n"/>
      <c r="E50" s="71" t="n"/>
      <c r="F50" s="71" t="n"/>
      <c r="G50" s="71" t="n"/>
      <c r="H50" s="88" t="n"/>
      <c r="I50" s="79" t="n"/>
      <c r="J50" s="69" t="n"/>
      <c r="K50" s="91" t="n"/>
      <c r="L50" s="88" t="n"/>
      <c r="M50" s="89" t="n"/>
      <c r="N50" s="90" t="n"/>
      <c r="O50" s="71" t="n"/>
      <c r="P50" s="71" t="n"/>
      <c r="Q50" s="71" t="n"/>
      <c r="R50" s="92" t="n"/>
      <c r="S50" s="92" t="n"/>
      <c r="T50" s="71" t="n"/>
      <c r="U50" s="71" t="n"/>
      <c r="V50" s="71" t="n"/>
      <c r="W50" s="72" t="n"/>
      <c r="X50" s="69" t="n"/>
      <c r="Y50" s="46" t="n"/>
      <c r="Z50" s="46" t="n"/>
    </row>
    <row r="51">
      <c r="A51" s="88" t="n"/>
      <c r="B51" s="79">
        <f>IF(Y51="","",IFERROR(INDEX('قائمة الأصناف'!$B$3:$B$1000,MATCH(Y51,'قائمة الأصناف'!$C$3:$C$1000,0)),"⚠ كود غير معرف"))</f>
        <v/>
      </c>
      <c r="C51" s="89" t="n"/>
      <c r="D51" s="90" t="n"/>
      <c r="E51" s="71">
        <f>IF(OR(C51="",D51=""),"",C51*D51)</f>
        <v/>
      </c>
      <c r="F51" s="71">
        <f>IF(E51="","",E51*الإعدادات!$B$8)</f>
        <v/>
      </c>
      <c r="G51" s="71">
        <f>IF(E51="","",E51+F51)</f>
        <v/>
      </c>
      <c r="H51" s="88" t="n"/>
      <c r="I51" s="79">
        <f>IF(Z51="","",IF(COUNTIF($Y$5:$Y$154,Z51)=0,"⚠ الصنف غير موجود في المبيعات",IFERROR(INDEX('قائمة الأصناف'!$B$3:$B$1000,MATCH(Z51,'قائمة الأصناف'!$C$3:$C$1000,0)),"⚠ كود غير معرف")))</f>
        <v/>
      </c>
      <c r="J51" s="69">
        <f>IF(AND(Z51="",TRIM(K51)="",M51="",N51=""),"",IF(AND(Z51&lt;&gt;"",COUNTIF($Y$5:$Y$154,Z51)=0),"✗ حُذف من المبيعات — مستبعد من الحساب",IF(N51="","✗ لم تصل من المورد","✓ تم استلام الفاتورة")))</f>
        <v/>
      </c>
      <c r="K51" s="91" t="n"/>
      <c r="L51" s="88" t="n"/>
      <c r="M51" s="89" t="n"/>
      <c r="N51" s="90" t="n"/>
      <c r="O51" s="71">
        <f>IF(OR(M51="",N51=""),"",IF(COUNTIF($Y$5:$Y$154,Z51)=0,"",M51*N51))</f>
        <v/>
      </c>
      <c r="P51" s="71">
        <f>IF(O51="","",O51*الإعدادات!$B$8)</f>
        <v/>
      </c>
      <c r="Q51" s="71">
        <f>IF(O51="","",O51+P51)</f>
        <v/>
      </c>
      <c r="R51" s="92">
        <f>IF(Y51="","",SUMIFS($M$5:$M$154,$Z$5:$Z$154,Y51))</f>
        <v/>
      </c>
      <c r="S51" s="92">
        <f>IF(Y51="","",COUNTIFS($Z$5:$Z$154,Y51))</f>
        <v/>
      </c>
      <c r="T51" s="71">
        <f>IF(Y51="","",SUMIFS($O$5:$O$154,$Z$5:$Z$154,Y51))</f>
        <v/>
      </c>
      <c r="U51" s="71">
        <f>IF(Y51="","",IF(N(R51)=0,"",T51/R51))</f>
        <v/>
      </c>
      <c r="V51" s="71">
        <f>IF(Y51="","",N(E51)-T51)</f>
        <v/>
      </c>
      <c r="W51" s="72">
        <f>IF(Y51="","",IF(N(E51)=0,"",V51/E51))</f>
        <v/>
      </c>
      <c r="X51" s="69">
        <f>IF(Y51="","",IF(S51=0,"⏳ لا توجد فواتير شراء",IF(COUNTIFS($Z$5:$Z$154,Y51,$N$5:$N$154,"&gt;0")=S51,"✓ اكتملت جميع الفواتير ("&amp;S51&amp;")","⚠ وصل "&amp;COUNTIFS($Z$5:$Z$154,Y51,$N$5:$N$154,"&gt;0")&amp;" من "&amp;S51&amp;" فواتير")))</f>
        <v/>
      </c>
      <c r="Y51" s="46">
        <f>IF(TRIM(A51)="","",IF(ISNUMBER(VALUE(TRIM(A51))),TEXT(VALUE(TRIM(A51)),"0"),TRIM(A51)))</f>
        <v/>
      </c>
      <c r="Z51" s="46">
        <f>IF(TRIM(H51)="","",IF(ISNUMBER(VALUE(TRIM(H51))),TEXT(VALUE(TRIM(H51)),"0"),TRIM(H51)))</f>
        <v/>
      </c>
    </row>
    <row r="52">
      <c r="A52" s="88" t="n"/>
      <c r="B52" s="79">
        <f>IF(Y52="","",IFERROR(INDEX('قائمة الأصناف'!$B$3:$B$1000,MATCH(Y52,'قائمة الأصناف'!$C$3:$C$1000,0)),"⚠ كود غير معرف"))</f>
        <v/>
      </c>
      <c r="C52" s="89" t="n"/>
      <c r="D52" s="90" t="n"/>
      <c r="E52" s="71">
        <f>IF(OR(C52="",D52=""),"",C52*D52)</f>
        <v/>
      </c>
      <c r="F52" s="71">
        <f>IF(E52="","",E52*الإعدادات!$B$8)</f>
        <v/>
      </c>
      <c r="G52" s="71">
        <f>IF(E52="","",E52+F52)</f>
        <v/>
      </c>
      <c r="H52" s="88" t="n"/>
      <c r="I52" s="79">
        <f>IF(Z52="","",IF(COUNTIF($Y$5:$Y$154,Z52)=0,"⚠ الصنف غير موجود في المبيعات",IFERROR(INDEX('قائمة الأصناف'!$B$3:$B$1000,MATCH(Z52,'قائمة الأصناف'!$C$3:$C$1000,0)),"⚠ كود غير معرف")))</f>
        <v/>
      </c>
      <c r="J52" s="69">
        <f>IF(AND(Z52="",TRIM(K52)="",M52="",N52=""),"",IF(AND(Z52&lt;&gt;"",COUNTIF($Y$5:$Y$154,Z52)=0),"✗ حُذف من المبيعات — مستبعد من الحساب",IF(N52="","✗ لم تصل من المورد","✓ تم استلام الفاتورة")))</f>
        <v/>
      </c>
      <c r="K52" s="91" t="n"/>
      <c r="L52" s="88" t="n"/>
      <c r="M52" s="89" t="n"/>
      <c r="N52" s="90" t="n"/>
      <c r="O52" s="71">
        <f>IF(OR(M52="",N52=""),"",IF(COUNTIF($Y$5:$Y$154,Z52)=0,"",M52*N52))</f>
        <v/>
      </c>
      <c r="P52" s="71">
        <f>IF(O52="","",O52*الإعدادات!$B$8)</f>
        <v/>
      </c>
      <c r="Q52" s="71">
        <f>IF(O52="","",O52+P52)</f>
        <v/>
      </c>
      <c r="R52" s="92">
        <f>IF(Y52="","",SUMIFS($M$5:$M$154,$Z$5:$Z$154,Y52))</f>
        <v/>
      </c>
      <c r="S52" s="92">
        <f>IF(Y52="","",COUNTIFS($Z$5:$Z$154,Y52))</f>
        <v/>
      </c>
      <c r="T52" s="71">
        <f>IF(Y52="","",SUMIFS($O$5:$O$154,$Z$5:$Z$154,Y52))</f>
        <v/>
      </c>
      <c r="U52" s="71">
        <f>IF(Y52="","",IF(N(R52)=0,"",T52/R52))</f>
        <v/>
      </c>
      <c r="V52" s="71">
        <f>IF(Y52="","",N(E52)-T52)</f>
        <v/>
      </c>
      <c r="W52" s="72">
        <f>IF(Y52="","",IF(N(E52)=0,"",V52/E52))</f>
        <v/>
      </c>
      <c r="X52" s="69">
        <f>IF(Y52="","",IF(S52=0,"⏳ لا توجد فواتير شراء",IF(COUNTIFS($Z$5:$Z$154,Y52,$N$5:$N$154,"&gt;0")=S52,"✓ اكتملت جميع الفواتير ("&amp;S52&amp;")","⚠ وصل "&amp;COUNTIFS($Z$5:$Z$154,Y52,$N$5:$N$154,"&gt;0")&amp;" من "&amp;S52&amp;" فواتير")))</f>
        <v/>
      </c>
      <c r="Y52" s="46">
        <f>IF(TRIM(A52)="","",IF(ISNUMBER(VALUE(TRIM(A52))),TEXT(VALUE(TRIM(A52)),"0"),TRIM(A52)))</f>
        <v/>
      </c>
      <c r="Z52" s="46">
        <f>IF(TRIM(H52)="","",IF(ISNUMBER(VALUE(TRIM(H52))),TEXT(VALUE(TRIM(H52)),"0"),TRIM(H52)))</f>
        <v/>
      </c>
    </row>
    <row r="53">
      <c r="A53" s="88" t="n"/>
      <c r="B53" s="79">
        <f>IF(Y53="","",IFERROR(INDEX('قائمة الأصناف'!$B$3:$B$1000,MATCH(Y53,'قائمة الأصناف'!$C$3:$C$1000,0)),"⚠ كود غير معرف"))</f>
        <v/>
      </c>
      <c r="C53" s="89" t="n"/>
      <c r="D53" s="90" t="n"/>
      <c r="E53" s="71">
        <f>IF(OR(C53="",D53=""),"",C53*D53)</f>
        <v/>
      </c>
      <c r="F53" s="71">
        <f>IF(E53="","",E53*الإعدادات!$B$8)</f>
        <v/>
      </c>
      <c r="G53" s="71">
        <f>IF(E53="","",E53+F53)</f>
        <v/>
      </c>
      <c r="H53" s="88" t="n"/>
      <c r="I53" s="79">
        <f>IF(Z53="","",IF(COUNTIF($Y$5:$Y$154,Z53)=0,"⚠ الصنف غير موجود في المبيعات",IFERROR(INDEX('قائمة الأصناف'!$B$3:$B$1000,MATCH(Z53,'قائمة الأصناف'!$C$3:$C$1000,0)),"⚠ كود غير معرف")))</f>
        <v/>
      </c>
      <c r="J53" s="69">
        <f>IF(AND(Z53="",TRIM(K53)="",M53="",N53=""),"",IF(AND(Z53&lt;&gt;"",COUNTIF($Y$5:$Y$154,Z53)=0),"✗ حُذف من المبيعات — مستبعد من الحساب",IF(N53="","✗ لم تصل من المورد","✓ تم استلام الفاتورة")))</f>
        <v/>
      </c>
      <c r="K53" s="91" t="n"/>
      <c r="L53" s="88" t="n"/>
      <c r="M53" s="89" t="n"/>
      <c r="N53" s="90" t="n"/>
      <c r="O53" s="71">
        <f>IF(OR(M53="",N53=""),"",IF(COUNTIF($Y$5:$Y$154,Z53)=0,"",M53*N53))</f>
        <v/>
      </c>
      <c r="P53" s="71">
        <f>IF(O53="","",O53*الإعدادات!$B$8)</f>
        <v/>
      </c>
      <c r="Q53" s="71">
        <f>IF(O53="","",O53+P53)</f>
        <v/>
      </c>
      <c r="R53" s="92">
        <f>IF(Y53="","",SUMIFS($M$5:$M$154,$Z$5:$Z$154,Y53))</f>
        <v/>
      </c>
      <c r="S53" s="92">
        <f>IF(Y53="","",COUNTIFS($Z$5:$Z$154,Y53))</f>
        <v/>
      </c>
      <c r="T53" s="71">
        <f>IF(Y53="","",SUMIFS($O$5:$O$154,$Z$5:$Z$154,Y53))</f>
        <v/>
      </c>
      <c r="U53" s="71">
        <f>IF(Y53="","",IF(N(R53)=0,"",T53/R53))</f>
        <v/>
      </c>
      <c r="V53" s="71">
        <f>IF(Y53="","",N(E53)-T53)</f>
        <v/>
      </c>
      <c r="W53" s="72">
        <f>IF(Y53="","",IF(N(E53)=0,"",V53/E53))</f>
        <v/>
      </c>
      <c r="X53" s="69">
        <f>IF(Y53="","",IF(S53=0,"⏳ لا توجد فواتير شراء",IF(COUNTIFS($Z$5:$Z$154,Y53,$N$5:$N$154,"&gt;0")=S53,"✓ اكتملت جميع الفواتير ("&amp;S53&amp;")","⚠ وصل "&amp;COUNTIFS($Z$5:$Z$154,Y53,$N$5:$N$154,"&gt;0")&amp;" من "&amp;S53&amp;" فواتير")))</f>
        <v/>
      </c>
      <c r="Y53" s="46">
        <f>IF(TRIM(A53)="","",IF(ISNUMBER(VALUE(TRIM(A53))),TEXT(VALUE(TRIM(A53)),"0"),TRIM(A53)))</f>
        <v/>
      </c>
      <c r="Z53" s="46">
        <f>IF(TRIM(H53)="","",IF(ISNUMBER(VALUE(TRIM(H53))),TEXT(VALUE(TRIM(H53)),"0"),TRIM(H53)))</f>
        <v/>
      </c>
    </row>
    <row r="54">
      <c r="A54" s="88" t="n"/>
      <c r="B54" s="79">
        <f>IF(Y54="","",IFERROR(INDEX('قائمة الأصناف'!$B$3:$B$1000,MATCH(Y54,'قائمة الأصناف'!$C$3:$C$1000,0)),"⚠ كود غير معرف"))</f>
        <v/>
      </c>
      <c r="C54" s="89" t="n"/>
      <c r="D54" s="90" t="n"/>
      <c r="E54" s="71">
        <f>IF(OR(C54="",D54=""),"",C54*D54)</f>
        <v/>
      </c>
      <c r="F54" s="71">
        <f>IF(E54="","",E54*الإعدادات!$B$8)</f>
        <v/>
      </c>
      <c r="G54" s="71">
        <f>IF(E54="","",E54+F54)</f>
        <v/>
      </c>
      <c r="H54" s="88" t="n"/>
      <c r="I54" s="79">
        <f>IF(Z54="","",IF(COUNTIF($Y$5:$Y$154,Z54)=0,"⚠ الصنف غير موجود في المبيعات",IFERROR(INDEX('قائمة الأصناف'!$B$3:$B$1000,MATCH(Z54,'قائمة الأصناف'!$C$3:$C$1000,0)),"⚠ كود غير معرف")))</f>
        <v/>
      </c>
      <c r="J54" s="69">
        <f>IF(AND(Z54="",TRIM(K54)="",M54="",N54=""),"",IF(AND(Z54&lt;&gt;"",COUNTIF($Y$5:$Y$154,Z54)=0),"✗ حُذف من المبيعات — مستبعد من الحساب",IF(N54="","✗ لم تصل من المورد","✓ تم استلام الفاتورة")))</f>
        <v/>
      </c>
      <c r="K54" s="91" t="n"/>
      <c r="L54" s="88" t="n"/>
      <c r="M54" s="89" t="n"/>
      <c r="N54" s="90" t="n"/>
      <c r="O54" s="71">
        <f>IF(OR(M54="",N54=""),"",IF(COUNTIF($Y$5:$Y$154,Z54)=0,"",M54*N54))</f>
        <v/>
      </c>
      <c r="P54" s="71">
        <f>IF(O54="","",O54*الإعدادات!$B$8)</f>
        <v/>
      </c>
      <c r="Q54" s="71">
        <f>IF(O54="","",O54+P54)</f>
        <v/>
      </c>
      <c r="R54" s="92">
        <f>IF(Y54="","",SUMIFS($M$5:$M$154,$Z$5:$Z$154,Y54))</f>
        <v/>
      </c>
      <c r="S54" s="92">
        <f>IF(Y54="","",COUNTIFS($Z$5:$Z$154,Y54))</f>
        <v/>
      </c>
      <c r="T54" s="71">
        <f>IF(Y54="","",SUMIFS($O$5:$O$154,$Z$5:$Z$154,Y54))</f>
        <v/>
      </c>
      <c r="U54" s="71">
        <f>IF(Y54="","",IF(N(R54)=0,"",T54/R54))</f>
        <v/>
      </c>
      <c r="V54" s="71">
        <f>IF(Y54="","",N(E54)-T54)</f>
        <v/>
      </c>
      <c r="W54" s="72">
        <f>IF(Y54="","",IF(N(E54)=0,"",V54/E54))</f>
        <v/>
      </c>
      <c r="X54" s="69">
        <f>IF(Y54="","",IF(S54=0,"⏳ لا توجد فواتير شراء",IF(COUNTIFS($Z$5:$Z$154,Y54,$N$5:$N$154,"&gt;0")=S54,"✓ اكتملت جميع الفواتير ("&amp;S54&amp;")","⚠ وصل "&amp;COUNTIFS($Z$5:$Z$154,Y54,$N$5:$N$154,"&gt;0")&amp;" من "&amp;S54&amp;" فواتير")))</f>
        <v/>
      </c>
      <c r="Y54" s="46">
        <f>IF(TRIM(A54)="","",IF(ISNUMBER(VALUE(TRIM(A54))),TEXT(VALUE(TRIM(A54)),"0"),TRIM(A54)))</f>
        <v/>
      </c>
      <c r="Z54" s="46">
        <f>IF(TRIM(H54)="","",IF(ISNUMBER(VALUE(TRIM(H54))),TEXT(VALUE(TRIM(H54)),"0"),TRIM(H54)))</f>
        <v/>
      </c>
    </row>
    <row r="55">
      <c r="A55" s="88" t="n"/>
      <c r="B55" s="79">
        <f>IF(Y55="","",IFERROR(INDEX('قائمة الأصناف'!$B$3:$B$1000,MATCH(Y55,'قائمة الأصناف'!$C$3:$C$1000,0)),"⚠ كود غير معرف"))</f>
        <v/>
      </c>
      <c r="C55" s="89" t="n"/>
      <c r="D55" s="90" t="n"/>
      <c r="E55" s="71">
        <f>IF(OR(C55="",D55=""),"",C55*D55)</f>
        <v/>
      </c>
      <c r="F55" s="71">
        <f>IF(E55="","",E55*الإعدادات!$B$8)</f>
        <v/>
      </c>
      <c r="G55" s="71">
        <f>IF(E55="","",E55+F55)</f>
        <v/>
      </c>
      <c r="H55" s="88" t="n"/>
      <c r="I55" s="79">
        <f>IF(Z55="","",IF(COUNTIF($Y$5:$Y$154,Z55)=0,"⚠ الصنف غير موجود في المبيعات",IFERROR(INDEX('قائمة الأصناف'!$B$3:$B$1000,MATCH(Z55,'قائمة الأصناف'!$C$3:$C$1000,0)),"⚠ كود غير معرف")))</f>
        <v/>
      </c>
      <c r="J55" s="69">
        <f>IF(AND(Z55="",TRIM(K55)="",M55="",N55=""),"",IF(AND(Z55&lt;&gt;"",COUNTIF($Y$5:$Y$154,Z55)=0),"✗ حُذف من المبيعات — مستبعد من الحساب",IF(N55="","✗ لم تصل من المورد","✓ تم استلام الفاتورة")))</f>
        <v/>
      </c>
      <c r="K55" s="91" t="n"/>
      <c r="L55" s="88" t="n"/>
      <c r="M55" s="89" t="n"/>
      <c r="N55" s="90" t="n"/>
      <c r="O55" s="71">
        <f>IF(OR(M55="",N55=""),"",IF(COUNTIF($Y$5:$Y$154,Z55)=0,"",M55*N55))</f>
        <v/>
      </c>
      <c r="P55" s="71">
        <f>IF(O55="","",O55*الإعدادات!$B$8)</f>
        <v/>
      </c>
      <c r="Q55" s="71">
        <f>IF(O55="","",O55+P55)</f>
        <v/>
      </c>
      <c r="R55" s="92">
        <f>IF(Y55="","",SUMIFS($M$5:$M$154,$Z$5:$Z$154,Y55))</f>
        <v/>
      </c>
      <c r="S55" s="92">
        <f>IF(Y55="","",COUNTIFS($Z$5:$Z$154,Y55))</f>
        <v/>
      </c>
      <c r="T55" s="71">
        <f>IF(Y55="","",SUMIFS($O$5:$O$154,$Z$5:$Z$154,Y55))</f>
        <v/>
      </c>
      <c r="U55" s="71">
        <f>IF(Y55="","",IF(N(R55)=0,"",T55/R55))</f>
        <v/>
      </c>
      <c r="V55" s="71">
        <f>IF(Y55="","",N(E55)-T55)</f>
        <v/>
      </c>
      <c r="W55" s="72">
        <f>IF(Y55="","",IF(N(E55)=0,"",V55/E55))</f>
        <v/>
      </c>
      <c r="X55" s="69">
        <f>IF(Y55="","",IF(S55=0,"⏳ لا توجد فواتير شراء",IF(COUNTIFS($Z$5:$Z$154,Y55,$N$5:$N$154,"&gt;0")=S55,"✓ اكتملت جميع الفواتير ("&amp;S55&amp;")","⚠ وصل "&amp;COUNTIFS($Z$5:$Z$154,Y55,$N$5:$N$154,"&gt;0")&amp;" من "&amp;S55&amp;" فواتير")))</f>
        <v/>
      </c>
      <c r="Y55" s="46">
        <f>IF(TRIM(A55)="","",IF(ISNUMBER(VALUE(TRIM(A55))),TEXT(VALUE(TRIM(A55)),"0"),TRIM(A55)))</f>
        <v/>
      </c>
      <c r="Z55" s="46">
        <f>IF(TRIM(H55)="","",IF(ISNUMBER(VALUE(TRIM(H55))),TEXT(VALUE(TRIM(H55)),"0"),TRIM(H55)))</f>
        <v/>
      </c>
    </row>
    <row r="56">
      <c r="A56" s="88" t="n"/>
      <c r="B56" s="79">
        <f>IF(Y56="","",IFERROR(INDEX('قائمة الأصناف'!$B$3:$B$1000,MATCH(Y56,'قائمة الأصناف'!$C$3:$C$1000,0)),"⚠ كود غير معرف"))</f>
        <v/>
      </c>
      <c r="C56" s="89" t="n"/>
      <c r="D56" s="90" t="n"/>
      <c r="E56" s="71">
        <f>IF(OR(C56="",D56=""),"",C56*D56)</f>
        <v/>
      </c>
      <c r="F56" s="71">
        <f>IF(E56="","",E56*الإعدادات!$B$8)</f>
        <v/>
      </c>
      <c r="G56" s="71">
        <f>IF(E56="","",E56+F56)</f>
        <v/>
      </c>
      <c r="H56" s="88" t="n"/>
      <c r="I56" s="79">
        <f>IF(Z56="","",IF(COUNTIF($Y$5:$Y$154,Z56)=0,"⚠ الصنف غير موجود في المبيعات",IFERROR(INDEX('قائمة الأصناف'!$B$3:$B$1000,MATCH(Z56,'قائمة الأصناف'!$C$3:$C$1000,0)),"⚠ كود غير معرف")))</f>
        <v/>
      </c>
      <c r="J56" s="69">
        <f>IF(AND(Z56="",TRIM(K56)="",M56="",N56=""),"",IF(AND(Z56&lt;&gt;"",COUNTIF($Y$5:$Y$154,Z56)=0),"✗ حُذف من المبيعات — مستبعد من الحساب",IF(N56="","✗ لم تصل من المورد","✓ تم استلام الفاتورة")))</f>
        <v/>
      </c>
      <c r="K56" s="91" t="n"/>
      <c r="L56" s="88" t="n"/>
      <c r="M56" s="89" t="n"/>
      <c r="N56" s="90" t="n"/>
      <c r="O56" s="71">
        <f>IF(OR(M56="",N56=""),"",IF(COUNTIF($Y$5:$Y$154,Z56)=0,"",M56*N56))</f>
        <v/>
      </c>
      <c r="P56" s="71">
        <f>IF(O56="","",O56*الإعدادات!$B$8)</f>
        <v/>
      </c>
      <c r="Q56" s="71">
        <f>IF(O56="","",O56+P56)</f>
        <v/>
      </c>
      <c r="R56" s="92">
        <f>IF(Y56="","",SUMIFS($M$5:$M$154,$Z$5:$Z$154,Y56))</f>
        <v/>
      </c>
      <c r="S56" s="92">
        <f>IF(Y56="","",COUNTIFS($Z$5:$Z$154,Y56))</f>
        <v/>
      </c>
      <c r="T56" s="71">
        <f>IF(Y56="","",SUMIFS($O$5:$O$154,$Z$5:$Z$154,Y56))</f>
        <v/>
      </c>
      <c r="U56" s="71">
        <f>IF(Y56="","",IF(N(R56)=0,"",T56/R56))</f>
        <v/>
      </c>
      <c r="V56" s="71">
        <f>IF(Y56="","",N(E56)-T56)</f>
        <v/>
      </c>
      <c r="W56" s="72">
        <f>IF(Y56="","",IF(N(E56)=0,"",V56/E56))</f>
        <v/>
      </c>
      <c r="X56" s="69">
        <f>IF(Y56="","",IF(S56=0,"⏳ لا توجد فواتير شراء",IF(COUNTIFS($Z$5:$Z$154,Y56,$N$5:$N$154,"&gt;0")=S56,"✓ اكتملت جميع الفواتير ("&amp;S56&amp;")","⚠ وصل "&amp;COUNTIFS($Z$5:$Z$154,Y56,$N$5:$N$154,"&gt;0")&amp;" من "&amp;S56&amp;" فواتير")))</f>
        <v/>
      </c>
      <c r="Y56" s="46">
        <f>IF(TRIM(A56)="","",IF(ISNUMBER(VALUE(TRIM(A56))),TEXT(VALUE(TRIM(A56)),"0"),TRIM(A56)))</f>
        <v/>
      </c>
      <c r="Z56" s="46">
        <f>IF(TRIM(H56)="","",IF(ISNUMBER(VALUE(TRIM(H56))),TEXT(VALUE(TRIM(H56)),"0"),TRIM(H56)))</f>
        <v/>
      </c>
    </row>
    <row r="57">
      <c r="A57" s="88" t="n"/>
      <c r="B57" s="79">
        <f>IF(Y57="","",IFERROR(INDEX('قائمة الأصناف'!$B$3:$B$1000,MATCH(Y57,'قائمة الأصناف'!$C$3:$C$1000,0)),"⚠ كود غير معرف"))</f>
        <v/>
      </c>
      <c r="C57" s="89" t="n"/>
      <c r="D57" s="90" t="n"/>
      <c r="E57" s="71">
        <f>IF(OR(C57="",D57=""),"",C57*D57)</f>
        <v/>
      </c>
      <c r="F57" s="71">
        <f>IF(E57="","",E57*الإعدادات!$B$8)</f>
        <v/>
      </c>
      <c r="G57" s="71">
        <f>IF(E57="","",E57+F57)</f>
        <v/>
      </c>
      <c r="H57" s="88" t="n"/>
      <c r="I57" s="79">
        <f>IF(Z57="","",IF(COUNTIF($Y$5:$Y$154,Z57)=0,"⚠ الصنف غير موجود في المبيعات",IFERROR(INDEX('قائمة الأصناف'!$B$3:$B$1000,MATCH(Z57,'قائمة الأصناف'!$C$3:$C$1000,0)),"⚠ كود غير معرف")))</f>
        <v/>
      </c>
      <c r="J57" s="69">
        <f>IF(AND(Z57="",TRIM(K57)="",M57="",N57=""),"",IF(AND(Z57&lt;&gt;"",COUNTIF($Y$5:$Y$154,Z57)=0),"✗ حُذف من المبيعات — مستبعد من الحساب",IF(N57="","✗ لم تصل من المورد","✓ تم استلام الفاتورة")))</f>
        <v/>
      </c>
      <c r="K57" s="91" t="n"/>
      <c r="L57" s="88" t="n"/>
      <c r="M57" s="89" t="n"/>
      <c r="N57" s="90" t="n"/>
      <c r="O57" s="71">
        <f>IF(OR(M57="",N57=""),"",IF(COUNTIF($Y$5:$Y$154,Z57)=0,"",M57*N57))</f>
        <v/>
      </c>
      <c r="P57" s="71">
        <f>IF(O57="","",O57*الإعدادات!$B$8)</f>
        <v/>
      </c>
      <c r="Q57" s="71">
        <f>IF(O57="","",O57+P57)</f>
        <v/>
      </c>
      <c r="R57" s="92">
        <f>IF(Y57="","",SUMIFS($M$5:$M$154,$Z$5:$Z$154,Y57))</f>
        <v/>
      </c>
      <c r="S57" s="92">
        <f>IF(Y57="","",COUNTIFS($Z$5:$Z$154,Y57))</f>
        <v/>
      </c>
      <c r="T57" s="71">
        <f>IF(Y57="","",SUMIFS($O$5:$O$154,$Z$5:$Z$154,Y57))</f>
        <v/>
      </c>
      <c r="U57" s="71">
        <f>IF(Y57="","",IF(N(R57)=0,"",T57/R57))</f>
        <v/>
      </c>
      <c r="V57" s="71">
        <f>IF(Y57="","",N(E57)-T57)</f>
        <v/>
      </c>
      <c r="W57" s="72">
        <f>IF(Y57="","",IF(N(E57)=0,"",V57/E57))</f>
        <v/>
      </c>
      <c r="X57" s="69">
        <f>IF(Y57="","",IF(S57=0,"⏳ لا توجد فواتير شراء",IF(COUNTIFS($Z$5:$Z$154,Y57,$N$5:$N$154,"&gt;0")=S57,"✓ اكتملت جميع الفواتير ("&amp;S57&amp;")","⚠ وصل "&amp;COUNTIFS($Z$5:$Z$154,Y57,$N$5:$N$154,"&gt;0")&amp;" من "&amp;S57&amp;" فواتير")))</f>
        <v/>
      </c>
      <c r="Y57" s="46">
        <f>IF(TRIM(A57)="","",IF(ISNUMBER(VALUE(TRIM(A57))),TEXT(VALUE(TRIM(A57)),"0"),TRIM(A57)))</f>
        <v/>
      </c>
      <c r="Z57" s="46">
        <f>IF(TRIM(H57)="","",IF(ISNUMBER(VALUE(TRIM(H57))),TEXT(VALUE(TRIM(H57)),"0"),TRIM(H57)))</f>
        <v/>
      </c>
    </row>
    <row r="58">
      <c r="A58" s="88" t="n"/>
      <c r="B58" s="79">
        <f>IF(Y58="","",IFERROR(INDEX('قائمة الأصناف'!$B$3:$B$1000,MATCH(Y58,'قائمة الأصناف'!$C$3:$C$1000,0)),"⚠ كود غير معرف"))</f>
        <v/>
      </c>
      <c r="C58" s="89" t="n"/>
      <c r="D58" s="90" t="n"/>
      <c r="E58" s="71">
        <f>IF(OR(C58="",D58=""),"",C58*D58)</f>
        <v/>
      </c>
      <c r="F58" s="71">
        <f>IF(E58="","",E58*الإعدادات!$B$8)</f>
        <v/>
      </c>
      <c r="G58" s="71">
        <f>IF(E58="","",E58+F58)</f>
        <v/>
      </c>
      <c r="H58" s="88" t="n"/>
      <c r="I58" s="79">
        <f>IF(Z58="","",IF(COUNTIF($Y$5:$Y$154,Z58)=0,"⚠ الصنف غير موجود في المبيعات",IFERROR(INDEX('قائمة الأصناف'!$B$3:$B$1000,MATCH(Z58,'قائمة الأصناف'!$C$3:$C$1000,0)),"⚠ كود غير معرف")))</f>
        <v/>
      </c>
      <c r="J58" s="69">
        <f>IF(AND(Z58="",TRIM(K58)="",M58="",N58=""),"",IF(AND(Z58&lt;&gt;"",COUNTIF($Y$5:$Y$154,Z58)=0),"✗ حُذف من المبيعات — مستبعد من الحساب",IF(N58="","✗ لم تصل من المورد","✓ تم استلام الفاتورة")))</f>
        <v/>
      </c>
      <c r="K58" s="91" t="n"/>
      <c r="L58" s="88" t="n"/>
      <c r="M58" s="89" t="n"/>
      <c r="N58" s="90" t="n"/>
      <c r="O58" s="71">
        <f>IF(OR(M58="",N58=""),"",IF(COUNTIF($Y$5:$Y$154,Z58)=0,"",M58*N58))</f>
        <v/>
      </c>
      <c r="P58" s="71">
        <f>IF(O58="","",O58*الإعدادات!$B$8)</f>
        <v/>
      </c>
      <c r="Q58" s="71">
        <f>IF(O58="","",O58+P58)</f>
        <v/>
      </c>
      <c r="R58" s="92">
        <f>IF(Y58="","",SUMIFS($M$5:$M$154,$Z$5:$Z$154,Y58))</f>
        <v/>
      </c>
      <c r="S58" s="92">
        <f>IF(Y58="","",COUNTIFS($Z$5:$Z$154,Y58))</f>
        <v/>
      </c>
      <c r="T58" s="71">
        <f>IF(Y58="","",SUMIFS($O$5:$O$154,$Z$5:$Z$154,Y58))</f>
        <v/>
      </c>
      <c r="U58" s="71">
        <f>IF(Y58="","",IF(N(R58)=0,"",T58/R58))</f>
        <v/>
      </c>
      <c r="V58" s="71">
        <f>IF(Y58="","",N(E58)-T58)</f>
        <v/>
      </c>
      <c r="W58" s="72">
        <f>IF(Y58="","",IF(N(E58)=0,"",V58/E58))</f>
        <v/>
      </c>
      <c r="X58" s="69">
        <f>IF(Y58="","",IF(S58=0,"⏳ لا توجد فواتير شراء",IF(COUNTIFS($Z$5:$Z$154,Y58,$N$5:$N$154,"&gt;0")=S58,"✓ اكتملت جميع الفواتير ("&amp;S58&amp;")","⚠ وصل "&amp;COUNTIFS($Z$5:$Z$154,Y58,$N$5:$N$154,"&gt;0")&amp;" من "&amp;S58&amp;" فواتير")))</f>
        <v/>
      </c>
      <c r="Y58" s="46">
        <f>IF(TRIM(A58)="","",IF(ISNUMBER(VALUE(TRIM(A58))),TEXT(VALUE(TRIM(A58)),"0"),TRIM(A58)))</f>
        <v/>
      </c>
      <c r="Z58" s="46">
        <f>IF(TRIM(H58)="","",IF(ISNUMBER(VALUE(TRIM(H58))),TEXT(VALUE(TRIM(H58)),"0"),TRIM(H58)))</f>
        <v/>
      </c>
    </row>
    <row r="59">
      <c r="A59" s="88" t="n"/>
      <c r="B59" s="79">
        <f>IF(Y59="","",IFERROR(INDEX('قائمة الأصناف'!$B$3:$B$1000,MATCH(Y59,'قائمة الأصناف'!$C$3:$C$1000,0)),"⚠ كود غير معرف"))</f>
        <v/>
      </c>
      <c r="C59" s="89" t="n"/>
      <c r="D59" s="90" t="n"/>
      <c r="E59" s="71">
        <f>IF(OR(C59="",D59=""),"",C59*D59)</f>
        <v/>
      </c>
      <c r="F59" s="71">
        <f>IF(E59="","",E59*الإعدادات!$B$8)</f>
        <v/>
      </c>
      <c r="G59" s="71">
        <f>IF(E59="","",E59+F59)</f>
        <v/>
      </c>
      <c r="H59" s="88" t="n"/>
      <c r="I59" s="79">
        <f>IF(Z59="","",IF(COUNTIF($Y$5:$Y$154,Z59)=0,"⚠ الصنف غير موجود في المبيعات",IFERROR(INDEX('قائمة الأصناف'!$B$3:$B$1000,MATCH(Z59,'قائمة الأصناف'!$C$3:$C$1000,0)),"⚠ كود غير معرف")))</f>
        <v/>
      </c>
      <c r="J59" s="69">
        <f>IF(AND(Z59="",TRIM(K59)="",M59="",N59=""),"",IF(AND(Z59&lt;&gt;"",COUNTIF($Y$5:$Y$154,Z59)=0),"✗ حُذف من المبيعات — مستبعد من الحساب",IF(N59="","✗ لم تصل من المورد","✓ تم استلام الفاتورة")))</f>
        <v/>
      </c>
      <c r="K59" s="91" t="n"/>
      <c r="L59" s="88" t="n"/>
      <c r="M59" s="89" t="n"/>
      <c r="N59" s="90" t="n"/>
      <c r="O59" s="71">
        <f>IF(OR(M59="",N59=""),"",IF(COUNTIF($Y$5:$Y$154,Z59)=0,"",M59*N59))</f>
        <v/>
      </c>
      <c r="P59" s="71">
        <f>IF(O59="","",O59*الإعدادات!$B$8)</f>
        <v/>
      </c>
      <c r="Q59" s="71">
        <f>IF(O59="","",O59+P59)</f>
        <v/>
      </c>
      <c r="R59" s="92">
        <f>IF(Y59="","",SUMIFS($M$5:$M$154,$Z$5:$Z$154,Y59))</f>
        <v/>
      </c>
      <c r="S59" s="92">
        <f>IF(Y59="","",COUNTIFS($Z$5:$Z$154,Y59))</f>
        <v/>
      </c>
      <c r="T59" s="71">
        <f>IF(Y59="","",SUMIFS($O$5:$O$154,$Z$5:$Z$154,Y59))</f>
        <v/>
      </c>
      <c r="U59" s="71">
        <f>IF(Y59="","",IF(N(R59)=0,"",T59/R59))</f>
        <v/>
      </c>
      <c r="V59" s="71">
        <f>IF(Y59="","",N(E59)-T59)</f>
        <v/>
      </c>
      <c r="W59" s="72">
        <f>IF(Y59="","",IF(N(E59)=0,"",V59/E59))</f>
        <v/>
      </c>
      <c r="X59" s="69">
        <f>IF(Y59="","",IF(S59=0,"⏳ لا توجد فواتير شراء",IF(COUNTIFS($Z$5:$Z$154,Y59,$N$5:$N$154,"&gt;0")=S59,"✓ اكتملت جميع الفواتير ("&amp;S59&amp;")","⚠ وصل "&amp;COUNTIFS($Z$5:$Z$154,Y59,$N$5:$N$154,"&gt;0")&amp;" من "&amp;S59&amp;" فواتير")))</f>
        <v/>
      </c>
      <c r="Y59" s="46">
        <f>IF(TRIM(A59)="","",IF(ISNUMBER(VALUE(TRIM(A59))),TEXT(VALUE(TRIM(A59)),"0"),TRIM(A59)))</f>
        <v/>
      </c>
      <c r="Z59" s="46">
        <f>IF(TRIM(H59)="","",IF(ISNUMBER(VALUE(TRIM(H59))),TEXT(VALUE(TRIM(H59)),"0"),TRIM(H59)))</f>
        <v/>
      </c>
    </row>
    <row r="60">
      <c r="A60" s="88" t="n"/>
      <c r="B60" s="79">
        <f>IF(Y60="","",IFERROR(INDEX('قائمة الأصناف'!$B$3:$B$1000,MATCH(Y60,'قائمة الأصناف'!$C$3:$C$1000,0)),"⚠ كود غير معرف"))</f>
        <v/>
      </c>
      <c r="C60" s="89" t="n"/>
      <c r="D60" s="90" t="n"/>
      <c r="E60" s="71">
        <f>IF(OR(C60="",D60=""),"",C60*D60)</f>
        <v/>
      </c>
      <c r="F60" s="71">
        <f>IF(E60="","",E60*الإعدادات!$B$8)</f>
        <v/>
      </c>
      <c r="G60" s="71">
        <f>IF(E60="","",E60+F60)</f>
        <v/>
      </c>
      <c r="H60" s="88" t="n"/>
      <c r="I60" s="79">
        <f>IF(Z60="","",IF(COUNTIF($Y$5:$Y$154,Z60)=0,"⚠ الصنف غير موجود في المبيعات",IFERROR(INDEX('قائمة الأصناف'!$B$3:$B$1000,MATCH(Z60,'قائمة الأصناف'!$C$3:$C$1000,0)),"⚠ كود غير معرف")))</f>
        <v/>
      </c>
      <c r="J60" s="69">
        <f>IF(AND(Z60="",TRIM(K60)="",M60="",N60=""),"",IF(AND(Z60&lt;&gt;"",COUNTIF($Y$5:$Y$154,Z60)=0),"✗ حُذف من المبيعات — مستبعد من الحساب",IF(N60="","✗ لم تصل من المورد","✓ تم استلام الفاتورة")))</f>
        <v/>
      </c>
      <c r="K60" s="91" t="n"/>
      <c r="L60" s="88" t="n"/>
      <c r="M60" s="89" t="n"/>
      <c r="N60" s="90" t="n"/>
      <c r="O60" s="71">
        <f>IF(OR(M60="",N60=""),"",IF(COUNTIF($Y$5:$Y$154,Z60)=0,"",M60*N60))</f>
        <v/>
      </c>
      <c r="P60" s="71">
        <f>IF(O60="","",O60*الإعدادات!$B$8)</f>
        <v/>
      </c>
      <c r="Q60" s="71">
        <f>IF(O60="","",O60+P60)</f>
        <v/>
      </c>
      <c r="R60" s="92">
        <f>IF(Y60="","",SUMIFS($M$5:$M$154,$Z$5:$Z$154,Y60))</f>
        <v/>
      </c>
      <c r="S60" s="92">
        <f>IF(Y60="","",COUNTIFS($Z$5:$Z$154,Y60))</f>
        <v/>
      </c>
      <c r="T60" s="71">
        <f>IF(Y60="","",SUMIFS($O$5:$O$154,$Z$5:$Z$154,Y60))</f>
        <v/>
      </c>
      <c r="U60" s="71">
        <f>IF(Y60="","",IF(N(R60)=0,"",T60/R60))</f>
        <v/>
      </c>
      <c r="V60" s="71">
        <f>IF(Y60="","",N(E60)-T60)</f>
        <v/>
      </c>
      <c r="W60" s="72">
        <f>IF(Y60="","",IF(N(E60)=0,"",V60/E60))</f>
        <v/>
      </c>
      <c r="X60" s="69">
        <f>IF(Y60="","",IF(S60=0,"⏳ لا توجد فواتير شراء",IF(COUNTIFS($Z$5:$Z$154,Y60,$N$5:$N$154,"&gt;0")=S60,"✓ اكتملت جميع الفواتير ("&amp;S60&amp;")","⚠ وصل "&amp;COUNTIFS($Z$5:$Z$154,Y60,$N$5:$N$154,"&gt;0")&amp;" من "&amp;S60&amp;" فواتير")))</f>
        <v/>
      </c>
      <c r="Y60" s="46">
        <f>IF(TRIM(A60)="","",IF(ISNUMBER(VALUE(TRIM(A60))),TEXT(VALUE(TRIM(A60)),"0"),TRIM(A60)))</f>
        <v/>
      </c>
      <c r="Z60" s="46">
        <f>IF(TRIM(H60)="","",IF(ISNUMBER(VALUE(TRIM(H60))),TEXT(VALUE(TRIM(H60)),"0"),TRIM(H60)))</f>
        <v/>
      </c>
    </row>
    <row r="61">
      <c r="A61" s="88" t="n"/>
      <c r="B61" s="79">
        <f>IF(Y61="","",IFERROR(INDEX('قائمة الأصناف'!$B$3:$B$1000,MATCH(Y61,'قائمة الأصناف'!$C$3:$C$1000,0)),"⚠ كود غير معرف"))</f>
        <v/>
      </c>
      <c r="C61" s="89" t="n"/>
      <c r="D61" s="90" t="n"/>
      <c r="E61" s="71">
        <f>IF(OR(C61="",D61=""),"",C61*D61)</f>
        <v/>
      </c>
      <c r="F61" s="71">
        <f>IF(E61="","",E61*الإعدادات!$B$8)</f>
        <v/>
      </c>
      <c r="G61" s="71">
        <f>IF(E61="","",E61+F61)</f>
        <v/>
      </c>
      <c r="H61" s="88" t="n"/>
      <c r="I61" s="79">
        <f>IF(Z61="","",IF(COUNTIF($Y$5:$Y$154,Z61)=0,"⚠ الصنف غير موجود في المبيعات",IFERROR(INDEX('قائمة الأصناف'!$B$3:$B$1000,MATCH(Z61,'قائمة الأصناف'!$C$3:$C$1000,0)),"⚠ كود غير معرف")))</f>
        <v/>
      </c>
      <c r="J61" s="69">
        <f>IF(AND(Z61="",TRIM(K61)="",M61="",N61=""),"",IF(AND(Z61&lt;&gt;"",COUNTIF($Y$5:$Y$154,Z61)=0),"✗ حُذف من المبيعات — مستبعد من الحساب",IF(N61="","✗ لم تصل من المورد","✓ تم استلام الفاتورة")))</f>
        <v/>
      </c>
      <c r="K61" s="91" t="n"/>
      <c r="L61" s="88" t="n"/>
      <c r="M61" s="89" t="n"/>
      <c r="N61" s="90" t="n"/>
      <c r="O61" s="71">
        <f>IF(OR(M61="",N61=""),"",IF(COUNTIF($Y$5:$Y$154,Z61)=0,"",M61*N61))</f>
        <v/>
      </c>
      <c r="P61" s="71">
        <f>IF(O61="","",O61*الإعدادات!$B$8)</f>
        <v/>
      </c>
      <c r="Q61" s="71">
        <f>IF(O61="","",O61+P61)</f>
        <v/>
      </c>
      <c r="R61" s="92">
        <f>IF(Y61="","",SUMIFS($M$5:$M$154,$Z$5:$Z$154,Y61))</f>
        <v/>
      </c>
      <c r="S61" s="92">
        <f>IF(Y61="","",COUNTIFS($Z$5:$Z$154,Y61))</f>
        <v/>
      </c>
      <c r="T61" s="71">
        <f>IF(Y61="","",SUMIFS($O$5:$O$154,$Z$5:$Z$154,Y61))</f>
        <v/>
      </c>
      <c r="U61" s="71">
        <f>IF(Y61="","",IF(N(R61)=0,"",T61/R61))</f>
        <v/>
      </c>
      <c r="V61" s="71">
        <f>IF(Y61="","",N(E61)-T61)</f>
        <v/>
      </c>
      <c r="W61" s="72">
        <f>IF(Y61="","",IF(N(E61)=0,"",V61/E61))</f>
        <v/>
      </c>
      <c r="X61" s="69">
        <f>IF(Y61="","",IF(S61=0,"⏳ لا توجد فواتير شراء",IF(COUNTIFS($Z$5:$Z$154,Y61,$N$5:$N$154,"&gt;0")=S61,"✓ اكتملت جميع الفواتير ("&amp;S61&amp;")","⚠ وصل "&amp;COUNTIFS($Z$5:$Z$154,Y61,$N$5:$N$154,"&gt;0")&amp;" من "&amp;S61&amp;" فواتير")))</f>
        <v/>
      </c>
      <c r="Y61" s="46">
        <f>IF(TRIM(A61)="","",IF(ISNUMBER(VALUE(TRIM(A61))),TEXT(VALUE(TRIM(A61)),"0"),TRIM(A61)))</f>
        <v/>
      </c>
      <c r="Z61" s="46">
        <f>IF(TRIM(H61)="","",IF(ISNUMBER(VALUE(TRIM(H61))),TEXT(VALUE(TRIM(H61)),"0"),TRIM(H61)))</f>
        <v/>
      </c>
    </row>
    <row r="62">
      <c r="A62" s="88" t="n"/>
      <c r="B62" s="79">
        <f>IF(Y62="","",IFERROR(INDEX('قائمة الأصناف'!$B$3:$B$1000,MATCH(Y62,'قائمة الأصناف'!$C$3:$C$1000,0)),"⚠ كود غير معرف"))</f>
        <v/>
      </c>
      <c r="C62" s="89" t="n"/>
      <c r="D62" s="90" t="n"/>
      <c r="E62" s="71">
        <f>IF(OR(C62="",D62=""),"",C62*D62)</f>
        <v/>
      </c>
      <c r="F62" s="71">
        <f>IF(E62="","",E62*الإعدادات!$B$8)</f>
        <v/>
      </c>
      <c r="G62" s="71">
        <f>IF(E62="","",E62+F62)</f>
        <v/>
      </c>
      <c r="H62" s="88" t="n"/>
      <c r="I62" s="79">
        <f>IF(Z62="","",IF(COUNTIF($Y$5:$Y$154,Z62)=0,"⚠ الصنف غير موجود في المبيعات",IFERROR(INDEX('قائمة الأصناف'!$B$3:$B$1000,MATCH(Z62,'قائمة الأصناف'!$C$3:$C$1000,0)),"⚠ كود غير معرف")))</f>
        <v/>
      </c>
      <c r="J62" s="69">
        <f>IF(AND(Z62="",TRIM(K62)="",M62="",N62=""),"",IF(AND(Z62&lt;&gt;"",COUNTIF($Y$5:$Y$154,Z62)=0),"✗ حُذف من المبيعات — مستبعد من الحساب",IF(N62="","✗ لم تصل من المورد","✓ تم استلام الفاتورة")))</f>
        <v/>
      </c>
      <c r="K62" s="91" t="n"/>
      <c r="L62" s="88" t="n"/>
      <c r="M62" s="89" t="n"/>
      <c r="N62" s="90" t="n"/>
      <c r="O62" s="71">
        <f>IF(OR(M62="",N62=""),"",IF(COUNTIF($Y$5:$Y$154,Z62)=0,"",M62*N62))</f>
        <v/>
      </c>
      <c r="P62" s="71">
        <f>IF(O62="","",O62*الإعدادات!$B$8)</f>
        <v/>
      </c>
      <c r="Q62" s="71">
        <f>IF(O62="","",O62+P62)</f>
        <v/>
      </c>
      <c r="R62" s="92">
        <f>IF(Y62="","",SUMIFS($M$5:$M$154,$Z$5:$Z$154,Y62))</f>
        <v/>
      </c>
      <c r="S62" s="92">
        <f>IF(Y62="","",COUNTIFS($Z$5:$Z$154,Y62))</f>
        <v/>
      </c>
      <c r="T62" s="71">
        <f>IF(Y62="","",SUMIFS($O$5:$O$154,$Z$5:$Z$154,Y62))</f>
        <v/>
      </c>
      <c r="U62" s="71">
        <f>IF(Y62="","",IF(N(R62)=0,"",T62/R62))</f>
        <v/>
      </c>
      <c r="V62" s="71">
        <f>IF(Y62="","",N(E62)-T62)</f>
        <v/>
      </c>
      <c r="W62" s="72">
        <f>IF(Y62="","",IF(N(E62)=0,"",V62/E62))</f>
        <v/>
      </c>
      <c r="X62" s="69">
        <f>IF(Y62="","",IF(S62=0,"⏳ لا توجد فواتير شراء",IF(COUNTIFS($Z$5:$Z$154,Y62,$N$5:$N$154,"&gt;0")=S62,"✓ اكتملت جميع الفواتير ("&amp;S62&amp;")","⚠ وصل "&amp;COUNTIFS($Z$5:$Z$154,Y62,$N$5:$N$154,"&gt;0")&amp;" من "&amp;S62&amp;" فواتير")))</f>
        <v/>
      </c>
      <c r="Y62" s="46">
        <f>IF(TRIM(A62)="","",IF(ISNUMBER(VALUE(TRIM(A62))),TEXT(VALUE(TRIM(A62)),"0"),TRIM(A62)))</f>
        <v/>
      </c>
      <c r="Z62" s="46">
        <f>IF(TRIM(H62)="","",IF(ISNUMBER(VALUE(TRIM(H62))),TEXT(VALUE(TRIM(H62)),"0"),TRIM(H62)))</f>
        <v/>
      </c>
    </row>
    <row r="63">
      <c r="A63" s="88" t="n"/>
      <c r="B63" s="79">
        <f>IF(Y63="","",IFERROR(INDEX('قائمة الأصناف'!$B$3:$B$1000,MATCH(Y63,'قائمة الأصناف'!$C$3:$C$1000,0)),"⚠ كود غير معرف"))</f>
        <v/>
      </c>
      <c r="C63" s="89" t="n"/>
      <c r="D63" s="90" t="n"/>
      <c r="E63" s="71">
        <f>IF(OR(C63="",D63=""),"",C63*D63)</f>
        <v/>
      </c>
      <c r="F63" s="71">
        <f>IF(E63="","",E63*الإعدادات!$B$8)</f>
        <v/>
      </c>
      <c r="G63" s="71">
        <f>IF(E63="","",E63+F63)</f>
        <v/>
      </c>
      <c r="H63" s="88" t="n"/>
      <c r="I63" s="79">
        <f>IF(Z63="","",IF(COUNTIF($Y$5:$Y$154,Z63)=0,"⚠ الصنف غير موجود في المبيعات",IFERROR(INDEX('قائمة الأصناف'!$B$3:$B$1000,MATCH(Z63,'قائمة الأصناف'!$C$3:$C$1000,0)),"⚠ كود غير معرف")))</f>
        <v/>
      </c>
      <c r="J63" s="69">
        <f>IF(AND(Z63="",TRIM(K63)="",M63="",N63=""),"",IF(AND(Z63&lt;&gt;"",COUNTIF($Y$5:$Y$154,Z63)=0),"✗ حُذف من المبيعات — مستبعد من الحساب",IF(N63="","✗ لم تصل من المورد","✓ تم استلام الفاتورة")))</f>
        <v/>
      </c>
      <c r="K63" s="91" t="n"/>
      <c r="L63" s="88" t="n"/>
      <c r="M63" s="89" t="n"/>
      <c r="N63" s="90" t="n"/>
      <c r="O63" s="71">
        <f>IF(OR(M63="",N63=""),"",IF(COUNTIF($Y$5:$Y$154,Z63)=0,"",M63*N63))</f>
        <v/>
      </c>
      <c r="P63" s="71">
        <f>IF(O63="","",O63*الإعدادات!$B$8)</f>
        <v/>
      </c>
      <c r="Q63" s="71">
        <f>IF(O63="","",O63+P63)</f>
        <v/>
      </c>
      <c r="R63" s="92">
        <f>IF(Y63="","",SUMIFS($M$5:$M$154,$Z$5:$Z$154,Y63))</f>
        <v/>
      </c>
      <c r="S63" s="92">
        <f>IF(Y63="","",COUNTIFS($Z$5:$Z$154,Y63))</f>
        <v/>
      </c>
      <c r="T63" s="71">
        <f>IF(Y63="","",SUMIFS($O$5:$O$154,$Z$5:$Z$154,Y63))</f>
        <v/>
      </c>
      <c r="U63" s="71">
        <f>IF(Y63="","",IF(N(R63)=0,"",T63/R63))</f>
        <v/>
      </c>
      <c r="V63" s="71">
        <f>IF(Y63="","",N(E63)-T63)</f>
        <v/>
      </c>
      <c r="W63" s="72">
        <f>IF(Y63="","",IF(N(E63)=0,"",V63/E63))</f>
        <v/>
      </c>
      <c r="X63" s="69">
        <f>IF(Y63="","",IF(S63=0,"⏳ لا توجد فواتير شراء",IF(COUNTIFS($Z$5:$Z$154,Y63,$N$5:$N$154,"&gt;0")=S63,"✓ اكتملت جميع الفواتير ("&amp;S63&amp;")","⚠ وصل "&amp;COUNTIFS($Z$5:$Z$154,Y63,$N$5:$N$154,"&gt;0")&amp;" من "&amp;S63&amp;" فواتير")))</f>
        <v/>
      </c>
      <c r="Y63" s="46">
        <f>IF(TRIM(A63)="","",IF(ISNUMBER(VALUE(TRIM(A63))),TEXT(VALUE(TRIM(A63)),"0"),TRIM(A63)))</f>
        <v/>
      </c>
      <c r="Z63" s="46">
        <f>IF(TRIM(H63)="","",IF(ISNUMBER(VALUE(TRIM(H63))),TEXT(VALUE(TRIM(H63)),"0"),TRIM(H63)))</f>
        <v/>
      </c>
    </row>
    <row r="64">
      <c r="A64" s="88" t="n"/>
      <c r="B64" s="79">
        <f>IF(Y64="","",IFERROR(INDEX('قائمة الأصناف'!$B$3:$B$1000,MATCH(Y64,'قائمة الأصناف'!$C$3:$C$1000,0)),"⚠ كود غير معرف"))</f>
        <v/>
      </c>
      <c r="C64" s="89" t="n"/>
      <c r="D64" s="90" t="n"/>
      <c r="E64" s="71">
        <f>IF(OR(C64="",D64=""),"",C64*D64)</f>
        <v/>
      </c>
      <c r="F64" s="71">
        <f>IF(E64="","",E64*الإعدادات!$B$8)</f>
        <v/>
      </c>
      <c r="G64" s="71">
        <f>IF(E64="","",E64+F64)</f>
        <v/>
      </c>
      <c r="H64" s="88" t="n"/>
      <c r="I64" s="79">
        <f>IF(Z64="","",IF(COUNTIF($Y$5:$Y$154,Z64)=0,"⚠ الصنف غير موجود في المبيعات",IFERROR(INDEX('قائمة الأصناف'!$B$3:$B$1000,MATCH(Z64,'قائمة الأصناف'!$C$3:$C$1000,0)),"⚠ كود غير معرف")))</f>
        <v/>
      </c>
      <c r="J64" s="69">
        <f>IF(AND(Z64="",TRIM(K64)="",M64="",N64=""),"",IF(AND(Z64&lt;&gt;"",COUNTIF($Y$5:$Y$154,Z64)=0),"✗ حُذف من المبيعات — مستبعد من الحساب",IF(N64="","✗ لم تصل من المورد","✓ تم استلام الفاتورة")))</f>
        <v/>
      </c>
      <c r="K64" s="91" t="n"/>
      <c r="L64" s="88" t="n"/>
      <c r="M64" s="89" t="n"/>
      <c r="N64" s="90" t="n"/>
      <c r="O64" s="71">
        <f>IF(OR(M64="",N64=""),"",IF(COUNTIF($Y$5:$Y$154,Z64)=0,"",M64*N64))</f>
        <v/>
      </c>
      <c r="P64" s="71">
        <f>IF(O64="","",O64*الإعدادات!$B$8)</f>
        <v/>
      </c>
      <c r="Q64" s="71">
        <f>IF(O64="","",O64+P64)</f>
        <v/>
      </c>
      <c r="R64" s="92">
        <f>IF(Y64="","",SUMIFS($M$5:$M$154,$Z$5:$Z$154,Y64))</f>
        <v/>
      </c>
      <c r="S64" s="92">
        <f>IF(Y64="","",COUNTIFS($Z$5:$Z$154,Y64))</f>
        <v/>
      </c>
      <c r="T64" s="71">
        <f>IF(Y64="","",SUMIFS($O$5:$O$154,$Z$5:$Z$154,Y64))</f>
        <v/>
      </c>
      <c r="U64" s="71">
        <f>IF(Y64="","",IF(N(R64)=0,"",T64/R64))</f>
        <v/>
      </c>
      <c r="V64" s="71">
        <f>IF(Y64="","",N(E64)-T64)</f>
        <v/>
      </c>
      <c r="W64" s="72">
        <f>IF(Y64="","",IF(N(E64)=0,"",V64/E64))</f>
        <v/>
      </c>
      <c r="X64" s="69">
        <f>IF(Y64="","",IF(S64=0,"⏳ لا توجد فواتير شراء",IF(COUNTIFS($Z$5:$Z$154,Y64,$N$5:$N$154,"&gt;0")=S64,"✓ اكتملت جميع الفواتير ("&amp;S64&amp;")","⚠ وصل "&amp;COUNTIFS($Z$5:$Z$154,Y64,$N$5:$N$154,"&gt;0")&amp;" من "&amp;S64&amp;" فواتير")))</f>
        <v/>
      </c>
      <c r="Y64" s="46">
        <f>IF(TRIM(A64)="","",IF(ISNUMBER(VALUE(TRIM(A64))),TEXT(VALUE(TRIM(A64)),"0"),TRIM(A64)))</f>
        <v/>
      </c>
      <c r="Z64" s="46">
        <f>IF(TRIM(H64)="","",IF(ISNUMBER(VALUE(TRIM(H64))),TEXT(VALUE(TRIM(H64)),"0"),TRIM(H64)))</f>
        <v/>
      </c>
    </row>
    <row r="65">
      <c r="A65" s="88" t="n"/>
      <c r="B65" s="79">
        <f>IF(Y65="","",IFERROR(INDEX('قائمة الأصناف'!$B$3:$B$1000,MATCH(Y65,'قائمة الأصناف'!$C$3:$C$1000,0)),"⚠ كود غير معرف"))</f>
        <v/>
      </c>
      <c r="C65" s="89" t="n"/>
      <c r="D65" s="90" t="n"/>
      <c r="E65" s="71">
        <f>IF(OR(C65="",D65=""),"",C65*D65)</f>
        <v/>
      </c>
      <c r="F65" s="71">
        <f>IF(E65="","",E65*الإعدادات!$B$8)</f>
        <v/>
      </c>
      <c r="G65" s="71">
        <f>IF(E65="","",E65+F65)</f>
        <v/>
      </c>
      <c r="H65" s="88" t="n"/>
      <c r="I65" s="79">
        <f>IF(Z65="","",IF(COUNTIF($Y$5:$Y$154,Z65)=0,"⚠ الصنف غير موجود في المبيعات",IFERROR(INDEX('قائمة الأصناف'!$B$3:$B$1000,MATCH(Z65,'قائمة الأصناف'!$C$3:$C$1000,0)),"⚠ كود غير معرف")))</f>
        <v/>
      </c>
      <c r="J65" s="69">
        <f>IF(AND(Z65="",TRIM(K65)="",M65="",N65=""),"",IF(AND(Z65&lt;&gt;"",COUNTIF($Y$5:$Y$154,Z65)=0),"✗ حُذف من المبيعات — مستبعد من الحساب",IF(N65="","✗ لم تصل من المورد","✓ تم استلام الفاتورة")))</f>
        <v/>
      </c>
      <c r="K65" s="91" t="n"/>
      <c r="L65" s="88" t="n"/>
      <c r="M65" s="89" t="n"/>
      <c r="N65" s="90" t="n"/>
      <c r="O65" s="71">
        <f>IF(OR(M65="",N65=""),"",IF(COUNTIF($Y$5:$Y$154,Z65)=0,"",M65*N65))</f>
        <v/>
      </c>
      <c r="P65" s="71">
        <f>IF(O65="","",O65*الإعدادات!$B$8)</f>
        <v/>
      </c>
      <c r="Q65" s="71">
        <f>IF(O65="","",O65+P65)</f>
        <v/>
      </c>
      <c r="R65" s="92">
        <f>IF(Y65="","",SUMIFS($M$5:$M$154,$Z$5:$Z$154,Y65))</f>
        <v/>
      </c>
      <c r="S65" s="92">
        <f>IF(Y65="","",COUNTIFS($Z$5:$Z$154,Y65))</f>
        <v/>
      </c>
      <c r="T65" s="71">
        <f>IF(Y65="","",SUMIFS($O$5:$O$154,$Z$5:$Z$154,Y65))</f>
        <v/>
      </c>
      <c r="U65" s="71">
        <f>IF(Y65="","",IF(N(R65)=0,"",T65/R65))</f>
        <v/>
      </c>
      <c r="V65" s="71">
        <f>IF(Y65="","",N(E65)-T65)</f>
        <v/>
      </c>
      <c r="W65" s="72">
        <f>IF(Y65="","",IF(N(E65)=0,"",V65/E65))</f>
        <v/>
      </c>
      <c r="X65" s="69">
        <f>IF(Y65="","",IF(S65=0,"⏳ لا توجد فواتير شراء",IF(COUNTIFS($Z$5:$Z$154,Y65,$N$5:$N$154,"&gt;0")=S65,"✓ اكتملت جميع الفواتير ("&amp;S65&amp;")","⚠ وصل "&amp;COUNTIFS($Z$5:$Z$154,Y65,$N$5:$N$154,"&gt;0")&amp;" من "&amp;S65&amp;" فواتير")))</f>
        <v/>
      </c>
      <c r="Y65" s="46">
        <f>IF(TRIM(A65)="","",IF(ISNUMBER(VALUE(TRIM(A65))),TEXT(VALUE(TRIM(A65)),"0"),TRIM(A65)))</f>
        <v/>
      </c>
      <c r="Z65" s="46">
        <f>IF(TRIM(H65)="","",IF(ISNUMBER(VALUE(TRIM(H65))),TEXT(VALUE(TRIM(H65)),"0"),TRIM(H65)))</f>
        <v/>
      </c>
    </row>
    <row r="66">
      <c r="A66" s="88" t="n"/>
      <c r="B66" s="79">
        <f>IF(Y66="","",IFERROR(INDEX('قائمة الأصناف'!$B$3:$B$1000,MATCH(Y66,'قائمة الأصناف'!$C$3:$C$1000,0)),"⚠ كود غير معرف"))</f>
        <v/>
      </c>
      <c r="C66" s="89" t="n"/>
      <c r="D66" s="90" t="n"/>
      <c r="E66" s="71">
        <f>IF(OR(C66="",D66=""),"",C66*D66)</f>
        <v/>
      </c>
      <c r="F66" s="71">
        <f>IF(E66="","",E66*الإعدادات!$B$8)</f>
        <v/>
      </c>
      <c r="G66" s="71">
        <f>IF(E66="","",E66+F66)</f>
        <v/>
      </c>
      <c r="H66" s="88" t="n"/>
      <c r="I66" s="79">
        <f>IF(Z66="","",IF(COUNTIF($Y$5:$Y$154,Z66)=0,"⚠ الصنف غير موجود في المبيعات",IFERROR(INDEX('قائمة الأصناف'!$B$3:$B$1000,MATCH(Z66,'قائمة الأصناف'!$C$3:$C$1000,0)),"⚠ كود غير معرف")))</f>
        <v/>
      </c>
      <c r="J66" s="69">
        <f>IF(AND(Z66="",TRIM(K66)="",M66="",N66=""),"",IF(AND(Z66&lt;&gt;"",COUNTIF($Y$5:$Y$154,Z66)=0),"✗ حُذف من المبيعات — مستبعد من الحساب",IF(N66="","✗ لم تصل من المورد","✓ تم استلام الفاتورة")))</f>
        <v/>
      </c>
      <c r="K66" s="91" t="n"/>
      <c r="L66" s="88" t="n"/>
      <c r="M66" s="89" t="n"/>
      <c r="N66" s="90" t="n"/>
      <c r="O66" s="71">
        <f>IF(OR(M66="",N66=""),"",IF(COUNTIF($Y$5:$Y$154,Z66)=0,"",M66*N66))</f>
        <v/>
      </c>
      <c r="P66" s="71">
        <f>IF(O66="","",O66*الإعدادات!$B$8)</f>
        <v/>
      </c>
      <c r="Q66" s="71">
        <f>IF(O66="","",O66+P66)</f>
        <v/>
      </c>
      <c r="R66" s="92">
        <f>IF(Y66="","",SUMIFS($M$5:$M$154,$Z$5:$Z$154,Y66))</f>
        <v/>
      </c>
      <c r="S66" s="92">
        <f>IF(Y66="","",COUNTIFS($Z$5:$Z$154,Y66))</f>
        <v/>
      </c>
      <c r="T66" s="71">
        <f>IF(Y66="","",SUMIFS($O$5:$O$154,$Z$5:$Z$154,Y66))</f>
        <v/>
      </c>
      <c r="U66" s="71">
        <f>IF(Y66="","",IF(N(R66)=0,"",T66/R66))</f>
        <v/>
      </c>
      <c r="V66" s="71">
        <f>IF(Y66="","",N(E66)-T66)</f>
        <v/>
      </c>
      <c r="W66" s="72">
        <f>IF(Y66="","",IF(N(E66)=0,"",V66/E66))</f>
        <v/>
      </c>
      <c r="X66" s="69">
        <f>IF(Y66="","",IF(S66=0,"⏳ لا توجد فواتير شراء",IF(COUNTIFS($Z$5:$Z$154,Y66,$N$5:$N$154,"&gt;0")=S66,"✓ اكتملت جميع الفواتير ("&amp;S66&amp;")","⚠ وصل "&amp;COUNTIFS($Z$5:$Z$154,Y66,$N$5:$N$154,"&gt;0")&amp;" من "&amp;S66&amp;" فواتير")))</f>
        <v/>
      </c>
      <c r="Y66" s="46">
        <f>IF(TRIM(A66)="","",IF(ISNUMBER(VALUE(TRIM(A66))),TEXT(VALUE(TRIM(A66)),"0"),TRIM(A66)))</f>
        <v/>
      </c>
      <c r="Z66" s="46">
        <f>IF(TRIM(H66)="","",IF(ISNUMBER(VALUE(TRIM(H66))),TEXT(VALUE(TRIM(H66)),"0"),TRIM(H66)))</f>
        <v/>
      </c>
    </row>
    <row r="67">
      <c r="A67" s="88" t="n"/>
      <c r="B67" s="79">
        <f>IF(Y67="","",IFERROR(INDEX('قائمة الأصناف'!$B$3:$B$1000,MATCH(Y67,'قائمة الأصناف'!$C$3:$C$1000,0)),"⚠ كود غير معرف"))</f>
        <v/>
      </c>
      <c r="C67" s="89" t="n"/>
      <c r="D67" s="90" t="n"/>
      <c r="E67" s="71">
        <f>IF(OR(C67="",D67=""),"",C67*D67)</f>
        <v/>
      </c>
      <c r="F67" s="71">
        <f>IF(E67="","",E67*الإعدادات!$B$8)</f>
        <v/>
      </c>
      <c r="G67" s="71">
        <f>IF(E67="","",E67+F67)</f>
        <v/>
      </c>
      <c r="H67" s="88" t="n"/>
      <c r="I67" s="79">
        <f>IF(Z67="","",IF(COUNTIF($Y$5:$Y$154,Z67)=0,"⚠ الصنف غير موجود في المبيعات",IFERROR(INDEX('قائمة الأصناف'!$B$3:$B$1000,MATCH(Z67,'قائمة الأصناف'!$C$3:$C$1000,0)),"⚠ كود غير معرف")))</f>
        <v/>
      </c>
      <c r="J67" s="69">
        <f>IF(AND(Z67="",TRIM(K67)="",M67="",N67=""),"",IF(AND(Z67&lt;&gt;"",COUNTIF($Y$5:$Y$154,Z67)=0),"✗ حُذف من المبيعات — مستبعد من الحساب",IF(N67="","✗ لم تصل من المورد","✓ تم استلام الفاتورة")))</f>
        <v/>
      </c>
      <c r="K67" s="91" t="n"/>
      <c r="L67" s="88" t="n"/>
      <c r="M67" s="89" t="n"/>
      <c r="N67" s="90" t="n"/>
      <c r="O67" s="71">
        <f>IF(OR(M67="",N67=""),"",IF(COUNTIF($Y$5:$Y$154,Z67)=0,"",M67*N67))</f>
        <v/>
      </c>
      <c r="P67" s="71">
        <f>IF(O67="","",O67*الإعدادات!$B$8)</f>
        <v/>
      </c>
      <c r="Q67" s="71">
        <f>IF(O67="","",O67+P67)</f>
        <v/>
      </c>
      <c r="R67" s="92">
        <f>IF(Y67="","",SUMIFS($M$5:$M$154,$Z$5:$Z$154,Y67))</f>
        <v/>
      </c>
      <c r="S67" s="92">
        <f>IF(Y67="","",COUNTIFS($Z$5:$Z$154,Y67))</f>
        <v/>
      </c>
      <c r="T67" s="71">
        <f>IF(Y67="","",SUMIFS($O$5:$O$154,$Z$5:$Z$154,Y67))</f>
        <v/>
      </c>
      <c r="U67" s="71">
        <f>IF(Y67="","",IF(N(R67)=0,"",T67/R67))</f>
        <v/>
      </c>
      <c r="V67" s="71">
        <f>IF(Y67="","",N(E67)-T67)</f>
        <v/>
      </c>
      <c r="W67" s="72">
        <f>IF(Y67="","",IF(N(E67)=0,"",V67/E67))</f>
        <v/>
      </c>
      <c r="X67" s="69">
        <f>IF(Y67="","",IF(S67=0,"⏳ لا توجد فواتير شراء",IF(COUNTIFS($Z$5:$Z$154,Y67,$N$5:$N$154,"&gt;0")=S67,"✓ اكتملت جميع الفواتير ("&amp;S67&amp;")","⚠ وصل "&amp;COUNTIFS($Z$5:$Z$154,Y67,$N$5:$N$154,"&gt;0")&amp;" من "&amp;S67&amp;" فواتير")))</f>
        <v/>
      </c>
      <c r="Y67" s="46">
        <f>IF(TRIM(A67)="","",IF(ISNUMBER(VALUE(TRIM(A67))),TEXT(VALUE(TRIM(A67)),"0"),TRIM(A67)))</f>
        <v/>
      </c>
      <c r="Z67" s="46">
        <f>IF(TRIM(H67)="","",IF(ISNUMBER(VALUE(TRIM(H67))),TEXT(VALUE(TRIM(H67)),"0"),TRIM(H67)))</f>
        <v/>
      </c>
    </row>
    <row r="68">
      <c r="A68" s="88" t="n"/>
      <c r="B68" s="79">
        <f>IF(Y68="","",IFERROR(INDEX('قائمة الأصناف'!$B$3:$B$1000,MATCH(Y68,'قائمة الأصناف'!$C$3:$C$1000,0)),"⚠ كود غير معرف"))</f>
        <v/>
      </c>
      <c r="C68" s="89" t="n"/>
      <c r="D68" s="90" t="n"/>
      <c r="E68" s="71">
        <f>IF(OR(C68="",D68=""),"",C68*D68)</f>
        <v/>
      </c>
      <c r="F68" s="71">
        <f>IF(E68="","",E68*الإعدادات!$B$8)</f>
        <v/>
      </c>
      <c r="G68" s="71">
        <f>IF(E68="","",E68+F68)</f>
        <v/>
      </c>
      <c r="H68" s="88" t="n"/>
      <c r="I68" s="79">
        <f>IF(Z68="","",IF(COUNTIF($Y$5:$Y$154,Z68)=0,"⚠ الصنف غير موجود في المبيعات",IFERROR(INDEX('قائمة الأصناف'!$B$3:$B$1000,MATCH(Z68,'قائمة الأصناف'!$C$3:$C$1000,0)),"⚠ كود غير معرف")))</f>
        <v/>
      </c>
      <c r="J68" s="69">
        <f>IF(AND(Z68="",TRIM(K68)="",M68="",N68=""),"",IF(AND(Z68&lt;&gt;"",COUNTIF($Y$5:$Y$154,Z68)=0),"✗ حُذف من المبيعات — مستبعد من الحساب",IF(N68="","✗ لم تصل من المورد","✓ تم استلام الفاتورة")))</f>
        <v/>
      </c>
      <c r="K68" s="91" t="n"/>
      <c r="L68" s="88" t="n"/>
      <c r="M68" s="89" t="n"/>
      <c r="N68" s="90" t="n"/>
      <c r="O68" s="71">
        <f>IF(OR(M68="",N68=""),"",IF(COUNTIF($Y$5:$Y$154,Z68)=0,"",M68*N68))</f>
        <v/>
      </c>
      <c r="P68" s="71">
        <f>IF(O68="","",O68*الإعدادات!$B$8)</f>
        <v/>
      </c>
      <c r="Q68" s="71">
        <f>IF(O68="","",O68+P68)</f>
        <v/>
      </c>
      <c r="R68" s="92">
        <f>IF(Y68="","",SUMIFS($M$5:$M$154,$Z$5:$Z$154,Y68))</f>
        <v/>
      </c>
      <c r="S68" s="92">
        <f>IF(Y68="","",COUNTIFS($Z$5:$Z$154,Y68))</f>
        <v/>
      </c>
      <c r="T68" s="71">
        <f>IF(Y68="","",SUMIFS($O$5:$O$154,$Z$5:$Z$154,Y68))</f>
        <v/>
      </c>
      <c r="U68" s="71">
        <f>IF(Y68="","",IF(N(R68)=0,"",T68/R68))</f>
        <v/>
      </c>
      <c r="V68" s="71">
        <f>IF(Y68="","",N(E68)-T68)</f>
        <v/>
      </c>
      <c r="W68" s="72">
        <f>IF(Y68="","",IF(N(E68)=0,"",V68/E68))</f>
        <v/>
      </c>
      <c r="X68" s="69">
        <f>IF(Y68="","",IF(S68=0,"⏳ لا توجد فواتير شراء",IF(COUNTIFS($Z$5:$Z$154,Y68,$N$5:$N$154,"&gt;0")=S68,"✓ اكتملت جميع الفواتير ("&amp;S68&amp;")","⚠ وصل "&amp;COUNTIFS($Z$5:$Z$154,Y68,$N$5:$N$154,"&gt;0")&amp;" من "&amp;S68&amp;" فواتير")))</f>
        <v/>
      </c>
      <c r="Y68" s="46">
        <f>IF(TRIM(A68)="","",IF(ISNUMBER(VALUE(TRIM(A68))),TEXT(VALUE(TRIM(A68)),"0"),TRIM(A68)))</f>
        <v/>
      </c>
      <c r="Z68" s="46">
        <f>IF(TRIM(H68)="","",IF(ISNUMBER(VALUE(TRIM(H68))),TEXT(VALUE(TRIM(H68)),"0"),TRIM(H68)))</f>
        <v/>
      </c>
    </row>
    <row r="69">
      <c r="A69" s="88" t="n"/>
      <c r="B69" s="79">
        <f>IF(Y69="","",IFERROR(INDEX('قائمة الأصناف'!$B$3:$B$1000,MATCH(Y69,'قائمة الأصناف'!$C$3:$C$1000,0)),"⚠ كود غير معرف"))</f>
        <v/>
      </c>
      <c r="C69" s="89" t="n"/>
      <c r="D69" s="90" t="n"/>
      <c r="E69" s="71">
        <f>IF(OR(C69="",D69=""),"",C69*D69)</f>
        <v/>
      </c>
      <c r="F69" s="71">
        <f>IF(E69="","",E69*الإعدادات!$B$8)</f>
        <v/>
      </c>
      <c r="G69" s="71">
        <f>IF(E69="","",E69+F69)</f>
        <v/>
      </c>
      <c r="H69" s="88" t="n"/>
      <c r="I69" s="79">
        <f>IF(Z69="","",IF(COUNTIF($Y$5:$Y$154,Z69)=0,"⚠ الصنف غير موجود في المبيعات",IFERROR(INDEX('قائمة الأصناف'!$B$3:$B$1000,MATCH(Z69,'قائمة الأصناف'!$C$3:$C$1000,0)),"⚠ كود غير معرف")))</f>
        <v/>
      </c>
      <c r="J69" s="69">
        <f>IF(AND(Z69="",TRIM(K69)="",M69="",N69=""),"",IF(AND(Z69&lt;&gt;"",COUNTIF($Y$5:$Y$154,Z69)=0),"✗ حُذف من المبيعات — مستبعد من الحساب",IF(N69="","✗ لم تصل من المورد","✓ تم استلام الفاتورة")))</f>
        <v/>
      </c>
      <c r="K69" s="91" t="n"/>
      <c r="L69" s="88" t="n"/>
      <c r="M69" s="89" t="n"/>
      <c r="N69" s="90" t="n"/>
      <c r="O69" s="71">
        <f>IF(OR(M69="",N69=""),"",IF(COUNTIF($Y$5:$Y$154,Z69)=0,"",M69*N69))</f>
        <v/>
      </c>
      <c r="P69" s="71">
        <f>IF(O69="","",O69*الإعدادات!$B$8)</f>
        <v/>
      </c>
      <c r="Q69" s="71">
        <f>IF(O69="","",O69+P69)</f>
        <v/>
      </c>
      <c r="R69" s="92">
        <f>IF(Y69="","",SUMIFS($M$5:$M$154,$Z$5:$Z$154,Y69))</f>
        <v/>
      </c>
      <c r="S69" s="92">
        <f>IF(Y69="","",COUNTIFS($Z$5:$Z$154,Y69))</f>
        <v/>
      </c>
      <c r="T69" s="71">
        <f>IF(Y69="","",SUMIFS($O$5:$O$154,$Z$5:$Z$154,Y69))</f>
        <v/>
      </c>
      <c r="U69" s="71">
        <f>IF(Y69="","",IF(N(R69)=0,"",T69/R69))</f>
        <v/>
      </c>
      <c r="V69" s="71">
        <f>IF(Y69="","",N(E69)-T69)</f>
        <v/>
      </c>
      <c r="W69" s="72">
        <f>IF(Y69="","",IF(N(E69)=0,"",V69/E69))</f>
        <v/>
      </c>
      <c r="X69" s="69">
        <f>IF(Y69="","",IF(S69=0,"⏳ لا توجد فواتير شراء",IF(COUNTIFS($Z$5:$Z$154,Y69,$N$5:$N$154,"&gt;0")=S69,"✓ اكتملت جميع الفواتير ("&amp;S69&amp;")","⚠ وصل "&amp;COUNTIFS($Z$5:$Z$154,Y69,$N$5:$N$154,"&gt;0")&amp;" من "&amp;S69&amp;" فواتير")))</f>
        <v/>
      </c>
      <c r="Y69" s="46">
        <f>IF(TRIM(A69)="","",IF(ISNUMBER(VALUE(TRIM(A69))),TEXT(VALUE(TRIM(A69)),"0"),TRIM(A69)))</f>
        <v/>
      </c>
      <c r="Z69" s="46">
        <f>IF(TRIM(H69)="","",IF(ISNUMBER(VALUE(TRIM(H69))),TEXT(VALUE(TRIM(H69)),"0"),TRIM(H69)))</f>
        <v/>
      </c>
    </row>
    <row r="70">
      <c r="A70" s="88" t="n"/>
      <c r="B70" s="79">
        <f>IF(Y70="","",IFERROR(INDEX('قائمة الأصناف'!$B$3:$B$1000,MATCH(Y70,'قائمة الأصناف'!$C$3:$C$1000,0)),"⚠ كود غير معرف"))</f>
        <v/>
      </c>
      <c r="C70" s="89" t="n"/>
      <c r="D70" s="90" t="n"/>
      <c r="E70" s="71">
        <f>IF(OR(C70="",D70=""),"",C70*D70)</f>
        <v/>
      </c>
      <c r="F70" s="71">
        <f>IF(E70="","",E70*الإعدادات!$B$8)</f>
        <v/>
      </c>
      <c r="G70" s="71">
        <f>IF(E70="","",E70+F70)</f>
        <v/>
      </c>
      <c r="H70" s="88" t="n"/>
      <c r="I70" s="79">
        <f>IF(Z70="","",IF(COUNTIF($Y$5:$Y$154,Z70)=0,"⚠ الصنف غير موجود في المبيعات",IFERROR(INDEX('قائمة الأصناف'!$B$3:$B$1000,MATCH(Z70,'قائمة الأصناف'!$C$3:$C$1000,0)),"⚠ كود غير معرف")))</f>
        <v/>
      </c>
      <c r="J70" s="69">
        <f>IF(AND(Z70="",TRIM(K70)="",M70="",N70=""),"",IF(AND(Z70&lt;&gt;"",COUNTIF($Y$5:$Y$154,Z70)=0),"✗ حُذف من المبيعات — مستبعد من الحساب",IF(N70="","✗ لم تصل من المورد","✓ تم استلام الفاتورة")))</f>
        <v/>
      </c>
      <c r="K70" s="91" t="n"/>
      <c r="L70" s="88" t="n"/>
      <c r="M70" s="89" t="n"/>
      <c r="N70" s="90" t="n"/>
      <c r="O70" s="71">
        <f>IF(OR(M70="",N70=""),"",IF(COUNTIF($Y$5:$Y$154,Z70)=0,"",M70*N70))</f>
        <v/>
      </c>
      <c r="P70" s="71">
        <f>IF(O70="","",O70*الإعدادات!$B$8)</f>
        <v/>
      </c>
      <c r="Q70" s="71">
        <f>IF(O70="","",O70+P70)</f>
        <v/>
      </c>
      <c r="R70" s="92">
        <f>IF(Y70="","",SUMIFS($M$5:$M$154,$Z$5:$Z$154,Y70))</f>
        <v/>
      </c>
      <c r="S70" s="92">
        <f>IF(Y70="","",COUNTIFS($Z$5:$Z$154,Y70))</f>
        <v/>
      </c>
      <c r="T70" s="71">
        <f>IF(Y70="","",SUMIFS($O$5:$O$154,$Z$5:$Z$154,Y70))</f>
        <v/>
      </c>
      <c r="U70" s="71">
        <f>IF(Y70="","",IF(N(R70)=0,"",T70/R70))</f>
        <v/>
      </c>
      <c r="V70" s="71">
        <f>IF(Y70="","",N(E70)-T70)</f>
        <v/>
      </c>
      <c r="W70" s="72">
        <f>IF(Y70="","",IF(N(E70)=0,"",V70/E70))</f>
        <v/>
      </c>
      <c r="X70" s="69">
        <f>IF(Y70="","",IF(S70=0,"⏳ لا توجد فواتير شراء",IF(COUNTIFS($Z$5:$Z$154,Y70,$N$5:$N$154,"&gt;0")=S70,"✓ اكتملت جميع الفواتير ("&amp;S70&amp;")","⚠ وصل "&amp;COUNTIFS($Z$5:$Z$154,Y70,$N$5:$N$154,"&gt;0")&amp;" من "&amp;S70&amp;" فواتير")))</f>
        <v/>
      </c>
      <c r="Y70" s="46">
        <f>IF(TRIM(A70)="","",IF(ISNUMBER(VALUE(TRIM(A70))),TEXT(VALUE(TRIM(A70)),"0"),TRIM(A70)))</f>
        <v/>
      </c>
      <c r="Z70" s="46">
        <f>IF(TRIM(H70)="","",IF(ISNUMBER(VALUE(TRIM(H70))),TEXT(VALUE(TRIM(H70)),"0"),TRIM(H70)))</f>
        <v/>
      </c>
    </row>
    <row r="71">
      <c r="A71" s="88" t="n"/>
      <c r="B71" s="79">
        <f>IF(Y71="","",IFERROR(INDEX('قائمة الأصناف'!$B$3:$B$1000,MATCH(Y71,'قائمة الأصناف'!$C$3:$C$1000,0)),"⚠ كود غير معرف"))</f>
        <v/>
      </c>
      <c r="C71" s="89" t="n"/>
      <c r="D71" s="90" t="n"/>
      <c r="E71" s="71">
        <f>IF(OR(C71="",D71=""),"",C71*D71)</f>
        <v/>
      </c>
      <c r="F71" s="71">
        <f>IF(E71="","",E71*الإعدادات!$B$8)</f>
        <v/>
      </c>
      <c r="G71" s="71">
        <f>IF(E71="","",E71+F71)</f>
        <v/>
      </c>
      <c r="H71" s="88" t="n"/>
      <c r="I71" s="79">
        <f>IF(Z71="","",IF(COUNTIF($Y$5:$Y$154,Z71)=0,"⚠ الصنف غير موجود في المبيعات",IFERROR(INDEX('قائمة الأصناف'!$B$3:$B$1000,MATCH(Z71,'قائمة الأصناف'!$C$3:$C$1000,0)),"⚠ كود غير معرف")))</f>
        <v/>
      </c>
      <c r="J71" s="69">
        <f>IF(AND(Z71="",TRIM(K71)="",M71="",N71=""),"",IF(AND(Z71&lt;&gt;"",COUNTIF($Y$5:$Y$154,Z71)=0),"✗ حُذف من المبيعات — مستبعد من الحساب",IF(N71="","✗ لم تصل من المورد","✓ تم استلام الفاتورة")))</f>
        <v/>
      </c>
      <c r="K71" s="91" t="n"/>
      <c r="L71" s="88" t="n"/>
      <c r="M71" s="89" t="n"/>
      <c r="N71" s="90" t="n"/>
      <c r="O71" s="71">
        <f>IF(OR(M71="",N71=""),"",IF(COUNTIF($Y$5:$Y$154,Z71)=0,"",M71*N71))</f>
        <v/>
      </c>
      <c r="P71" s="71">
        <f>IF(O71="","",O71*الإعدادات!$B$8)</f>
        <v/>
      </c>
      <c r="Q71" s="71">
        <f>IF(O71="","",O71+P71)</f>
        <v/>
      </c>
      <c r="R71" s="92">
        <f>IF(Y71="","",SUMIFS($M$5:$M$154,$Z$5:$Z$154,Y71))</f>
        <v/>
      </c>
      <c r="S71" s="92">
        <f>IF(Y71="","",COUNTIFS($Z$5:$Z$154,Y71))</f>
        <v/>
      </c>
      <c r="T71" s="71">
        <f>IF(Y71="","",SUMIFS($O$5:$O$154,$Z$5:$Z$154,Y71))</f>
        <v/>
      </c>
      <c r="U71" s="71">
        <f>IF(Y71="","",IF(N(R71)=0,"",T71/R71))</f>
        <v/>
      </c>
      <c r="V71" s="71">
        <f>IF(Y71="","",N(E71)-T71)</f>
        <v/>
      </c>
      <c r="W71" s="72">
        <f>IF(Y71="","",IF(N(E71)=0,"",V71/E71))</f>
        <v/>
      </c>
      <c r="X71" s="69">
        <f>IF(Y71="","",IF(S71=0,"⏳ لا توجد فواتير شراء",IF(COUNTIFS($Z$5:$Z$154,Y71,$N$5:$N$154,"&gt;0")=S71,"✓ اكتملت جميع الفواتير ("&amp;S71&amp;")","⚠ وصل "&amp;COUNTIFS($Z$5:$Z$154,Y71,$N$5:$N$154,"&gt;0")&amp;" من "&amp;S71&amp;" فواتير")))</f>
        <v/>
      </c>
      <c r="Y71" s="46">
        <f>IF(TRIM(A71)="","",IF(ISNUMBER(VALUE(TRIM(A71))),TEXT(VALUE(TRIM(A71)),"0"),TRIM(A71)))</f>
        <v/>
      </c>
      <c r="Z71" s="46">
        <f>IF(TRIM(H71)="","",IF(ISNUMBER(VALUE(TRIM(H71))),TEXT(VALUE(TRIM(H71)),"0"),TRIM(H71)))</f>
        <v/>
      </c>
    </row>
    <row r="72">
      <c r="A72" s="88" t="n"/>
      <c r="B72" s="79">
        <f>IF(Y72="","",IFERROR(INDEX('قائمة الأصناف'!$B$3:$B$1000,MATCH(Y72,'قائمة الأصناف'!$C$3:$C$1000,0)),"⚠ كود غير معرف"))</f>
        <v/>
      </c>
      <c r="C72" s="89" t="n"/>
      <c r="D72" s="90" t="n"/>
      <c r="E72" s="71">
        <f>IF(OR(C72="",D72=""),"",C72*D72)</f>
        <v/>
      </c>
      <c r="F72" s="71">
        <f>IF(E72="","",E72*الإعدادات!$B$8)</f>
        <v/>
      </c>
      <c r="G72" s="71">
        <f>IF(E72="","",E72+F72)</f>
        <v/>
      </c>
      <c r="H72" s="88" t="n"/>
      <c r="I72" s="79">
        <f>IF(Z72="","",IF(COUNTIF($Y$5:$Y$154,Z72)=0,"⚠ الصنف غير موجود في المبيعات",IFERROR(INDEX('قائمة الأصناف'!$B$3:$B$1000,MATCH(Z72,'قائمة الأصناف'!$C$3:$C$1000,0)),"⚠ كود غير معرف")))</f>
        <v/>
      </c>
      <c r="J72" s="69">
        <f>IF(AND(Z72="",TRIM(K72)="",M72="",N72=""),"",IF(AND(Z72&lt;&gt;"",COUNTIF($Y$5:$Y$154,Z72)=0),"✗ حُذف من المبيعات — مستبعد من الحساب",IF(N72="","✗ لم تصل من المورد","✓ تم استلام الفاتورة")))</f>
        <v/>
      </c>
      <c r="K72" s="91" t="n"/>
      <c r="L72" s="88" t="n"/>
      <c r="M72" s="89" t="n"/>
      <c r="N72" s="90" t="n"/>
      <c r="O72" s="71">
        <f>IF(OR(M72="",N72=""),"",IF(COUNTIF($Y$5:$Y$154,Z72)=0,"",M72*N72))</f>
        <v/>
      </c>
      <c r="P72" s="71">
        <f>IF(O72="","",O72*الإعدادات!$B$8)</f>
        <v/>
      </c>
      <c r="Q72" s="71">
        <f>IF(O72="","",O72+P72)</f>
        <v/>
      </c>
      <c r="R72" s="92">
        <f>IF(Y72="","",SUMIFS($M$5:$M$154,$Z$5:$Z$154,Y72))</f>
        <v/>
      </c>
      <c r="S72" s="92">
        <f>IF(Y72="","",COUNTIFS($Z$5:$Z$154,Y72))</f>
        <v/>
      </c>
      <c r="T72" s="71">
        <f>IF(Y72="","",SUMIFS($O$5:$O$154,$Z$5:$Z$154,Y72))</f>
        <v/>
      </c>
      <c r="U72" s="71">
        <f>IF(Y72="","",IF(N(R72)=0,"",T72/R72))</f>
        <v/>
      </c>
      <c r="V72" s="71">
        <f>IF(Y72="","",N(E72)-T72)</f>
        <v/>
      </c>
      <c r="W72" s="72">
        <f>IF(Y72="","",IF(N(E72)=0,"",V72/E72))</f>
        <v/>
      </c>
      <c r="X72" s="69">
        <f>IF(Y72="","",IF(S72=0,"⏳ لا توجد فواتير شراء",IF(COUNTIFS($Z$5:$Z$154,Y72,$N$5:$N$154,"&gt;0")=S72,"✓ اكتملت جميع الفواتير ("&amp;S72&amp;")","⚠ وصل "&amp;COUNTIFS($Z$5:$Z$154,Y72,$N$5:$N$154,"&gt;0")&amp;" من "&amp;S72&amp;" فواتير")))</f>
        <v/>
      </c>
      <c r="Y72" s="46">
        <f>IF(TRIM(A72)="","",IF(ISNUMBER(VALUE(TRIM(A72))),TEXT(VALUE(TRIM(A72)),"0"),TRIM(A72)))</f>
        <v/>
      </c>
      <c r="Z72" s="46">
        <f>IF(TRIM(H72)="","",IF(ISNUMBER(VALUE(TRIM(H72))),TEXT(VALUE(TRIM(H72)),"0"),TRIM(H72)))</f>
        <v/>
      </c>
    </row>
    <row r="73">
      <c r="A73" s="88" t="n"/>
      <c r="B73" s="79">
        <f>IF(Y73="","",IFERROR(INDEX('قائمة الأصناف'!$B$3:$B$1000,MATCH(Y73,'قائمة الأصناف'!$C$3:$C$1000,0)),"⚠ كود غير معرف"))</f>
        <v/>
      </c>
      <c r="C73" s="89" t="n"/>
      <c r="D73" s="90" t="n"/>
      <c r="E73" s="71">
        <f>IF(OR(C73="",D73=""),"",C73*D73)</f>
        <v/>
      </c>
      <c r="F73" s="71">
        <f>IF(E73="","",E73*الإعدادات!$B$8)</f>
        <v/>
      </c>
      <c r="G73" s="71">
        <f>IF(E73="","",E73+F73)</f>
        <v/>
      </c>
      <c r="H73" s="88" t="n"/>
      <c r="I73" s="79">
        <f>IF(Z73="","",IF(COUNTIF($Y$5:$Y$154,Z73)=0,"⚠ الصنف غير موجود في المبيعات",IFERROR(INDEX('قائمة الأصناف'!$B$3:$B$1000,MATCH(Z73,'قائمة الأصناف'!$C$3:$C$1000,0)),"⚠ كود غير معرف")))</f>
        <v/>
      </c>
      <c r="J73" s="69">
        <f>IF(AND(Z73="",TRIM(K73)="",M73="",N73=""),"",IF(AND(Z73&lt;&gt;"",COUNTIF($Y$5:$Y$154,Z73)=0),"✗ حُذف من المبيعات — مستبعد من الحساب",IF(N73="","✗ لم تصل من المورد","✓ تم استلام الفاتورة")))</f>
        <v/>
      </c>
      <c r="K73" s="91" t="n"/>
      <c r="L73" s="88" t="n"/>
      <c r="M73" s="89" t="n"/>
      <c r="N73" s="90" t="n"/>
      <c r="O73" s="71">
        <f>IF(OR(M73="",N73=""),"",IF(COUNTIF($Y$5:$Y$154,Z73)=0,"",M73*N73))</f>
        <v/>
      </c>
      <c r="P73" s="71">
        <f>IF(O73="","",O73*الإعدادات!$B$8)</f>
        <v/>
      </c>
      <c r="Q73" s="71">
        <f>IF(O73="","",O73+P73)</f>
        <v/>
      </c>
      <c r="R73" s="92">
        <f>IF(Y73="","",SUMIFS($M$5:$M$154,$Z$5:$Z$154,Y73))</f>
        <v/>
      </c>
      <c r="S73" s="92">
        <f>IF(Y73="","",COUNTIFS($Z$5:$Z$154,Y73))</f>
        <v/>
      </c>
      <c r="T73" s="71">
        <f>IF(Y73="","",SUMIFS($O$5:$O$154,$Z$5:$Z$154,Y73))</f>
        <v/>
      </c>
      <c r="U73" s="71">
        <f>IF(Y73="","",IF(N(R73)=0,"",T73/R73))</f>
        <v/>
      </c>
      <c r="V73" s="71">
        <f>IF(Y73="","",N(E73)-T73)</f>
        <v/>
      </c>
      <c r="W73" s="72">
        <f>IF(Y73="","",IF(N(E73)=0,"",V73/E73))</f>
        <v/>
      </c>
      <c r="X73" s="69">
        <f>IF(Y73="","",IF(S73=0,"⏳ لا توجد فواتير شراء",IF(COUNTIFS($Z$5:$Z$154,Y73,$N$5:$N$154,"&gt;0")=S73,"✓ اكتملت جميع الفواتير ("&amp;S73&amp;")","⚠ وصل "&amp;COUNTIFS($Z$5:$Z$154,Y73,$N$5:$N$154,"&gt;0")&amp;" من "&amp;S73&amp;" فواتير")))</f>
        <v/>
      </c>
      <c r="Y73" s="46">
        <f>IF(TRIM(A73)="","",IF(ISNUMBER(VALUE(TRIM(A73))),TEXT(VALUE(TRIM(A73)),"0"),TRIM(A73)))</f>
        <v/>
      </c>
      <c r="Z73" s="46">
        <f>IF(TRIM(H73)="","",IF(ISNUMBER(VALUE(TRIM(H73))),TEXT(VALUE(TRIM(H73)),"0"),TRIM(H73)))</f>
        <v/>
      </c>
    </row>
    <row r="74">
      <c r="A74" s="88" t="n"/>
      <c r="B74" s="79">
        <f>IF(Y74="","",IFERROR(INDEX('قائمة الأصناف'!$B$3:$B$1000,MATCH(Y74,'قائمة الأصناف'!$C$3:$C$1000,0)),"⚠ كود غير معرف"))</f>
        <v/>
      </c>
      <c r="C74" s="89" t="n"/>
      <c r="D74" s="90" t="n"/>
      <c r="E74" s="71">
        <f>IF(OR(C74="",D74=""),"",C74*D74)</f>
        <v/>
      </c>
      <c r="F74" s="71">
        <f>IF(E74="","",E74*الإعدادات!$B$8)</f>
        <v/>
      </c>
      <c r="G74" s="71">
        <f>IF(E74="","",E74+F74)</f>
        <v/>
      </c>
      <c r="H74" s="88" t="n"/>
      <c r="I74" s="79">
        <f>IF(Z74="","",IF(COUNTIF($Y$5:$Y$154,Z74)=0,"⚠ الصنف غير موجود في المبيعات",IFERROR(INDEX('قائمة الأصناف'!$B$3:$B$1000,MATCH(Z74,'قائمة الأصناف'!$C$3:$C$1000,0)),"⚠ كود غير معرف")))</f>
        <v/>
      </c>
      <c r="J74" s="69">
        <f>IF(AND(Z74="",TRIM(K74)="",M74="",N74=""),"",IF(AND(Z74&lt;&gt;"",COUNTIF($Y$5:$Y$154,Z74)=0),"✗ حُذف من المبيعات — مستبعد من الحساب",IF(N74="","✗ لم تصل من المورد","✓ تم استلام الفاتورة")))</f>
        <v/>
      </c>
      <c r="K74" s="91" t="n"/>
      <c r="L74" s="88" t="n"/>
      <c r="M74" s="89" t="n"/>
      <c r="N74" s="90" t="n"/>
      <c r="O74" s="71">
        <f>IF(OR(M74="",N74=""),"",IF(COUNTIF($Y$5:$Y$154,Z74)=0,"",M74*N74))</f>
        <v/>
      </c>
      <c r="P74" s="71">
        <f>IF(O74="","",O74*الإعدادات!$B$8)</f>
        <v/>
      </c>
      <c r="Q74" s="71">
        <f>IF(O74="","",O74+P74)</f>
        <v/>
      </c>
      <c r="R74" s="92">
        <f>IF(Y74="","",SUMIFS($M$5:$M$154,$Z$5:$Z$154,Y74))</f>
        <v/>
      </c>
      <c r="S74" s="92">
        <f>IF(Y74="","",COUNTIFS($Z$5:$Z$154,Y74))</f>
        <v/>
      </c>
      <c r="T74" s="71">
        <f>IF(Y74="","",SUMIFS($O$5:$O$154,$Z$5:$Z$154,Y74))</f>
        <v/>
      </c>
      <c r="U74" s="71">
        <f>IF(Y74="","",IF(N(R74)=0,"",T74/R74))</f>
        <v/>
      </c>
      <c r="V74" s="71">
        <f>IF(Y74="","",N(E74)-T74)</f>
        <v/>
      </c>
      <c r="W74" s="72">
        <f>IF(Y74="","",IF(N(E74)=0,"",V74/E74))</f>
        <v/>
      </c>
      <c r="X74" s="69">
        <f>IF(Y74="","",IF(S74=0,"⏳ لا توجد فواتير شراء",IF(COUNTIFS($Z$5:$Z$154,Y74,$N$5:$N$154,"&gt;0")=S74,"✓ اكتملت جميع الفواتير ("&amp;S74&amp;")","⚠ وصل "&amp;COUNTIFS($Z$5:$Z$154,Y74,$N$5:$N$154,"&gt;0")&amp;" من "&amp;S74&amp;" فواتير")))</f>
        <v/>
      </c>
      <c r="Y74" s="46">
        <f>IF(TRIM(A74)="","",IF(ISNUMBER(VALUE(TRIM(A74))),TEXT(VALUE(TRIM(A74)),"0"),TRIM(A74)))</f>
        <v/>
      </c>
      <c r="Z74" s="46">
        <f>IF(TRIM(H74)="","",IF(ISNUMBER(VALUE(TRIM(H74))),TEXT(VALUE(TRIM(H74)),"0"),TRIM(H74)))</f>
        <v/>
      </c>
    </row>
    <row r="75">
      <c r="A75" s="88" t="n"/>
      <c r="B75" s="79">
        <f>IF(Y75="","",IFERROR(INDEX('قائمة الأصناف'!$B$3:$B$1000,MATCH(Y75,'قائمة الأصناف'!$C$3:$C$1000,0)),"⚠ كود غير معرف"))</f>
        <v/>
      </c>
      <c r="C75" s="89" t="n"/>
      <c r="D75" s="90" t="n"/>
      <c r="E75" s="71">
        <f>IF(OR(C75="",D75=""),"",C75*D75)</f>
        <v/>
      </c>
      <c r="F75" s="71">
        <f>IF(E75="","",E75*الإعدادات!$B$8)</f>
        <v/>
      </c>
      <c r="G75" s="71">
        <f>IF(E75="","",E75+F75)</f>
        <v/>
      </c>
      <c r="H75" s="88" t="n"/>
      <c r="I75" s="79">
        <f>IF(Z75="","",IF(COUNTIF($Y$5:$Y$154,Z75)=0,"⚠ الصنف غير موجود في المبيعات",IFERROR(INDEX('قائمة الأصناف'!$B$3:$B$1000,MATCH(Z75,'قائمة الأصناف'!$C$3:$C$1000,0)),"⚠ كود غير معرف")))</f>
        <v/>
      </c>
      <c r="J75" s="69">
        <f>IF(AND(Z75="",TRIM(K75)="",M75="",N75=""),"",IF(AND(Z75&lt;&gt;"",COUNTIF($Y$5:$Y$154,Z75)=0),"✗ حُذف من المبيعات — مستبعد من الحساب",IF(N75="","✗ لم تصل من المورد","✓ تم استلام الفاتورة")))</f>
        <v/>
      </c>
      <c r="K75" s="91" t="n"/>
      <c r="L75" s="88" t="n"/>
      <c r="M75" s="89" t="n"/>
      <c r="N75" s="90" t="n"/>
      <c r="O75" s="71">
        <f>IF(OR(M75="",N75=""),"",IF(COUNTIF($Y$5:$Y$154,Z75)=0,"",M75*N75))</f>
        <v/>
      </c>
      <c r="P75" s="71">
        <f>IF(O75="","",O75*الإعدادات!$B$8)</f>
        <v/>
      </c>
      <c r="Q75" s="71">
        <f>IF(O75="","",O75+P75)</f>
        <v/>
      </c>
      <c r="R75" s="92">
        <f>IF(Y75="","",SUMIFS($M$5:$M$154,$Z$5:$Z$154,Y75))</f>
        <v/>
      </c>
      <c r="S75" s="92">
        <f>IF(Y75="","",COUNTIFS($Z$5:$Z$154,Y75))</f>
        <v/>
      </c>
      <c r="T75" s="71">
        <f>IF(Y75="","",SUMIFS($O$5:$O$154,$Z$5:$Z$154,Y75))</f>
        <v/>
      </c>
      <c r="U75" s="71">
        <f>IF(Y75="","",IF(N(R75)=0,"",T75/R75))</f>
        <v/>
      </c>
      <c r="V75" s="71">
        <f>IF(Y75="","",N(E75)-T75)</f>
        <v/>
      </c>
      <c r="W75" s="72">
        <f>IF(Y75="","",IF(N(E75)=0,"",V75/E75))</f>
        <v/>
      </c>
      <c r="X75" s="69">
        <f>IF(Y75="","",IF(S75=0,"⏳ لا توجد فواتير شراء",IF(COUNTIFS($Z$5:$Z$154,Y75,$N$5:$N$154,"&gt;0")=S75,"✓ اكتملت جميع الفواتير ("&amp;S75&amp;")","⚠ وصل "&amp;COUNTIFS($Z$5:$Z$154,Y75,$N$5:$N$154,"&gt;0")&amp;" من "&amp;S75&amp;" فواتير")))</f>
        <v/>
      </c>
      <c r="Y75" s="46">
        <f>IF(TRIM(A75)="","",IF(ISNUMBER(VALUE(TRIM(A75))),TEXT(VALUE(TRIM(A75)),"0"),TRIM(A75)))</f>
        <v/>
      </c>
      <c r="Z75" s="46">
        <f>IF(TRIM(H75)="","",IF(ISNUMBER(VALUE(TRIM(H75))),TEXT(VALUE(TRIM(H75)),"0"),TRIM(H75)))</f>
        <v/>
      </c>
    </row>
    <row r="76">
      <c r="A76" s="88" t="n"/>
      <c r="B76" s="79">
        <f>IF(Y76="","",IFERROR(INDEX('قائمة الأصناف'!$B$3:$B$1000,MATCH(Y76,'قائمة الأصناف'!$C$3:$C$1000,0)),"⚠ كود غير معرف"))</f>
        <v/>
      </c>
      <c r="C76" s="89" t="n"/>
      <c r="D76" s="90" t="n"/>
      <c r="E76" s="71">
        <f>IF(OR(C76="",D76=""),"",C76*D76)</f>
        <v/>
      </c>
      <c r="F76" s="71">
        <f>IF(E76="","",E76*الإعدادات!$B$8)</f>
        <v/>
      </c>
      <c r="G76" s="71">
        <f>IF(E76="","",E76+F76)</f>
        <v/>
      </c>
      <c r="H76" s="88" t="n"/>
      <c r="I76" s="79">
        <f>IF(Z76="","",IF(COUNTIF($Y$5:$Y$154,Z76)=0,"⚠ الصنف غير موجود في المبيعات",IFERROR(INDEX('قائمة الأصناف'!$B$3:$B$1000,MATCH(Z76,'قائمة الأصناف'!$C$3:$C$1000,0)),"⚠ كود غير معرف")))</f>
        <v/>
      </c>
      <c r="J76" s="69">
        <f>IF(AND(Z76="",TRIM(K76)="",M76="",N76=""),"",IF(AND(Z76&lt;&gt;"",COUNTIF($Y$5:$Y$154,Z76)=0),"✗ حُذف من المبيعات — مستبعد من الحساب",IF(N76="","✗ لم تصل من المورد","✓ تم استلام الفاتورة")))</f>
        <v/>
      </c>
      <c r="K76" s="91" t="n"/>
      <c r="L76" s="88" t="n"/>
      <c r="M76" s="89" t="n"/>
      <c r="N76" s="90" t="n"/>
      <c r="O76" s="71">
        <f>IF(OR(M76="",N76=""),"",IF(COUNTIF($Y$5:$Y$154,Z76)=0,"",M76*N76))</f>
        <v/>
      </c>
      <c r="P76" s="71">
        <f>IF(O76="","",O76*الإعدادات!$B$8)</f>
        <v/>
      </c>
      <c r="Q76" s="71">
        <f>IF(O76="","",O76+P76)</f>
        <v/>
      </c>
      <c r="R76" s="92">
        <f>IF(Y76="","",SUMIFS($M$5:$M$154,$Z$5:$Z$154,Y76))</f>
        <v/>
      </c>
      <c r="S76" s="92">
        <f>IF(Y76="","",COUNTIFS($Z$5:$Z$154,Y76))</f>
        <v/>
      </c>
      <c r="T76" s="71">
        <f>IF(Y76="","",SUMIFS($O$5:$O$154,$Z$5:$Z$154,Y76))</f>
        <v/>
      </c>
      <c r="U76" s="71">
        <f>IF(Y76="","",IF(N(R76)=0,"",T76/R76))</f>
        <v/>
      </c>
      <c r="V76" s="71">
        <f>IF(Y76="","",N(E76)-T76)</f>
        <v/>
      </c>
      <c r="W76" s="72">
        <f>IF(Y76="","",IF(N(E76)=0,"",V76/E76))</f>
        <v/>
      </c>
      <c r="X76" s="69">
        <f>IF(Y76="","",IF(S76=0,"⏳ لا توجد فواتير شراء",IF(COUNTIFS($Z$5:$Z$154,Y76,$N$5:$N$154,"&gt;0")=S76,"✓ اكتملت جميع الفواتير ("&amp;S76&amp;")","⚠ وصل "&amp;COUNTIFS($Z$5:$Z$154,Y76,$N$5:$N$154,"&gt;0")&amp;" من "&amp;S76&amp;" فواتير")))</f>
        <v/>
      </c>
      <c r="Y76" s="46">
        <f>IF(TRIM(A76)="","",IF(ISNUMBER(VALUE(TRIM(A76))),TEXT(VALUE(TRIM(A76)),"0"),TRIM(A76)))</f>
        <v/>
      </c>
      <c r="Z76" s="46">
        <f>IF(TRIM(H76)="","",IF(ISNUMBER(VALUE(TRIM(H76))),TEXT(VALUE(TRIM(H76)),"0"),TRIM(H76)))</f>
        <v/>
      </c>
    </row>
    <row r="77">
      <c r="A77" s="88" t="n"/>
      <c r="B77" s="79">
        <f>IF(Y77="","",IFERROR(INDEX('قائمة الأصناف'!$B$3:$B$1000,MATCH(Y77,'قائمة الأصناف'!$C$3:$C$1000,0)),"⚠ كود غير معرف"))</f>
        <v/>
      </c>
      <c r="C77" s="89" t="n"/>
      <c r="D77" s="90" t="n"/>
      <c r="E77" s="71">
        <f>IF(OR(C77="",D77=""),"",C77*D77)</f>
        <v/>
      </c>
      <c r="F77" s="71">
        <f>IF(E77="","",E77*الإعدادات!$B$8)</f>
        <v/>
      </c>
      <c r="G77" s="71">
        <f>IF(E77="","",E77+F77)</f>
        <v/>
      </c>
      <c r="H77" s="88" t="n"/>
      <c r="I77" s="79">
        <f>IF(Z77="","",IF(COUNTIF($Y$5:$Y$154,Z77)=0,"⚠ الصنف غير موجود في المبيعات",IFERROR(INDEX('قائمة الأصناف'!$B$3:$B$1000,MATCH(Z77,'قائمة الأصناف'!$C$3:$C$1000,0)),"⚠ كود غير معرف")))</f>
        <v/>
      </c>
      <c r="J77" s="69">
        <f>IF(AND(Z77="",TRIM(K77)="",M77="",N77=""),"",IF(AND(Z77&lt;&gt;"",COUNTIF($Y$5:$Y$154,Z77)=0),"✗ حُذف من المبيعات — مستبعد من الحساب",IF(N77="","✗ لم تصل من المورد","✓ تم استلام الفاتورة")))</f>
        <v/>
      </c>
      <c r="K77" s="91" t="n"/>
      <c r="L77" s="88" t="n"/>
      <c r="M77" s="89" t="n"/>
      <c r="N77" s="90" t="n"/>
      <c r="O77" s="71">
        <f>IF(OR(M77="",N77=""),"",IF(COUNTIF($Y$5:$Y$154,Z77)=0,"",M77*N77))</f>
        <v/>
      </c>
      <c r="P77" s="71">
        <f>IF(O77="","",O77*الإعدادات!$B$8)</f>
        <v/>
      </c>
      <c r="Q77" s="71">
        <f>IF(O77="","",O77+P77)</f>
        <v/>
      </c>
      <c r="R77" s="92">
        <f>IF(Y77="","",SUMIFS($M$5:$M$154,$Z$5:$Z$154,Y77))</f>
        <v/>
      </c>
      <c r="S77" s="92">
        <f>IF(Y77="","",COUNTIFS($Z$5:$Z$154,Y77))</f>
        <v/>
      </c>
      <c r="T77" s="71">
        <f>IF(Y77="","",SUMIFS($O$5:$O$154,$Z$5:$Z$154,Y77))</f>
        <v/>
      </c>
      <c r="U77" s="71">
        <f>IF(Y77="","",IF(N(R77)=0,"",T77/R77))</f>
        <v/>
      </c>
      <c r="V77" s="71">
        <f>IF(Y77="","",N(E77)-T77)</f>
        <v/>
      </c>
      <c r="W77" s="72">
        <f>IF(Y77="","",IF(N(E77)=0,"",V77/E77))</f>
        <v/>
      </c>
      <c r="X77" s="69">
        <f>IF(Y77="","",IF(S77=0,"⏳ لا توجد فواتير شراء",IF(COUNTIFS($Z$5:$Z$154,Y77,$N$5:$N$154,"&gt;0")=S77,"✓ اكتملت جميع الفواتير ("&amp;S77&amp;")","⚠ وصل "&amp;COUNTIFS($Z$5:$Z$154,Y77,$N$5:$N$154,"&gt;0")&amp;" من "&amp;S77&amp;" فواتير")))</f>
        <v/>
      </c>
      <c r="Y77" s="46">
        <f>IF(TRIM(A77)="","",IF(ISNUMBER(VALUE(TRIM(A77))),TEXT(VALUE(TRIM(A77)),"0"),TRIM(A77)))</f>
        <v/>
      </c>
      <c r="Z77" s="46">
        <f>IF(TRIM(H77)="","",IF(ISNUMBER(VALUE(TRIM(H77))),TEXT(VALUE(TRIM(H77)),"0"),TRIM(H77)))</f>
        <v/>
      </c>
    </row>
    <row r="78">
      <c r="A78" s="88" t="n"/>
      <c r="B78" s="79">
        <f>IF(Y78="","",IFERROR(INDEX('قائمة الأصناف'!$B$3:$B$1000,MATCH(Y78,'قائمة الأصناف'!$C$3:$C$1000,0)),"⚠ كود غير معرف"))</f>
        <v/>
      </c>
      <c r="C78" s="89" t="n"/>
      <c r="D78" s="90" t="n"/>
      <c r="E78" s="71">
        <f>IF(OR(C78="",D78=""),"",C78*D78)</f>
        <v/>
      </c>
      <c r="F78" s="71">
        <f>IF(E78="","",E78*الإعدادات!$B$8)</f>
        <v/>
      </c>
      <c r="G78" s="71">
        <f>IF(E78="","",E78+F78)</f>
        <v/>
      </c>
      <c r="H78" s="88" t="n"/>
      <c r="I78" s="79">
        <f>IF(Z78="","",IF(COUNTIF($Y$5:$Y$154,Z78)=0,"⚠ الصنف غير موجود في المبيعات",IFERROR(INDEX('قائمة الأصناف'!$B$3:$B$1000,MATCH(Z78,'قائمة الأصناف'!$C$3:$C$1000,0)),"⚠ كود غير معرف")))</f>
        <v/>
      </c>
      <c r="J78" s="69">
        <f>IF(AND(Z78="",TRIM(K78)="",M78="",N78=""),"",IF(AND(Z78&lt;&gt;"",COUNTIF($Y$5:$Y$154,Z78)=0),"✗ حُذف من المبيعات — مستبعد من الحساب",IF(N78="","✗ لم تصل من المورد","✓ تم استلام الفاتورة")))</f>
        <v/>
      </c>
      <c r="K78" s="91" t="n"/>
      <c r="L78" s="88" t="n"/>
      <c r="M78" s="89" t="n"/>
      <c r="N78" s="90" t="n"/>
      <c r="O78" s="71">
        <f>IF(OR(M78="",N78=""),"",IF(COUNTIF($Y$5:$Y$154,Z78)=0,"",M78*N78))</f>
        <v/>
      </c>
      <c r="P78" s="71">
        <f>IF(O78="","",O78*الإعدادات!$B$8)</f>
        <v/>
      </c>
      <c r="Q78" s="71">
        <f>IF(O78="","",O78+P78)</f>
        <v/>
      </c>
      <c r="R78" s="92">
        <f>IF(Y78="","",SUMIFS($M$5:$M$154,$Z$5:$Z$154,Y78))</f>
        <v/>
      </c>
      <c r="S78" s="92">
        <f>IF(Y78="","",COUNTIFS($Z$5:$Z$154,Y78))</f>
        <v/>
      </c>
      <c r="T78" s="71">
        <f>IF(Y78="","",SUMIFS($O$5:$O$154,$Z$5:$Z$154,Y78))</f>
        <v/>
      </c>
      <c r="U78" s="71">
        <f>IF(Y78="","",IF(N(R78)=0,"",T78/R78))</f>
        <v/>
      </c>
      <c r="V78" s="71">
        <f>IF(Y78="","",N(E78)-T78)</f>
        <v/>
      </c>
      <c r="W78" s="72">
        <f>IF(Y78="","",IF(N(E78)=0,"",V78/E78))</f>
        <v/>
      </c>
      <c r="X78" s="69">
        <f>IF(Y78="","",IF(S78=0,"⏳ لا توجد فواتير شراء",IF(COUNTIFS($Z$5:$Z$154,Y78,$N$5:$N$154,"&gt;0")=S78,"✓ اكتملت جميع الفواتير ("&amp;S78&amp;")","⚠ وصل "&amp;COUNTIFS($Z$5:$Z$154,Y78,$N$5:$N$154,"&gt;0")&amp;" من "&amp;S78&amp;" فواتير")))</f>
        <v/>
      </c>
      <c r="Y78" s="46">
        <f>IF(TRIM(A78)="","",IF(ISNUMBER(VALUE(TRIM(A78))),TEXT(VALUE(TRIM(A78)),"0"),TRIM(A78)))</f>
        <v/>
      </c>
      <c r="Z78" s="46">
        <f>IF(TRIM(H78)="","",IF(ISNUMBER(VALUE(TRIM(H78))),TEXT(VALUE(TRIM(H78)),"0"),TRIM(H78)))</f>
        <v/>
      </c>
    </row>
    <row r="79">
      <c r="A79" s="88" t="n"/>
      <c r="B79" s="79">
        <f>IF(Y79="","",IFERROR(INDEX('قائمة الأصناف'!$B$3:$B$1000,MATCH(Y79,'قائمة الأصناف'!$C$3:$C$1000,0)),"⚠ كود غير معرف"))</f>
        <v/>
      </c>
      <c r="C79" s="89" t="n"/>
      <c r="D79" s="90" t="n"/>
      <c r="E79" s="71">
        <f>IF(OR(C79="",D79=""),"",C79*D79)</f>
        <v/>
      </c>
      <c r="F79" s="71">
        <f>IF(E79="","",E79*الإعدادات!$B$8)</f>
        <v/>
      </c>
      <c r="G79" s="71">
        <f>IF(E79="","",E79+F79)</f>
        <v/>
      </c>
      <c r="H79" s="88" t="n"/>
      <c r="I79" s="79">
        <f>IF(Z79="","",IF(COUNTIF($Y$5:$Y$154,Z79)=0,"⚠ الصنف غير موجود في المبيعات",IFERROR(INDEX('قائمة الأصناف'!$B$3:$B$1000,MATCH(Z79,'قائمة الأصناف'!$C$3:$C$1000,0)),"⚠ كود غير معرف")))</f>
        <v/>
      </c>
      <c r="J79" s="69">
        <f>IF(AND(Z79="",TRIM(K79)="",M79="",N79=""),"",IF(AND(Z79&lt;&gt;"",COUNTIF($Y$5:$Y$154,Z79)=0),"✗ حُذف من المبيعات — مستبعد من الحساب",IF(N79="","✗ لم تصل من المورد","✓ تم استلام الفاتورة")))</f>
        <v/>
      </c>
      <c r="K79" s="91" t="n"/>
      <c r="L79" s="88" t="n"/>
      <c r="M79" s="89" t="n"/>
      <c r="N79" s="90" t="n"/>
      <c r="O79" s="71">
        <f>IF(OR(M79="",N79=""),"",IF(COUNTIF($Y$5:$Y$154,Z79)=0,"",M79*N79))</f>
        <v/>
      </c>
      <c r="P79" s="71">
        <f>IF(O79="","",O79*الإعدادات!$B$8)</f>
        <v/>
      </c>
      <c r="Q79" s="71">
        <f>IF(O79="","",O79+P79)</f>
        <v/>
      </c>
      <c r="R79" s="92">
        <f>IF(Y79="","",SUMIFS($M$5:$M$154,$Z$5:$Z$154,Y79))</f>
        <v/>
      </c>
      <c r="S79" s="92">
        <f>IF(Y79="","",COUNTIFS($Z$5:$Z$154,Y79))</f>
        <v/>
      </c>
      <c r="T79" s="71">
        <f>IF(Y79="","",SUMIFS($O$5:$O$154,$Z$5:$Z$154,Y79))</f>
        <v/>
      </c>
      <c r="U79" s="71">
        <f>IF(Y79="","",IF(N(R79)=0,"",T79/R79))</f>
        <v/>
      </c>
      <c r="V79" s="71">
        <f>IF(Y79="","",N(E79)-T79)</f>
        <v/>
      </c>
      <c r="W79" s="72">
        <f>IF(Y79="","",IF(N(E79)=0,"",V79/E79))</f>
        <v/>
      </c>
      <c r="X79" s="69">
        <f>IF(Y79="","",IF(S79=0,"⏳ لا توجد فواتير شراء",IF(COUNTIFS($Z$5:$Z$154,Y79,$N$5:$N$154,"&gt;0")=S79,"✓ اكتملت جميع الفواتير ("&amp;S79&amp;")","⚠ وصل "&amp;COUNTIFS($Z$5:$Z$154,Y79,$N$5:$N$154,"&gt;0")&amp;" من "&amp;S79&amp;" فواتير")))</f>
        <v/>
      </c>
      <c r="Y79" s="46">
        <f>IF(TRIM(A79)="","",IF(ISNUMBER(VALUE(TRIM(A79))),TEXT(VALUE(TRIM(A79)),"0"),TRIM(A79)))</f>
        <v/>
      </c>
      <c r="Z79" s="46">
        <f>IF(TRIM(H79)="","",IF(ISNUMBER(VALUE(TRIM(H79))),TEXT(VALUE(TRIM(H79)),"0"),TRIM(H79)))</f>
        <v/>
      </c>
    </row>
    <row r="80">
      <c r="A80" s="88" t="n"/>
      <c r="B80" s="79">
        <f>IF(Y80="","",IFERROR(INDEX('قائمة الأصناف'!$B$3:$B$1000,MATCH(Y80,'قائمة الأصناف'!$C$3:$C$1000,0)),"⚠ كود غير معرف"))</f>
        <v/>
      </c>
      <c r="C80" s="89" t="n"/>
      <c r="D80" s="90" t="n"/>
      <c r="E80" s="71">
        <f>IF(OR(C80="",D80=""),"",C80*D80)</f>
        <v/>
      </c>
      <c r="F80" s="71">
        <f>IF(E80="","",E80*الإعدادات!$B$8)</f>
        <v/>
      </c>
      <c r="G80" s="71">
        <f>IF(E80="","",E80+F80)</f>
        <v/>
      </c>
      <c r="H80" s="88" t="n"/>
      <c r="I80" s="79">
        <f>IF(Z80="","",IF(COUNTIF($Y$5:$Y$154,Z80)=0,"⚠ الصنف غير موجود في المبيعات",IFERROR(INDEX('قائمة الأصناف'!$B$3:$B$1000,MATCH(Z80,'قائمة الأصناف'!$C$3:$C$1000,0)),"⚠ كود غير معرف")))</f>
        <v/>
      </c>
      <c r="J80" s="69">
        <f>IF(AND(Z80="",TRIM(K80)="",M80="",N80=""),"",IF(AND(Z80&lt;&gt;"",COUNTIF($Y$5:$Y$154,Z80)=0),"✗ حُذف من المبيعات — مستبعد من الحساب",IF(N80="","✗ لم تصل من المورد","✓ تم استلام الفاتورة")))</f>
        <v/>
      </c>
      <c r="K80" s="91" t="n"/>
      <c r="L80" s="88" t="n"/>
      <c r="M80" s="89" t="n"/>
      <c r="N80" s="90" t="n"/>
      <c r="O80" s="71">
        <f>IF(OR(M80="",N80=""),"",IF(COUNTIF($Y$5:$Y$154,Z80)=0,"",M80*N80))</f>
        <v/>
      </c>
      <c r="P80" s="71">
        <f>IF(O80="","",O80*الإعدادات!$B$8)</f>
        <v/>
      </c>
      <c r="Q80" s="71">
        <f>IF(O80="","",O80+P80)</f>
        <v/>
      </c>
      <c r="R80" s="92">
        <f>IF(Y80="","",SUMIFS($M$5:$M$154,$Z$5:$Z$154,Y80))</f>
        <v/>
      </c>
      <c r="S80" s="92">
        <f>IF(Y80="","",COUNTIFS($Z$5:$Z$154,Y80))</f>
        <v/>
      </c>
      <c r="T80" s="71">
        <f>IF(Y80="","",SUMIFS($O$5:$O$154,$Z$5:$Z$154,Y80))</f>
        <v/>
      </c>
      <c r="U80" s="71">
        <f>IF(Y80="","",IF(N(R80)=0,"",T80/R80))</f>
        <v/>
      </c>
      <c r="V80" s="71">
        <f>IF(Y80="","",N(E80)-T80)</f>
        <v/>
      </c>
      <c r="W80" s="72">
        <f>IF(Y80="","",IF(N(E80)=0,"",V80/E80))</f>
        <v/>
      </c>
      <c r="X80" s="69">
        <f>IF(Y80="","",IF(S80=0,"⏳ لا توجد فواتير شراء",IF(COUNTIFS($Z$5:$Z$154,Y80,$N$5:$N$154,"&gt;0")=S80,"✓ اكتملت جميع الفواتير ("&amp;S80&amp;")","⚠ وصل "&amp;COUNTIFS($Z$5:$Z$154,Y80,$N$5:$N$154,"&gt;0")&amp;" من "&amp;S80&amp;" فواتير")))</f>
        <v/>
      </c>
      <c r="Y80" s="46">
        <f>IF(TRIM(A80)="","",IF(ISNUMBER(VALUE(TRIM(A80))),TEXT(VALUE(TRIM(A80)),"0"),TRIM(A80)))</f>
        <v/>
      </c>
      <c r="Z80" s="46">
        <f>IF(TRIM(H80)="","",IF(ISNUMBER(VALUE(TRIM(H80))),TEXT(VALUE(TRIM(H80)),"0"),TRIM(H80)))</f>
        <v/>
      </c>
    </row>
    <row r="81">
      <c r="A81" s="88" t="n"/>
      <c r="B81" s="79">
        <f>IF(Y81="","",IFERROR(INDEX('قائمة الأصناف'!$B$3:$B$1000,MATCH(Y81,'قائمة الأصناف'!$C$3:$C$1000,0)),"⚠ كود غير معرف"))</f>
        <v/>
      </c>
      <c r="C81" s="89" t="n"/>
      <c r="D81" s="90" t="n"/>
      <c r="E81" s="71">
        <f>IF(OR(C81="",D81=""),"",C81*D81)</f>
        <v/>
      </c>
      <c r="F81" s="71">
        <f>IF(E81="","",E81*الإعدادات!$B$8)</f>
        <v/>
      </c>
      <c r="G81" s="71">
        <f>IF(E81="","",E81+F81)</f>
        <v/>
      </c>
      <c r="H81" s="88" t="n"/>
      <c r="I81" s="79">
        <f>IF(Z81="","",IF(COUNTIF($Y$5:$Y$154,Z81)=0,"⚠ الصنف غير موجود في المبيعات",IFERROR(INDEX('قائمة الأصناف'!$B$3:$B$1000,MATCH(Z81,'قائمة الأصناف'!$C$3:$C$1000,0)),"⚠ كود غير معرف")))</f>
        <v/>
      </c>
      <c r="J81" s="69">
        <f>IF(AND(Z81="",TRIM(K81)="",M81="",N81=""),"",IF(AND(Z81&lt;&gt;"",COUNTIF($Y$5:$Y$154,Z81)=0),"✗ حُذف من المبيعات — مستبعد من الحساب",IF(N81="","✗ لم تصل من المورد","✓ تم استلام الفاتورة")))</f>
        <v/>
      </c>
      <c r="K81" s="91" t="n"/>
      <c r="L81" s="88" t="n"/>
      <c r="M81" s="89" t="n"/>
      <c r="N81" s="90" t="n"/>
      <c r="O81" s="71">
        <f>IF(OR(M81="",N81=""),"",IF(COUNTIF($Y$5:$Y$154,Z81)=0,"",M81*N81))</f>
        <v/>
      </c>
      <c r="P81" s="71">
        <f>IF(O81="","",O81*الإعدادات!$B$8)</f>
        <v/>
      </c>
      <c r="Q81" s="71">
        <f>IF(O81="","",O81+P81)</f>
        <v/>
      </c>
      <c r="R81" s="92">
        <f>IF(Y81="","",SUMIFS($M$5:$M$154,$Z$5:$Z$154,Y81))</f>
        <v/>
      </c>
      <c r="S81" s="92">
        <f>IF(Y81="","",COUNTIFS($Z$5:$Z$154,Y81))</f>
        <v/>
      </c>
      <c r="T81" s="71">
        <f>IF(Y81="","",SUMIFS($O$5:$O$154,$Z$5:$Z$154,Y81))</f>
        <v/>
      </c>
      <c r="U81" s="71">
        <f>IF(Y81="","",IF(N(R81)=0,"",T81/R81))</f>
        <v/>
      </c>
      <c r="V81" s="71">
        <f>IF(Y81="","",N(E81)-T81)</f>
        <v/>
      </c>
      <c r="W81" s="72">
        <f>IF(Y81="","",IF(N(E81)=0,"",V81/E81))</f>
        <v/>
      </c>
      <c r="X81" s="69">
        <f>IF(Y81="","",IF(S81=0,"⏳ لا توجد فواتير شراء",IF(COUNTIFS($Z$5:$Z$154,Y81,$N$5:$N$154,"&gt;0")=S81,"✓ اكتملت جميع الفواتير ("&amp;S81&amp;")","⚠ وصل "&amp;COUNTIFS($Z$5:$Z$154,Y81,$N$5:$N$154,"&gt;0")&amp;" من "&amp;S81&amp;" فواتير")))</f>
        <v/>
      </c>
      <c r="Y81" s="46">
        <f>IF(TRIM(A81)="","",IF(ISNUMBER(VALUE(TRIM(A81))),TEXT(VALUE(TRIM(A81)),"0"),TRIM(A81)))</f>
        <v/>
      </c>
      <c r="Z81" s="46">
        <f>IF(TRIM(H81)="","",IF(ISNUMBER(VALUE(TRIM(H81))),TEXT(VALUE(TRIM(H81)),"0"),TRIM(H81)))</f>
        <v/>
      </c>
    </row>
    <row r="82">
      <c r="A82" s="88" t="n"/>
      <c r="B82" s="79">
        <f>IF(Y82="","",IFERROR(INDEX('قائمة الأصناف'!$B$3:$B$1000,MATCH(Y82,'قائمة الأصناف'!$C$3:$C$1000,0)),"⚠ كود غير معرف"))</f>
        <v/>
      </c>
      <c r="C82" s="89" t="n"/>
      <c r="D82" s="90" t="n"/>
      <c r="E82" s="71">
        <f>IF(OR(C82="",D82=""),"",C82*D82)</f>
        <v/>
      </c>
      <c r="F82" s="71">
        <f>IF(E82="","",E82*الإعدادات!$B$8)</f>
        <v/>
      </c>
      <c r="G82" s="71">
        <f>IF(E82="","",E82+F82)</f>
        <v/>
      </c>
      <c r="H82" s="88" t="n"/>
      <c r="I82" s="79">
        <f>IF(Z82="","",IF(COUNTIF($Y$5:$Y$154,Z82)=0,"⚠ الصنف غير موجود في المبيعات",IFERROR(INDEX('قائمة الأصناف'!$B$3:$B$1000,MATCH(Z82,'قائمة الأصناف'!$C$3:$C$1000,0)),"⚠ كود غير معرف")))</f>
        <v/>
      </c>
      <c r="J82" s="69">
        <f>IF(AND(Z82="",TRIM(K82)="",M82="",N82=""),"",IF(AND(Z82&lt;&gt;"",COUNTIF($Y$5:$Y$154,Z82)=0),"✗ حُذف من المبيعات — مستبعد من الحساب",IF(N82="","✗ لم تصل من المورد","✓ تم استلام الفاتورة")))</f>
        <v/>
      </c>
      <c r="K82" s="91" t="n"/>
      <c r="L82" s="88" t="n"/>
      <c r="M82" s="89" t="n"/>
      <c r="N82" s="90" t="n"/>
      <c r="O82" s="71">
        <f>IF(OR(M82="",N82=""),"",IF(COUNTIF($Y$5:$Y$154,Z82)=0,"",M82*N82))</f>
        <v/>
      </c>
      <c r="P82" s="71">
        <f>IF(O82="","",O82*الإعدادات!$B$8)</f>
        <v/>
      </c>
      <c r="Q82" s="71">
        <f>IF(O82="","",O82+P82)</f>
        <v/>
      </c>
      <c r="R82" s="92">
        <f>IF(Y82="","",SUMIFS($M$5:$M$154,$Z$5:$Z$154,Y82))</f>
        <v/>
      </c>
      <c r="S82" s="92">
        <f>IF(Y82="","",COUNTIFS($Z$5:$Z$154,Y82))</f>
        <v/>
      </c>
      <c r="T82" s="71">
        <f>IF(Y82="","",SUMIFS($O$5:$O$154,$Z$5:$Z$154,Y82))</f>
        <v/>
      </c>
      <c r="U82" s="71">
        <f>IF(Y82="","",IF(N(R82)=0,"",T82/R82))</f>
        <v/>
      </c>
      <c r="V82" s="71">
        <f>IF(Y82="","",N(E82)-T82)</f>
        <v/>
      </c>
      <c r="W82" s="72">
        <f>IF(Y82="","",IF(N(E82)=0,"",V82/E82))</f>
        <v/>
      </c>
      <c r="X82" s="69">
        <f>IF(Y82="","",IF(S82=0,"⏳ لا توجد فواتير شراء",IF(COUNTIFS($Z$5:$Z$154,Y82,$N$5:$N$154,"&gt;0")=S82,"✓ اكتملت جميع الفواتير ("&amp;S82&amp;")","⚠ وصل "&amp;COUNTIFS($Z$5:$Z$154,Y82,$N$5:$N$154,"&gt;0")&amp;" من "&amp;S82&amp;" فواتير")))</f>
        <v/>
      </c>
      <c r="Y82" s="46">
        <f>IF(TRIM(A82)="","",IF(ISNUMBER(VALUE(TRIM(A82))),TEXT(VALUE(TRIM(A82)),"0"),TRIM(A82)))</f>
        <v/>
      </c>
      <c r="Z82" s="46">
        <f>IF(TRIM(H82)="","",IF(ISNUMBER(VALUE(TRIM(H82))),TEXT(VALUE(TRIM(H82)),"0"),TRIM(H82)))</f>
        <v/>
      </c>
    </row>
    <row r="83">
      <c r="A83" s="88" t="n"/>
      <c r="B83" s="79">
        <f>IF(Y83="","",IFERROR(INDEX('قائمة الأصناف'!$B$3:$B$1000,MATCH(Y83,'قائمة الأصناف'!$C$3:$C$1000,0)),"⚠ كود غير معرف"))</f>
        <v/>
      </c>
      <c r="C83" s="89" t="n"/>
      <c r="D83" s="90" t="n"/>
      <c r="E83" s="71">
        <f>IF(OR(C83="",D83=""),"",C83*D83)</f>
        <v/>
      </c>
      <c r="F83" s="71">
        <f>IF(E83="","",E83*الإعدادات!$B$8)</f>
        <v/>
      </c>
      <c r="G83" s="71">
        <f>IF(E83="","",E83+F83)</f>
        <v/>
      </c>
      <c r="H83" s="88" t="n"/>
      <c r="I83" s="79">
        <f>IF(Z83="","",IF(COUNTIF($Y$5:$Y$154,Z83)=0,"⚠ الصنف غير موجود في المبيعات",IFERROR(INDEX('قائمة الأصناف'!$B$3:$B$1000,MATCH(Z83,'قائمة الأصناف'!$C$3:$C$1000,0)),"⚠ كود غير معرف")))</f>
        <v/>
      </c>
      <c r="J83" s="69">
        <f>IF(AND(Z83="",TRIM(K83)="",M83="",N83=""),"",IF(AND(Z83&lt;&gt;"",COUNTIF($Y$5:$Y$154,Z83)=0),"✗ حُذف من المبيعات — مستبعد من الحساب",IF(N83="","✗ لم تصل من المورد","✓ تم استلام الفاتورة")))</f>
        <v/>
      </c>
      <c r="K83" s="91" t="n"/>
      <c r="L83" s="88" t="n"/>
      <c r="M83" s="89" t="n"/>
      <c r="N83" s="90" t="n"/>
      <c r="O83" s="71">
        <f>IF(OR(M83="",N83=""),"",IF(COUNTIF($Y$5:$Y$154,Z83)=0,"",M83*N83))</f>
        <v/>
      </c>
      <c r="P83" s="71">
        <f>IF(O83="","",O83*الإعدادات!$B$8)</f>
        <v/>
      </c>
      <c r="Q83" s="71">
        <f>IF(O83="","",O83+P83)</f>
        <v/>
      </c>
      <c r="R83" s="92">
        <f>IF(Y83="","",SUMIFS($M$5:$M$154,$Z$5:$Z$154,Y83))</f>
        <v/>
      </c>
      <c r="S83" s="92">
        <f>IF(Y83="","",COUNTIFS($Z$5:$Z$154,Y83))</f>
        <v/>
      </c>
      <c r="T83" s="71">
        <f>IF(Y83="","",SUMIFS($O$5:$O$154,$Z$5:$Z$154,Y83))</f>
        <v/>
      </c>
      <c r="U83" s="71">
        <f>IF(Y83="","",IF(N(R83)=0,"",T83/R83))</f>
        <v/>
      </c>
      <c r="V83" s="71">
        <f>IF(Y83="","",N(E83)-T83)</f>
        <v/>
      </c>
      <c r="W83" s="72">
        <f>IF(Y83="","",IF(N(E83)=0,"",V83/E83))</f>
        <v/>
      </c>
      <c r="X83" s="69">
        <f>IF(Y83="","",IF(S83=0,"⏳ لا توجد فواتير شراء",IF(COUNTIFS($Z$5:$Z$154,Y83,$N$5:$N$154,"&gt;0")=S83,"✓ اكتملت جميع الفواتير ("&amp;S83&amp;")","⚠ وصل "&amp;COUNTIFS($Z$5:$Z$154,Y83,$N$5:$N$154,"&gt;0")&amp;" من "&amp;S83&amp;" فواتير")))</f>
        <v/>
      </c>
      <c r="Y83" s="46">
        <f>IF(TRIM(A83)="","",IF(ISNUMBER(VALUE(TRIM(A83))),TEXT(VALUE(TRIM(A83)),"0"),TRIM(A83)))</f>
        <v/>
      </c>
      <c r="Z83" s="46">
        <f>IF(TRIM(H83)="","",IF(ISNUMBER(VALUE(TRIM(H83))),TEXT(VALUE(TRIM(H83)),"0"),TRIM(H83)))</f>
        <v/>
      </c>
    </row>
    <row r="84">
      <c r="A84" s="88" t="n"/>
      <c r="B84" s="79">
        <f>IF(Y84="","",IFERROR(INDEX('قائمة الأصناف'!$B$3:$B$1000,MATCH(Y84,'قائمة الأصناف'!$C$3:$C$1000,0)),"⚠ كود غير معرف"))</f>
        <v/>
      </c>
      <c r="C84" s="89" t="n"/>
      <c r="D84" s="90" t="n"/>
      <c r="E84" s="71">
        <f>IF(OR(C84="",D84=""),"",C84*D84)</f>
        <v/>
      </c>
      <c r="F84" s="71">
        <f>IF(E84="","",E84*الإعدادات!$B$8)</f>
        <v/>
      </c>
      <c r="G84" s="71">
        <f>IF(E84="","",E84+F84)</f>
        <v/>
      </c>
      <c r="H84" s="88" t="n"/>
      <c r="I84" s="79">
        <f>IF(Z84="","",IF(COUNTIF($Y$5:$Y$154,Z84)=0,"⚠ الصنف غير موجود في المبيعات",IFERROR(INDEX('قائمة الأصناف'!$B$3:$B$1000,MATCH(Z84,'قائمة الأصناف'!$C$3:$C$1000,0)),"⚠ كود غير معرف")))</f>
        <v/>
      </c>
      <c r="J84" s="69">
        <f>IF(AND(Z84="",TRIM(K84)="",M84="",N84=""),"",IF(AND(Z84&lt;&gt;"",COUNTIF($Y$5:$Y$154,Z84)=0),"✗ حُذف من المبيعات — مستبعد من الحساب",IF(N84="","✗ لم تصل من المورد","✓ تم استلام الفاتورة")))</f>
        <v/>
      </c>
      <c r="K84" s="91" t="n"/>
      <c r="L84" s="88" t="n"/>
      <c r="M84" s="89" t="n"/>
      <c r="N84" s="90" t="n"/>
      <c r="O84" s="71">
        <f>IF(OR(M84="",N84=""),"",IF(COUNTIF($Y$5:$Y$154,Z84)=0,"",M84*N84))</f>
        <v/>
      </c>
      <c r="P84" s="71">
        <f>IF(O84="","",O84*الإعدادات!$B$8)</f>
        <v/>
      </c>
      <c r="Q84" s="71">
        <f>IF(O84="","",O84+P84)</f>
        <v/>
      </c>
      <c r="R84" s="92">
        <f>IF(Y84="","",SUMIFS($M$5:$M$154,$Z$5:$Z$154,Y84))</f>
        <v/>
      </c>
      <c r="S84" s="92">
        <f>IF(Y84="","",COUNTIFS($Z$5:$Z$154,Y84))</f>
        <v/>
      </c>
      <c r="T84" s="71">
        <f>IF(Y84="","",SUMIFS($O$5:$O$154,$Z$5:$Z$154,Y84))</f>
        <v/>
      </c>
      <c r="U84" s="71">
        <f>IF(Y84="","",IF(N(R84)=0,"",T84/R84))</f>
        <v/>
      </c>
      <c r="V84" s="71">
        <f>IF(Y84="","",N(E84)-T84)</f>
        <v/>
      </c>
      <c r="W84" s="72">
        <f>IF(Y84="","",IF(N(E84)=0,"",V84/E84))</f>
        <v/>
      </c>
      <c r="X84" s="69">
        <f>IF(Y84="","",IF(S84=0,"⏳ لا توجد فواتير شراء",IF(COUNTIFS($Z$5:$Z$154,Y84,$N$5:$N$154,"&gt;0")=S84,"✓ اكتملت جميع الفواتير ("&amp;S84&amp;")","⚠ وصل "&amp;COUNTIFS($Z$5:$Z$154,Y84,$N$5:$N$154,"&gt;0")&amp;" من "&amp;S84&amp;" فواتير")))</f>
        <v/>
      </c>
      <c r="Y84" s="46">
        <f>IF(TRIM(A84)="","",IF(ISNUMBER(VALUE(TRIM(A84))),TEXT(VALUE(TRIM(A84)),"0"),TRIM(A84)))</f>
        <v/>
      </c>
      <c r="Z84" s="46">
        <f>IF(TRIM(H84)="","",IF(ISNUMBER(VALUE(TRIM(H84))),TEXT(VALUE(TRIM(H84)),"0"),TRIM(H84)))</f>
        <v/>
      </c>
    </row>
    <row r="85">
      <c r="A85" s="88" t="n"/>
      <c r="B85" s="79">
        <f>IF(Y85="","",IFERROR(INDEX('قائمة الأصناف'!$B$3:$B$1000,MATCH(Y85,'قائمة الأصناف'!$C$3:$C$1000,0)),"⚠ كود غير معرف"))</f>
        <v/>
      </c>
      <c r="C85" s="89" t="n"/>
      <c r="D85" s="90" t="n"/>
      <c r="E85" s="71">
        <f>IF(OR(C85="",D85=""),"",C85*D85)</f>
        <v/>
      </c>
      <c r="F85" s="71">
        <f>IF(E85="","",E85*الإعدادات!$B$8)</f>
        <v/>
      </c>
      <c r="G85" s="71">
        <f>IF(E85="","",E85+F85)</f>
        <v/>
      </c>
      <c r="H85" s="88" t="n"/>
      <c r="I85" s="79">
        <f>IF(Z85="","",IF(COUNTIF($Y$5:$Y$154,Z85)=0,"⚠ الصنف غير موجود في المبيعات",IFERROR(INDEX('قائمة الأصناف'!$B$3:$B$1000,MATCH(Z85,'قائمة الأصناف'!$C$3:$C$1000,0)),"⚠ كود غير معرف")))</f>
        <v/>
      </c>
      <c r="J85" s="69">
        <f>IF(AND(Z85="",TRIM(K85)="",M85="",N85=""),"",IF(AND(Z85&lt;&gt;"",COUNTIF($Y$5:$Y$154,Z85)=0),"✗ حُذف من المبيعات — مستبعد من الحساب",IF(N85="","✗ لم تصل من المورد","✓ تم استلام الفاتورة")))</f>
        <v/>
      </c>
      <c r="K85" s="91" t="n"/>
      <c r="L85" s="88" t="n"/>
      <c r="M85" s="89" t="n"/>
      <c r="N85" s="90" t="n"/>
      <c r="O85" s="71">
        <f>IF(OR(M85="",N85=""),"",IF(COUNTIF($Y$5:$Y$154,Z85)=0,"",M85*N85))</f>
        <v/>
      </c>
      <c r="P85" s="71">
        <f>IF(O85="","",O85*الإعدادات!$B$8)</f>
        <v/>
      </c>
      <c r="Q85" s="71">
        <f>IF(O85="","",O85+P85)</f>
        <v/>
      </c>
      <c r="R85" s="92">
        <f>IF(Y85="","",SUMIFS($M$5:$M$154,$Z$5:$Z$154,Y85))</f>
        <v/>
      </c>
      <c r="S85" s="92">
        <f>IF(Y85="","",COUNTIFS($Z$5:$Z$154,Y85))</f>
        <v/>
      </c>
      <c r="T85" s="71">
        <f>IF(Y85="","",SUMIFS($O$5:$O$154,$Z$5:$Z$154,Y85))</f>
        <v/>
      </c>
      <c r="U85" s="71">
        <f>IF(Y85="","",IF(N(R85)=0,"",T85/R85))</f>
        <v/>
      </c>
      <c r="V85" s="71">
        <f>IF(Y85="","",N(E85)-T85)</f>
        <v/>
      </c>
      <c r="W85" s="72">
        <f>IF(Y85="","",IF(N(E85)=0,"",V85/E85))</f>
        <v/>
      </c>
      <c r="X85" s="69">
        <f>IF(Y85="","",IF(S85=0,"⏳ لا توجد فواتير شراء",IF(COUNTIFS($Z$5:$Z$154,Y85,$N$5:$N$154,"&gt;0")=S85,"✓ اكتملت جميع الفواتير ("&amp;S85&amp;")","⚠ وصل "&amp;COUNTIFS($Z$5:$Z$154,Y85,$N$5:$N$154,"&gt;0")&amp;" من "&amp;S85&amp;" فواتير")))</f>
        <v/>
      </c>
      <c r="Y85" s="46">
        <f>IF(TRIM(A85)="","",IF(ISNUMBER(VALUE(TRIM(A85))),TEXT(VALUE(TRIM(A85)),"0"),TRIM(A85)))</f>
        <v/>
      </c>
      <c r="Z85" s="46">
        <f>IF(TRIM(H85)="","",IF(ISNUMBER(VALUE(TRIM(H85))),TEXT(VALUE(TRIM(H85)),"0"),TRIM(H85)))</f>
        <v/>
      </c>
    </row>
    <row r="86">
      <c r="A86" s="88" t="n"/>
      <c r="B86" s="79">
        <f>IF(Y86="","",IFERROR(INDEX('قائمة الأصناف'!$B$3:$B$1000,MATCH(Y86,'قائمة الأصناف'!$C$3:$C$1000,0)),"⚠ كود غير معرف"))</f>
        <v/>
      </c>
      <c r="C86" s="89" t="n"/>
      <c r="D86" s="90" t="n"/>
      <c r="E86" s="71">
        <f>IF(OR(C86="",D86=""),"",C86*D86)</f>
        <v/>
      </c>
      <c r="F86" s="71">
        <f>IF(E86="","",E86*الإعدادات!$B$8)</f>
        <v/>
      </c>
      <c r="G86" s="71">
        <f>IF(E86="","",E86+F86)</f>
        <v/>
      </c>
      <c r="H86" s="88" t="n"/>
      <c r="I86" s="79">
        <f>IF(Z86="","",IF(COUNTIF($Y$5:$Y$154,Z86)=0,"⚠ الصنف غير موجود في المبيعات",IFERROR(INDEX('قائمة الأصناف'!$B$3:$B$1000,MATCH(Z86,'قائمة الأصناف'!$C$3:$C$1000,0)),"⚠ كود غير معرف")))</f>
        <v/>
      </c>
      <c r="J86" s="69">
        <f>IF(AND(Z86="",TRIM(K86)="",M86="",N86=""),"",IF(AND(Z86&lt;&gt;"",COUNTIF($Y$5:$Y$154,Z86)=0),"✗ حُذف من المبيعات — مستبعد من الحساب",IF(N86="","✗ لم تصل من المورد","✓ تم استلام الفاتورة")))</f>
        <v/>
      </c>
      <c r="K86" s="91" t="n"/>
      <c r="L86" s="88" t="n"/>
      <c r="M86" s="89" t="n"/>
      <c r="N86" s="90" t="n"/>
      <c r="O86" s="71">
        <f>IF(OR(M86="",N86=""),"",IF(COUNTIF($Y$5:$Y$154,Z86)=0,"",M86*N86))</f>
        <v/>
      </c>
      <c r="P86" s="71">
        <f>IF(O86="","",O86*الإعدادات!$B$8)</f>
        <v/>
      </c>
      <c r="Q86" s="71">
        <f>IF(O86="","",O86+P86)</f>
        <v/>
      </c>
      <c r="R86" s="92">
        <f>IF(Y86="","",SUMIFS($M$5:$M$154,$Z$5:$Z$154,Y86))</f>
        <v/>
      </c>
      <c r="S86" s="92">
        <f>IF(Y86="","",COUNTIFS($Z$5:$Z$154,Y86))</f>
        <v/>
      </c>
      <c r="T86" s="71">
        <f>IF(Y86="","",SUMIFS($O$5:$O$154,$Z$5:$Z$154,Y86))</f>
        <v/>
      </c>
      <c r="U86" s="71">
        <f>IF(Y86="","",IF(N(R86)=0,"",T86/R86))</f>
        <v/>
      </c>
      <c r="V86" s="71">
        <f>IF(Y86="","",N(E86)-T86)</f>
        <v/>
      </c>
      <c r="W86" s="72">
        <f>IF(Y86="","",IF(N(E86)=0,"",V86/E86))</f>
        <v/>
      </c>
      <c r="X86" s="69">
        <f>IF(Y86="","",IF(S86=0,"⏳ لا توجد فواتير شراء",IF(COUNTIFS($Z$5:$Z$154,Y86,$N$5:$N$154,"&gt;0")=S86,"✓ اكتملت جميع الفواتير ("&amp;S86&amp;")","⚠ وصل "&amp;COUNTIFS($Z$5:$Z$154,Y86,$N$5:$N$154,"&gt;0")&amp;" من "&amp;S86&amp;" فواتير")))</f>
        <v/>
      </c>
      <c r="Y86" s="46">
        <f>IF(TRIM(A86)="","",IF(ISNUMBER(VALUE(TRIM(A86))),TEXT(VALUE(TRIM(A86)),"0"),TRIM(A86)))</f>
        <v/>
      </c>
      <c r="Z86" s="46">
        <f>IF(TRIM(H86)="","",IF(ISNUMBER(VALUE(TRIM(H86))),TEXT(VALUE(TRIM(H86)),"0"),TRIM(H86)))</f>
        <v/>
      </c>
    </row>
    <row r="87">
      <c r="A87" s="88" t="n"/>
      <c r="B87" s="79">
        <f>IF(Y87="","",IFERROR(INDEX('قائمة الأصناف'!$B$3:$B$1000,MATCH(Y87,'قائمة الأصناف'!$C$3:$C$1000,0)),"⚠ كود غير معرف"))</f>
        <v/>
      </c>
      <c r="C87" s="89" t="n"/>
      <c r="D87" s="90" t="n"/>
      <c r="E87" s="71">
        <f>IF(OR(C87="",D87=""),"",C87*D87)</f>
        <v/>
      </c>
      <c r="F87" s="71">
        <f>IF(E87="","",E87*الإعدادات!$B$8)</f>
        <v/>
      </c>
      <c r="G87" s="71">
        <f>IF(E87="","",E87+F87)</f>
        <v/>
      </c>
      <c r="H87" s="88" t="n"/>
      <c r="I87" s="79">
        <f>IF(Z87="","",IF(COUNTIF($Y$5:$Y$154,Z87)=0,"⚠ الصنف غير موجود في المبيعات",IFERROR(INDEX('قائمة الأصناف'!$B$3:$B$1000,MATCH(Z87,'قائمة الأصناف'!$C$3:$C$1000,0)),"⚠ كود غير معرف")))</f>
        <v/>
      </c>
      <c r="J87" s="69">
        <f>IF(AND(Z87="",TRIM(K87)="",M87="",N87=""),"",IF(AND(Z87&lt;&gt;"",COUNTIF($Y$5:$Y$154,Z87)=0),"✗ حُذف من المبيعات — مستبعد من الحساب",IF(N87="","✗ لم تصل من المورد","✓ تم استلام الفاتورة")))</f>
        <v/>
      </c>
      <c r="K87" s="91" t="n"/>
      <c r="L87" s="88" t="n"/>
      <c r="M87" s="89" t="n"/>
      <c r="N87" s="90" t="n"/>
      <c r="O87" s="71">
        <f>IF(OR(M87="",N87=""),"",IF(COUNTIF($Y$5:$Y$154,Z87)=0,"",M87*N87))</f>
        <v/>
      </c>
      <c r="P87" s="71">
        <f>IF(O87="","",O87*الإعدادات!$B$8)</f>
        <v/>
      </c>
      <c r="Q87" s="71">
        <f>IF(O87="","",O87+P87)</f>
        <v/>
      </c>
      <c r="R87" s="92">
        <f>IF(Y87="","",SUMIFS($M$5:$M$154,$Z$5:$Z$154,Y87))</f>
        <v/>
      </c>
      <c r="S87" s="92">
        <f>IF(Y87="","",COUNTIFS($Z$5:$Z$154,Y87))</f>
        <v/>
      </c>
      <c r="T87" s="71">
        <f>IF(Y87="","",SUMIFS($O$5:$O$154,$Z$5:$Z$154,Y87))</f>
        <v/>
      </c>
      <c r="U87" s="71">
        <f>IF(Y87="","",IF(N(R87)=0,"",T87/R87))</f>
        <v/>
      </c>
      <c r="V87" s="71">
        <f>IF(Y87="","",N(E87)-T87)</f>
        <v/>
      </c>
      <c r="W87" s="72">
        <f>IF(Y87="","",IF(N(E87)=0,"",V87/E87))</f>
        <v/>
      </c>
      <c r="X87" s="69">
        <f>IF(Y87="","",IF(S87=0,"⏳ لا توجد فواتير شراء",IF(COUNTIFS($Z$5:$Z$154,Y87,$N$5:$N$154,"&gt;0")=S87,"✓ اكتملت جميع الفواتير ("&amp;S87&amp;")","⚠ وصل "&amp;COUNTIFS($Z$5:$Z$154,Y87,$N$5:$N$154,"&gt;0")&amp;" من "&amp;S87&amp;" فواتير")))</f>
        <v/>
      </c>
      <c r="Y87" s="46">
        <f>IF(TRIM(A87)="","",IF(ISNUMBER(VALUE(TRIM(A87))),TEXT(VALUE(TRIM(A87)),"0"),TRIM(A87)))</f>
        <v/>
      </c>
      <c r="Z87" s="46">
        <f>IF(TRIM(H87)="","",IF(ISNUMBER(VALUE(TRIM(H87))),TEXT(VALUE(TRIM(H87)),"0"),TRIM(H87)))</f>
        <v/>
      </c>
    </row>
    <row r="88">
      <c r="A88" s="88" t="n"/>
      <c r="B88" s="79">
        <f>IF(Y88="","",IFERROR(INDEX('قائمة الأصناف'!$B$3:$B$1000,MATCH(Y88,'قائمة الأصناف'!$C$3:$C$1000,0)),"⚠ كود غير معرف"))</f>
        <v/>
      </c>
      <c r="C88" s="89" t="n"/>
      <c r="D88" s="90" t="n"/>
      <c r="E88" s="71">
        <f>IF(OR(C88="",D88=""),"",C88*D88)</f>
        <v/>
      </c>
      <c r="F88" s="71">
        <f>IF(E88="","",E88*الإعدادات!$B$8)</f>
        <v/>
      </c>
      <c r="G88" s="71">
        <f>IF(E88="","",E88+F88)</f>
        <v/>
      </c>
      <c r="H88" s="88" t="n"/>
      <c r="I88" s="79">
        <f>IF(Z88="","",IF(COUNTIF($Y$5:$Y$154,Z88)=0,"⚠ الصنف غير موجود في المبيعات",IFERROR(INDEX('قائمة الأصناف'!$B$3:$B$1000,MATCH(Z88,'قائمة الأصناف'!$C$3:$C$1000,0)),"⚠ كود غير معرف")))</f>
        <v/>
      </c>
      <c r="J88" s="69">
        <f>IF(AND(Z88="",TRIM(K88)="",M88="",N88=""),"",IF(AND(Z88&lt;&gt;"",COUNTIF($Y$5:$Y$154,Z88)=0),"✗ حُذف من المبيعات — مستبعد من الحساب",IF(N88="","✗ لم تصل من المورد","✓ تم استلام الفاتورة")))</f>
        <v/>
      </c>
      <c r="K88" s="91" t="n"/>
      <c r="L88" s="88" t="n"/>
      <c r="M88" s="89" t="n"/>
      <c r="N88" s="90" t="n"/>
      <c r="O88" s="71">
        <f>IF(OR(M88="",N88=""),"",IF(COUNTIF($Y$5:$Y$154,Z88)=0,"",M88*N88))</f>
        <v/>
      </c>
      <c r="P88" s="71">
        <f>IF(O88="","",O88*الإعدادات!$B$8)</f>
        <v/>
      </c>
      <c r="Q88" s="71">
        <f>IF(O88="","",O88+P88)</f>
        <v/>
      </c>
      <c r="R88" s="92">
        <f>IF(Y88="","",SUMIFS($M$5:$M$154,$Z$5:$Z$154,Y88))</f>
        <v/>
      </c>
      <c r="S88" s="92">
        <f>IF(Y88="","",COUNTIFS($Z$5:$Z$154,Y88))</f>
        <v/>
      </c>
      <c r="T88" s="71">
        <f>IF(Y88="","",SUMIFS($O$5:$O$154,$Z$5:$Z$154,Y88))</f>
        <v/>
      </c>
      <c r="U88" s="71">
        <f>IF(Y88="","",IF(N(R88)=0,"",T88/R88))</f>
        <v/>
      </c>
      <c r="V88" s="71">
        <f>IF(Y88="","",N(E88)-T88)</f>
        <v/>
      </c>
      <c r="W88" s="72">
        <f>IF(Y88="","",IF(N(E88)=0,"",V88/E88))</f>
        <v/>
      </c>
      <c r="X88" s="69">
        <f>IF(Y88="","",IF(S88=0,"⏳ لا توجد فواتير شراء",IF(COUNTIFS($Z$5:$Z$154,Y88,$N$5:$N$154,"&gt;0")=S88,"✓ اكتملت جميع الفواتير ("&amp;S88&amp;")","⚠ وصل "&amp;COUNTIFS($Z$5:$Z$154,Y88,$N$5:$N$154,"&gt;0")&amp;" من "&amp;S88&amp;" فواتير")))</f>
        <v/>
      </c>
      <c r="Y88" s="46">
        <f>IF(TRIM(A88)="","",IF(ISNUMBER(VALUE(TRIM(A88))),TEXT(VALUE(TRIM(A88)),"0"),TRIM(A88)))</f>
        <v/>
      </c>
      <c r="Z88" s="46">
        <f>IF(TRIM(H88)="","",IF(ISNUMBER(VALUE(TRIM(H88))),TEXT(VALUE(TRIM(H88)),"0"),TRIM(H88)))</f>
        <v/>
      </c>
    </row>
    <row r="89">
      <c r="A89" s="88" t="n"/>
      <c r="B89" s="79">
        <f>IF(Y89="","",IFERROR(INDEX('قائمة الأصناف'!$B$3:$B$1000,MATCH(Y89,'قائمة الأصناف'!$C$3:$C$1000,0)),"⚠ كود غير معرف"))</f>
        <v/>
      </c>
      <c r="C89" s="89" t="n"/>
      <c r="D89" s="90" t="n"/>
      <c r="E89" s="71">
        <f>IF(OR(C89="",D89=""),"",C89*D89)</f>
        <v/>
      </c>
      <c r="F89" s="71">
        <f>IF(E89="","",E89*الإعدادات!$B$8)</f>
        <v/>
      </c>
      <c r="G89" s="71">
        <f>IF(E89="","",E89+F89)</f>
        <v/>
      </c>
      <c r="H89" s="88" t="n"/>
      <c r="I89" s="79">
        <f>IF(Z89="","",IF(COUNTIF($Y$5:$Y$154,Z89)=0,"⚠ الصنف غير موجود في المبيعات",IFERROR(INDEX('قائمة الأصناف'!$B$3:$B$1000,MATCH(Z89,'قائمة الأصناف'!$C$3:$C$1000,0)),"⚠ كود غير معرف")))</f>
        <v/>
      </c>
      <c r="J89" s="69">
        <f>IF(AND(Z89="",TRIM(K89)="",M89="",N89=""),"",IF(AND(Z89&lt;&gt;"",COUNTIF($Y$5:$Y$154,Z89)=0),"✗ حُذف من المبيعات — مستبعد من الحساب",IF(N89="","✗ لم تصل من المورد","✓ تم استلام الفاتورة")))</f>
        <v/>
      </c>
      <c r="K89" s="91" t="n"/>
      <c r="L89" s="88" t="n"/>
      <c r="M89" s="89" t="n"/>
      <c r="N89" s="90" t="n"/>
      <c r="O89" s="71">
        <f>IF(OR(M89="",N89=""),"",IF(COUNTIF($Y$5:$Y$154,Z89)=0,"",M89*N89))</f>
        <v/>
      </c>
      <c r="P89" s="71">
        <f>IF(O89="","",O89*الإعدادات!$B$8)</f>
        <v/>
      </c>
      <c r="Q89" s="71">
        <f>IF(O89="","",O89+P89)</f>
        <v/>
      </c>
      <c r="R89" s="92">
        <f>IF(Y89="","",SUMIFS($M$5:$M$154,$Z$5:$Z$154,Y89))</f>
        <v/>
      </c>
      <c r="S89" s="92">
        <f>IF(Y89="","",COUNTIFS($Z$5:$Z$154,Y89))</f>
        <v/>
      </c>
      <c r="T89" s="71">
        <f>IF(Y89="","",SUMIFS($O$5:$O$154,$Z$5:$Z$154,Y89))</f>
        <v/>
      </c>
      <c r="U89" s="71">
        <f>IF(Y89="","",IF(N(R89)=0,"",T89/R89))</f>
        <v/>
      </c>
      <c r="V89" s="71">
        <f>IF(Y89="","",N(E89)-T89)</f>
        <v/>
      </c>
      <c r="W89" s="72">
        <f>IF(Y89="","",IF(N(E89)=0,"",V89/E89))</f>
        <v/>
      </c>
      <c r="X89" s="69">
        <f>IF(Y89="","",IF(S89=0,"⏳ لا توجد فواتير شراء",IF(COUNTIFS($Z$5:$Z$154,Y89,$N$5:$N$154,"&gt;0")=S89,"✓ اكتملت جميع الفواتير ("&amp;S89&amp;")","⚠ وصل "&amp;COUNTIFS($Z$5:$Z$154,Y89,$N$5:$N$154,"&gt;0")&amp;" من "&amp;S89&amp;" فواتير")))</f>
        <v/>
      </c>
      <c r="Y89" s="46">
        <f>IF(TRIM(A89)="","",IF(ISNUMBER(VALUE(TRIM(A89))),TEXT(VALUE(TRIM(A89)),"0"),TRIM(A89)))</f>
        <v/>
      </c>
      <c r="Z89" s="46">
        <f>IF(TRIM(H89)="","",IF(ISNUMBER(VALUE(TRIM(H89))),TEXT(VALUE(TRIM(H89)),"0"),TRIM(H89)))</f>
        <v/>
      </c>
    </row>
    <row r="90">
      <c r="A90" s="88" t="n"/>
      <c r="B90" s="79">
        <f>IF(Y90="","",IFERROR(INDEX('قائمة الأصناف'!$B$3:$B$1000,MATCH(Y90,'قائمة الأصناف'!$C$3:$C$1000,0)),"⚠ كود غير معرف"))</f>
        <v/>
      </c>
      <c r="C90" s="89" t="n"/>
      <c r="D90" s="90" t="n"/>
      <c r="E90" s="71">
        <f>IF(OR(C90="",D90=""),"",C90*D90)</f>
        <v/>
      </c>
      <c r="F90" s="71">
        <f>IF(E90="","",E90*الإعدادات!$B$8)</f>
        <v/>
      </c>
      <c r="G90" s="71">
        <f>IF(E90="","",E90+F90)</f>
        <v/>
      </c>
      <c r="H90" s="88" t="n"/>
      <c r="I90" s="79">
        <f>IF(Z90="","",IF(COUNTIF($Y$5:$Y$154,Z90)=0,"⚠ الصنف غير موجود في المبيعات",IFERROR(INDEX('قائمة الأصناف'!$B$3:$B$1000,MATCH(Z90,'قائمة الأصناف'!$C$3:$C$1000,0)),"⚠ كود غير معرف")))</f>
        <v/>
      </c>
      <c r="J90" s="69">
        <f>IF(AND(Z90="",TRIM(K90)="",M90="",N90=""),"",IF(AND(Z90&lt;&gt;"",COUNTIF($Y$5:$Y$154,Z90)=0),"✗ حُذف من المبيعات — مستبعد من الحساب",IF(N90="","✗ لم تصل من المورد","✓ تم استلام الفاتورة")))</f>
        <v/>
      </c>
      <c r="K90" s="91" t="n"/>
      <c r="L90" s="88" t="n"/>
      <c r="M90" s="89" t="n"/>
      <c r="N90" s="90" t="n"/>
      <c r="O90" s="71">
        <f>IF(OR(M90="",N90=""),"",IF(COUNTIF($Y$5:$Y$154,Z90)=0,"",M90*N90))</f>
        <v/>
      </c>
      <c r="P90" s="71">
        <f>IF(O90="","",O90*الإعدادات!$B$8)</f>
        <v/>
      </c>
      <c r="Q90" s="71">
        <f>IF(O90="","",O90+P90)</f>
        <v/>
      </c>
      <c r="R90" s="92">
        <f>IF(Y90="","",SUMIFS($M$5:$M$154,$Z$5:$Z$154,Y90))</f>
        <v/>
      </c>
      <c r="S90" s="92">
        <f>IF(Y90="","",COUNTIFS($Z$5:$Z$154,Y90))</f>
        <v/>
      </c>
      <c r="T90" s="71">
        <f>IF(Y90="","",SUMIFS($O$5:$O$154,$Z$5:$Z$154,Y90))</f>
        <v/>
      </c>
      <c r="U90" s="71">
        <f>IF(Y90="","",IF(N(R90)=0,"",T90/R90))</f>
        <v/>
      </c>
      <c r="V90" s="71">
        <f>IF(Y90="","",N(E90)-T90)</f>
        <v/>
      </c>
      <c r="W90" s="72">
        <f>IF(Y90="","",IF(N(E90)=0,"",V90/E90))</f>
        <v/>
      </c>
      <c r="X90" s="69">
        <f>IF(Y90="","",IF(S90=0,"⏳ لا توجد فواتير شراء",IF(COUNTIFS($Z$5:$Z$154,Y90,$N$5:$N$154,"&gt;0")=S90,"✓ اكتملت جميع الفواتير ("&amp;S90&amp;")","⚠ وصل "&amp;COUNTIFS($Z$5:$Z$154,Y90,$N$5:$N$154,"&gt;0")&amp;" من "&amp;S90&amp;" فواتير")))</f>
        <v/>
      </c>
      <c r="Y90" s="46">
        <f>IF(TRIM(A90)="","",IF(ISNUMBER(VALUE(TRIM(A90))),TEXT(VALUE(TRIM(A90)),"0"),TRIM(A90)))</f>
        <v/>
      </c>
      <c r="Z90" s="46">
        <f>IF(TRIM(H90)="","",IF(ISNUMBER(VALUE(TRIM(H90))),TEXT(VALUE(TRIM(H90)),"0"),TRIM(H90)))</f>
        <v/>
      </c>
    </row>
    <row r="91">
      <c r="A91" s="88" t="n"/>
      <c r="B91" s="79">
        <f>IF(Y91="","",IFERROR(INDEX('قائمة الأصناف'!$B$3:$B$1000,MATCH(Y91,'قائمة الأصناف'!$C$3:$C$1000,0)),"⚠ كود غير معرف"))</f>
        <v/>
      </c>
      <c r="C91" s="89" t="n"/>
      <c r="D91" s="90" t="n"/>
      <c r="E91" s="71">
        <f>IF(OR(C91="",D91=""),"",C91*D91)</f>
        <v/>
      </c>
      <c r="F91" s="71">
        <f>IF(E91="","",E91*الإعدادات!$B$8)</f>
        <v/>
      </c>
      <c r="G91" s="71">
        <f>IF(E91="","",E91+F91)</f>
        <v/>
      </c>
      <c r="H91" s="88" t="n"/>
      <c r="I91" s="79">
        <f>IF(Z91="","",IF(COUNTIF($Y$5:$Y$154,Z91)=0,"⚠ الصنف غير موجود في المبيعات",IFERROR(INDEX('قائمة الأصناف'!$B$3:$B$1000,MATCH(Z91,'قائمة الأصناف'!$C$3:$C$1000,0)),"⚠ كود غير معرف")))</f>
        <v/>
      </c>
      <c r="J91" s="69">
        <f>IF(AND(Z91="",TRIM(K91)="",M91="",N91=""),"",IF(AND(Z91&lt;&gt;"",COUNTIF($Y$5:$Y$154,Z91)=0),"✗ حُذف من المبيعات — مستبعد من الحساب",IF(N91="","✗ لم تصل من المورد","✓ تم استلام الفاتورة")))</f>
        <v/>
      </c>
      <c r="K91" s="91" t="n"/>
      <c r="L91" s="88" t="n"/>
      <c r="M91" s="89" t="n"/>
      <c r="N91" s="90" t="n"/>
      <c r="O91" s="71">
        <f>IF(OR(M91="",N91=""),"",IF(COUNTIF($Y$5:$Y$154,Z91)=0,"",M91*N91))</f>
        <v/>
      </c>
      <c r="P91" s="71">
        <f>IF(O91="","",O91*الإعدادات!$B$8)</f>
        <v/>
      </c>
      <c r="Q91" s="71">
        <f>IF(O91="","",O91+P91)</f>
        <v/>
      </c>
      <c r="R91" s="92">
        <f>IF(Y91="","",SUMIFS($M$5:$M$154,$Z$5:$Z$154,Y91))</f>
        <v/>
      </c>
      <c r="S91" s="92">
        <f>IF(Y91="","",COUNTIFS($Z$5:$Z$154,Y91))</f>
        <v/>
      </c>
      <c r="T91" s="71">
        <f>IF(Y91="","",SUMIFS($O$5:$O$154,$Z$5:$Z$154,Y91))</f>
        <v/>
      </c>
      <c r="U91" s="71">
        <f>IF(Y91="","",IF(N(R91)=0,"",T91/R91))</f>
        <v/>
      </c>
      <c r="V91" s="71">
        <f>IF(Y91="","",N(E91)-T91)</f>
        <v/>
      </c>
      <c r="W91" s="72">
        <f>IF(Y91="","",IF(N(E91)=0,"",V91/E91))</f>
        <v/>
      </c>
      <c r="X91" s="69">
        <f>IF(Y91="","",IF(S91=0,"⏳ لا توجد فواتير شراء",IF(COUNTIFS($Z$5:$Z$154,Y91,$N$5:$N$154,"&gt;0")=S91,"✓ اكتملت جميع الفواتير ("&amp;S91&amp;")","⚠ وصل "&amp;COUNTIFS($Z$5:$Z$154,Y91,$N$5:$N$154,"&gt;0")&amp;" من "&amp;S91&amp;" فواتير")))</f>
        <v/>
      </c>
      <c r="Y91" s="46">
        <f>IF(TRIM(A91)="","",IF(ISNUMBER(VALUE(TRIM(A91))),TEXT(VALUE(TRIM(A91)),"0"),TRIM(A91)))</f>
        <v/>
      </c>
      <c r="Z91" s="46">
        <f>IF(TRIM(H91)="","",IF(ISNUMBER(VALUE(TRIM(H91))),TEXT(VALUE(TRIM(H91)),"0"),TRIM(H91)))</f>
        <v/>
      </c>
    </row>
    <row r="92">
      <c r="A92" s="88" t="n"/>
      <c r="B92" s="79">
        <f>IF(Y92="","",IFERROR(INDEX('قائمة الأصناف'!$B$3:$B$1000,MATCH(Y92,'قائمة الأصناف'!$C$3:$C$1000,0)),"⚠ كود غير معرف"))</f>
        <v/>
      </c>
      <c r="C92" s="89" t="n"/>
      <c r="D92" s="90" t="n"/>
      <c r="E92" s="71">
        <f>IF(OR(C92="",D92=""),"",C92*D92)</f>
        <v/>
      </c>
      <c r="F92" s="71">
        <f>IF(E92="","",E92*الإعدادات!$B$8)</f>
        <v/>
      </c>
      <c r="G92" s="71">
        <f>IF(E92="","",E92+F92)</f>
        <v/>
      </c>
      <c r="H92" s="88" t="n"/>
      <c r="I92" s="79">
        <f>IF(Z92="","",IF(COUNTIF($Y$5:$Y$154,Z92)=0,"⚠ الصنف غير موجود في المبيعات",IFERROR(INDEX('قائمة الأصناف'!$B$3:$B$1000,MATCH(Z92,'قائمة الأصناف'!$C$3:$C$1000,0)),"⚠ كود غير معرف")))</f>
        <v/>
      </c>
      <c r="J92" s="69">
        <f>IF(AND(Z92="",TRIM(K92)="",M92="",N92=""),"",IF(AND(Z92&lt;&gt;"",COUNTIF($Y$5:$Y$154,Z92)=0),"✗ حُذف من المبيعات — مستبعد من الحساب",IF(N92="","✗ لم تصل من المورد","✓ تم استلام الفاتورة")))</f>
        <v/>
      </c>
      <c r="K92" s="91" t="n"/>
      <c r="L92" s="88" t="n"/>
      <c r="M92" s="89" t="n"/>
      <c r="N92" s="90" t="n"/>
      <c r="O92" s="71">
        <f>IF(OR(M92="",N92=""),"",IF(COUNTIF($Y$5:$Y$154,Z92)=0,"",M92*N92))</f>
        <v/>
      </c>
      <c r="P92" s="71">
        <f>IF(O92="","",O92*الإعدادات!$B$8)</f>
        <v/>
      </c>
      <c r="Q92" s="71">
        <f>IF(O92="","",O92+P92)</f>
        <v/>
      </c>
      <c r="R92" s="92">
        <f>IF(Y92="","",SUMIFS($M$5:$M$154,$Z$5:$Z$154,Y92))</f>
        <v/>
      </c>
      <c r="S92" s="92">
        <f>IF(Y92="","",COUNTIFS($Z$5:$Z$154,Y92))</f>
        <v/>
      </c>
      <c r="T92" s="71">
        <f>IF(Y92="","",SUMIFS($O$5:$O$154,$Z$5:$Z$154,Y92))</f>
        <v/>
      </c>
      <c r="U92" s="71">
        <f>IF(Y92="","",IF(N(R92)=0,"",T92/R92))</f>
        <v/>
      </c>
      <c r="V92" s="71">
        <f>IF(Y92="","",N(E92)-T92)</f>
        <v/>
      </c>
      <c r="W92" s="72">
        <f>IF(Y92="","",IF(N(E92)=0,"",V92/E92))</f>
        <v/>
      </c>
      <c r="X92" s="69">
        <f>IF(Y92="","",IF(S92=0,"⏳ لا توجد فواتير شراء",IF(COUNTIFS($Z$5:$Z$154,Y92,$N$5:$N$154,"&gt;0")=S92,"✓ اكتملت جميع الفواتير ("&amp;S92&amp;")","⚠ وصل "&amp;COUNTIFS($Z$5:$Z$154,Y92,$N$5:$N$154,"&gt;0")&amp;" من "&amp;S92&amp;" فواتير")))</f>
        <v/>
      </c>
      <c r="Y92" s="46">
        <f>IF(TRIM(A92)="","",IF(ISNUMBER(VALUE(TRIM(A92))),TEXT(VALUE(TRIM(A92)),"0"),TRIM(A92)))</f>
        <v/>
      </c>
      <c r="Z92" s="46">
        <f>IF(TRIM(H92)="","",IF(ISNUMBER(VALUE(TRIM(H92))),TEXT(VALUE(TRIM(H92)),"0"),TRIM(H92)))</f>
        <v/>
      </c>
    </row>
    <row r="93">
      <c r="A93" s="88" t="n"/>
      <c r="B93" s="79">
        <f>IF(Y93="","",IFERROR(INDEX('قائمة الأصناف'!$B$3:$B$1000,MATCH(Y93,'قائمة الأصناف'!$C$3:$C$1000,0)),"⚠ كود غير معرف"))</f>
        <v/>
      </c>
      <c r="C93" s="89" t="n"/>
      <c r="D93" s="90" t="n"/>
      <c r="E93" s="71">
        <f>IF(OR(C93="",D93=""),"",C93*D93)</f>
        <v/>
      </c>
      <c r="F93" s="71">
        <f>IF(E93="","",E93*الإعدادات!$B$8)</f>
        <v/>
      </c>
      <c r="G93" s="71">
        <f>IF(E93="","",E93+F93)</f>
        <v/>
      </c>
      <c r="H93" s="88" t="n"/>
      <c r="I93" s="79">
        <f>IF(Z93="","",IF(COUNTIF($Y$5:$Y$154,Z93)=0,"⚠ الصنف غير موجود في المبيعات",IFERROR(INDEX('قائمة الأصناف'!$B$3:$B$1000,MATCH(Z93,'قائمة الأصناف'!$C$3:$C$1000,0)),"⚠ كود غير معرف")))</f>
        <v/>
      </c>
      <c r="J93" s="69">
        <f>IF(AND(Z93="",TRIM(K93)="",M93="",N93=""),"",IF(AND(Z93&lt;&gt;"",COUNTIF($Y$5:$Y$154,Z93)=0),"✗ حُذف من المبيعات — مستبعد من الحساب",IF(N93="","✗ لم تصل من المورد","✓ تم استلام الفاتورة")))</f>
        <v/>
      </c>
      <c r="K93" s="91" t="n"/>
      <c r="L93" s="88" t="n"/>
      <c r="M93" s="89" t="n"/>
      <c r="N93" s="90" t="n"/>
      <c r="O93" s="71">
        <f>IF(OR(M93="",N93=""),"",IF(COUNTIF($Y$5:$Y$154,Z93)=0,"",M93*N93))</f>
        <v/>
      </c>
      <c r="P93" s="71">
        <f>IF(O93="","",O93*الإعدادات!$B$8)</f>
        <v/>
      </c>
      <c r="Q93" s="71">
        <f>IF(O93="","",O93+P93)</f>
        <v/>
      </c>
      <c r="R93" s="92">
        <f>IF(Y93="","",SUMIFS($M$5:$M$154,$Z$5:$Z$154,Y93))</f>
        <v/>
      </c>
      <c r="S93" s="92">
        <f>IF(Y93="","",COUNTIFS($Z$5:$Z$154,Y93))</f>
        <v/>
      </c>
      <c r="T93" s="71">
        <f>IF(Y93="","",SUMIFS($O$5:$O$154,$Z$5:$Z$154,Y93))</f>
        <v/>
      </c>
      <c r="U93" s="71">
        <f>IF(Y93="","",IF(N(R93)=0,"",T93/R93))</f>
        <v/>
      </c>
      <c r="V93" s="71">
        <f>IF(Y93="","",N(E93)-T93)</f>
        <v/>
      </c>
      <c r="W93" s="72">
        <f>IF(Y93="","",IF(N(E93)=0,"",V93/E93))</f>
        <v/>
      </c>
      <c r="X93" s="69">
        <f>IF(Y93="","",IF(S93=0,"⏳ لا توجد فواتير شراء",IF(COUNTIFS($Z$5:$Z$154,Y93,$N$5:$N$154,"&gt;0")=S93,"✓ اكتملت جميع الفواتير ("&amp;S93&amp;")","⚠ وصل "&amp;COUNTIFS($Z$5:$Z$154,Y93,$N$5:$N$154,"&gt;0")&amp;" من "&amp;S93&amp;" فواتير")))</f>
        <v/>
      </c>
      <c r="Y93" s="46">
        <f>IF(TRIM(A93)="","",IF(ISNUMBER(VALUE(TRIM(A93))),TEXT(VALUE(TRIM(A93)),"0"),TRIM(A93)))</f>
        <v/>
      </c>
      <c r="Z93" s="46">
        <f>IF(TRIM(H93)="","",IF(ISNUMBER(VALUE(TRIM(H93))),TEXT(VALUE(TRIM(H93)),"0"),TRIM(H93)))</f>
        <v/>
      </c>
    </row>
    <row r="94">
      <c r="A94" s="88" t="n"/>
      <c r="B94" s="79">
        <f>IF(Y94="","",IFERROR(INDEX('قائمة الأصناف'!$B$3:$B$1000,MATCH(Y94,'قائمة الأصناف'!$C$3:$C$1000,0)),"⚠ كود غير معرف"))</f>
        <v/>
      </c>
      <c r="C94" s="89" t="n"/>
      <c r="D94" s="90" t="n"/>
      <c r="E94" s="71">
        <f>IF(OR(C94="",D94=""),"",C94*D94)</f>
        <v/>
      </c>
      <c r="F94" s="71">
        <f>IF(E94="","",E94*الإعدادات!$B$8)</f>
        <v/>
      </c>
      <c r="G94" s="71">
        <f>IF(E94="","",E94+F94)</f>
        <v/>
      </c>
      <c r="H94" s="88" t="n"/>
      <c r="I94" s="79">
        <f>IF(Z94="","",IF(COUNTIF($Y$5:$Y$154,Z94)=0,"⚠ الصنف غير موجود في المبيعات",IFERROR(INDEX('قائمة الأصناف'!$B$3:$B$1000,MATCH(Z94,'قائمة الأصناف'!$C$3:$C$1000,0)),"⚠ كود غير معرف")))</f>
        <v/>
      </c>
      <c r="J94" s="69">
        <f>IF(AND(Z94="",TRIM(K94)="",M94="",N94=""),"",IF(AND(Z94&lt;&gt;"",COUNTIF($Y$5:$Y$154,Z94)=0),"✗ حُذف من المبيعات — مستبعد من الحساب",IF(N94="","✗ لم تصل من المورد","✓ تم استلام الفاتورة")))</f>
        <v/>
      </c>
      <c r="K94" s="91" t="n"/>
      <c r="L94" s="88" t="n"/>
      <c r="M94" s="89" t="n"/>
      <c r="N94" s="90" t="n"/>
      <c r="O94" s="71">
        <f>IF(OR(M94="",N94=""),"",IF(COUNTIF($Y$5:$Y$154,Z94)=0,"",M94*N94))</f>
        <v/>
      </c>
      <c r="P94" s="71">
        <f>IF(O94="","",O94*الإعدادات!$B$8)</f>
        <v/>
      </c>
      <c r="Q94" s="71">
        <f>IF(O94="","",O94+P94)</f>
        <v/>
      </c>
      <c r="R94" s="92">
        <f>IF(Y94="","",SUMIFS($M$5:$M$154,$Z$5:$Z$154,Y94))</f>
        <v/>
      </c>
      <c r="S94" s="92">
        <f>IF(Y94="","",COUNTIFS($Z$5:$Z$154,Y94))</f>
        <v/>
      </c>
      <c r="T94" s="71">
        <f>IF(Y94="","",SUMIFS($O$5:$O$154,$Z$5:$Z$154,Y94))</f>
        <v/>
      </c>
      <c r="U94" s="71">
        <f>IF(Y94="","",IF(N(R94)=0,"",T94/R94))</f>
        <v/>
      </c>
      <c r="V94" s="71">
        <f>IF(Y94="","",N(E94)-T94)</f>
        <v/>
      </c>
      <c r="W94" s="72">
        <f>IF(Y94="","",IF(N(E94)=0,"",V94/E94))</f>
        <v/>
      </c>
      <c r="X94" s="69">
        <f>IF(Y94="","",IF(S94=0,"⏳ لا توجد فواتير شراء",IF(COUNTIFS($Z$5:$Z$154,Y94,$N$5:$N$154,"&gt;0")=S94,"✓ اكتملت جميع الفواتير ("&amp;S94&amp;")","⚠ وصل "&amp;COUNTIFS($Z$5:$Z$154,Y94,$N$5:$N$154,"&gt;0")&amp;" من "&amp;S94&amp;" فواتير")))</f>
        <v/>
      </c>
      <c r="Y94" s="46">
        <f>IF(TRIM(A94)="","",IF(ISNUMBER(VALUE(TRIM(A94))),TEXT(VALUE(TRIM(A94)),"0"),TRIM(A94)))</f>
        <v/>
      </c>
      <c r="Z94" s="46">
        <f>IF(TRIM(H94)="","",IF(ISNUMBER(VALUE(TRIM(H94))),TEXT(VALUE(TRIM(H94)),"0"),TRIM(H94)))</f>
        <v/>
      </c>
    </row>
    <row r="95">
      <c r="A95" s="88" t="n"/>
      <c r="B95" s="79">
        <f>IF(Y95="","",IFERROR(INDEX('قائمة الأصناف'!$B$3:$B$1000,MATCH(Y95,'قائمة الأصناف'!$C$3:$C$1000,0)),"⚠ كود غير معرف"))</f>
        <v/>
      </c>
      <c r="C95" s="89" t="n"/>
      <c r="D95" s="90" t="n"/>
      <c r="E95" s="71">
        <f>IF(OR(C95="",D95=""),"",C95*D95)</f>
        <v/>
      </c>
      <c r="F95" s="71">
        <f>IF(E95="","",E95*الإعدادات!$B$8)</f>
        <v/>
      </c>
      <c r="G95" s="71">
        <f>IF(E95="","",E95+F95)</f>
        <v/>
      </c>
      <c r="H95" s="88" t="n"/>
      <c r="I95" s="79">
        <f>IF(Z95="","",IF(COUNTIF($Y$5:$Y$154,Z95)=0,"⚠ الصنف غير موجود في المبيعات",IFERROR(INDEX('قائمة الأصناف'!$B$3:$B$1000,MATCH(Z95,'قائمة الأصناف'!$C$3:$C$1000,0)),"⚠ كود غير معرف")))</f>
        <v/>
      </c>
      <c r="J95" s="69">
        <f>IF(AND(Z95="",TRIM(K95)="",M95="",N95=""),"",IF(AND(Z95&lt;&gt;"",COUNTIF($Y$5:$Y$154,Z95)=0),"✗ حُذف من المبيعات — مستبعد من الحساب",IF(N95="","✗ لم تصل من المورد","✓ تم استلام الفاتورة")))</f>
        <v/>
      </c>
      <c r="K95" s="91" t="n"/>
      <c r="L95" s="88" t="n"/>
      <c r="M95" s="89" t="n"/>
      <c r="N95" s="90" t="n"/>
      <c r="O95" s="71">
        <f>IF(OR(M95="",N95=""),"",IF(COUNTIF($Y$5:$Y$154,Z95)=0,"",M95*N95))</f>
        <v/>
      </c>
      <c r="P95" s="71">
        <f>IF(O95="","",O95*الإعدادات!$B$8)</f>
        <v/>
      </c>
      <c r="Q95" s="71">
        <f>IF(O95="","",O95+P95)</f>
        <v/>
      </c>
      <c r="R95" s="92">
        <f>IF(Y95="","",SUMIFS($M$5:$M$154,$Z$5:$Z$154,Y95))</f>
        <v/>
      </c>
      <c r="S95" s="92">
        <f>IF(Y95="","",COUNTIFS($Z$5:$Z$154,Y95))</f>
        <v/>
      </c>
      <c r="T95" s="71">
        <f>IF(Y95="","",SUMIFS($O$5:$O$154,$Z$5:$Z$154,Y95))</f>
        <v/>
      </c>
      <c r="U95" s="71">
        <f>IF(Y95="","",IF(N(R95)=0,"",T95/R95))</f>
        <v/>
      </c>
      <c r="V95" s="71">
        <f>IF(Y95="","",N(E95)-T95)</f>
        <v/>
      </c>
      <c r="W95" s="72">
        <f>IF(Y95="","",IF(N(E95)=0,"",V95/E95))</f>
        <v/>
      </c>
      <c r="X95" s="69">
        <f>IF(Y95="","",IF(S95=0,"⏳ لا توجد فواتير شراء",IF(COUNTIFS($Z$5:$Z$154,Y95,$N$5:$N$154,"&gt;0")=S95,"✓ اكتملت جميع الفواتير ("&amp;S95&amp;")","⚠ وصل "&amp;COUNTIFS($Z$5:$Z$154,Y95,$N$5:$N$154,"&gt;0")&amp;" من "&amp;S95&amp;" فواتير")))</f>
        <v/>
      </c>
      <c r="Y95" s="46">
        <f>IF(TRIM(A95)="","",IF(ISNUMBER(VALUE(TRIM(A95))),TEXT(VALUE(TRIM(A95)),"0"),TRIM(A95)))</f>
        <v/>
      </c>
      <c r="Z95" s="46">
        <f>IF(TRIM(H95)="","",IF(ISNUMBER(VALUE(TRIM(H95))),TEXT(VALUE(TRIM(H95)),"0"),TRIM(H95)))</f>
        <v/>
      </c>
    </row>
    <row r="96">
      <c r="A96" s="88" t="n"/>
      <c r="B96" s="79">
        <f>IF(Y96="","",IFERROR(INDEX('قائمة الأصناف'!$B$3:$B$1000,MATCH(Y96,'قائمة الأصناف'!$C$3:$C$1000,0)),"⚠ كود غير معرف"))</f>
        <v/>
      </c>
      <c r="C96" s="89" t="n"/>
      <c r="D96" s="90" t="n"/>
      <c r="E96" s="71">
        <f>IF(OR(C96="",D96=""),"",C96*D96)</f>
        <v/>
      </c>
      <c r="F96" s="71">
        <f>IF(E96="","",E96*الإعدادات!$B$8)</f>
        <v/>
      </c>
      <c r="G96" s="71">
        <f>IF(E96="","",E96+F96)</f>
        <v/>
      </c>
      <c r="H96" s="88" t="n"/>
      <c r="I96" s="79">
        <f>IF(Z96="","",IF(COUNTIF($Y$5:$Y$154,Z96)=0,"⚠ الصنف غير موجود في المبيعات",IFERROR(INDEX('قائمة الأصناف'!$B$3:$B$1000,MATCH(Z96,'قائمة الأصناف'!$C$3:$C$1000,0)),"⚠ كود غير معرف")))</f>
        <v/>
      </c>
      <c r="J96" s="69">
        <f>IF(AND(Z96="",TRIM(K96)="",M96="",N96=""),"",IF(AND(Z96&lt;&gt;"",COUNTIF($Y$5:$Y$154,Z96)=0),"✗ حُذف من المبيعات — مستبعد من الحساب",IF(N96="","✗ لم تصل من المورد","✓ تم استلام الفاتورة")))</f>
        <v/>
      </c>
      <c r="K96" s="91" t="n"/>
      <c r="L96" s="88" t="n"/>
      <c r="M96" s="89" t="n"/>
      <c r="N96" s="90" t="n"/>
      <c r="O96" s="71">
        <f>IF(OR(M96="",N96=""),"",IF(COUNTIF($Y$5:$Y$154,Z96)=0,"",M96*N96))</f>
        <v/>
      </c>
      <c r="P96" s="71">
        <f>IF(O96="","",O96*الإعدادات!$B$8)</f>
        <v/>
      </c>
      <c r="Q96" s="71">
        <f>IF(O96="","",O96+P96)</f>
        <v/>
      </c>
      <c r="R96" s="92">
        <f>IF(Y96="","",SUMIFS($M$5:$M$154,$Z$5:$Z$154,Y96))</f>
        <v/>
      </c>
      <c r="S96" s="92">
        <f>IF(Y96="","",COUNTIFS($Z$5:$Z$154,Y96))</f>
        <v/>
      </c>
      <c r="T96" s="71">
        <f>IF(Y96="","",SUMIFS($O$5:$O$154,$Z$5:$Z$154,Y96))</f>
        <v/>
      </c>
      <c r="U96" s="71">
        <f>IF(Y96="","",IF(N(R96)=0,"",T96/R96))</f>
        <v/>
      </c>
      <c r="V96" s="71">
        <f>IF(Y96="","",N(E96)-T96)</f>
        <v/>
      </c>
      <c r="W96" s="72">
        <f>IF(Y96="","",IF(N(E96)=0,"",V96/E96))</f>
        <v/>
      </c>
      <c r="X96" s="69">
        <f>IF(Y96="","",IF(S96=0,"⏳ لا توجد فواتير شراء",IF(COUNTIFS($Z$5:$Z$154,Y96,$N$5:$N$154,"&gt;0")=S96,"✓ اكتملت جميع الفواتير ("&amp;S96&amp;")","⚠ وصل "&amp;COUNTIFS($Z$5:$Z$154,Y96,$N$5:$N$154,"&gt;0")&amp;" من "&amp;S96&amp;" فواتير")))</f>
        <v/>
      </c>
      <c r="Y96" s="46">
        <f>IF(TRIM(A96)="","",IF(ISNUMBER(VALUE(TRIM(A96))),TEXT(VALUE(TRIM(A96)),"0"),TRIM(A96)))</f>
        <v/>
      </c>
      <c r="Z96" s="46">
        <f>IF(TRIM(H96)="","",IF(ISNUMBER(VALUE(TRIM(H96))),TEXT(VALUE(TRIM(H96)),"0"),TRIM(H96)))</f>
        <v/>
      </c>
    </row>
    <row r="97">
      <c r="A97" s="88" t="n"/>
      <c r="B97" s="79">
        <f>IF(Y97="","",IFERROR(INDEX('قائمة الأصناف'!$B$3:$B$1000,MATCH(Y97,'قائمة الأصناف'!$C$3:$C$1000,0)),"⚠ كود غير معرف"))</f>
        <v/>
      </c>
      <c r="C97" s="89" t="n"/>
      <c r="D97" s="90" t="n"/>
      <c r="E97" s="71">
        <f>IF(OR(C97="",D97=""),"",C97*D97)</f>
        <v/>
      </c>
      <c r="F97" s="71">
        <f>IF(E97="","",E97*الإعدادات!$B$8)</f>
        <v/>
      </c>
      <c r="G97" s="71">
        <f>IF(E97="","",E97+F97)</f>
        <v/>
      </c>
      <c r="H97" s="88" t="n"/>
      <c r="I97" s="79">
        <f>IF(Z97="","",IF(COUNTIF($Y$5:$Y$154,Z97)=0,"⚠ الصنف غير موجود في المبيعات",IFERROR(INDEX('قائمة الأصناف'!$B$3:$B$1000,MATCH(Z97,'قائمة الأصناف'!$C$3:$C$1000,0)),"⚠ كود غير معرف")))</f>
        <v/>
      </c>
      <c r="J97" s="69">
        <f>IF(AND(Z97="",TRIM(K97)="",M97="",N97=""),"",IF(AND(Z97&lt;&gt;"",COUNTIF($Y$5:$Y$154,Z97)=0),"✗ حُذف من المبيعات — مستبعد من الحساب",IF(N97="","✗ لم تصل من المورد","✓ تم استلام الفاتورة")))</f>
        <v/>
      </c>
      <c r="K97" s="91" t="n"/>
      <c r="L97" s="88" t="n"/>
      <c r="M97" s="89" t="n"/>
      <c r="N97" s="90" t="n"/>
      <c r="O97" s="71">
        <f>IF(OR(M97="",N97=""),"",IF(COUNTIF($Y$5:$Y$154,Z97)=0,"",M97*N97))</f>
        <v/>
      </c>
      <c r="P97" s="71">
        <f>IF(O97="","",O97*الإعدادات!$B$8)</f>
        <v/>
      </c>
      <c r="Q97" s="71">
        <f>IF(O97="","",O97+P97)</f>
        <v/>
      </c>
      <c r="R97" s="92">
        <f>IF(Y97="","",SUMIFS($M$5:$M$154,$Z$5:$Z$154,Y97))</f>
        <v/>
      </c>
      <c r="S97" s="92">
        <f>IF(Y97="","",COUNTIFS($Z$5:$Z$154,Y97))</f>
        <v/>
      </c>
      <c r="T97" s="71">
        <f>IF(Y97="","",SUMIFS($O$5:$O$154,$Z$5:$Z$154,Y97))</f>
        <v/>
      </c>
      <c r="U97" s="71">
        <f>IF(Y97="","",IF(N(R97)=0,"",T97/R97))</f>
        <v/>
      </c>
      <c r="V97" s="71">
        <f>IF(Y97="","",N(E97)-T97)</f>
        <v/>
      </c>
      <c r="W97" s="72">
        <f>IF(Y97="","",IF(N(E97)=0,"",V97/E97))</f>
        <v/>
      </c>
      <c r="X97" s="69">
        <f>IF(Y97="","",IF(S97=0,"⏳ لا توجد فواتير شراء",IF(COUNTIFS($Z$5:$Z$154,Y97,$N$5:$N$154,"&gt;0")=S97,"✓ اكتملت جميع الفواتير ("&amp;S97&amp;")","⚠ وصل "&amp;COUNTIFS($Z$5:$Z$154,Y97,$N$5:$N$154,"&gt;0")&amp;" من "&amp;S97&amp;" فواتير")))</f>
        <v/>
      </c>
      <c r="Y97" s="46">
        <f>IF(TRIM(A97)="","",IF(ISNUMBER(VALUE(TRIM(A97))),TEXT(VALUE(TRIM(A97)),"0"),TRIM(A97)))</f>
        <v/>
      </c>
      <c r="Z97" s="46">
        <f>IF(TRIM(H97)="","",IF(ISNUMBER(VALUE(TRIM(H97))),TEXT(VALUE(TRIM(H97)),"0"),TRIM(H97)))</f>
        <v/>
      </c>
    </row>
    <row r="98">
      <c r="A98" s="88" t="n"/>
      <c r="B98" s="79">
        <f>IF(Y98="","",IFERROR(INDEX('قائمة الأصناف'!$B$3:$B$1000,MATCH(Y98,'قائمة الأصناف'!$C$3:$C$1000,0)),"⚠ كود غير معرف"))</f>
        <v/>
      </c>
      <c r="C98" s="89" t="n"/>
      <c r="D98" s="90" t="n"/>
      <c r="E98" s="71">
        <f>IF(OR(C98="",D98=""),"",C98*D98)</f>
        <v/>
      </c>
      <c r="F98" s="71">
        <f>IF(E98="","",E98*الإعدادات!$B$8)</f>
        <v/>
      </c>
      <c r="G98" s="71">
        <f>IF(E98="","",E98+F98)</f>
        <v/>
      </c>
      <c r="H98" s="88" t="n"/>
      <c r="I98" s="79">
        <f>IF(Z98="","",IF(COUNTIF($Y$5:$Y$154,Z98)=0,"⚠ الصنف غير موجود في المبيعات",IFERROR(INDEX('قائمة الأصناف'!$B$3:$B$1000,MATCH(Z98,'قائمة الأصناف'!$C$3:$C$1000,0)),"⚠ كود غير معرف")))</f>
        <v/>
      </c>
      <c r="J98" s="69">
        <f>IF(AND(Z98="",TRIM(K98)="",M98="",N98=""),"",IF(AND(Z98&lt;&gt;"",COUNTIF($Y$5:$Y$154,Z98)=0),"✗ حُذف من المبيعات — مستبعد من الحساب",IF(N98="","✗ لم تصل من المورد","✓ تم استلام الفاتورة")))</f>
        <v/>
      </c>
      <c r="K98" s="91" t="n"/>
      <c r="L98" s="88" t="n"/>
      <c r="M98" s="89" t="n"/>
      <c r="N98" s="90" t="n"/>
      <c r="O98" s="71">
        <f>IF(OR(M98="",N98=""),"",IF(COUNTIF($Y$5:$Y$154,Z98)=0,"",M98*N98))</f>
        <v/>
      </c>
      <c r="P98" s="71">
        <f>IF(O98="","",O98*الإعدادات!$B$8)</f>
        <v/>
      </c>
      <c r="Q98" s="71">
        <f>IF(O98="","",O98+P98)</f>
        <v/>
      </c>
      <c r="R98" s="92">
        <f>IF(Y98="","",SUMIFS($M$5:$M$154,$Z$5:$Z$154,Y98))</f>
        <v/>
      </c>
      <c r="S98" s="92">
        <f>IF(Y98="","",COUNTIFS($Z$5:$Z$154,Y98))</f>
        <v/>
      </c>
      <c r="T98" s="71">
        <f>IF(Y98="","",SUMIFS($O$5:$O$154,$Z$5:$Z$154,Y98))</f>
        <v/>
      </c>
      <c r="U98" s="71">
        <f>IF(Y98="","",IF(N(R98)=0,"",T98/R98))</f>
        <v/>
      </c>
      <c r="V98" s="71">
        <f>IF(Y98="","",N(E98)-T98)</f>
        <v/>
      </c>
      <c r="W98" s="72">
        <f>IF(Y98="","",IF(N(E98)=0,"",V98/E98))</f>
        <v/>
      </c>
      <c r="X98" s="69">
        <f>IF(Y98="","",IF(S98=0,"⏳ لا توجد فواتير شراء",IF(COUNTIFS($Z$5:$Z$154,Y98,$N$5:$N$154,"&gt;0")=S98,"✓ اكتملت جميع الفواتير ("&amp;S98&amp;")","⚠ وصل "&amp;COUNTIFS($Z$5:$Z$154,Y98,$N$5:$N$154,"&gt;0")&amp;" من "&amp;S98&amp;" فواتير")))</f>
        <v/>
      </c>
      <c r="Y98" s="46">
        <f>IF(TRIM(A98)="","",IF(ISNUMBER(VALUE(TRIM(A98))),TEXT(VALUE(TRIM(A98)),"0"),TRIM(A98)))</f>
        <v/>
      </c>
      <c r="Z98" s="46">
        <f>IF(TRIM(H98)="","",IF(ISNUMBER(VALUE(TRIM(H98))),TEXT(VALUE(TRIM(H98)),"0"),TRIM(H98)))</f>
        <v/>
      </c>
    </row>
    <row r="99">
      <c r="A99" s="88" t="n"/>
      <c r="B99" s="79">
        <f>IF(Y99="","",IFERROR(INDEX('قائمة الأصناف'!$B$3:$B$1000,MATCH(Y99,'قائمة الأصناف'!$C$3:$C$1000,0)),"⚠ كود غير معرف"))</f>
        <v/>
      </c>
      <c r="C99" s="89" t="n"/>
      <c r="D99" s="90" t="n"/>
      <c r="E99" s="71">
        <f>IF(OR(C99="",D99=""),"",C99*D99)</f>
        <v/>
      </c>
      <c r="F99" s="71">
        <f>IF(E99="","",E99*الإعدادات!$B$8)</f>
        <v/>
      </c>
      <c r="G99" s="71">
        <f>IF(E99="","",E99+F99)</f>
        <v/>
      </c>
      <c r="H99" s="88" t="n"/>
      <c r="I99" s="79">
        <f>IF(Z99="","",IF(COUNTIF($Y$5:$Y$154,Z99)=0,"⚠ الصنف غير موجود في المبيعات",IFERROR(INDEX('قائمة الأصناف'!$B$3:$B$1000,MATCH(Z99,'قائمة الأصناف'!$C$3:$C$1000,0)),"⚠ كود غير معرف")))</f>
        <v/>
      </c>
      <c r="J99" s="69">
        <f>IF(AND(Z99="",TRIM(K99)="",M99="",N99=""),"",IF(AND(Z99&lt;&gt;"",COUNTIF($Y$5:$Y$154,Z99)=0),"✗ حُذف من المبيعات — مستبعد من الحساب",IF(N99="","✗ لم تصل من المورد","✓ تم استلام الفاتورة")))</f>
        <v/>
      </c>
      <c r="K99" s="91" t="n"/>
      <c r="L99" s="88" t="n"/>
      <c r="M99" s="89" t="n"/>
      <c r="N99" s="90" t="n"/>
      <c r="O99" s="71">
        <f>IF(OR(M99="",N99=""),"",IF(COUNTIF($Y$5:$Y$154,Z99)=0,"",M99*N99))</f>
        <v/>
      </c>
      <c r="P99" s="71">
        <f>IF(O99="","",O99*الإعدادات!$B$8)</f>
        <v/>
      </c>
      <c r="Q99" s="71">
        <f>IF(O99="","",O99+P99)</f>
        <v/>
      </c>
      <c r="R99" s="92">
        <f>IF(Y99="","",SUMIFS($M$5:$M$154,$Z$5:$Z$154,Y99))</f>
        <v/>
      </c>
      <c r="S99" s="92">
        <f>IF(Y99="","",COUNTIFS($Z$5:$Z$154,Y99))</f>
        <v/>
      </c>
      <c r="T99" s="71">
        <f>IF(Y99="","",SUMIFS($O$5:$O$154,$Z$5:$Z$154,Y99))</f>
        <v/>
      </c>
      <c r="U99" s="71">
        <f>IF(Y99="","",IF(N(R99)=0,"",T99/R99))</f>
        <v/>
      </c>
      <c r="V99" s="71">
        <f>IF(Y99="","",N(E99)-T99)</f>
        <v/>
      </c>
      <c r="W99" s="72">
        <f>IF(Y99="","",IF(N(E99)=0,"",V99/E99))</f>
        <v/>
      </c>
      <c r="X99" s="69">
        <f>IF(Y99="","",IF(S99=0,"⏳ لا توجد فواتير شراء",IF(COUNTIFS($Z$5:$Z$154,Y99,$N$5:$N$154,"&gt;0")=S99,"✓ اكتملت جميع الفواتير ("&amp;S99&amp;")","⚠ وصل "&amp;COUNTIFS($Z$5:$Z$154,Y99,$N$5:$N$154,"&gt;0")&amp;" من "&amp;S99&amp;" فواتير")))</f>
        <v/>
      </c>
      <c r="Y99" s="46">
        <f>IF(TRIM(A99)="","",IF(ISNUMBER(VALUE(TRIM(A99))),TEXT(VALUE(TRIM(A99)),"0"),TRIM(A99)))</f>
        <v/>
      </c>
      <c r="Z99" s="46">
        <f>IF(TRIM(H99)="","",IF(ISNUMBER(VALUE(TRIM(H99))),TEXT(VALUE(TRIM(H99)),"0"),TRIM(H99)))</f>
        <v/>
      </c>
    </row>
    <row r="100">
      <c r="A100" s="88" t="n"/>
      <c r="B100" s="79">
        <f>IF(Y100="","",IFERROR(INDEX('قائمة الأصناف'!$B$3:$B$1000,MATCH(Y100,'قائمة الأصناف'!$C$3:$C$1000,0)),"⚠ كود غير معرف"))</f>
        <v/>
      </c>
      <c r="C100" s="89" t="n"/>
      <c r="D100" s="90" t="n"/>
      <c r="E100" s="71">
        <f>IF(OR(C100="",D100=""),"",C100*D100)</f>
        <v/>
      </c>
      <c r="F100" s="71">
        <f>IF(E100="","",E100*الإعدادات!$B$8)</f>
        <v/>
      </c>
      <c r="G100" s="71">
        <f>IF(E100="","",E100+F100)</f>
        <v/>
      </c>
      <c r="H100" s="88" t="n"/>
      <c r="I100" s="79">
        <f>IF(Z100="","",IF(COUNTIF($Y$5:$Y$154,Z100)=0,"⚠ الصنف غير موجود في المبيعات",IFERROR(INDEX('قائمة الأصناف'!$B$3:$B$1000,MATCH(Z100,'قائمة الأصناف'!$C$3:$C$1000,0)),"⚠ كود غير معرف")))</f>
        <v/>
      </c>
      <c r="J100" s="69">
        <f>IF(AND(Z100="",TRIM(K100)="",M100="",N100=""),"",IF(AND(Z100&lt;&gt;"",COUNTIF($Y$5:$Y$154,Z100)=0),"✗ حُذف من المبيعات — مستبعد من الحساب",IF(N100="","✗ لم تصل من المورد","✓ تم استلام الفاتورة")))</f>
        <v/>
      </c>
      <c r="K100" s="91" t="n"/>
      <c r="L100" s="88" t="n"/>
      <c r="M100" s="89" t="n"/>
      <c r="N100" s="90" t="n"/>
      <c r="O100" s="71">
        <f>IF(OR(M100="",N100=""),"",IF(COUNTIF($Y$5:$Y$154,Z100)=0,"",M100*N100))</f>
        <v/>
      </c>
      <c r="P100" s="71">
        <f>IF(O100="","",O100*الإعدادات!$B$8)</f>
        <v/>
      </c>
      <c r="Q100" s="71">
        <f>IF(O100="","",O100+P100)</f>
        <v/>
      </c>
      <c r="R100" s="92">
        <f>IF(Y100="","",SUMIFS($M$5:$M$154,$Z$5:$Z$154,Y100))</f>
        <v/>
      </c>
      <c r="S100" s="92">
        <f>IF(Y100="","",COUNTIFS($Z$5:$Z$154,Y100))</f>
        <v/>
      </c>
      <c r="T100" s="71">
        <f>IF(Y100="","",SUMIFS($O$5:$O$154,$Z$5:$Z$154,Y100))</f>
        <v/>
      </c>
      <c r="U100" s="71">
        <f>IF(Y100="","",IF(N(R100)=0,"",T100/R100))</f>
        <v/>
      </c>
      <c r="V100" s="71">
        <f>IF(Y100="","",N(E100)-T100)</f>
        <v/>
      </c>
      <c r="W100" s="72">
        <f>IF(Y100="","",IF(N(E100)=0,"",V100/E100))</f>
        <v/>
      </c>
      <c r="X100" s="69">
        <f>IF(Y100="","",IF(S100=0,"⏳ لا توجد فواتير شراء",IF(COUNTIFS($Z$5:$Z$154,Y100,$N$5:$N$154,"&gt;0")=S100,"✓ اكتملت جميع الفواتير ("&amp;S100&amp;")","⚠ وصل "&amp;COUNTIFS($Z$5:$Z$154,Y100,$N$5:$N$154,"&gt;0")&amp;" من "&amp;S100&amp;" فواتير")))</f>
        <v/>
      </c>
      <c r="Y100" s="46">
        <f>IF(TRIM(A100)="","",IF(ISNUMBER(VALUE(TRIM(A100))),TEXT(VALUE(TRIM(A100)),"0"),TRIM(A100)))</f>
        <v/>
      </c>
      <c r="Z100" s="46">
        <f>IF(TRIM(H100)="","",IF(ISNUMBER(VALUE(TRIM(H100))),TEXT(VALUE(TRIM(H100)),"0"),TRIM(H100)))</f>
        <v/>
      </c>
    </row>
    <row r="101">
      <c r="A101" s="88" t="n"/>
      <c r="B101" s="79">
        <f>IF(Y101="","",IFERROR(INDEX('قائمة الأصناف'!$B$3:$B$1000,MATCH(Y101,'قائمة الأصناف'!$C$3:$C$1000,0)),"⚠ كود غير معرف"))</f>
        <v/>
      </c>
      <c r="C101" s="89" t="n"/>
      <c r="D101" s="90" t="n"/>
      <c r="E101" s="71">
        <f>IF(OR(C101="",D101=""),"",C101*D101)</f>
        <v/>
      </c>
      <c r="F101" s="71">
        <f>IF(E101="","",E101*الإعدادات!$B$8)</f>
        <v/>
      </c>
      <c r="G101" s="71">
        <f>IF(E101="","",E101+F101)</f>
        <v/>
      </c>
      <c r="H101" s="88" t="n"/>
      <c r="I101" s="79">
        <f>IF(Z101="","",IF(COUNTIF($Y$5:$Y$154,Z101)=0,"⚠ الصنف غير موجود في المبيعات",IFERROR(INDEX('قائمة الأصناف'!$B$3:$B$1000,MATCH(Z101,'قائمة الأصناف'!$C$3:$C$1000,0)),"⚠ كود غير معرف")))</f>
        <v/>
      </c>
      <c r="J101" s="69">
        <f>IF(AND(Z101="",TRIM(K101)="",M101="",N101=""),"",IF(AND(Z101&lt;&gt;"",COUNTIF($Y$5:$Y$154,Z101)=0),"✗ حُذف من المبيعات — مستبعد من الحساب",IF(N101="","✗ لم تصل من المورد","✓ تم استلام الفاتورة")))</f>
        <v/>
      </c>
      <c r="K101" s="91" t="n"/>
      <c r="L101" s="88" t="n"/>
      <c r="M101" s="89" t="n"/>
      <c r="N101" s="90" t="n"/>
      <c r="O101" s="71">
        <f>IF(OR(M101="",N101=""),"",IF(COUNTIF($Y$5:$Y$154,Z101)=0,"",M101*N101))</f>
        <v/>
      </c>
      <c r="P101" s="71">
        <f>IF(O101="","",O101*الإعدادات!$B$8)</f>
        <v/>
      </c>
      <c r="Q101" s="71">
        <f>IF(O101="","",O101+P101)</f>
        <v/>
      </c>
      <c r="R101" s="92">
        <f>IF(Y101="","",SUMIFS($M$5:$M$154,$Z$5:$Z$154,Y101))</f>
        <v/>
      </c>
      <c r="S101" s="92">
        <f>IF(Y101="","",COUNTIFS($Z$5:$Z$154,Y101))</f>
        <v/>
      </c>
      <c r="T101" s="71">
        <f>IF(Y101="","",SUMIFS($O$5:$O$154,$Z$5:$Z$154,Y101))</f>
        <v/>
      </c>
      <c r="U101" s="71">
        <f>IF(Y101="","",IF(N(R101)=0,"",T101/R101))</f>
        <v/>
      </c>
      <c r="V101" s="71">
        <f>IF(Y101="","",N(E101)-T101)</f>
        <v/>
      </c>
      <c r="W101" s="72">
        <f>IF(Y101="","",IF(N(E101)=0,"",V101/E101))</f>
        <v/>
      </c>
      <c r="X101" s="69">
        <f>IF(Y101="","",IF(S101=0,"⏳ لا توجد فواتير شراء",IF(COUNTIFS($Z$5:$Z$154,Y101,$N$5:$N$154,"&gt;0")=S101,"✓ اكتملت جميع الفواتير ("&amp;S101&amp;")","⚠ وصل "&amp;COUNTIFS($Z$5:$Z$154,Y101,$N$5:$N$154,"&gt;0")&amp;" من "&amp;S101&amp;" فواتير")))</f>
        <v/>
      </c>
      <c r="Y101" s="46">
        <f>IF(TRIM(A101)="","",IF(ISNUMBER(VALUE(TRIM(A101))),TEXT(VALUE(TRIM(A101)),"0"),TRIM(A101)))</f>
        <v/>
      </c>
      <c r="Z101" s="46">
        <f>IF(TRIM(H101)="","",IF(ISNUMBER(VALUE(TRIM(H101))),TEXT(VALUE(TRIM(H101)),"0"),TRIM(H101)))</f>
        <v/>
      </c>
    </row>
    <row r="102">
      <c r="A102" s="88" t="n"/>
      <c r="B102" s="79">
        <f>IF(Y102="","",IFERROR(INDEX('قائمة الأصناف'!$B$3:$B$1000,MATCH(Y102,'قائمة الأصناف'!$C$3:$C$1000,0)),"⚠ كود غير معرف"))</f>
        <v/>
      </c>
      <c r="C102" s="89" t="n"/>
      <c r="D102" s="90" t="n"/>
      <c r="E102" s="71">
        <f>IF(OR(C102="",D102=""),"",C102*D102)</f>
        <v/>
      </c>
      <c r="F102" s="71">
        <f>IF(E102="","",E102*الإعدادات!$B$8)</f>
        <v/>
      </c>
      <c r="G102" s="71">
        <f>IF(E102="","",E102+F102)</f>
        <v/>
      </c>
      <c r="H102" s="88" t="n"/>
      <c r="I102" s="79">
        <f>IF(Z102="","",IF(COUNTIF($Y$5:$Y$154,Z102)=0,"⚠ الصنف غير موجود في المبيعات",IFERROR(INDEX('قائمة الأصناف'!$B$3:$B$1000,MATCH(Z102,'قائمة الأصناف'!$C$3:$C$1000,0)),"⚠ كود غير معرف")))</f>
        <v/>
      </c>
      <c r="J102" s="69">
        <f>IF(AND(Z102="",TRIM(K102)="",M102="",N102=""),"",IF(AND(Z102&lt;&gt;"",COUNTIF($Y$5:$Y$154,Z102)=0),"✗ حُذف من المبيعات — مستبعد من الحساب",IF(N102="","✗ لم تصل من المورد","✓ تم استلام الفاتورة")))</f>
        <v/>
      </c>
      <c r="K102" s="91" t="n"/>
      <c r="L102" s="88" t="n"/>
      <c r="M102" s="89" t="n"/>
      <c r="N102" s="90" t="n"/>
      <c r="O102" s="71">
        <f>IF(OR(M102="",N102=""),"",IF(COUNTIF($Y$5:$Y$154,Z102)=0,"",M102*N102))</f>
        <v/>
      </c>
      <c r="P102" s="71">
        <f>IF(O102="","",O102*الإعدادات!$B$8)</f>
        <v/>
      </c>
      <c r="Q102" s="71">
        <f>IF(O102="","",O102+P102)</f>
        <v/>
      </c>
      <c r="R102" s="92">
        <f>IF(Y102="","",SUMIFS($M$5:$M$154,$Z$5:$Z$154,Y102))</f>
        <v/>
      </c>
      <c r="S102" s="92">
        <f>IF(Y102="","",COUNTIFS($Z$5:$Z$154,Y102))</f>
        <v/>
      </c>
      <c r="T102" s="71">
        <f>IF(Y102="","",SUMIFS($O$5:$O$154,$Z$5:$Z$154,Y102))</f>
        <v/>
      </c>
      <c r="U102" s="71">
        <f>IF(Y102="","",IF(N(R102)=0,"",T102/R102))</f>
        <v/>
      </c>
      <c r="V102" s="71">
        <f>IF(Y102="","",N(E102)-T102)</f>
        <v/>
      </c>
      <c r="W102" s="72">
        <f>IF(Y102="","",IF(N(E102)=0,"",V102/E102))</f>
        <v/>
      </c>
      <c r="X102" s="69">
        <f>IF(Y102="","",IF(S102=0,"⏳ لا توجد فواتير شراء",IF(COUNTIFS($Z$5:$Z$154,Y102,$N$5:$N$154,"&gt;0")=S102,"✓ اكتملت جميع الفواتير ("&amp;S102&amp;")","⚠ وصل "&amp;COUNTIFS($Z$5:$Z$154,Y102,$N$5:$N$154,"&gt;0")&amp;" من "&amp;S102&amp;" فواتير")))</f>
        <v/>
      </c>
      <c r="Y102" s="46">
        <f>IF(TRIM(A102)="","",IF(ISNUMBER(VALUE(TRIM(A102))),TEXT(VALUE(TRIM(A102)),"0"),TRIM(A102)))</f>
        <v/>
      </c>
      <c r="Z102" s="46">
        <f>IF(TRIM(H102)="","",IF(ISNUMBER(VALUE(TRIM(H102))),TEXT(VALUE(TRIM(H102)),"0"),TRIM(H102)))</f>
        <v/>
      </c>
    </row>
    <row r="103">
      <c r="A103" s="88" t="n"/>
      <c r="B103" s="79">
        <f>IF(Y103="","",IFERROR(INDEX('قائمة الأصناف'!$B$3:$B$1000,MATCH(Y103,'قائمة الأصناف'!$C$3:$C$1000,0)),"⚠ كود غير معرف"))</f>
        <v/>
      </c>
      <c r="C103" s="89" t="n"/>
      <c r="D103" s="90" t="n"/>
      <c r="E103" s="71">
        <f>IF(OR(C103="",D103=""),"",C103*D103)</f>
        <v/>
      </c>
      <c r="F103" s="71">
        <f>IF(E103="","",E103*الإعدادات!$B$8)</f>
        <v/>
      </c>
      <c r="G103" s="71">
        <f>IF(E103="","",E103+F103)</f>
        <v/>
      </c>
      <c r="H103" s="88" t="n"/>
      <c r="I103" s="79">
        <f>IF(Z103="","",IF(COUNTIF($Y$5:$Y$154,Z103)=0,"⚠ الصنف غير موجود في المبيعات",IFERROR(INDEX('قائمة الأصناف'!$B$3:$B$1000,MATCH(Z103,'قائمة الأصناف'!$C$3:$C$1000,0)),"⚠ كود غير معرف")))</f>
        <v/>
      </c>
      <c r="J103" s="69">
        <f>IF(AND(Z103="",TRIM(K103)="",M103="",N103=""),"",IF(AND(Z103&lt;&gt;"",COUNTIF($Y$5:$Y$154,Z103)=0),"✗ حُذف من المبيعات — مستبعد من الحساب",IF(N103="","✗ لم تصل من المورد","✓ تم استلام الفاتورة")))</f>
        <v/>
      </c>
      <c r="K103" s="91" t="n"/>
      <c r="L103" s="88" t="n"/>
      <c r="M103" s="89" t="n"/>
      <c r="N103" s="90" t="n"/>
      <c r="O103" s="71">
        <f>IF(OR(M103="",N103=""),"",IF(COUNTIF($Y$5:$Y$154,Z103)=0,"",M103*N103))</f>
        <v/>
      </c>
      <c r="P103" s="71">
        <f>IF(O103="","",O103*الإعدادات!$B$8)</f>
        <v/>
      </c>
      <c r="Q103" s="71">
        <f>IF(O103="","",O103+P103)</f>
        <v/>
      </c>
      <c r="R103" s="92">
        <f>IF(Y103="","",SUMIFS($M$5:$M$154,$Z$5:$Z$154,Y103))</f>
        <v/>
      </c>
      <c r="S103" s="92">
        <f>IF(Y103="","",COUNTIFS($Z$5:$Z$154,Y103))</f>
        <v/>
      </c>
      <c r="T103" s="71">
        <f>IF(Y103="","",SUMIFS($O$5:$O$154,$Z$5:$Z$154,Y103))</f>
        <v/>
      </c>
      <c r="U103" s="71">
        <f>IF(Y103="","",IF(N(R103)=0,"",T103/R103))</f>
        <v/>
      </c>
      <c r="V103" s="71">
        <f>IF(Y103="","",N(E103)-T103)</f>
        <v/>
      </c>
      <c r="W103" s="72">
        <f>IF(Y103="","",IF(N(E103)=0,"",V103/E103))</f>
        <v/>
      </c>
      <c r="X103" s="69">
        <f>IF(Y103="","",IF(S103=0,"⏳ لا توجد فواتير شراء",IF(COUNTIFS($Z$5:$Z$154,Y103,$N$5:$N$154,"&gt;0")=S103,"✓ اكتملت جميع الفواتير ("&amp;S103&amp;")","⚠ وصل "&amp;COUNTIFS($Z$5:$Z$154,Y103,$N$5:$N$154,"&gt;0")&amp;" من "&amp;S103&amp;" فواتير")))</f>
        <v/>
      </c>
      <c r="Y103" s="46">
        <f>IF(TRIM(A103)="","",IF(ISNUMBER(VALUE(TRIM(A103))),TEXT(VALUE(TRIM(A103)),"0"),TRIM(A103)))</f>
        <v/>
      </c>
      <c r="Z103" s="46">
        <f>IF(TRIM(H103)="","",IF(ISNUMBER(VALUE(TRIM(H103))),TEXT(VALUE(TRIM(H103)),"0"),TRIM(H103)))</f>
        <v/>
      </c>
    </row>
    <row r="104">
      <c r="A104" s="88" t="n"/>
      <c r="B104" s="79">
        <f>IF(Y104="","",IFERROR(INDEX('قائمة الأصناف'!$B$3:$B$1000,MATCH(Y104,'قائمة الأصناف'!$C$3:$C$1000,0)),"⚠ كود غير معرف"))</f>
        <v/>
      </c>
      <c r="C104" s="89" t="n"/>
      <c r="D104" s="90" t="n"/>
      <c r="E104" s="71">
        <f>IF(OR(C104="",D104=""),"",C104*D104)</f>
        <v/>
      </c>
      <c r="F104" s="71">
        <f>IF(E104="","",E104*الإعدادات!$B$8)</f>
        <v/>
      </c>
      <c r="G104" s="71">
        <f>IF(E104="","",E104+F104)</f>
        <v/>
      </c>
      <c r="H104" s="88" t="n"/>
      <c r="I104" s="79">
        <f>IF(Z104="","",IF(COUNTIF($Y$5:$Y$154,Z104)=0,"⚠ الصنف غير موجود في المبيعات",IFERROR(INDEX('قائمة الأصناف'!$B$3:$B$1000,MATCH(Z104,'قائمة الأصناف'!$C$3:$C$1000,0)),"⚠ كود غير معرف")))</f>
        <v/>
      </c>
      <c r="J104" s="69">
        <f>IF(AND(Z104="",TRIM(K104)="",M104="",N104=""),"",IF(AND(Z104&lt;&gt;"",COUNTIF($Y$5:$Y$154,Z104)=0),"✗ حُذف من المبيعات — مستبعد من الحساب",IF(N104="","✗ لم تصل من المورد","✓ تم استلام الفاتورة")))</f>
        <v/>
      </c>
      <c r="K104" s="91" t="n"/>
      <c r="L104" s="88" t="n"/>
      <c r="M104" s="89" t="n"/>
      <c r="N104" s="90" t="n"/>
      <c r="O104" s="71">
        <f>IF(OR(M104="",N104=""),"",IF(COUNTIF($Y$5:$Y$154,Z104)=0,"",M104*N104))</f>
        <v/>
      </c>
      <c r="P104" s="71">
        <f>IF(O104="","",O104*الإعدادات!$B$8)</f>
        <v/>
      </c>
      <c r="Q104" s="71">
        <f>IF(O104="","",O104+P104)</f>
        <v/>
      </c>
      <c r="R104" s="92">
        <f>IF(Y104="","",SUMIFS($M$5:$M$154,$Z$5:$Z$154,Y104))</f>
        <v/>
      </c>
      <c r="S104" s="92">
        <f>IF(Y104="","",COUNTIFS($Z$5:$Z$154,Y104))</f>
        <v/>
      </c>
      <c r="T104" s="71">
        <f>IF(Y104="","",SUMIFS($O$5:$O$154,$Z$5:$Z$154,Y104))</f>
        <v/>
      </c>
      <c r="U104" s="71">
        <f>IF(Y104="","",IF(N(R104)=0,"",T104/R104))</f>
        <v/>
      </c>
      <c r="V104" s="71">
        <f>IF(Y104="","",N(E104)-T104)</f>
        <v/>
      </c>
      <c r="W104" s="72">
        <f>IF(Y104="","",IF(N(E104)=0,"",V104/E104))</f>
        <v/>
      </c>
      <c r="X104" s="69">
        <f>IF(Y104="","",IF(S104=0,"⏳ لا توجد فواتير شراء",IF(COUNTIFS($Z$5:$Z$154,Y104,$N$5:$N$154,"&gt;0")=S104,"✓ اكتملت جميع الفواتير ("&amp;S104&amp;")","⚠ وصل "&amp;COUNTIFS($Z$5:$Z$154,Y104,$N$5:$N$154,"&gt;0")&amp;" من "&amp;S104&amp;" فواتير")))</f>
        <v/>
      </c>
      <c r="Y104" s="46">
        <f>IF(TRIM(A104)="","",IF(ISNUMBER(VALUE(TRIM(A104))),TEXT(VALUE(TRIM(A104)),"0"),TRIM(A104)))</f>
        <v/>
      </c>
      <c r="Z104" s="46">
        <f>IF(TRIM(H104)="","",IF(ISNUMBER(VALUE(TRIM(H104))),TEXT(VALUE(TRIM(H104)),"0"),TRIM(H104)))</f>
        <v/>
      </c>
    </row>
    <row r="105">
      <c r="A105" s="88" t="n"/>
      <c r="B105" s="79">
        <f>IF(Y105="","",IFERROR(INDEX('قائمة الأصناف'!$B$3:$B$1000,MATCH(Y105,'قائمة الأصناف'!$C$3:$C$1000,0)),"⚠ كود غير معرف"))</f>
        <v/>
      </c>
      <c r="C105" s="89" t="n"/>
      <c r="D105" s="90" t="n"/>
      <c r="E105" s="71">
        <f>IF(OR(C105="",D105=""),"",C105*D105)</f>
        <v/>
      </c>
      <c r="F105" s="71">
        <f>IF(E105="","",E105*الإعدادات!$B$8)</f>
        <v/>
      </c>
      <c r="G105" s="71">
        <f>IF(E105="","",E105+F105)</f>
        <v/>
      </c>
      <c r="H105" s="88" t="n"/>
      <c r="I105" s="79">
        <f>IF(Z105="","",IF(COUNTIF($Y$5:$Y$154,Z105)=0,"⚠ الصنف غير موجود في المبيعات",IFERROR(INDEX('قائمة الأصناف'!$B$3:$B$1000,MATCH(Z105,'قائمة الأصناف'!$C$3:$C$1000,0)),"⚠ كود غير معرف")))</f>
        <v/>
      </c>
      <c r="J105" s="69">
        <f>IF(AND(Z105="",TRIM(K105)="",M105="",N105=""),"",IF(AND(Z105&lt;&gt;"",COUNTIF($Y$5:$Y$154,Z105)=0),"✗ حُذف من المبيعات — مستبعد من الحساب",IF(N105="","✗ لم تصل من المورد","✓ تم استلام الفاتورة")))</f>
        <v/>
      </c>
      <c r="K105" s="91" t="n"/>
      <c r="L105" s="88" t="n"/>
      <c r="M105" s="89" t="n"/>
      <c r="N105" s="90" t="n"/>
      <c r="O105" s="71">
        <f>IF(OR(M105="",N105=""),"",IF(COUNTIF($Y$5:$Y$154,Z105)=0,"",M105*N105))</f>
        <v/>
      </c>
      <c r="P105" s="71">
        <f>IF(O105="","",O105*الإعدادات!$B$8)</f>
        <v/>
      </c>
      <c r="Q105" s="71">
        <f>IF(O105="","",O105+P105)</f>
        <v/>
      </c>
      <c r="R105" s="92">
        <f>IF(Y105="","",SUMIFS($M$5:$M$154,$Z$5:$Z$154,Y105))</f>
        <v/>
      </c>
      <c r="S105" s="92">
        <f>IF(Y105="","",COUNTIFS($Z$5:$Z$154,Y105))</f>
        <v/>
      </c>
      <c r="T105" s="71">
        <f>IF(Y105="","",SUMIFS($O$5:$O$154,$Z$5:$Z$154,Y105))</f>
        <v/>
      </c>
      <c r="U105" s="71">
        <f>IF(Y105="","",IF(N(R105)=0,"",T105/R105))</f>
        <v/>
      </c>
      <c r="V105" s="71">
        <f>IF(Y105="","",N(E105)-T105)</f>
        <v/>
      </c>
      <c r="W105" s="72">
        <f>IF(Y105="","",IF(N(E105)=0,"",V105/E105))</f>
        <v/>
      </c>
      <c r="X105" s="69">
        <f>IF(Y105="","",IF(S105=0,"⏳ لا توجد فواتير شراء",IF(COUNTIFS($Z$5:$Z$154,Y105,$N$5:$N$154,"&gt;0")=S105,"✓ اكتملت جميع الفواتير ("&amp;S105&amp;")","⚠ وصل "&amp;COUNTIFS($Z$5:$Z$154,Y105,$N$5:$N$154,"&gt;0")&amp;" من "&amp;S105&amp;" فواتير")))</f>
        <v/>
      </c>
      <c r="Y105" s="46">
        <f>IF(TRIM(A105)="","",IF(ISNUMBER(VALUE(TRIM(A105))),TEXT(VALUE(TRIM(A105)),"0"),TRIM(A105)))</f>
        <v/>
      </c>
      <c r="Z105" s="46">
        <f>IF(TRIM(H105)="","",IF(ISNUMBER(VALUE(TRIM(H105))),TEXT(VALUE(TRIM(H105)),"0"),TRIM(H105)))</f>
        <v/>
      </c>
    </row>
    <row r="106">
      <c r="A106" s="88" t="n"/>
      <c r="B106" s="79">
        <f>IF(Y106="","",IFERROR(INDEX('قائمة الأصناف'!$B$3:$B$1000,MATCH(Y106,'قائمة الأصناف'!$C$3:$C$1000,0)),"⚠ كود غير معرف"))</f>
        <v/>
      </c>
      <c r="C106" s="89" t="n"/>
      <c r="D106" s="90" t="n"/>
      <c r="E106" s="71">
        <f>IF(OR(C106="",D106=""),"",C106*D106)</f>
        <v/>
      </c>
      <c r="F106" s="71">
        <f>IF(E106="","",E106*الإعدادات!$B$8)</f>
        <v/>
      </c>
      <c r="G106" s="71">
        <f>IF(E106="","",E106+F106)</f>
        <v/>
      </c>
      <c r="H106" s="88" t="n"/>
      <c r="I106" s="79">
        <f>IF(Z106="","",IF(COUNTIF($Y$5:$Y$154,Z106)=0,"⚠ الصنف غير موجود في المبيعات",IFERROR(INDEX('قائمة الأصناف'!$B$3:$B$1000,MATCH(Z106,'قائمة الأصناف'!$C$3:$C$1000,0)),"⚠ كود غير معرف")))</f>
        <v/>
      </c>
      <c r="J106" s="69">
        <f>IF(AND(Z106="",TRIM(K106)="",M106="",N106=""),"",IF(AND(Z106&lt;&gt;"",COUNTIF($Y$5:$Y$154,Z106)=0),"✗ حُذف من المبيعات — مستبعد من الحساب",IF(N106="","✗ لم تصل من المورد","✓ تم استلام الفاتورة")))</f>
        <v/>
      </c>
      <c r="K106" s="91" t="n"/>
      <c r="L106" s="88" t="n"/>
      <c r="M106" s="89" t="n"/>
      <c r="N106" s="90" t="n"/>
      <c r="O106" s="71">
        <f>IF(OR(M106="",N106=""),"",IF(COUNTIF($Y$5:$Y$154,Z106)=0,"",M106*N106))</f>
        <v/>
      </c>
      <c r="P106" s="71">
        <f>IF(O106="","",O106*الإعدادات!$B$8)</f>
        <v/>
      </c>
      <c r="Q106" s="71">
        <f>IF(O106="","",O106+P106)</f>
        <v/>
      </c>
      <c r="R106" s="92">
        <f>IF(Y106="","",SUMIFS($M$5:$M$154,$Z$5:$Z$154,Y106))</f>
        <v/>
      </c>
      <c r="S106" s="92">
        <f>IF(Y106="","",COUNTIFS($Z$5:$Z$154,Y106))</f>
        <v/>
      </c>
      <c r="T106" s="71">
        <f>IF(Y106="","",SUMIFS($O$5:$O$154,$Z$5:$Z$154,Y106))</f>
        <v/>
      </c>
      <c r="U106" s="71">
        <f>IF(Y106="","",IF(N(R106)=0,"",T106/R106))</f>
        <v/>
      </c>
      <c r="V106" s="71">
        <f>IF(Y106="","",N(E106)-T106)</f>
        <v/>
      </c>
      <c r="W106" s="72">
        <f>IF(Y106="","",IF(N(E106)=0,"",V106/E106))</f>
        <v/>
      </c>
      <c r="X106" s="69">
        <f>IF(Y106="","",IF(S106=0,"⏳ لا توجد فواتير شراء",IF(COUNTIFS($Z$5:$Z$154,Y106,$N$5:$N$154,"&gt;0")=S106,"✓ اكتملت جميع الفواتير ("&amp;S106&amp;")","⚠ وصل "&amp;COUNTIFS($Z$5:$Z$154,Y106,$N$5:$N$154,"&gt;0")&amp;" من "&amp;S106&amp;" فواتير")))</f>
        <v/>
      </c>
      <c r="Y106" s="46">
        <f>IF(TRIM(A106)="","",IF(ISNUMBER(VALUE(TRIM(A106))),TEXT(VALUE(TRIM(A106)),"0"),TRIM(A106)))</f>
        <v/>
      </c>
      <c r="Z106" s="46">
        <f>IF(TRIM(H106)="","",IF(ISNUMBER(VALUE(TRIM(H106))),TEXT(VALUE(TRIM(H106)),"0"),TRIM(H106)))</f>
        <v/>
      </c>
    </row>
    <row r="107">
      <c r="A107" s="88" t="n"/>
      <c r="B107" s="79">
        <f>IF(Y107="","",IFERROR(INDEX('قائمة الأصناف'!$B$3:$B$1000,MATCH(Y107,'قائمة الأصناف'!$C$3:$C$1000,0)),"⚠ كود غير معرف"))</f>
        <v/>
      </c>
      <c r="C107" s="89" t="n"/>
      <c r="D107" s="90" t="n"/>
      <c r="E107" s="71">
        <f>IF(OR(C107="",D107=""),"",C107*D107)</f>
        <v/>
      </c>
      <c r="F107" s="71">
        <f>IF(E107="","",E107*الإعدادات!$B$8)</f>
        <v/>
      </c>
      <c r="G107" s="71">
        <f>IF(E107="","",E107+F107)</f>
        <v/>
      </c>
      <c r="H107" s="88" t="n"/>
      <c r="I107" s="79">
        <f>IF(Z107="","",IF(COUNTIF($Y$5:$Y$154,Z107)=0,"⚠ الصنف غير موجود في المبيعات",IFERROR(INDEX('قائمة الأصناف'!$B$3:$B$1000,MATCH(Z107,'قائمة الأصناف'!$C$3:$C$1000,0)),"⚠ كود غير معرف")))</f>
        <v/>
      </c>
      <c r="J107" s="69">
        <f>IF(AND(Z107="",TRIM(K107)="",M107="",N107=""),"",IF(AND(Z107&lt;&gt;"",COUNTIF($Y$5:$Y$154,Z107)=0),"✗ حُذف من المبيعات — مستبعد من الحساب",IF(N107="","✗ لم تصل من المورد","✓ تم استلام الفاتورة")))</f>
        <v/>
      </c>
      <c r="K107" s="91" t="n"/>
      <c r="L107" s="88" t="n"/>
      <c r="M107" s="89" t="n"/>
      <c r="N107" s="90" t="n"/>
      <c r="O107" s="71">
        <f>IF(OR(M107="",N107=""),"",IF(COUNTIF($Y$5:$Y$154,Z107)=0,"",M107*N107))</f>
        <v/>
      </c>
      <c r="P107" s="71">
        <f>IF(O107="","",O107*الإعدادات!$B$8)</f>
        <v/>
      </c>
      <c r="Q107" s="71">
        <f>IF(O107="","",O107+P107)</f>
        <v/>
      </c>
      <c r="R107" s="92">
        <f>IF(Y107="","",SUMIFS($M$5:$M$154,$Z$5:$Z$154,Y107))</f>
        <v/>
      </c>
      <c r="S107" s="92">
        <f>IF(Y107="","",COUNTIFS($Z$5:$Z$154,Y107))</f>
        <v/>
      </c>
      <c r="T107" s="71">
        <f>IF(Y107="","",SUMIFS($O$5:$O$154,$Z$5:$Z$154,Y107))</f>
        <v/>
      </c>
      <c r="U107" s="71">
        <f>IF(Y107="","",IF(N(R107)=0,"",T107/R107))</f>
        <v/>
      </c>
      <c r="V107" s="71">
        <f>IF(Y107="","",N(E107)-T107)</f>
        <v/>
      </c>
      <c r="W107" s="72">
        <f>IF(Y107="","",IF(N(E107)=0,"",V107/E107))</f>
        <v/>
      </c>
      <c r="X107" s="69">
        <f>IF(Y107="","",IF(S107=0,"⏳ لا توجد فواتير شراء",IF(COUNTIFS($Z$5:$Z$154,Y107,$N$5:$N$154,"&gt;0")=S107,"✓ اكتملت جميع الفواتير ("&amp;S107&amp;")","⚠ وصل "&amp;COUNTIFS($Z$5:$Z$154,Y107,$N$5:$N$154,"&gt;0")&amp;" من "&amp;S107&amp;" فواتير")))</f>
        <v/>
      </c>
      <c r="Y107" s="46">
        <f>IF(TRIM(A107)="","",IF(ISNUMBER(VALUE(TRIM(A107))),TEXT(VALUE(TRIM(A107)),"0"),TRIM(A107)))</f>
        <v/>
      </c>
      <c r="Z107" s="46">
        <f>IF(TRIM(H107)="","",IF(ISNUMBER(VALUE(TRIM(H107))),TEXT(VALUE(TRIM(H107)),"0"),TRIM(H107)))</f>
        <v/>
      </c>
    </row>
    <row r="108">
      <c r="A108" s="88" t="n"/>
      <c r="B108" s="79">
        <f>IF(Y108="","",IFERROR(INDEX('قائمة الأصناف'!$B$3:$B$1000,MATCH(Y108,'قائمة الأصناف'!$C$3:$C$1000,0)),"⚠ كود غير معرف"))</f>
        <v/>
      </c>
      <c r="C108" s="89" t="n"/>
      <c r="D108" s="90" t="n"/>
      <c r="E108" s="71">
        <f>IF(OR(C108="",D108=""),"",C108*D108)</f>
        <v/>
      </c>
      <c r="F108" s="71">
        <f>IF(E108="","",E108*الإعدادات!$B$8)</f>
        <v/>
      </c>
      <c r="G108" s="71">
        <f>IF(E108="","",E108+F108)</f>
        <v/>
      </c>
      <c r="H108" s="88" t="n"/>
      <c r="I108" s="79">
        <f>IF(Z108="","",IF(COUNTIF($Y$5:$Y$154,Z108)=0,"⚠ الصنف غير موجود في المبيعات",IFERROR(INDEX('قائمة الأصناف'!$B$3:$B$1000,MATCH(Z108,'قائمة الأصناف'!$C$3:$C$1000,0)),"⚠ كود غير معرف")))</f>
        <v/>
      </c>
      <c r="J108" s="69">
        <f>IF(AND(Z108="",TRIM(K108)="",M108="",N108=""),"",IF(AND(Z108&lt;&gt;"",COUNTIF($Y$5:$Y$154,Z108)=0),"✗ حُذف من المبيعات — مستبعد من الحساب",IF(N108="","✗ لم تصل من المورد","✓ تم استلام الفاتورة")))</f>
        <v/>
      </c>
      <c r="K108" s="91" t="n"/>
      <c r="L108" s="88" t="n"/>
      <c r="M108" s="89" t="n"/>
      <c r="N108" s="90" t="n"/>
      <c r="O108" s="71">
        <f>IF(OR(M108="",N108=""),"",IF(COUNTIF($Y$5:$Y$154,Z108)=0,"",M108*N108))</f>
        <v/>
      </c>
      <c r="P108" s="71">
        <f>IF(O108="","",O108*الإعدادات!$B$8)</f>
        <v/>
      </c>
      <c r="Q108" s="71">
        <f>IF(O108="","",O108+P108)</f>
        <v/>
      </c>
      <c r="R108" s="92">
        <f>IF(Y108="","",SUMIFS($M$5:$M$154,$Z$5:$Z$154,Y108))</f>
        <v/>
      </c>
      <c r="S108" s="92">
        <f>IF(Y108="","",COUNTIFS($Z$5:$Z$154,Y108))</f>
        <v/>
      </c>
      <c r="T108" s="71">
        <f>IF(Y108="","",SUMIFS($O$5:$O$154,$Z$5:$Z$154,Y108))</f>
        <v/>
      </c>
      <c r="U108" s="71">
        <f>IF(Y108="","",IF(N(R108)=0,"",T108/R108))</f>
        <v/>
      </c>
      <c r="V108" s="71">
        <f>IF(Y108="","",N(E108)-T108)</f>
        <v/>
      </c>
      <c r="W108" s="72">
        <f>IF(Y108="","",IF(N(E108)=0,"",V108/E108))</f>
        <v/>
      </c>
      <c r="X108" s="69">
        <f>IF(Y108="","",IF(S108=0,"⏳ لا توجد فواتير شراء",IF(COUNTIFS($Z$5:$Z$154,Y108,$N$5:$N$154,"&gt;0")=S108,"✓ اكتملت جميع الفواتير ("&amp;S108&amp;")","⚠ وصل "&amp;COUNTIFS($Z$5:$Z$154,Y108,$N$5:$N$154,"&gt;0")&amp;" من "&amp;S108&amp;" فواتير")))</f>
        <v/>
      </c>
      <c r="Y108" s="46">
        <f>IF(TRIM(A108)="","",IF(ISNUMBER(VALUE(TRIM(A108))),TEXT(VALUE(TRIM(A108)),"0"),TRIM(A108)))</f>
        <v/>
      </c>
      <c r="Z108" s="46">
        <f>IF(TRIM(H108)="","",IF(ISNUMBER(VALUE(TRIM(H108))),TEXT(VALUE(TRIM(H108)),"0"),TRIM(H108)))</f>
        <v/>
      </c>
    </row>
    <row r="109">
      <c r="A109" s="88" t="n"/>
      <c r="B109" s="79">
        <f>IF(Y109="","",IFERROR(INDEX('قائمة الأصناف'!$B$3:$B$1000,MATCH(Y109,'قائمة الأصناف'!$C$3:$C$1000,0)),"⚠ كود غير معرف"))</f>
        <v/>
      </c>
      <c r="C109" s="89" t="n"/>
      <c r="D109" s="90" t="n"/>
      <c r="E109" s="71">
        <f>IF(OR(C109="",D109=""),"",C109*D109)</f>
        <v/>
      </c>
      <c r="F109" s="71">
        <f>IF(E109="","",E109*الإعدادات!$B$8)</f>
        <v/>
      </c>
      <c r="G109" s="71">
        <f>IF(E109="","",E109+F109)</f>
        <v/>
      </c>
      <c r="H109" s="88" t="n"/>
      <c r="I109" s="79">
        <f>IF(Z109="","",IF(COUNTIF($Y$5:$Y$154,Z109)=0,"⚠ الصنف غير موجود في المبيعات",IFERROR(INDEX('قائمة الأصناف'!$B$3:$B$1000,MATCH(Z109,'قائمة الأصناف'!$C$3:$C$1000,0)),"⚠ كود غير معرف")))</f>
        <v/>
      </c>
      <c r="J109" s="69">
        <f>IF(AND(Z109="",TRIM(K109)="",M109="",N109=""),"",IF(AND(Z109&lt;&gt;"",COUNTIF($Y$5:$Y$154,Z109)=0),"✗ حُذف من المبيعات — مستبعد من الحساب",IF(N109="","✗ لم تصل من المورد","✓ تم استلام الفاتورة")))</f>
        <v/>
      </c>
      <c r="K109" s="91" t="n"/>
      <c r="L109" s="88" t="n"/>
      <c r="M109" s="89" t="n"/>
      <c r="N109" s="90" t="n"/>
      <c r="O109" s="71">
        <f>IF(OR(M109="",N109=""),"",IF(COUNTIF($Y$5:$Y$154,Z109)=0,"",M109*N109))</f>
        <v/>
      </c>
      <c r="P109" s="71">
        <f>IF(O109="","",O109*الإعدادات!$B$8)</f>
        <v/>
      </c>
      <c r="Q109" s="71">
        <f>IF(O109="","",O109+P109)</f>
        <v/>
      </c>
      <c r="R109" s="92">
        <f>IF(Y109="","",SUMIFS($M$5:$M$154,$Z$5:$Z$154,Y109))</f>
        <v/>
      </c>
      <c r="S109" s="92">
        <f>IF(Y109="","",COUNTIFS($Z$5:$Z$154,Y109))</f>
        <v/>
      </c>
      <c r="T109" s="71">
        <f>IF(Y109="","",SUMIFS($O$5:$O$154,$Z$5:$Z$154,Y109))</f>
        <v/>
      </c>
      <c r="U109" s="71">
        <f>IF(Y109="","",IF(N(R109)=0,"",T109/R109))</f>
        <v/>
      </c>
      <c r="V109" s="71">
        <f>IF(Y109="","",N(E109)-T109)</f>
        <v/>
      </c>
      <c r="W109" s="72">
        <f>IF(Y109="","",IF(N(E109)=0,"",V109/E109))</f>
        <v/>
      </c>
      <c r="X109" s="69">
        <f>IF(Y109="","",IF(S109=0,"⏳ لا توجد فواتير شراء",IF(COUNTIFS($Z$5:$Z$154,Y109,$N$5:$N$154,"&gt;0")=S109,"✓ اكتملت جميع الفواتير ("&amp;S109&amp;")","⚠ وصل "&amp;COUNTIFS($Z$5:$Z$154,Y109,$N$5:$N$154,"&gt;0")&amp;" من "&amp;S109&amp;" فواتير")))</f>
        <v/>
      </c>
      <c r="Y109" s="46">
        <f>IF(TRIM(A109)="","",IF(ISNUMBER(VALUE(TRIM(A109))),TEXT(VALUE(TRIM(A109)),"0"),TRIM(A109)))</f>
        <v/>
      </c>
      <c r="Z109" s="46">
        <f>IF(TRIM(H109)="","",IF(ISNUMBER(VALUE(TRIM(H109))),TEXT(VALUE(TRIM(H109)),"0"),TRIM(H109)))</f>
        <v/>
      </c>
    </row>
    <row r="110">
      <c r="A110" s="88" t="n"/>
      <c r="B110" s="79">
        <f>IF(Y110="","",IFERROR(INDEX('قائمة الأصناف'!$B$3:$B$1000,MATCH(Y110,'قائمة الأصناف'!$C$3:$C$1000,0)),"⚠ كود غير معرف"))</f>
        <v/>
      </c>
      <c r="C110" s="89" t="n"/>
      <c r="D110" s="90" t="n"/>
      <c r="E110" s="71">
        <f>IF(OR(C110="",D110=""),"",C110*D110)</f>
        <v/>
      </c>
      <c r="F110" s="71">
        <f>IF(E110="","",E110*الإعدادات!$B$8)</f>
        <v/>
      </c>
      <c r="G110" s="71">
        <f>IF(E110="","",E110+F110)</f>
        <v/>
      </c>
      <c r="H110" s="88" t="n"/>
      <c r="I110" s="79">
        <f>IF(Z110="","",IF(COUNTIF($Y$5:$Y$154,Z110)=0,"⚠ الصنف غير موجود في المبيعات",IFERROR(INDEX('قائمة الأصناف'!$B$3:$B$1000,MATCH(Z110,'قائمة الأصناف'!$C$3:$C$1000,0)),"⚠ كود غير معرف")))</f>
        <v/>
      </c>
      <c r="J110" s="69">
        <f>IF(AND(Z110="",TRIM(K110)="",M110="",N110=""),"",IF(AND(Z110&lt;&gt;"",COUNTIF($Y$5:$Y$154,Z110)=0),"✗ حُذف من المبيعات — مستبعد من الحساب",IF(N110="","✗ لم تصل من المورد","✓ تم استلام الفاتورة")))</f>
        <v/>
      </c>
      <c r="K110" s="91" t="n"/>
      <c r="L110" s="88" t="n"/>
      <c r="M110" s="89" t="n"/>
      <c r="N110" s="90" t="n"/>
      <c r="O110" s="71">
        <f>IF(OR(M110="",N110=""),"",IF(COUNTIF($Y$5:$Y$154,Z110)=0,"",M110*N110))</f>
        <v/>
      </c>
      <c r="P110" s="71">
        <f>IF(O110="","",O110*الإعدادات!$B$8)</f>
        <v/>
      </c>
      <c r="Q110" s="71">
        <f>IF(O110="","",O110+P110)</f>
        <v/>
      </c>
      <c r="R110" s="92">
        <f>IF(Y110="","",SUMIFS($M$5:$M$154,$Z$5:$Z$154,Y110))</f>
        <v/>
      </c>
      <c r="S110" s="92">
        <f>IF(Y110="","",COUNTIFS($Z$5:$Z$154,Y110))</f>
        <v/>
      </c>
      <c r="T110" s="71">
        <f>IF(Y110="","",SUMIFS($O$5:$O$154,$Z$5:$Z$154,Y110))</f>
        <v/>
      </c>
      <c r="U110" s="71">
        <f>IF(Y110="","",IF(N(R110)=0,"",T110/R110))</f>
        <v/>
      </c>
      <c r="V110" s="71">
        <f>IF(Y110="","",N(E110)-T110)</f>
        <v/>
      </c>
      <c r="W110" s="72">
        <f>IF(Y110="","",IF(N(E110)=0,"",V110/E110))</f>
        <v/>
      </c>
      <c r="X110" s="69">
        <f>IF(Y110="","",IF(S110=0,"⏳ لا توجد فواتير شراء",IF(COUNTIFS($Z$5:$Z$154,Y110,$N$5:$N$154,"&gt;0")=S110,"✓ اكتملت جميع الفواتير ("&amp;S110&amp;")","⚠ وصل "&amp;COUNTIFS($Z$5:$Z$154,Y110,$N$5:$N$154,"&gt;0")&amp;" من "&amp;S110&amp;" فواتير")))</f>
        <v/>
      </c>
      <c r="Y110" s="46">
        <f>IF(TRIM(A110)="","",IF(ISNUMBER(VALUE(TRIM(A110))),TEXT(VALUE(TRIM(A110)),"0"),TRIM(A110)))</f>
        <v/>
      </c>
      <c r="Z110" s="46">
        <f>IF(TRIM(H110)="","",IF(ISNUMBER(VALUE(TRIM(H110))),TEXT(VALUE(TRIM(H110)),"0"),TRIM(H110)))</f>
        <v/>
      </c>
    </row>
    <row r="111">
      <c r="A111" s="88" t="n"/>
      <c r="B111" s="79">
        <f>IF(Y111="","",IFERROR(INDEX('قائمة الأصناف'!$B$3:$B$1000,MATCH(Y111,'قائمة الأصناف'!$C$3:$C$1000,0)),"⚠ كود غير معرف"))</f>
        <v/>
      </c>
      <c r="C111" s="89" t="n"/>
      <c r="D111" s="90" t="n"/>
      <c r="E111" s="71">
        <f>IF(OR(C111="",D111=""),"",C111*D111)</f>
        <v/>
      </c>
      <c r="F111" s="71">
        <f>IF(E111="","",E111*الإعدادات!$B$8)</f>
        <v/>
      </c>
      <c r="G111" s="71">
        <f>IF(E111="","",E111+F111)</f>
        <v/>
      </c>
      <c r="H111" s="88" t="n"/>
      <c r="I111" s="79">
        <f>IF(Z111="","",IF(COUNTIF($Y$5:$Y$154,Z111)=0,"⚠ الصنف غير موجود في المبيعات",IFERROR(INDEX('قائمة الأصناف'!$B$3:$B$1000,MATCH(Z111,'قائمة الأصناف'!$C$3:$C$1000,0)),"⚠ كود غير معرف")))</f>
        <v/>
      </c>
      <c r="J111" s="69">
        <f>IF(AND(Z111="",TRIM(K111)="",M111="",N111=""),"",IF(AND(Z111&lt;&gt;"",COUNTIF($Y$5:$Y$154,Z111)=0),"✗ حُذف من المبيعات — مستبعد من الحساب",IF(N111="","✗ لم تصل من المورد","✓ تم استلام الفاتورة")))</f>
        <v/>
      </c>
      <c r="K111" s="91" t="n"/>
      <c r="L111" s="88" t="n"/>
      <c r="M111" s="89" t="n"/>
      <c r="N111" s="90" t="n"/>
      <c r="O111" s="71">
        <f>IF(OR(M111="",N111=""),"",IF(COUNTIF($Y$5:$Y$154,Z111)=0,"",M111*N111))</f>
        <v/>
      </c>
      <c r="P111" s="71">
        <f>IF(O111="","",O111*الإعدادات!$B$8)</f>
        <v/>
      </c>
      <c r="Q111" s="71">
        <f>IF(O111="","",O111+P111)</f>
        <v/>
      </c>
      <c r="R111" s="92">
        <f>IF(Y111="","",SUMIFS($M$5:$M$154,$Z$5:$Z$154,Y111))</f>
        <v/>
      </c>
      <c r="S111" s="92">
        <f>IF(Y111="","",COUNTIFS($Z$5:$Z$154,Y111))</f>
        <v/>
      </c>
      <c r="T111" s="71">
        <f>IF(Y111="","",SUMIFS($O$5:$O$154,$Z$5:$Z$154,Y111))</f>
        <v/>
      </c>
      <c r="U111" s="71">
        <f>IF(Y111="","",IF(N(R111)=0,"",T111/R111))</f>
        <v/>
      </c>
      <c r="V111" s="71">
        <f>IF(Y111="","",N(E111)-T111)</f>
        <v/>
      </c>
      <c r="W111" s="72">
        <f>IF(Y111="","",IF(N(E111)=0,"",V111/E111))</f>
        <v/>
      </c>
      <c r="X111" s="69">
        <f>IF(Y111="","",IF(S111=0,"⏳ لا توجد فواتير شراء",IF(COUNTIFS($Z$5:$Z$154,Y111,$N$5:$N$154,"&gt;0")=S111,"✓ اكتملت جميع الفواتير ("&amp;S111&amp;")","⚠ وصل "&amp;COUNTIFS($Z$5:$Z$154,Y111,$N$5:$N$154,"&gt;0")&amp;" من "&amp;S111&amp;" فواتير")))</f>
        <v/>
      </c>
      <c r="Y111" s="46">
        <f>IF(TRIM(A111)="","",IF(ISNUMBER(VALUE(TRIM(A111))),TEXT(VALUE(TRIM(A111)),"0"),TRIM(A111)))</f>
        <v/>
      </c>
      <c r="Z111" s="46">
        <f>IF(TRIM(H111)="","",IF(ISNUMBER(VALUE(TRIM(H111))),TEXT(VALUE(TRIM(H111)),"0"),TRIM(H111)))</f>
        <v/>
      </c>
    </row>
    <row r="112">
      <c r="A112" s="88" t="n"/>
      <c r="B112" s="79">
        <f>IF(Y112="","",IFERROR(INDEX('قائمة الأصناف'!$B$3:$B$1000,MATCH(Y112,'قائمة الأصناف'!$C$3:$C$1000,0)),"⚠ كود غير معرف"))</f>
        <v/>
      </c>
      <c r="C112" s="89" t="n"/>
      <c r="D112" s="90" t="n"/>
      <c r="E112" s="71">
        <f>IF(OR(C112="",D112=""),"",C112*D112)</f>
        <v/>
      </c>
      <c r="F112" s="71">
        <f>IF(E112="","",E112*الإعدادات!$B$8)</f>
        <v/>
      </c>
      <c r="G112" s="71">
        <f>IF(E112="","",E112+F112)</f>
        <v/>
      </c>
      <c r="H112" s="88" t="n"/>
      <c r="I112" s="79">
        <f>IF(Z112="","",IF(COUNTIF($Y$5:$Y$154,Z112)=0,"⚠ الصنف غير موجود في المبيعات",IFERROR(INDEX('قائمة الأصناف'!$B$3:$B$1000,MATCH(Z112,'قائمة الأصناف'!$C$3:$C$1000,0)),"⚠ كود غير معرف")))</f>
        <v/>
      </c>
      <c r="J112" s="69">
        <f>IF(AND(Z112="",TRIM(K112)="",M112="",N112=""),"",IF(AND(Z112&lt;&gt;"",COUNTIF($Y$5:$Y$154,Z112)=0),"✗ حُذف من المبيعات — مستبعد من الحساب",IF(N112="","✗ لم تصل من المورد","✓ تم استلام الفاتورة")))</f>
        <v/>
      </c>
      <c r="K112" s="91" t="n"/>
      <c r="L112" s="88" t="n"/>
      <c r="M112" s="89" t="n"/>
      <c r="N112" s="90" t="n"/>
      <c r="O112" s="71">
        <f>IF(OR(M112="",N112=""),"",IF(COUNTIF($Y$5:$Y$154,Z112)=0,"",M112*N112))</f>
        <v/>
      </c>
      <c r="P112" s="71">
        <f>IF(O112="","",O112*الإعدادات!$B$8)</f>
        <v/>
      </c>
      <c r="Q112" s="71">
        <f>IF(O112="","",O112+P112)</f>
        <v/>
      </c>
      <c r="R112" s="92">
        <f>IF(Y112="","",SUMIFS($M$5:$M$154,$Z$5:$Z$154,Y112))</f>
        <v/>
      </c>
      <c r="S112" s="92">
        <f>IF(Y112="","",COUNTIFS($Z$5:$Z$154,Y112))</f>
        <v/>
      </c>
      <c r="T112" s="71">
        <f>IF(Y112="","",SUMIFS($O$5:$O$154,$Z$5:$Z$154,Y112))</f>
        <v/>
      </c>
      <c r="U112" s="71">
        <f>IF(Y112="","",IF(N(R112)=0,"",T112/R112))</f>
        <v/>
      </c>
      <c r="V112" s="71">
        <f>IF(Y112="","",N(E112)-T112)</f>
        <v/>
      </c>
      <c r="W112" s="72">
        <f>IF(Y112="","",IF(N(E112)=0,"",V112/E112))</f>
        <v/>
      </c>
      <c r="X112" s="69">
        <f>IF(Y112="","",IF(S112=0,"⏳ لا توجد فواتير شراء",IF(COUNTIFS($Z$5:$Z$154,Y112,$N$5:$N$154,"&gt;0")=S112,"✓ اكتملت جميع الفواتير ("&amp;S112&amp;")","⚠ وصل "&amp;COUNTIFS($Z$5:$Z$154,Y112,$N$5:$N$154,"&gt;0")&amp;" من "&amp;S112&amp;" فواتير")))</f>
        <v/>
      </c>
      <c r="Y112" s="46">
        <f>IF(TRIM(A112)="","",IF(ISNUMBER(VALUE(TRIM(A112))),TEXT(VALUE(TRIM(A112)),"0"),TRIM(A112)))</f>
        <v/>
      </c>
      <c r="Z112" s="46">
        <f>IF(TRIM(H112)="","",IF(ISNUMBER(VALUE(TRIM(H112))),TEXT(VALUE(TRIM(H112)),"0"),TRIM(H112)))</f>
        <v/>
      </c>
    </row>
    <row r="113">
      <c r="A113" s="88" t="n"/>
      <c r="B113" s="79">
        <f>IF(Y113="","",IFERROR(INDEX('قائمة الأصناف'!$B$3:$B$1000,MATCH(Y113,'قائمة الأصناف'!$C$3:$C$1000,0)),"⚠ كود غير معرف"))</f>
        <v/>
      </c>
      <c r="C113" s="89" t="n"/>
      <c r="D113" s="90" t="n"/>
      <c r="E113" s="71">
        <f>IF(OR(C113="",D113=""),"",C113*D113)</f>
        <v/>
      </c>
      <c r="F113" s="71">
        <f>IF(E113="","",E113*الإعدادات!$B$8)</f>
        <v/>
      </c>
      <c r="G113" s="71">
        <f>IF(E113="","",E113+F113)</f>
        <v/>
      </c>
      <c r="H113" s="88" t="n"/>
      <c r="I113" s="79">
        <f>IF(Z113="","",IF(COUNTIF($Y$5:$Y$154,Z113)=0,"⚠ الصنف غير موجود في المبيعات",IFERROR(INDEX('قائمة الأصناف'!$B$3:$B$1000,MATCH(Z113,'قائمة الأصناف'!$C$3:$C$1000,0)),"⚠ كود غير معرف")))</f>
        <v/>
      </c>
      <c r="J113" s="69">
        <f>IF(AND(Z113="",TRIM(K113)="",M113="",N113=""),"",IF(AND(Z113&lt;&gt;"",COUNTIF($Y$5:$Y$154,Z113)=0),"✗ حُذف من المبيعات — مستبعد من الحساب",IF(N113="","✗ لم تصل من المورد","✓ تم استلام الفاتورة")))</f>
        <v/>
      </c>
      <c r="K113" s="91" t="n"/>
      <c r="L113" s="88" t="n"/>
      <c r="M113" s="89" t="n"/>
      <c r="N113" s="90" t="n"/>
      <c r="O113" s="71">
        <f>IF(OR(M113="",N113=""),"",IF(COUNTIF($Y$5:$Y$154,Z113)=0,"",M113*N113))</f>
        <v/>
      </c>
      <c r="P113" s="71">
        <f>IF(O113="","",O113*الإعدادات!$B$8)</f>
        <v/>
      </c>
      <c r="Q113" s="71">
        <f>IF(O113="","",O113+P113)</f>
        <v/>
      </c>
      <c r="R113" s="92">
        <f>IF(Y113="","",SUMIFS($M$5:$M$154,$Z$5:$Z$154,Y113))</f>
        <v/>
      </c>
      <c r="S113" s="92">
        <f>IF(Y113="","",COUNTIFS($Z$5:$Z$154,Y113))</f>
        <v/>
      </c>
      <c r="T113" s="71">
        <f>IF(Y113="","",SUMIFS($O$5:$O$154,$Z$5:$Z$154,Y113))</f>
        <v/>
      </c>
      <c r="U113" s="71">
        <f>IF(Y113="","",IF(N(R113)=0,"",T113/R113))</f>
        <v/>
      </c>
      <c r="V113" s="71">
        <f>IF(Y113="","",N(E113)-T113)</f>
        <v/>
      </c>
      <c r="W113" s="72">
        <f>IF(Y113="","",IF(N(E113)=0,"",V113/E113))</f>
        <v/>
      </c>
      <c r="X113" s="69">
        <f>IF(Y113="","",IF(S113=0,"⏳ لا توجد فواتير شراء",IF(COUNTIFS($Z$5:$Z$154,Y113,$N$5:$N$154,"&gt;0")=S113,"✓ اكتملت جميع الفواتير ("&amp;S113&amp;")","⚠ وصل "&amp;COUNTIFS($Z$5:$Z$154,Y113,$N$5:$N$154,"&gt;0")&amp;" من "&amp;S113&amp;" فواتير")))</f>
        <v/>
      </c>
      <c r="Y113" s="46">
        <f>IF(TRIM(A113)="","",IF(ISNUMBER(VALUE(TRIM(A113))),TEXT(VALUE(TRIM(A113)),"0"),TRIM(A113)))</f>
        <v/>
      </c>
      <c r="Z113" s="46">
        <f>IF(TRIM(H113)="","",IF(ISNUMBER(VALUE(TRIM(H113))),TEXT(VALUE(TRIM(H113)),"0"),TRIM(H113)))</f>
        <v/>
      </c>
    </row>
    <row r="114">
      <c r="A114" s="88" t="n"/>
      <c r="B114" s="79">
        <f>IF(Y114="","",IFERROR(INDEX('قائمة الأصناف'!$B$3:$B$1000,MATCH(Y114,'قائمة الأصناف'!$C$3:$C$1000,0)),"⚠ كود غير معرف"))</f>
        <v/>
      </c>
      <c r="C114" s="89" t="n"/>
      <c r="D114" s="90" t="n"/>
      <c r="E114" s="71">
        <f>IF(OR(C114="",D114=""),"",C114*D114)</f>
        <v/>
      </c>
      <c r="F114" s="71">
        <f>IF(E114="","",E114*الإعدادات!$B$8)</f>
        <v/>
      </c>
      <c r="G114" s="71">
        <f>IF(E114="","",E114+F114)</f>
        <v/>
      </c>
      <c r="H114" s="88" t="n"/>
      <c r="I114" s="79">
        <f>IF(Z114="","",IF(COUNTIF($Y$5:$Y$154,Z114)=0,"⚠ الصنف غير موجود في المبيعات",IFERROR(INDEX('قائمة الأصناف'!$B$3:$B$1000,MATCH(Z114,'قائمة الأصناف'!$C$3:$C$1000,0)),"⚠ كود غير معرف")))</f>
        <v/>
      </c>
      <c r="J114" s="69">
        <f>IF(AND(Z114="",TRIM(K114)="",M114="",N114=""),"",IF(AND(Z114&lt;&gt;"",COUNTIF($Y$5:$Y$154,Z114)=0),"✗ حُذف من المبيعات — مستبعد من الحساب",IF(N114="","✗ لم تصل من المورد","✓ تم استلام الفاتورة")))</f>
        <v/>
      </c>
      <c r="K114" s="91" t="n"/>
      <c r="L114" s="88" t="n"/>
      <c r="M114" s="89" t="n"/>
      <c r="N114" s="90" t="n"/>
      <c r="O114" s="71">
        <f>IF(OR(M114="",N114=""),"",IF(COUNTIF($Y$5:$Y$154,Z114)=0,"",M114*N114))</f>
        <v/>
      </c>
      <c r="P114" s="71">
        <f>IF(O114="","",O114*الإعدادات!$B$8)</f>
        <v/>
      </c>
      <c r="Q114" s="71">
        <f>IF(O114="","",O114+P114)</f>
        <v/>
      </c>
      <c r="R114" s="92">
        <f>IF(Y114="","",SUMIFS($M$5:$M$154,$Z$5:$Z$154,Y114))</f>
        <v/>
      </c>
      <c r="S114" s="92">
        <f>IF(Y114="","",COUNTIFS($Z$5:$Z$154,Y114))</f>
        <v/>
      </c>
      <c r="T114" s="71">
        <f>IF(Y114="","",SUMIFS($O$5:$O$154,$Z$5:$Z$154,Y114))</f>
        <v/>
      </c>
      <c r="U114" s="71">
        <f>IF(Y114="","",IF(N(R114)=0,"",T114/R114))</f>
        <v/>
      </c>
      <c r="V114" s="71">
        <f>IF(Y114="","",N(E114)-T114)</f>
        <v/>
      </c>
      <c r="W114" s="72">
        <f>IF(Y114="","",IF(N(E114)=0,"",V114/E114))</f>
        <v/>
      </c>
      <c r="X114" s="69">
        <f>IF(Y114="","",IF(S114=0,"⏳ لا توجد فواتير شراء",IF(COUNTIFS($Z$5:$Z$154,Y114,$N$5:$N$154,"&gt;0")=S114,"✓ اكتملت جميع الفواتير ("&amp;S114&amp;")","⚠ وصل "&amp;COUNTIFS($Z$5:$Z$154,Y114,$N$5:$N$154,"&gt;0")&amp;" من "&amp;S114&amp;" فواتير")))</f>
        <v/>
      </c>
      <c r="Y114" s="46">
        <f>IF(TRIM(A114)="","",IF(ISNUMBER(VALUE(TRIM(A114))),TEXT(VALUE(TRIM(A114)),"0"),TRIM(A114)))</f>
        <v/>
      </c>
      <c r="Z114" s="46">
        <f>IF(TRIM(H114)="","",IF(ISNUMBER(VALUE(TRIM(H114))),TEXT(VALUE(TRIM(H114)),"0"),TRIM(H114)))</f>
        <v/>
      </c>
    </row>
    <row r="115">
      <c r="A115" s="88" t="n"/>
      <c r="B115" s="79">
        <f>IF(Y115="","",IFERROR(INDEX('قائمة الأصناف'!$B$3:$B$1000,MATCH(Y115,'قائمة الأصناف'!$C$3:$C$1000,0)),"⚠ كود غير معرف"))</f>
        <v/>
      </c>
      <c r="C115" s="89" t="n"/>
      <c r="D115" s="90" t="n"/>
      <c r="E115" s="71">
        <f>IF(OR(C115="",D115=""),"",C115*D115)</f>
        <v/>
      </c>
      <c r="F115" s="71">
        <f>IF(E115="","",E115*الإعدادات!$B$8)</f>
        <v/>
      </c>
      <c r="G115" s="71">
        <f>IF(E115="","",E115+F115)</f>
        <v/>
      </c>
      <c r="H115" s="88" t="n"/>
      <c r="I115" s="79">
        <f>IF(Z115="","",IF(COUNTIF($Y$5:$Y$154,Z115)=0,"⚠ الصنف غير موجود في المبيعات",IFERROR(INDEX('قائمة الأصناف'!$B$3:$B$1000,MATCH(Z115,'قائمة الأصناف'!$C$3:$C$1000,0)),"⚠ كود غير معرف")))</f>
        <v/>
      </c>
      <c r="J115" s="69">
        <f>IF(AND(Z115="",TRIM(K115)="",M115="",N115=""),"",IF(AND(Z115&lt;&gt;"",COUNTIF($Y$5:$Y$154,Z115)=0),"✗ حُذف من المبيعات — مستبعد من الحساب",IF(N115="","✗ لم تصل من المورد","✓ تم استلام الفاتورة")))</f>
        <v/>
      </c>
      <c r="K115" s="91" t="n"/>
      <c r="L115" s="88" t="n"/>
      <c r="M115" s="89" t="n"/>
      <c r="N115" s="90" t="n"/>
      <c r="O115" s="71">
        <f>IF(OR(M115="",N115=""),"",IF(COUNTIF($Y$5:$Y$154,Z115)=0,"",M115*N115))</f>
        <v/>
      </c>
      <c r="P115" s="71">
        <f>IF(O115="","",O115*الإعدادات!$B$8)</f>
        <v/>
      </c>
      <c r="Q115" s="71">
        <f>IF(O115="","",O115+P115)</f>
        <v/>
      </c>
      <c r="R115" s="92">
        <f>IF(Y115="","",SUMIFS($M$5:$M$154,$Z$5:$Z$154,Y115))</f>
        <v/>
      </c>
      <c r="S115" s="92">
        <f>IF(Y115="","",COUNTIFS($Z$5:$Z$154,Y115))</f>
        <v/>
      </c>
      <c r="T115" s="71">
        <f>IF(Y115="","",SUMIFS($O$5:$O$154,$Z$5:$Z$154,Y115))</f>
        <v/>
      </c>
      <c r="U115" s="71">
        <f>IF(Y115="","",IF(N(R115)=0,"",T115/R115))</f>
        <v/>
      </c>
      <c r="V115" s="71">
        <f>IF(Y115="","",N(E115)-T115)</f>
        <v/>
      </c>
      <c r="W115" s="72">
        <f>IF(Y115="","",IF(N(E115)=0,"",V115/E115))</f>
        <v/>
      </c>
      <c r="X115" s="69">
        <f>IF(Y115="","",IF(S115=0,"⏳ لا توجد فواتير شراء",IF(COUNTIFS($Z$5:$Z$154,Y115,$N$5:$N$154,"&gt;0")=S115,"✓ اكتملت جميع الفواتير ("&amp;S115&amp;")","⚠ وصل "&amp;COUNTIFS($Z$5:$Z$154,Y115,$N$5:$N$154,"&gt;0")&amp;" من "&amp;S115&amp;" فواتير")))</f>
        <v/>
      </c>
      <c r="Y115" s="46">
        <f>IF(TRIM(A115)="","",IF(ISNUMBER(VALUE(TRIM(A115))),TEXT(VALUE(TRIM(A115)),"0"),TRIM(A115)))</f>
        <v/>
      </c>
      <c r="Z115" s="46">
        <f>IF(TRIM(H115)="","",IF(ISNUMBER(VALUE(TRIM(H115))),TEXT(VALUE(TRIM(H115)),"0"),TRIM(H115)))</f>
        <v/>
      </c>
    </row>
    <row r="116">
      <c r="A116" s="88" t="n"/>
      <c r="B116" s="79">
        <f>IF(Y116="","",IFERROR(INDEX('قائمة الأصناف'!$B$3:$B$1000,MATCH(Y116,'قائمة الأصناف'!$C$3:$C$1000,0)),"⚠ كود غير معرف"))</f>
        <v/>
      </c>
      <c r="C116" s="89" t="n"/>
      <c r="D116" s="90" t="n"/>
      <c r="E116" s="71">
        <f>IF(OR(C116="",D116=""),"",C116*D116)</f>
        <v/>
      </c>
      <c r="F116" s="71">
        <f>IF(E116="","",E116*الإعدادات!$B$8)</f>
        <v/>
      </c>
      <c r="G116" s="71">
        <f>IF(E116="","",E116+F116)</f>
        <v/>
      </c>
      <c r="H116" s="88" t="n"/>
      <c r="I116" s="79">
        <f>IF(Z116="","",IF(COUNTIF($Y$5:$Y$154,Z116)=0,"⚠ الصنف غير موجود في المبيعات",IFERROR(INDEX('قائمة الأصناف'!$B$3:$B$1000,MATCH(Z116,'قائمة الأصناف'!$C$3:$C$1000,0)),"⚠ كود غير معرف")))</f>
        <v/>
      </c>
      <c r="J116" s="69">
        <f>IF(AND(Z116="",TRIM(K116)="",M116="",N116=""),"",IF(AND(Z116&lt;&gt;"",COUNTIF($Y$5:$Y$154,Z116)=0),"✗ حُذف من المبيعات — مستبعد من الحساب",IF(N116="","✗ لم تصل من المورد","✓ تم استلام الفاتورة")))</f>
        <v/>
      </c>
      <c r="K116" s="91" t="n"/>
      <c r="L116" s="88" t="n"/>
      <c r="M116" s="89" t="n"/>
      <c r="N116" s="90" t="n"/>
      <c r="O116" s="71">
        <f>IF(OR(M116="",N116=""),"",IF(COUNTIF($Y$5:$Y$154,Z116)=0,"",M116*N116))</f>
        <v/>
      </c>
      <c r="P116" s="71">
        <f>IF(O116="","",O116*الإعدادات!$B$8)</f>
        <v/>
      </c>
      <c r="Q116" s="71">
        <f>IF(O116="","",O116+P116)</f>
        <v/>
      </c>
      <c r="R116" s="92">
        <f>IF(Y116="","",SUMIFS($M$5:$M$154,$Z$5:$Z$154,Y116))</f>
        <v/>
      </c>
      <c r="S116" s="92">
        <f>IF(Y116="","",COUNTIFS($Z$5:$Z$154,Y116))</f>
        <v/>
      </c>
      <c r="T116" s="71">
        <f>IF(Y116="","",SUMIFS($O$5:$O$154,$Z$5:$Z$154,Y116))</f>
        <v/>
      </c>
      <c r="U116" s="71">
        <f>IF(Y116="","",IF(N(R116)=0,"",T116/R116))</f>
        <v/>
      </c>
      <c r="V116" s="71">
        <f>IF(Y116="","",N(E116)-T116)</f>
        <v/>
      </c>
      <c r="W116" s="72">
        <f>IF(Y116="","",IF(N(E116)=0,"",V116/E116))</f>
        <v/>
      </c>
      <c r="X116" s="69">
        <f>IF(Y116="","",IF(S116=0,"⏳ لا توجد فواتير شراء",IF(COUNTIFS($Z$5:$Z$154,Y116,$N$5:$N$154,"&gt;0")=S116,"✓ اكتملت جميع الفواتير ("&amp;S116&amp;")","⚠ وصل "&amp;COUNTIFS($Z$5:$Z$154,Y116,$N$5:$N$154,"&gt;0")&amp;" من "&amp;S116&amp;" فواتير")))</f>
        <v/>
      </c>
      <c r="Y116" s="46">
        <f>IF(TRIM(A116)="","",IF(ISNUMBER(VALUE(TRIM(A116))),TEXT(VALUE(TRIM(A116)),"0"),TRIM(A116)))</f>
        <v/>
      </c>
      <c r="Z116" s="46">
        <f>IF(TRIM(H116)="","",IF(ISNUMBER(VALUE(TRIM(H116))),TEXT(VALUE(TRIM(H116)),"0"),TRIM(H116)))</f>
        <v/>
      </c>
    </row>
    <row r="117">
      <c r="A117" s="88" t="n"/>
      <c r="B117" s="79">
        <f>IF(Y117="","",IFERROR(INDEX('قائمة الأصناف'!$B$3:$B$1000,MATCH(Y117,'قائمة الأصناف'!$C$3:$C$1000,0)),"⚠ كود غير معرف"))</f>
        <v/>
      </c>
      <c r="C117" s="89" t="n"/>
      <c r="D117" s="90" t="n"/>
      <c r="E117" s="71">
        <f>IF(OR(C117="",D117=""),"",C117*D117)</f>
        <v/>
      </c>
      <c r="F117" s="71">
        <f>IF(E117="","",E117*الإعدادات!$B$8)</f>
        <v/>
      </c>
      <c r="G117" s="71">
        <f>IF(E117="","",E117+F117)</f>
        <v/>
      </c>
      <c r="H117" s="88" t="n"/>
      <c r="I117" s="79">
        <f>IF(Z117="","",IF(COUNTIF($Y$5:$Y$154,Z117)=0,"⚠ الصنف غير موجود في المبيعات",IFERROR(INDEX('قائمة الأصناف'!$B$3:$B$1000,MATCH(Z117,'قائمة الأصناف'!$C$3:$C$1000,0)),"⚠ كود غير معرف")))</f>
        <v/>
      </c>
      <c r="J117" s="69">
        <f>IF(AND(Z117="",TRIM(K117)="",M117="",N117=""),"",IF(AND(Z117&lt;&gt;"",COUNTIF($Y$5:$Y$154,Z117)=0),"✗ حُذف من المبيعات — مستبعد من الحساب",IF(N117="","✗ لم تصل من المورد","✓ تم استلام الفاتورة")))</f>
        <v/>
      </c>
      <c r="K117" s="91" t="n"/>
      <c r="L117" s="88" t="n"/>
      <c r="M117" s="89" t="n"/>
      <c r="N117" s="90" t="n"/>
      <c r="O117" s="71">
        <f>IF(OR(M117="",N117=""),"",IF(COUNTIF($Y$5:$Y$154,Z117)=0,"",M117*N117))</f>
        <v/>
      </c>
      <c r="P117" s="71">
        <f>IF(O117="","",O117*الإعدادات!$B$8)</f>
        <v/>
      </c>
      <c r="Q117" s="71">
        <f>IF(O117="","",O117+P117)</f>
        <v/>
      </c>
      <c r="R117" s="92">
        <f>IF(Y117="","",SUMIFS($M$5:$M$154,$Z$5:$Z$154,Y117))</f>
        <v/>
      </c>
      <c r="S117" s="92">
        <f>IF(Y117="","",COUNTIFS($Z$5:$Z$154,Y117))</f>
        <v/>
      </c>
      <c r="T117" s="71">
        <f>IF(Y117="","",SUMIFS($O$5:$O$154,$Z$5:$Z$154,Y117))</f>
        <v/>
      </c>
      <c r="U117" s="71">
        <f>IF(Y117="","",IF(N(R117)=0,"",T117/R117))</f>
        <v/>
      </c>
      <c r="V117" s="71">
        <f>IF(Y117="","",N(E117)-T117)</f>
        <v/>
      </c>
      <c r="W117" s="72">
        <f>IF(Y117="","",IF(N(E117)=0,"",V117/E117))</f>
        <v/>
      </c>
      <c r="X117" s="69">
        <f>IF(Y117="","",IF(S117=0,"⏳ لا توجد فواتير شراء",IF(COUNTIFS($Z$5:$Z$154,Y117,$N$5:$N$154,"&gt;0")=S117,"✓ اكتملت جميع الفواتير ("&amp;S117&amp;")","⚠ وصل "&amp;COUNTIFS($Z$5:$Z$154,Y117,$N$5:$N$154,"&gt;0")&amp;" من "&amp;S117&amp;" فواتير")))</f>
        <v/>
      </c>
      <c r="Y117" s="46">
        <f>IF(TRIM(A117)="","",IF(ISNUMBER(VALUE(TRIM(A117))),TEXT(VALUE(TRIM(A117)),"0"),TRIM(A117)))</f>
        <v/>
      </c>
      <c r="Z117" s="46">
        <f>IF(TRIM(H117)="","",IF(ISNUMBER(VALUE(TRIM(H117))),TEXT(VALUE(TRIM(H117)),"0"),TRIM(H117)))</f>
        <v/>
      </c>
    </row>
    <row r="118">
      <c r="A118" s="88" t="n"/>
      <c r="B118" s="79">
        <f>IF(Y118="","",IFERROR(INDEX('قائمة الأصناف'!$B$3:$B$1000,MATCH(Y118,'قائمة الأصناف'!$C$3:$C$1000,0)),"⚠ كود غير معرف"))</f>
        <v/>
      </c>
      <c r="C118" s="89" t="n"/>
      <c r="D118" s="90" t="n"/>
      <c r="E118" s="71">
        <f>IF(OR(C118="",D118=""),"",C118*D118)</f>
        <v/>
      </c>
      <c r="F118" s="71">
        <f>IF(E118="","",E118*الإعدادات!$B$8)</f>
        <v/>
      </c>
      <c r="G118" s="71">
        <f>IF(E118="","",E118+F118)</f>
        <v/>
      </c>
      <c r="H118" s="88" t="n"/>
      <c r="I118" s="79">
        <f>IF(Z118="","",IF(COUNTIF($Y$5:$Y$154,Z118)=0,"⚠ الصنف غير موجود في المبيعات",IFERROR(INDEX('قائمة الأصناف'!$B$3:$B$1000,MATCH(Z118,'قائمة الأصناف'!$C$3:$C$1000,0)),"⚠ كود غير معرف")))</f>
        <v/>
      </c>
      <c r="J118" s="69">
        <f>IF(AND(Z118="",TRIM(K118)="",M118="",N118=""),"",IF(AND(Z118&lt;&gt;"",COUNTIF($Y$5:$Y$154,Z118)=0),"✗ حُذف من المبيعات — مستبعد من الحساب",IF(N118="","✗ لم تصل من المورد","✓ تم استلام الفاتورة")))</f>
        <v/>
      </c>
      <c r="K118" s="91" t="n"/>
      <c r="L118" s="88" t="n"/>
      <c r="M118" s="89" t="n"/>
      <c r="N118" s="90" t="n"/>
      <c r="O118" s="71">
        <f>IF(OR(M118="",N118=""),"",IF(COUNTIF($Y$5:$Y$154,Z118)=0,"",M118*N118))</f>
        <v/>
      </c>
      <c r="P118" s="71">
        <f>IF(O118="","",O118*الإعدادات!$B$8)</f>
        <v/>
      </c>
      <c r="Q118" s="71">
        <f>IF(O118="","",O118+P118)</f>
        <v/>
      </c>
      <c r="R118" s="92">
        <f>IF(Y118="","",SUMIFS($M$5:$M$154,$Z$5:$Z$154,Y118))</f>
        <v/>
      </c>
      <c r="S118" s="92">
        <f>IF(Y118="","",COUNTIFS($Z$5:$Z$154,Y118))</f>
        <v/>
      </c>
      <c r="T118" s="71">
        <f>IF(Y118="","",SUMIFS($O$5:$O$154,$Z$5:$Z$154,Y118))</f>
        <v/>
      </c>
      <c r="U118" s="71">
        <f>IF(Y118="","",IF(N(R118)=0,"",T118/R118))</f>
        <v/>
      </c>
      <c r="V118" s="71">
        <f>IF(Y118="","",N(E118)-T118)</f>
        <v/>
      </c>
      <c r="W118" s="72">
        <f>IF(Y118="","",IF(N(E118)=0,"",V118/E118))</f>
        <v/>
      </c>
      <c r="X118" s="69">
        <f>IF(Y118="","",IF(S118=0,"⏳ لا توجد فواتير شراء",IF(COUNTIFS($Z$5:$Z$154,Y118,$N$5:$N$154,"&gt;0")=S118,"✓ اكتملت جميع الفواتير ("&amp;S118&amp;")","⚠ وصل "&amp;COUNTIFS($Z$5:$Z$154,Y118,$N$5:$N$154,"&gt;0")&amp;" من "&amp;S118&amp;" فواتير")))</f>
        <v/>
      </c>
      <c r="Y118" s="46">
        <f>IF(TRIM(A118)="","",IF(ISNUMBER(VALUE(TRIM(A118))),TEXT(VALUE(TRIM(A118)),"0"),TRIM(A118)))</f>
        <v/>
      </c>
      <c r="Z118" s="46">
        <f>IF(TRIM(H118)="","",IF(ISNUMBER(VALUE(TRIM(H118))),TEXT(VALUE(TRIM(H118)),"0"),TRIM(H118)))</f>
        <v/>
      </c>
    </row>
    <row r="119">
      <c r="A119" s="88" t="n"/>
      <c r="B119" s="79">
        <f>IF(Y119="","",IFERROR(INDEX('قائمة الأصناف'!$B$3:$B$1000,MATCH(Y119,'قائمة الأصناف'!$C$3:$C$1000,0)),"⚠ كود غير معرف"))</f>
        <v/>
      </c>
      <c r="C119" s="89" t="n"/>
      <c r="D119" s="90" t="n"/>
      <c r="E119" s="71">
        <f>IF(OR(C119="",D119=""),"",C119*D119)</f>
        <v/>
      </c>
      <c r="F119" s="71">
        <f>IF(E119="","",E119*الإعدادات!$B$8)</f>
        <v/>
      </c>
      <c r="G119" s="71">
        <f>IF(E119="","",E119+F119)</f>
        <v/>
      </c>
      <c r="H119" s="88" t="n"/>
      <c r="I119" s="79">
        <f>IF(Z119="","",IF(COUNTIF($Y$5:$Y$154,Z119)=0,"⚠ الصنف غير موجود في المبيعات",IFERROR(INDEX('قائمة الأصناف'!$B$3:$B$1000,MATCH(Z119,'قائمة الأصناف'!$C$3:$C$1000,0)),"⚠ كود غير معرف")))</f>
        <v/>
      </c>
      <c r="J119" s="69">
        <f>IF(AND(Z119="",TRIM(K119)="",M119="",N119=""),"",IF(AND(Z119&lt;&gt;"",COUNTIF($Y$5:$Y$154,Z119)=0),"✗ حُذف من المبيعات — مستبعد من الحساب",IF(N119="","✗ لم تصل من المورد","✓ تم استلام الفاتورة")))</f>
        <v/>
      </c>
      <c r="K119" s="91" t="n"/>
      <c r="L119" s="88" t="n"/>
      <c r="M119" s="89" t="n"/>
      <c r="N119" s="90" t="n"/>
      <c r="O119" s="71">
        <f>IF(OR(M119="",N119=""),"",IF(COUNTIF($Y$5:$Y$154,Z119)=0,"",M119*N119))</f>
        <v/>
      </c>
      <c r="P119" s="71">
        <f>IF(O119="","",O119*الإعدادات!$B$8)</f>
        <v/>
      </c>
      <c r="Q119" s="71">
        <f>IF(O119="","",O119+P119)</f>
        <v/>
      </c>
      <c r="R119" s="92">
        <f>IF(Y119="","",SUMIFS($M$5:$M$154,$Z$5:$Z$154,Y119))</f>
        <v/>
      </c>
      <c r="S119" s="92">
        <f>IF(Y119="","",COUNTIFS($Z$5:$Z$154,Y119))</f>
        <v/>
      </c>
      <c r="T119" s="71">
        <f>IF(Y119="","",SUMIFS($O$5:$O$154,$Z$5:$Z$154,Y119))</f>
        <v/>
      </c>
      <c r="U119" s="71">
        <f>IF(Y119="","",IF(N(R119)=0,"",T119/R119))</f>
        <v/>
      </c>
      <c r="V119" s="71">
        <f>IF(Y119="","",N(E119)-T119)</f>
        <v/>
      </c>
      <c r="W119" s="72">
        <f>IF(Y119="","",IF(N(E119)=0,"",V119/E119))</f>
        <v/>
      </c>
      <c r="X119" s="69">
        <f>IF(Y119="","",IF(S119=0,"⏳ لا توجد فواتير شراء",IF(COUNTIFS($Z$5:$Z$154,Y119,$N$5:$N$154,"&gt;0")=S119,"✓ اكتملت جميع الفواتير ("&amp;S119&amp;")","⚠ وصل "&amp;COUNTIFS($Z$5:$Z$154,Y119,$N$5:$N$154,"&gt;0")&amp;" من "&amp;S119&amp;" فواتير")))</f>
        <v/>
      </c>
      <c r="Y119" s="46">
        <f>IF(TRIM(A119)="","",IF(ISNUMBER(VALUE(TRIM(A119))),TEXT(VALUE(TRIM(A119)),"0"),TRIM(A119)))</f>
        <v/>
      </c>
      <c r="Z119" s="46">
        <f>IF(TRIM(H119)="","",IF(ISNUMBER(VALUE(TRIM(H119))),TEXT(VALUE(TRIM(H119)),"0"),TRIM(H119)))</f>
        <v/>
      </c>
    </row>
    <row r="120">
      <c r="A120" s="88" t="n"/>
      <c r="B120" s="79">
        <f>IF(Y120="","",IFERROR(INDEX('قائمة الأصناف'!$B$3:$B$1000,MATCH(Y120,'قائمة الأصناف'!$C$3:$C$1000,0)),"⚠ كود غير معرف"))</f>
        <v/>
      </c>
      <c r="C120" s="89" t="n"/>
      <c r="D120" s="90" t="n"/>
      <c r="E120" s="71">
        <f>IF(OR(C120="",D120=""),"",C120*D120)</f>
        <v/>
      </c>
      <c r="F120" s="71">
        <f>IF(E120="","",E120*الإعدادات!$B$8)</f>
        <v/>
      </c>
      <c r="G120" s="71">
        <f>IF(E120="","",E120+F120)</f>
        <v/>
      </c>
      <c r="H120" s="88" t="n"/>
      <c r="I120" s="79">
        <f>IF(Z120="","",IF(COUNTIF($Y$5:$Y$154,Z120)=0,"⚠ الصنف غير موجود في المبيعات",IFERROR(INDEX('قائمة الأصناف'!$B$3:$B$1000,MATCH(Z120,'قائمة الأصناف'!$C$3:$C$1000,0)),"⚠ كود غير معرف")))</f>
        <v/>
      </c>
      <c r="J120" s="69">
        <f>IF(AND(Z120="",TRIM(K120)="",M120="",N120=""),"",IF(AND(Z120&lt;&gt;"",COUNTIF($Y$5:$Y$154,Z120)=0),"✗ حُذف من المبيعات — مستبعد من الحساب",IF(N120="","✗ لم تصل من المورد","✓ تم استلام الفاتورة")))</f>
        <v/>
      </c>
      <c r="K120" s="91" t="n"/>
      <c r="L120" s="88" t="n"/>
      <c r="M120" s="89" t="n"/>
      <c r="N120" s="90" t="n"/>
      <c r="O120" s="71">
        <f>IF(OR(M120="",N120=""),"",IF(COUNTIF($Y$5:$Y$154,Z120)=0,"",M120*N120))</f>
        <v/>
      </c>
      <c r="P120" s="71">
        <f>IF(O120="","",O120*الإعدادات!$B$8)</f>
        <v/>
      </c>
      <c r="Q120" s="71">
        <f>IF(O120="","",O120+P120)</f>
        <v/>
      </c>
      <c r="R120" s="92">
        <f>IF(Y120="","",SUMIFS($M$5:$M$154,$Z$5:$Z$154,Y120))</f>
        <v/>
      </c>
      <c r="S120" s="92">
        <f>IF(Y120="","",COUNTIFS($Z$5:$Z$154,Y120))</f>
        <v/>
      </c>
      <c r="T120" s="71">
        <f>IF(Y120="","",SUMIFS($O$5:$O$154,$Z$5:$Z$154,Y120))</f>
        <v/>
      </c>
      <c r="U120" s="71">
        <f>IF(Y120="","",IF(N(R120)=0,"",T120/R120))</f>
        <v/>
      </c>
      <c r="V120" s="71">
        <f>IF(Y120="","",N(E120)-T120)</f>
        <v/>
      </c>
      <c r="W120" s="72">
        <f>IF(Y120="","",IF(N(E120)=0,"",V120/E120))</f>
        <v/>
      </c>
      <c r="X120" s="69">
        <f>IF(Y120="","",IF(S120=0,"⏳ لا توجد فواتير شراء",IF(COUNTIFS($Z$5:$Z$154,Y120,$N$5:$N$154,"&gt;0")=S120,"✓ اكتملت جميع الفواتير ("&amp;S120&amp;")","⚠ وصل "&amp;COUNTIFS($Z$5:$Z$154,Y120,$N$5:$N$154,"&gt;0")&amp;" من "&amp;S120&amp;" فواتير")))</f>
        <v/>
      </c>
      <c r="Y120" s="46">
        <f>IF(TRIM(A120)="","",IF(ISNUMBER(VALUE(TRIM(A120))),TEXT(VALUE(TRIM(A120)),"0"),TRIM(A120)))</f>
        <v/>
      </c>
      <c r="Z120" s="46">
        <f>IF(TRIM(H120)="","",IF(ISNUMBER(VALUE(TRIM(H120))),TEXT(VALUE(TRIM(H120)),"0"),TRIM(H120)))</f>
        <v/>
      </c>
    </row>
    <row r="121">
      <c r="A121" s="88" t="n"/>
      <c r="B121" s="79">
        <f>IF(Y121="","",IFERROR(INDEX('قائمة الأصناف'!$B$3:$B$1000,MATCH(Y121,'قائمة الأصناف'!$C$3:$C$1000,0)),"⚠ كود غير معرف"))</f>
        <v/>
      </c>
      <c r="C121" s="89" t="n"/>
      <c r="D121" s="90" t="n"/>
      <c r="E121" s="71">
        <f>IF(OR(C121="",D121=""),"",C121*D121)</f>
        <v/>
      </c>
      <c r="F121" s="71">
        <f>IF(E121="","",E121*الإعدادات!$B$8)</f>
        <v/>
      </c>
      <c r="G121" s="71">
        <f>IF(E121="","",E121+F121)</f>
        <v/>
      </c>
      <c r="H121" s="88" t="n"/>
      <c r="I121" s="79">
        <f>IF(Z121="","",IF(COUNTIF($Y$5:$Y$154,Z121)=0,"⚠ الصنف غير موجود في المبيعات",IFERROR(INDEX('قائمة الأصناف'!$B$3:$B$1000,MATCH(Z121,'قائمة الأصناف'!$C$3:$C$1000,0)),"⚠ كود غير معرف")))</f>
        <v/>
      </c>
      <c r="J121" s="69">
        <f>IF(AND(Z121="",TRIM(K121)="",M121="",N121=""),"",IF(AND(Z121&lt;&gt;"",COUNTIF($Y$5:$Y$154,Z121)=0),"✗ حُذف من المبيعات — مستبعد من الحساب",IF(N121="","✗ لم تصل من المورد","✓ تم استلام الفاتورة")))</f>
        <v/>
      </c>
      <c r="K121" s="91" t="n"/>
      <c r="L121" s="88" t="n"/>
      <c r="M121" s="89" t="n"/>
      <c r="N121" s="90" t="n"/>
      <c r="O121" s="71">
        <f>IF(OR(M121="",N121=""),"",IF(COUNTIF($Y$5:$Y$154,Z121)=0,"",M121*N121))</f>
        <v/>
      </c>
      <c r="P121" s="71">
        <f>IF(O121="","",O121*الإعدادات!$B$8)</f>
        <v/>
      </c>
      <c r="Q121" s="71">
        <f>IF(O121="","",O121+P121)</f>
        <v/>
      </c>
      <c r="R121" s="92">
        <f>IF(Y121="","",SUMIFS($M$5:$M$154,$Z$5:$Z$154,Y121))</f>
        <v/>
      </c>
      <c r="S121" s="92">
        <f>IF(Y121="","",COUNTIFS($Z$5:$Z$154,Y121))</f>
        <v/>
      </c>
      <c r="T121" s="71">
        <f>IF(Y121="","",SUMIFS($O$5:$O$154,$Z$5:$Z$154,Y121))</f>
        <v/>
      </c>
      <c r="U121" s="71">
        <f>IF(Y121="","",IF(N(R121)=0,"",T121/R121))</f>
        <v/>
      </c>
      <c r="V121" s="71">
        <f>IF(Y121="","",N(E121)-T121)</f>
        <v/>
      </c>
      <c r="W121" s="72">
        <f>IF(Y121="","",IF(N(E121)=0,"",V121/E121))</f>
        <v/>
      </c>
      <c r="X121" s="69">
        <f>IF(Y121="","",IF(S121=0,"⏳ لا توجد فواتير شراء",IF(COUNTIFS($Z$5:$Z$154,Y121,$N$5:$N$154,"&gt;0")=S121,"✓ اكتملت جميع الفواتير ("&amp;S121&amp;")","⚠ وصل "&amp;COUNTIFS($Z$5:$Z$154,Y121,$N$5:$N$154,"&gt;0")&amp;" من "&amp;S121&amp;" فواتير")))</f>
        <v/>
      </c>
      <c r="Y121" s="46">
        <f>IF(TRIM(A121)="","",IF(ISNUMBER(VALUE(TRIM(A121))),TEXT(VALUE(TRIM(A121)),"0"),TRIM(A121)))</f>
        <v/>
      </c>
      <c r="Z121" s="46">
        <f>IF(TRIM(H121)="","",IF(ISNUMBER(VALUE(TRIM(H121))),TEXT(VALUE(TRIM(H121)),"0"),TRIM(H121)))</f>
        <v/>
      </c>
    </row>
    <row r="122">
      <c r="A122" s="88" t="n"/>
      <c r="B122" s="79">
        <f>IF(Y122="","",IFERROR(INDEX('قائمة الأصناف'!$B$3:$B$1000,MATCH(Y122,'قائمة الأصناف'!$C$3:$C$1000,0)),"⚠ كود غير معرف"))</f>
        <v/>
      </c>
      <c r="C122" s="89" t="n"/>
      <c r="D122" s="90" t="n"/>
      <c r="E122" s="71">
        <f>IF(OR(C122="",D122=""),"",C122*D122)</f>
        <v/>
      </c>
      <c r="F122" s="71">
        <f>IF(E122="","",E122*الإعدادات!$B$8)</f>
        <v/>
      </c>
      <c r="G122" s="71">
        <f>IF(E122="","",E122+F122)</f>
        <v/>
      </c>
      <c r="H122" s="88" t="n"/>
      <c r="I122" s="79">
        <f>IF(Z122="","",IF(COUNTIF($Y$5:$Y$154,Z122)=0,"⚠ الصنف غير موجود في المبيعات",IFERROR(INDEX('قائمة الأصناف'!$B$3:$B$1000,MATCH(Z122,'قائمة الأصناف'!$C$3:$C$1000,0)),"⚠ كود غير معرف")))</f>
        <v/>
      </c>
      <c r="J122" s="69">
        <f>IF(AND(Z122="",TRIM(K122)="",M122="",N122=""),"",IF(AND(Z122&lt;&gt;"",COUNTIF($Y$5:$Y$154,Z122)=0),"✗ حُذف من المبيعات — مستبعد من الحساب",IF(N122="","✗ لم تصل من المورد","✓ تم استلام الفاتورة")))</f>
        <v/>
      </c>
      <c r="K122" s="91" t="n"/>
      <c r="L122" s="88" t="n"/>
      <c r="M122" s="89" t="n"/>
      <c r="N122" s="90" t="n"/>
      <c r="O122" s="71">
        <f>IF(OR(M122="",N122=""),"",IF(COUNTIF($Y$5:$Y$154,Z122)=0,"",M122*N122))</f>
        <v/>
      </c>
      <c r="P122" s="71">
        <f>IF(O122="","",O122*الإعدادات!$B$8)</f>
        <v/>
      </c>
      <c r="Q122" s="71">
        <f>IF(O122="","",O122+P122)</f>
        <v/>
      </c>
      <c r="R122" s="92">
        <f>IF(Y122="","",SUMIFS($M$5:$M$154,$Z$5:$Z$154,Y122))</f>
        <v/>
      </c>
      <c r="S122" s="92">
        <f>IF(Y122="","",COUNTIFS($Z$5:$Z$154,Y122))</f>
        <v/>
      </c>
      <c r="T122" s="71">
        <f>IF(Y122="","",SUMIFS($O$5:$O$154,$Z$5:$Z$154,Y122))</f>
        <v/>
      </c>
      <c r="U122" s="71">
        <f>IF(Y122="","",IF(N(R122)=0,"",T122/R122))</f>
        <v/>
      </c>
      <c r="V122" s="71">
        <f>IF(Y122="","",N(E122)-T122)</f>
        <v/>
      </c>
      <c r="W122" s="72">
        <f>IF(Y122="","",IF(N(E122)=0,"",V122/E122))</f>
        <v/>
      </c>
      <c r="X122" s="69">
        <f>IF(Y122="","",IF(S122=0,"⏳ لا توجد فواتير شراء",IF(COUNTIFS($Z$5:$Z$154,Y122,$N$5:$N$154,"&gt;0")=S122,"✓ اكتملت جميع الفواتير ("&amp;S122&amp;")","⚠ وصل "&amp;COUNTIFS($Z$5:$Z$154,Y122,$N$5:$N$154,"&gt;0")&amp;" من "&amp;S122&amp;" فواتير")))</f>
        <v/>
      </c>
      <c r="Y122" s="46">
        <f>IF(TRIM(A122)="","",IF(ISNUMBER(VALUE(TRIM(A122))),TEXT(VALUE(TRIM(A122)),"0"),TRIM(A122)))</f>
        <v/>
      </c>
      <c r="Z122" s="46">
        <f>IF(TRIM(H122)="","",IF(ISNUMBER(VALUE(TRIM(H122))),TEXT(VALUE(TRIM(H122)),"0"),TRIM(H122)))</f>
        <v/>
      </c>
    </row>
    <row r="123">
      <c r="A123" s="88" t="n"/>
      <c r="B123" s="79">
        <f>IF(Y123="","",IFERROR(INDEX('قائمة الأصناف'!$B$3:$B$1000,MATCH(Y123,'قائمة الأصناف'!$C$3:$C$1000,0)),"⚠ كود غير معرف"))</f>
        <v/>
      </c>
      <c r="C123" s="89" t="n"/>
      <c r="D123" s="90" t="n"/>
      <c r="E123" s="71">
        <f>IF(OR(C123="",D123=""),"",C123*D123)</f>
        <v/>
      </c>
      <c r="F123" s="71">
        <f>IF(E123="","",E123*الإعدادات!$B$8)</f>
        <v/>
      </c>
      <c r="G123" s="71">
        <f>IF(E123="","",E123+F123)</f>
        <v/>
      </c>
      <c r="H123" s="88" t="n"/>
      <c r="I123" s="79">
        <f>IF(Z123="","",IF(COUNTIF($Y$5:$Y$154,Z123)=0,"⚠ الصنف غير موجود في المبيعات",IFERROR(INDEX('قائمة الأصناف'!$B$3:$B$1000,MATCH(Z123,'قائمة الأصناف'!$C$3:$C$1000,0)),"⚠ كود غير معرف")))</f>
        <v/>
      </c>
      <c r="J123" s="69">
        <f>IF(AND(Z123="",TRIM(K123)="",M123="",N123=""),"",IF(AND(Z123&lt;&gt;"",COUNTIF($Y$5:$Y$154,Z123)=0),"✗ حُذف من المبيعات — مستبعد من الحساب",IF(N123="","✗ لم تصل من المورد","✓ تم استلام الفاتورة")))</f>
        <v/>
      </c>
      <c r="K123" s="91" t="n"/>
      <c r="L123" s="88" t="n"/>
      <c r="M123" s="89" t="n"/>
      <c r="N123" s="90" t="n"/>
      <c r="O123" s="71">
        <f>IF(OR(M123="",N123=""),"",IF(COUNTIF($Y$5:$Y$154,Z123)=0,"",M123*N123))</f>
        <v/>
      </c>
      <c r="P123" s="71">
        <f>IF(O123="","",O123*الإعدادات!$B$8)</f>
        <v/>
      </c>
      <c r="Q123" s="71">
        <f>IF(O123="","",O123+P123)</f>
        <v/>
      </c>
      <c r="R123" s="92">
        <f>IF(Y123="","",SUMIFS($M$5:$M$154,$Z$5:$Z$154,Y123))</f>
        <v/>
      </c>
      <c r="S123" s="92">
        <f>IF(Y123="","",COUNTIFS($Z$5:$Z$154,Y123))</f>
        <v/>
      </c>
      <c r="T123" s="71">
        <f>IF(Y123="","",SUMIFS($O$5:$O$154,$Z$5:$Z$154,Y123))</f>
        <v/>
      </c>
      <c r="U123" s="71">
        <f>IF(Y123="","",IF(N(R123)=0,"",T123/R123))</f>
        <v/>
      </c>
      <c r="V123" s="71">
        <f>IF(Y123="","",N(E123)-T123)</f>
        <v/>
      </c>
      <c r="W123" s="72">
        <f>IF(Y123="","",IF(N(E123)=0,"",V123/E123))</f>
        <v/>
      </c>
      <c r="X123" s="69">
        <f>IF(Y123="","",IF(S123=0,"⏳ لا توجد فواتير شراء",IF(COUNTIFS($Z$5:$Z$154,Y123,$N$5:$N$154,"&gt;0")=S123,"✓ اكتملت جميع الفواتير ("&amp;S123&amp;")","⚠ وصل "&amp;COUNTIFS($Z$5:$Z$154,Y123,$N$5:$N$154,"&gt;0")&amp;" من "&amp;S123&amp;" فواتير")))</f>
        <v/>
      </c>
      <c r="Y123" s="46">
        <f>IF(TRIM(A123)="","",IF(ISNUMBER(VALUE(TRIM(A123))),TEXT(VALUE(TRIM(A123)),"0"),TRIM(A123)))</f>
        <v/>
      </c>
      <c r="Z123" s="46">
        <f>IF(TRIM(H123)="","",IF(ISNUMBER(VALUE(TRIM(H123))),TEXT(VALUE(TRIM(H123)),"0"),TRIM(H123)))</f>
        <v/>
      </c>
    </row>
    <row r="124">
      <c r="A124" s="88" t="n"/>
      <c r="B124" s="79">
        <f>IF(Y124="","",IFERROR(INDEX('قائمة الأصناف'!$B$3:$B$1000,MATCH(Y124,'قائمة الأصناف'!$C$3:$C$1000,0)),"⚠ كود غير معرف"))</f>
        <v/>
      </c>
      <c r="C124" s="89" t="n"/>
      <c r="D124" s="90" t="n"/>
      <c r="E124" s="71">
        <f>IF(OR(C124="",D124=""),"",C124*D124)</f>
        <v/>
      </c>
      <c r="F124" s="71">
        <f>IF(E124="","",E124*الإعدادات!$B$8)</f>
        <v/>
      </c>
      <c r="G124" s="71">
        <f>IF(E124="","",E124+F124)</f>
        <v/>
      </c>
      <c r="H124" s="88" t="n"/>
      <c r="I124" s="79">
        <f>IF(Z124="","",IF(COUNTIF($Y$5:$Y$154,Z124)=0,"⚠ الصنف غير موجود في المبيعات",IFERROR(INDEX('قائمة الأصناف'!$B$3:$B$1000,MATCH(Z124,'قائمة الأصناف'!$C$3:$C$1000,0)),"⚠ كود غير معرف")))</f>
        <v/>
      </c>
      <c r="J124" s="69">
        <f>IF(AND(Z124="",TRIM(K124)="",M124="",N124=""),"",IF(AND(Z124&lt;&gt;"",COUNTIF($Y$5:$Y$154,Z124)=0),"✗ حُذف من المبيعات — مستبعد من الحساب",IF(N124="","✗ لم تصل من المورد","✓ تم استلام الفاتورة")))</f>
        <v/>
      </c>
      <c r="K124" s="91" t="n"/>
      <c r="L124" s="88" t="n"/>
      <c r="M124" s="89" t="n"/>
      <c r="N124" s="90" t="n"/>
      <c r="O124" s="71">
        <f>IF(OR(M124="",N124=""),"",IF(COUNTIF($Y$5:$Y$154,Z124)=0,"",M124*N124))</f>
        <v/>
      </c>
      <c r="P124" s="71">
        <f>IF(O124="","",O124*الإعدادات!$B$8)</f>
        <v/>
      </c>
      <c r="Q124" s="71">
        <f>IF(O124="","",O124+P124)</f>
        <v/>
      </c>
      <c r="R124" s="92">
        <f>IF(Y124="","",SUMIFS($M$5:$M$154,$Z$5:$Z$154,Y124))</f>
        <v/>
      </c>
      <c r="S124" s="92">
        <f>IF(Y124="","",COUNTIFS($Z$5:$Z$154,Y124))</f>
        <v/>
      </c>
      <c r="T124" s="71">
        <f>IF(Y124="","",SUMIFS($O$5:$O$154,$Z$5:$Z$154,Y124))</f>
        <v/>
      </c>
      <c r="U124" s="71">
        <f>IF(Y124="","",IF(N(R124)=0,"",T124/R124))</f>
        <v/>
      </c>
      <c r="V124" s="71">
        <f>IF(Y124="","",N(E124)-T124)</f>
        <v/>
      </c>
      <c r="W124" s="72">
        <f>IF(Y124="","",IF(N(E124)=0,"",V124/E124))</f>
        <v/>
      </c>
      <c r="X124" s="69">
        <f>IF(Y124="","",IF(S124=0,"⏳ لا توجد فواتير شراء",IF(COUNTIFS($Z$5:$Z$154,Y124,$N$5:$N$154,"&gt;0")=S124,"✓ اكتملت جميع الفواتير ("&amp;S124&amp;")","⚠ وصل "&amp;COUNTIFS($Z$5:$Z$154,Y124,$N$5:$N$154,"&gt;0")&amp;" من "&amp;S124&amp;" فواتير")))</f>
        <v/>
      </c>
      <c r="Y124" s="46">
        <f>IF(TRIM(A124)="","",IF(ISNUMBER(VALUE(TRIM(A124))),TEXT(VALUE(TRIM(A124)),"0"),TRIM(A124)))</f>
        <v/>
      </c>
      <c r="Z124" s="46">
        <f>IF(TRIM(H124)="","",IF(ISNUMBER(VALUE(TRIM(H124))),TEXT(VALUE(TRIM(H124)),"0"),TRIM(H124)))</f>
        <v/>
      </c>
    </row>
    <row r="125">
      <c r="A125" s="88" t="n"/>
      <c r="B125" s="79">
        <f>IF(Y125="","",IFERROR(INDEX('قائمة الأصناف'!$B$3:$B$1000,MATCH(Y125,'قائمة الأصناف'!$C$3:$C$1000,0)),"⚠ كود غير معرف"))</f>
        <v/>
      </c>
      <c r="C125" s="89" t="n"/>
      <c r="D125" s="90" t="n"/>
      <c r="E125" s="71">
        <f>IF(OR(C125="",D125=""),"",C125*D125)</f>
        <v/>
      </c>
      <c r="F125" s="71">
        <f>IF(E125="","",E125*الإعدادات!$B$8)</f>
        <v/>
      </c>
      <c r="G125" s="71">
        <f>IF(E125="","",E125+F125)</f>
        <v/>
      </c>
      <c r="H125" s="88" t="n"/>
      <c r="I125" s="79">
        <f>IF(Z125="","",IF(COUNTIF($Y$5:$Y$154,Z125)=0,"⚠ الصنف غير موجود في المبيعات",IFERROR(INDEX('قائمة الأصناف'!$B$3:$B$1000,MATCH(Z125,'قائمة الأصناف'!$C$3:$C$1000,0)),"⚠ كود غير معرف")))</f>
        <v/>
      </c>
      <c r="J125" s="69">
        <f>IF(AND(Z125="",TRIM(K125)="",M125="",N125=""),"",IF(AND(Z125&lt;&gt;"",COUNTIF($Y$5:$Y$154,Z125)=0),"✗ حُذف من المبيعات — مستبعد من الحساب",IF(N125="","✗ لم تصل من المورد","✓ تم استلام الفاتورة")))</f>
        <v/>
      </c>
      <c r="K125" s="91" t="n"/>
      <c r="L125" s="88" t="n"/>
      <c r="M125" s="89" t="n"/>
      <c r="N125" s="90" t="n"/>
      <c r="O125" s="71">
        <f>IF(OR(M125="",N125=""),"",IF(COUNTIF($Y$5:$Y$154,Z125)=0,"",M125*N125))</f>
        <v/>
      </c>
      <c r="P125" s="71">
        <f>IF(O125="","",O125*الإعدادات!$B$8)</f>
        <v/>
      </c>
      <c r="Q125" s="71">
        <f>IF(O125="","",O125+P125)</f>
        <v/>
      </c>
      <c r="R125" s="92">
        <f>IF(Y125="","",SUMIFS($M$5:$M$154,$Z$5:$Z$154,Y125))</f>
        <v/>
      </c>
      <c r="S125" s="92">
        <f>IF(Y125="","",COUNTIFS($Z$5:$Z$154,Y125))</f>
        <v/>
      </c>
      <c r="T125" s="71">
        <f>IF(Y125="","",SUMIFS($O$5:$O$154,$Z$5:$Z$154,Y125))</f>
        <v/>
      </c>
      <c r="U125" s="71">
        <f>IF(Y125="","",IF(N(R125)=0,"",T125/R125))</f>
        <v/>
      </c>
      <c r="V125" s="71">
        <f>IF(Y125="","",N(E125)-T125)</f>
        <v/>
      </c>
      <c r="W125" s="72">
        <f>IF(Y125="","",IF(N(E125)=0,"",V125/E125))</f>
        <v/>
      </c>
      <c r="X125" s="69">
        <f>IF(Y125="","",IF(S125=0,"⏳ لا توجد فواتير شراء",IF(COUNTIFS($Z$5:$Z$154,Y125,$N$5:$N$154,"&gt;0")=S125,"✓ اكتملت جميع الفواتير ("&amp;S125&amp;")","⚠ وصل "&amp;COUNTIFS($Z$5:$Z$154,Y125,$N$5:$N$154,"&gt;0")&amp;" من "&amp;S125&amp;" فواتير")))</f>
        <v/>
      </c>
      <c r="Y125" s="46">
        <f>IF(TRIM(A125)="","",IF(ISNUMBER(VALUE(TRIM(A125))),TEXT(VALUE(TRIM(A125)),"0"),TRIM(A125)))</f>
        <v/>
      </c>
      <c r="Z125" s="46">
        <f>IF(TRIM(H125)="","",IF(ISNUMBER(VALUE(TRIM(H125))),TEXT(VALUE(TRIM(H125)),"0"),TRIM(H125)))</f>
        <v/>
      </c>
    </row>
    <row r="126">
      <c r="A126" s="88" t="n"/>
      <c r="B126" s="79">
        <f>IF(Y126="","",IFERROR(INDEX('قائمة الأصناف'!$B$3:$B$1000,MATCH(Y126,'قائمة الأصناف'!$C$3:$C$1000,0)),"⚠ كود غير معرف"))</f>
        <v/>
      </c>
      <c r="C126" s="89" t="n"/>
      <c r="D126" s="90" t="n"/>
      <c r="E126" s="71">
        <f>IF(OR(C126="",D126=""),"",C126*D126)</f>
        <v/>
      </c>
      <c r="F126" s="71">
        <f>IF(E126="","",E126*الإعدادات!$B$8)</f>
        <v/>
      </c>
      <c r="G126" s="71">
        <f>IF(E126="","",E126+F126)</f>
        <v/>
      </c>
      <c r="H126" s="88" t="n"/>
      <c r="I126" s="79">
        <f>IF(Z126="","",IF(COUNTIF($Y$5:$Y$154,Z126)=0,"⚠ الصنف غير موجود في المبيعات",IFERROR(INDEX('قائمة الأصناف'!$B$3:$B$1000,MATCH(Z126,'قائمة الأصناف'!$C$3:$C$1000,0)),"⚠ كود غير معرف")))</f>
        <v/>
      </c>
      <c r="J126" s="69">
        <f>IF(AND(Z126="",TRIM(K126)="",M126="",N126=""),"",IF(AND(Z126&lt;&gt;"",COUNTIF($Y$5:$Y$154,Z126)=0),"✗ حُذف من المبيعات — مستبعد من الحساب",IF(N126="","✗ لم تصل من المورد","✓ تم استلام الفاتورة")))</f>
        <v/>
      </c>
      <c r="K126" s="91" t="n"/>
      <c r="L126" s="88" t="n"/>
      <c r="M126" s="89" t="n"/>
      <c r="N126" s="90" t="n"/>
      <c r="O126" s="71">
        <f>IF(OR(M126="",N126=""),"",IF(COUNTIF($Y$5:$Y$154,Z126)=0,"",M126*N126))</f>
        <v/>
      </c>
      <c r="P126" s="71">
        <f>IF(O126="","",O126*الإعدادات!$B$8)</f>
        <v/>
      </c>
      <c r="Q126" s="71">
        <f>IF(O126="","",O126+P126)</f>
        <v/>
      </c>
      <c r="R126" s="92">
        <f>IF(Y126="","",SUMIFS($M$5:$M$154,$Z$5:$Z$154,Y126))</f>
        <v/>
      </c>
      <c r="S126" s="92">
        <f>IF(Y126="","",COUNTIFS($Z$5:$Z$154,Y126))</f>
        <v/>
      </c>
      <c r="T126" s="71">
        <f>IF(Y126="","",SUMIFS($O$5:$O$154,$Z$5:$Z$154,Y126))</f>
        <v/>
      </c>
      <c r="U126" s="71">
        <f>IF(Y126="","",IF(N(R126)=0,"",T126/R126))</f>
        <v/>
      </c>
      <c r="V126" s="71">
        <f>IF(Y126="","",N(E126)-T126)</f>
        <v/>
      </c>
      <c r="W126" s="72">
        <f>IF(Y126="","",IF(N(E126)=0,"",V126/E126))</f>
        <v/>
      </c>
      <c r="X126" s="69">
        <f>IF(Y126="","",IF(S126=0,"⏳ لا توجد فواتير شراء",IF(COUNTIFS($Z$5:$Z$154,Y126,$N$5:$N$154,"&gt;0")=S126,"✓ اكتملت جميع الفواتير ("&amp;S126&amp;")","⚠ وصل "&amp;COUNTIFS($Z$5:$Z$154,Y126,$N$5:$N$154,"&gt;0")&amp;" من "&amp;S126&amp;" فواتير")))</f>
        <v/>
      </c>
      <c r="Y126" s="46">
        <f>IF(TRIM(A126)="","",IF(ISNUMBER(VALUE(TRIM(A126))),TEXT(VALUE(TRIM(A126)),"0"),TRIM(A126)))</f>
        <v/>
      </c>
      <c r="Z126" s="46">
        <f>IF(TRIM(H126)="","",IF(ISNUMBER(VALUE(TRIM(H126))),TEXT(VALUE(TRIM(H126)),"0"),TRIM(H126)))</f>
        <v/>
      </c>
    </row>
    <row r="127">
      <c r="A127" s="88" t="n"/>
      <c r="B127" s="79">
        <f>IF(Y127="","",IFERROR(INDEX('قائمة الأصناف'!$B$3:$B$1000,MATCH(Y127,'قائمة الأصناف'!$C$3:$C$1000,0)),"⚠ كود غير معرف"))</f>
        <v/>
      </c>
      <c r="C127" s="89" t="n"/>
      <c r="D127" s="90" t="n"/>
      <c r="E127" s="71">
        <f>IF(OR(C127="",D127=""),"",C127*D127)</f>
        <v/>
      </c>
      <c r="F127" s="71">
        <f>IF(E127="","",E127*الإعدادات!$B$8)</f>
        <v/>
      </c>
      <c r="G127" s="71">
        <f>IF(E127="","",E127+F127)</f>
        <v/>
      </c>
      <c r="H127" s="88" t="n"/>
      <c r="I127" s="79">
        <f>IF(Z127="","",IF(COUNTIF($Y$5:$Y$154,Z127)=0,"⚠ الصنف غير موجود في المبيعات",IFERROR(INDEX('قائمة الأصناف'!$B$3:$B$1000,MATCH(Z127,'قائمة الأصناف'!$C$3:$C$1000,0)),"⚠ كود غير معرف")))</f>
        <v/>
      </c>
      <c r="J127" s="69">
        <f>IF(AND(Z127="",TRIM(K127)="",M127="",N127=""),"",IF(AND(Z127&lt;&gt;"",COUNTIF($Y$5:$Y$154,Z127)=0),"✗ حُذف من المبيعات — مستبعد من الحساب",IF(N127="","✗ لم تصل من المورد","✓ تم استلام الفاتورة")))</f>
        <v/>
      </c>
      <c r="K127" s="91" t="n"/>
      <c r="L127" s="88" t="n"/>
      <c r="M127" s="89" t="n"/>
      <c r="N127" s="90" t="n"/>
      <c r="O127" s="71">
        <f>IF(OR(M127="",N127=""),"",IF(COUNTIF($Y$5:$Y$154,Z127)=0,"",M127*N127))</f>
        <v/>
      </c>
      <c r="P127" s="71">
        <f>IF(O127="","",O127*الإعدادات!$B$8)</f>
        <v/>
      </c>
      <c r="Q127" s="71">
        <f>IF(O127="","",O127+P127)</f>
        <v/>
      </c>
      <c r="R127" s="92">
        <f>IF(Y127="","",SUMIFS($M$5:$M$154,$Z$5:$Z$154,Y127))</f>
        <v/>
      </c>
      <c r="S127" s="92">
        <f>IF(Y127="","",COUNTIFS($Z$5:$Z$154,Y127))</f>
        <v/>
      </c>
      <c r="T127" s="71">
        <f>IF(Y127="","",SUMIFS($O$5:$O$154,$Z$5:$Z$154,Y127))</f>
        <v/>
      </c>
      <c r="U127" s="71">
        <f>IF(Y127="","",IF(N(R127)=0,"",T127/R127))</f>
        <v/>
      </c>
      <c r="V127" s="71">
        <f>IF(Y127="","",N(E127)-T127)</f>
        <v/>
      </c>
      <c r="W127" s="72">
        <f>IF(Y127="","",IF(N(E127)=0,"",V127/E127))</f>
        <v/>
      </c>
      <c r="X127" s="69">
        <f>IF(Y127="","",IF(S127=0,"⏳ لا توجد فواتير شراء",IF(COUNTIFS($Z$5:$Z$154,Y127,$N$5:$N$154,"&gt;0")=S127,"✓ اكتملت جميع الفواتير ("&amp;S127&amp;")","⚠ وصل "&amp;COUNTIFS($Z$5:$Z$154,Y127,$N$5:$N$154,"&gt;0")&amp;" من "&amp;S127&amp;" فواتير")))</f>
        <v/>
      </c>
      <c r="Y127" s="46">
        <f>IF(TRIM(A127)="","",IF(ISNUMBER(VALUE(TRIM(A127))),TEXT(VALUE(TRIM(A127)),"0"),TRIM(A127)))</f>
        <v/>
      </c>
      <c r="Z127" s="46">
        <f>IF(TRIM(H127)="","",IF(ISNUMBER(VALUE(TRIM(H127))),TEXT(VALUE(TRIM(H127)),"0"),TRIM(H127)))</f>
        <v/>
      </c>
    </row>
    <row r="128">
      <c r="A128" s="88" t="n"/>
      <c r="B128" s="79">
        <f>IF(Y128="","",IFERROR(INDEX('قائمة الأصناف'!$B$3:$B$1000,MATCH(Y128,'قائمة الأصناف'!$C$3:$C$1000,0)),"⚠ كود غير معرف"))</f>
        <v/>
      </c>
      <c r="C128" s="89" t="n"/>
      <c r="D128" s="90" t="n"/>
      <c r="E128" s="71">
        <f>IF(OR(C128="",D128=""),"",C128*D128)</f>
        <v/>
      </c>
      <c r="F128" s="71">
        <f>IF(E128="","",E128*الإعدادات!$B$8)</f>
        <v/>
      </c>
      <c r="G128" s="71">
        <f>IF(E128="","",E128+F128)</f>
        <v/>
      </c>
      <c r="H128" s="88" t="n"/>
      <c r="I128" s="79">
        <f>IF(Z128="","",IF(COUNTIF($Y$5:$Y$154,Z128)=0,"⚠ الصنف غير موجود في المبيعات",IFERROR(INDEX('قائمة الأصناف'!$B$3:$B$1000,MATCH(Z128,'قائمة الأصناف'!$C$3:$C$1000,0)),"⚠ كود غير معرف")))</f>
        <v/>
      </c>
      <c r="J128" s="69">
        <f>IF(AND(Z128="",TRIM(K128)="",M128="",N128=""),"",IF(AND(Z128&lt;&gt;"",COUNTIF($Y$5:$Y$154,Z128)=0),"✗ حُذف من المبيعات — مستبعد من الحساب",IF(N128="","✗ لم تصل من المورد","✓ تم استلام الفاتورة")))</f>
        <v/>
      </c>
      <c r="K128" s="91" t="n"/>
      <c r="L128" s="88" t="n"/>
      <c r="M128" s="89" t="n"/>
      <c r="N128" s="90" t="n"/>
      <c r="O128" s="71">
        <f>IF(OR(M128="",N128=""),"",IF(COUNTIF($Y$5:$Y$154,Z128)=0,"",M128*N128))</f>
        <v/>
      </c>
      <c r="P128" s="71">
        <f>IF(O128="","",O128*الإعدادات!$B$8)</f>
        <v/>
      </c>
      <c r="Q128" s="71">
        <f>IF(O128="","",O128+P128)</f>
        <v/>
      </c>
      <c r="R128" s="92">
        <f>IF(Y128="","",SUMIFS($M$5:$M$154,$Z$5:$Z$154,Y128))</f>
        <v/>
      </c>
      <c r="S128" s="92">
        <f>IF(Y128="","",COUNTIFS($Z$5:$Z$154,Y128))</f>
        <v/>
      </c>
      <c r="T128" s="71">
        <f>IF(Y128="","",SUMIFS($O$5:$O$154,$Z$5:$Z$154,Y128))</f>
        <v/>
      </c>
      <c r="U128" s="71">
        <f>IF(Y128="","",IF(N(R128)=0,"",T128/R128))</f>
        <v/>
      </c>
      <c r="V128" s="71">
        <f>IF(Y128="","",N(E128)-T128)</f>
        <v/>
      </c>
      <c r="W128" s="72">
        <f>IF(Y128="","",IF(N(E128)=0,"",V128/E128))</f>
        <v/>
      </c>
      <c r="X128" s="69">
        <f>IF(Y128="","",IF(S128=0,"⏳ لا توجد فواتير شراء",IF(COUNTIFS($Z$5:$Z$154,Y128,$N$5:$N$154,"&gt;0")=S128,"✓ اكتملت جميع الفواتير ("&amp;S128&amp;")","⚠ وصل "&amp;COUNTIFS($Z$5:$Z$154,Y128,$N$5:$N$154,"&gt;0")&amp;" من "&amp;S128&amp;" فواتير")))</f>
        <v/>
      </c>
      <c r="Y128" s="46">
        <f>IF(TRIM(A128)="","",IF(ISNUMBER(VALUE(TRIM(A128))),TEXT(VALUE(TRIM(A128)),"0"),TRIM(A128)))</f>
        <v/>
      </c>
      <c r="Z128" s="46">
        <f>IF(TRIM(H128)="","",IF(ISNUMBER(VALUE(TRIM(H128))),TEXT(VALUE(TRIM(H128)),"0"),TRIM(H128)))</f>
        <v/>
      </c>
    </row>
    <row r="129">
      <c r="A129" s="88" t="n"/>
      <c r="B129" s="79">
        <f>IF(Y129="","",IFERROR(INDEX('قائمة الأصناف'!$B$3:$B$1000,MATCH(Y129,'قائمة الأصناف'!$C$3:$C$1000,0)),"⚠ كود غير معرف"))</f>
        <v/>
      </c>
      <c r="C129" s="89" t="n"/>
      <c r="D129" s="90" t="n"/>
      <c r="E129" s="71">
        <f>IF(OR(C129="",D129=""),"",C129*D129)</f>
        <v/>
      </c>
      <c r="F129" s="71">
        <f>IF(E129="","",E129*الإعدادات!$B$8)</f>
        <v/>
      </c>
      <c r="G129" s="71">
        <f>IF(E129="","",E129+F129)</f>
        <v/>
      </c>
      <c r="H129" s="88" t="n"/>
      <c r="I129" s="79">
        <f>IF(Z129="","",IF(COUNTIF($Y$5:$Y$154,Z129)=0,"⚠ الصنف غير موجود في المبيعات",IFERROR(INDEX('قائمة الأصناف'!$B$3:$B$1000,MATCH(Z129,'قائمة الأصناف'!$C$3:$C$1000,0)),"⚠ كود غير معرف")))</f>
        <v/>
      </c>
      <c r="J129" s="69">
        <f>IF(AND(Z129="",TRIM(K129)="",M129="",N129=""),"",IF(AND(Z129&lt;&gt;"",COUNTIF($Y$5:$Y$154,Z129)=0),"✗ حُذف من المبيعات — مستبعد من الحساب",IF(N129="","✗ لم تصل من المورد","✓ تم استلام الفاتورة")))</f>
        <v/>
      </c>
      <c r="K129" s="91" t="n"/>
      <c r="L129" s="88" t="n"/>
      <c r="M129" s="89" t="n"/>
      <c r="N129" s="90" t="n"/>
      <c r="O129" s="71">
        <f>IF(OR(M129="",N129=""),"",IF(COUNTIF($Y$5:$Y$154,Z129)=0,"",M129*N129))</f>
        <v/>
      </c>
      <c r="P129" s="71">
        <f>IF(O129="","",O129*الإعدادات!$B$8)</f>
        <v/>
      </c>
      <c r="Q129" s="71">
        <f>IF(O129="","",O129+P129)</f>
        <v/>
      </c>
      <c r="R129" s="92">
        <f>IF(Y129="","",SUMIFS($M$5:$M$154,$Z$5:$Z$154,Y129))</f>
        <v/>
      </c>
      <c r="S129" s="92">
        <f>IF(Y129="","",COUNTIFS($Z$5:$Z$154,Y129))</f>
        <v/>
      </c>
      <c r="T129" s="71">
        <f>IF(Y129="","",SUMIFS($O$5:$O$154,$Z$5:$Z$154,Y129))</f>
        <v/>
      </c>
      <c r="U129" s="71">
        <f>IF(Y129="","",IF(N(R129)=0,"",T129/R129))</f>
        <v/>
      </c>
      <c r="V129" s="71">
        <f>IF(Y129="","",N(E129)-T129)</f>
        <v/>
      </c>
      <c r="W129" s="72">
        <f>IF(Y129="","",IF(N(E129)=0,"",V129/E129))</f>
        <v/>
      </c>
      <c r="X129" s="69">
        <f>IF(Y129="","",IF(S129=0,"⏳ لا توجد فواتير شراء",IF(COUNTIFS($Z$5:$Z$154,Y129,$N$5:$N$154,"&gt;0")=S129,"✓ اكتملت جميع الفواتير ("&amp;S129&amp;")","⚠ وصل "&amp;COUNTIFS($Z$5:$Z$154,Y129,$N$5:$N$154,"&gt;0")&amp;" من "&amp;S129&amp;" فواتير")))</f>
        <v/>
      </c>
      <c r="Y129" s="46">
        <f>IF(TRIM(A129)="","",IF(ISNUMBER(VALUE(TRIM(A129))),TEXT(VALUE(TRIM(A129)),"0"),TRIM(A129)))</f>
        <v/>
      </c>
      <c r="Z129" s="46">
        <f>IF(TRIM(H129)="","",IF(ISNUMBER(VALUE(TRIM(H129))),TEXT(VALUE(TRIM(H129)),"0"),TRIM(H129)))</f>
        <v/>
      </c>
    </row>
    <row r="130">
      <c r="A130" s="88" t="n"/>
      <c r="B130" s="79">
        <f>IF(Y130="","",IFERROR(INDEX('قائمة الأصناف'!$B$3:$B$1000,MATCH(Y130,'قائمة الأصناف'!$C$3:$C$1000,0)),"⚠ كود غير معرف"))</f>
        <v/>
      </c>
      <c r="C130" s="89" t="n"/>
      <c r="D130" s="90" t="n"/>
      <c r="E130" s="71">
        <f>IF(OR(C130="",D130=""),"",C130*D130)</f>
        <v/>
      </c>
      <c r="F130" s="71">
        <f>IF(E130="","",E130*الإعدادات!$B$8)</f>
        <v/>
      </c>
      <c r="G130" s="71">
        <f>IF(E130="","",E130+F130)</f>
        <v/>
      </c>
      <c r="H130" s="88" t="n"/>
      <c r="I130" s="79">
        <f>IF(Z130="","",IF(COUNTIF($Y$5:$Y$154,Z130)=0,"⚠ الصنف غير موجود في المبيعات",IFERROR(INDEX('قائمة الأصناف'!$B$3:$B$1000,MATCH(Z130,'قائمة الأصناف'!$C$3:$C$1000,0)),"⚠ كود غير معرف")))</f>
        <v/>
      </c>
      <c r="J130" s="69">
        <f>IF(AND(Z130="",TRIM(K130)="",M130="",N130=""),"",IF(AND(Z130&lt;&gt;"",COUNTIF($Y$5:$Y$154,Z130)=0),"✗ حُذف من المبيعات — مستبعد من الحساب",IF(N130="","✗ لم تصل من المورد","✓ تم استلام الفاتورة")))</f>
        <v/>
      </c>
      <c r="K130" s="91" t="n"/>
      <c r="L130" s="88" t="n"/>
      <c r="M130" s="89" t="n"/>
      <c r="N130" s="90" t="n"/>
      <c r="O130" s="71">
        <f>IF(OR(M130="",N130=""),"",IF(COUNTIF($Y$5:$Y$154,Z130)=0,"",M130*N130))</f>
        <v/>
      </c>
      <c r="P130" s="71">
        <f>IF(O130="","",O130*الإعدادات!$B$8)</f>
        <v/>
      </c>
      <c r="Q130" s="71">
        <f>IF(O130="","",O130+P130)</f>
        <v/>
      </c>
      <c r="R130" s="92">
        <f>IF(Y130="","",SUMIFS($M$5:$M$154,$Z$5:$Z$154,Y130))</f>
        <v/>
      </c>
      <c r="S130" s="92">
        <f>IF(Y130="","",COUNTIFS($Z$5:$Z$154,Y130))</f>
        <v/>
      </c>
      <c r="T130" s="71">
        <f>IF(Y130="","",SUMIFS($O$5:$O$154,$Z$5:$Z$154,Y130))</f>
        <v/>
      </c>
      <c r="U130" s="71">
        <f>IF(Y130="","",IF(N(R130)=0,"",T130/R130))</f>
        <v/>
      </c>
      <c r="V130" s="71">
        <f>IF(Y130="","",N(E130)-T130)</f>
        <v/>
      </c>
      <c r="W130" s="72">
        <f>IF(Y130="","",IF(N(E130)=0,"",V130/E130))</f>
        <v/>
      </c>
      <c r="X130" s="69">
        <f>IF(Y130="","",IF(S130=0,"⏳ لا توجد فواتير شراء",IF(COUNTIFS($Z$5:$Z$154,Y130,$N$5:$N$154,"&gt;0")=S130,"✓ اكتملت جميع الفواتير ("&amp;S130&amp;")","⚠ وصل "&amp;COUNTIFS($Z$5:$Z$154,Y130,$N$5:$N$154,"&gt;0")&amp;" من "&amp;S130&amp;" فواتير")))</f>
        <v/>
      </c>
      <c r="Y130" s="46">
        <f>IF(TRIM(A130)="","",IF(ISNUMBER(VALUE(TRIM(A130))),TEXT(VALUE(TRIM(A130)),"0"),TRIM(A130)))</f>
        <v/>
      </c>
      <c r="Z130" s="46">
        <f>IF(TRIM(H130)="","",IF(ISNUMBER(VALUE(TRIM(H130))),TEXT(VALUE(TRIM(H130)),"0"),TRIM(H130)))</f>
        <v/>
      </c>
    </row>
    <row r="131">
      <c r="A131" s="88" t="n"/>
      <c r="B131" s="79">
        <f>IF(Y131="","",IFERROR(INDEX('قائمة الأصناف'!$B$3:$B$1000,MATCH(Y131,'قائمة الأصناف'!$C$3:$C$1000,0)),"⚠ كود غير معرف"))</f>
        <v/>
      </c>
      <c r="C131" s="89" t="n"/>
      <c r="D131" s="90" t="n"/>
      <c r="E131" s="71">
        <f>IF(OR(C131="",D131=""),"",C131*D131)</f>
        <v/>
      </c>
      <c r="F131" s="71">
        <f>IF(E131="","",E131*الإعدادات!$B$8)</f>
        <v/>
      </c>
      <c r="G131" s="71">
        <f>IF(E131="","",E131+F131)</f>
        <v/>
      </c>
      <c r="H131" s="88" t="n"/>
      <c r="I131" s="79">
        <f>IF(Z131="","",IF(COUNTIF($Y$5:$Y$154,Z131)=0,"⚠ الصنف غير موجود في المبيعات",IFERROR(INDEX('قائمة الأصناف'!$B$3:$B$1000,MATCH(Z131,'قائمة الأصناف'!$C$3:$C$1000,0)),"⚠ كود غير معرف")))</f>
        <v/>
      </c>
      <c r="J131" s="69">
        <f>IF(AND(Z131="",TRIM(K131)="",M131="",N131=""),"",IF(AND(Z131&lt;&gt;"",COUNTIF($Y$5:$Y$154,Z131)=0),"✗ حُذف من المبيعات — مستبعد من الحساب",IF(N131="","✗ لم تصل من المورد","✓ تم استلام الفاتورة")))</f>
        <v/>
      </c>
      <c r="K131" s="91" t="n"/>
      <c r="L131" s="88" t="n"/>
      <c r="M131" s="89" t="n"/>
      <c r="N131" s="90" t="n"/>
      <c r="O131" s="71">
        <f>IF(OR(M131="",N131=""),"",IF(COUNTIF($Y$5:$Y$154,Z131)=0,"",M131*N131))</f>
        <v/>
      </c>
      <c r="P131" s="71">
        <f>IF(O131="","",O131*الإعدادات!$B$8)</f>
        <v/>
      </c>
      <c r="Q131" s="71">
        <f>IF(O131="","",O131+P131)</f>
        <v/>
      </c>
      <c r="R131" s="92">
        <f>IF(Y131="","",SUMIFS($M$5:$M$154,$Z$5:$Z$154,Y131))</f>
        <v/>
      </c>
      <c r="S131" s="92">
        <f>IF(Y131="","",COUNTIFS($Z$5:$Z$154,Y131))</f>
        <v/>
      </c>
      <c r="T131" s="71">
        <f>IF(Y131="","",SUMIFS($O$5:$O$154,$Z$5:$Z$154,Y131))</f>
        <v/>
      </c>
      <c r="U131" s="71">
        <f>IF(Y131="","",IF(N(R131)=0,"",T131/R131))</f>
        <v/>
      </c>
      <c r="V131" s="71">
        <f>IF(Y131="","",N(E131)-T131)</f>
        <v/>
      </c>
      <c r="W131" s="72">
        <f>IF(Y131="","",IF(N(E131)=0,"",V131/E131))</f>
        <v/>
      </c>
      <c r="X131" s="69">
        <f>IF(Y131="","",IF(S131=0,"⏳ لا توجد فواتير شراء",IF(COUNTIFS($Z$5:$Z$154,Y131,$N$5:$N$154,"&gt;0")=S131,"✓ اكتملت جميع الفواتير ("&amp;S131&amp;")","⚠ وصل "&amp;COUNTIFS($Z$5:$Z$154,Y131,$N$5:$N$154,"&gt;0")&amp;" من "&amp;S131&amp;" فواتير")))</f>
        <v/>
      </c>
      <c r="Y131" s="46">
        <f>IF(TRIM(A131)="","",IF(ISNUMBER(VALUE(TRIM(A131))),TEXT(VALUE(TRIM(A131)),"0"),TRIM(A131)))</f>
        <v/>
      </c>
      <c r="Z131" s="46">
        <f>IF(TRIM(H131)="","",IF(ISNUMBER(VALUE(TRIM(H131))),TEXT(VALUE(TRIM(H131)),"0"),TRIM(H131)))</f>
        <v/>
      </c>
    </row>
    <row r="132">
      <c r="A132" s="88" t="n"/>
      <c r="B132" s="79">
        <f>IF(Y132="","",IFERROR(INDEX('قائمة الأصناف'!$B$3:$B$1000,MATCH(Y132,'قائمة الأصناف'!$C$3:$C$1000,0)),"⚠ كود غير معرف"))</f>
        <v/>
      </c>
      <c r="C132" s="89" t="n"/>
      <c r="D132" s="90" t="n"/>
      <c r="E132" s="71">
        <f>IF(OR(C132="",D132=""),"",C132*D132)</f>
        <v/>
      </c>
      <c r="F132" s="71">
        <f>IF(E132="","",E132*الإعدادات!$B$8)</f>
        <v/>
      </c>
      <c r="G132" s="71">
        <f>IF(E132="","",E132+F132)</f>
        <v/>
      </c>
      <c r="H132" s="88" t="n"/>
      <c r="I132" s="79">
        <f>IF(Z132="","",IF(COUNTIF($Y$5:$Y$154,Z132)=0,"⚠ الصنف غير موجود في المبيعات",IFERROR(INDEX('قائمة الأصناف'!$B$3:$B$1000,MATCH(Z132,'قائمة الأصناف'!$C$3:$C$1000,0)),"⚠ كود غير معرف")))</f>
        <v/>
      </c>
      <c r="J132" s="69">
        <f>IF(AND(Z132="",TRIM(K132)="",M132="",N132=""),"",IF(AND(Z132&lt;&gt;"",COUNTIF($Y$5:$Y$154,Z132)=0),"✗ حُذف من المبيعات — مستبعد من الحساب",IF(N132="","✗ لم تصل من المورد","✓ تم استلام الفاتورة")))</f>
        <v/>
      </c>
      <c r="K132" s="91" t="n"/>
      <c r="L132" s="88" t="n"/>
      <c r="M132" s="89" t="n"/>
      <c r="N132" s="90" t="n"/>
      <c r="O132" s="71">
        <f>IF(OR(M132="",N132=""),"",IF(COUNTIF($Y$5:$Y$154,Z132)=0,"",M132*N132))</f>
        <v/>
      </c>
      <c r="P132" s="71">
        <f>IF(O132="","",O132*الإعدادات!$B$8)</f>
        <v/>
      </c>
      <c r="Q132" s="71">
        <f>IF(O132="","",O132+P132)</f>
        <v/>
      </c>
      <c r="R132" s="92">
        <f>IF(Y132="","",SUMIFS($M$5:$M$154,$Z$5:$Z$154,Y132))</f>
        <v/>
      </c>
      <c r="S132" s="92">
        <f>IF(Y132="","",COUNTIFS($Z$5:$Z$154,Y132))</f>
        <v/>
      </c>
      <c r="T132" s="71">
        <f>IF(Y132="","",SUMIFS($O$5:$O$154,$Z$5:$Z$154,Y132))</f>
        <v/>
      </c>
      <c r="U132" s="71">
        <f>IF(Y132="","",IF(N(R132)=0,"",T132/R132))</f>
        <v/>
      </c>
      <c r="V132" s="71">
        <f>IF(Y132="","",N(E132)-T132)</f>
        <v/>
      </c>
      <c r="W132" s="72">
        <f>IF(Y132="","",IF(N(E132)=0,"",V132/E132))</f>
        <v/>
      </c>
      <c r="X132" s="69">
        <f>IF(Y132="","",IF(S132=0,"⏳ لا توجد فواتير شراء",IF(COUNTIFS($Z$5:$Z$154,Y132,$N$5:$N$154,"&gt;0")=S132,"✓ اكتملت جميع الفواتير ("&amp;S132&amp;")","⚠ وصل "&amp;COUNTIFS($Z$5:$Z$154,Y132,$N$5:$N$154,"&gt;0")&amp;" من "&amp;S132&amp;" فواتير")))</f>
        <v/>
      </c>
      <c r="Y132" s="46">
        <f>IF(TRIM(A132)="","",IF(ISNUMBER(VALUE(TRIM(A132))),TEXT(VALUE(TRIM(A132)),"0"),TRIM(A132)))</f>
        <v/>
      </c>
      <c r="Z132" s="46">
        <f>IF(TRIM(H132)="","",IF(ISNUMBER(VALUE(TRIM(H132))),TEXT(VALUE(TRIM(H132)),"0"),TRIM(H132)))</f>
        <v/>
      </c>
    </row>
    <row r="133">
      <c r="A133" s="88" t="n"/>
      <c r="B133" s="79">
        <f>IF(Y133="","",IFERROR(INDEX('قائمة الأصناف'!$B$3:$B$1000,MATCH(Y133,'قائمة الأصناف'!$C$3:$C$1000,0)),"⚠ كود غير معرف"))</f>
        <v/>
      </c>
      <c r="C133" s="89" t="n"/>
      <c r="D133" s="90" t="n"/>
      <c r="E133" s="71">
        <f>IF(OR(C133="",D133=""),"",C133*D133)</f>
        <v/>
      </c>
      <c r="F133" s="71">
        <f>IF(E133="","",E133*الإعدادات!$B$8)</f>
        <v/>
      </c>
      <c r="G133" s="71">
        <f>IF(E133="","",E133+F133)</f>
        <v/>
      </c>
      <c r="H133" s="88" t="n"/>
      <c r="I133" s="79">
        <f>IF(Z133="","",IF(COUNTIF($Y$5:$Y$154,Z133)=0,"⚠ الصنف غير موجود في المبيعات",IFERROR(INDEX('قائمة الأصناف'!$B$3:$B$1000,MATCH(Z133,'قائمة الأصناف'!$C$3:$C$1000,0)),"⚠ كود غير معرف")))</f>
        <v/>
      </c>
      <c r="J133" s="69">
        <f>IF(AND(Z133="",TRIM(K133)="",M133="",N133=""),"",IF(AND(Z133&lt;&gt;"",COUNTIF($Y$5:$Y$154,Z133)=0),"✗ حُذف من المبيعات — مستبعد من الحساب",IF(N133="","✗ لم تصل من المورد","✓ تم استلام الفاتورة")))</f>
        <v/>
      </c>
      <c r="K133" s="91" t="n"/>
      <c r="L133" s="88" t="n"/>
      <c r="M133" s="89" t="n"/>
      <c r="N133" s="90" t="n"/>
      <c r="O133" s="71">
        <f>IF(OR(M133="",N133=""),"",IF(COUNTIF($Y$5:$Y$154,Z133)=0,"",M133*N133))</f>
        <v/>
      </c>
      <c r="P133" s="71">
        <f>IF(O133="","",O133*الإعدادات!$B$8)</f>
        <v/>
      </c>
      <c r="Q133" s="71">
        <f>IF(O133="","",O133+P133)</f>
        <v/>
      </c>
      <c r="R133" s="92">
        <f>IF(Y133="","",SUMIFS($M$5:$M$154,$Z$5:$Z$154,Y133))</f>
        <v/>
      </c>
      <c r="S133" s="92">
        <f>IF(Y133="","",COUNTIFS($Z$5:$Z$154,Y133))</f>
        <v/>
      </c>
      <c r="T133" s="71">
        <f>IF(Y133="","",SUMIFS($O$5:$O$154,$Z$5:$Z$154,Y133))</f>
        <v/>
      </c>
      <c r="U133" s="71">
        <f>IF(Y133="","",IF(N(R133)=0,"",T133/R133))</f>
        <v/>
      </c>
      <c r="V133" s="71">
        <f>IF(Y133="","",N(E133)-T133)</f>
        <v/>
      </c>
      <c r="W133" s="72">
        <f>IF(Y133="","",IF(N(E133)=0,"",V133/E133))</f>
        <v/>
      </c>
      <c r="X133" s="69">
        <f>IF(Y133="","",IF(S133=0,"⏳ لا توجد فواتير شراء",IF(COUNTIFS($Z$5:$Z$154,Y133,$N$5:$N$154,"&gt;0")=S133,"✓ اكتملت جميع الفواتير ("&amp;S133&amp;")","⚠ وصل "&amp;COUNTIFS($Z$5:$Z$154,Y133,$N$5:$N$154,"&gt;0")&amp;" من "&amp;S133&amp;" فواتير")))</f>
        <v/>
      </c>
      <c r="Y133" s="46">
        <f>IF(TRIM(A133)="","",IF(ISNUMBER(VALUE(TRIM(A133))),TEXT(VALUE(TRIM(A133)),"0"),TRIM(A133)))</f>
        <v/>
      </c>
      <c r="Z133" s="46">
        <f>IF(TRIM(H133)="","",IF(ISNUMBER(VALUE(TRIM(H133))),TEXT(VALUE(TRIM(H133)),"0"),TRIM(H133)))</f>
        <v/>
      </c>
    </row>
    <row r="134">
      <c r="A134" s="88" t="n"/>
      <c r="B134" s="79">
        <f>IF(Y134="","",IFERROR(INDEX('قائمة الأصناف'!$B$3:$B$1000,MATCH(Y134,'قائمة الأصناف'!$C$3:$C$1000,0)),"⚠ كود غير معرف"))</f>
        <v/>
      </c>
      <c r="C134" s="89" t="n"/>
      <c r="D134" s="90" t="n"/>
      <c r="E134" s="71">
        <f>IF(OR(C134="",D134=""),"",C134*D134)</f>
        <v/>
      </c>
      <c r="F134" s="71">
        <f>IF(E134="","",E134*الإعدادات!$B$8)</f>
        <v/>
      </c>
      <c r="G134" s="71">
        <f>IF(E134="","",E134+F134)</f>
        <v/>
      </c>
      <c r="H134" s="88" t="n"/>
      <c r="I134" s="79">
        <f>IF(Z134="","",IF(COUNTIF($Y$5:$Y$154,Z134)=0,"⚠ الصنف غير موجود في المبيعات",IFERROR(INDEX('قائمة الأصناف'!$B$3:$B$1000,MATCH(Z134,'قائمة الأصناف'!$C$3:$C$1000,0)),"⚠ كود غير معرف")))</f>
        <v/>
      </c>
      <c r="J134" s="69">
        <f>IF(AND(Z134="",TRIM(K134)="",M134="",N134=""),"",IF(AND(Z134&lt;&gt;"",COUNTIF($Y$5:$Y$154,Z134)=0),"✗ حُذف من المبيعات — مستبعد من الحساب",IF(N134="","✗ لم تصل من المورد","✓ تم استلام الفاتورة")))</f>
        <v/>
      </c>
      <c r="K134" s="91" t="n"/>
      <c r="L134" s="88" t="n"/>
      <c r="M134" s="89" t="n"/>
      <c r="N134" s="90" t="n"/>
      <c r="O134" s="71">
        <f>IF(OR(M134="",N134=""),"",IF(COUNTIF($Y$5:$Y$154,Z134)=0,"",M134*N134))</f>
        <v/>
      </c>
      <c r="P134" s="71">
        <f>IF(O134="","",O134*الإعدادات!$B$8)</f>
        <v/>
      </c>
      <c r="Q134" s="71">
        <f>IF(O134="","",O134+P134)</f>
        <v/>
      </c>
      <c r="R134" s="92">
        <f>IF(Y134="","",SUMIFS($M$5:$M$154,$Z$5:$Z$154,Y134))</f>
        <v/>
      </c>
      <c r="S134" s="92">
        <f>IF(Y134="","",COUNTIFS($Z$5:$Z$154,Y134))</f>
        <v/>
      </c>
      <c r="T134" s="71">
        <f>IF(Y134="","",SUMIFS($O$5:$O$154,$Z$5:$Z$154,Y134))</f>
        <v/>
      </c>
      <c r="U134" s="71">
        <f>IF(Y134="","",IF(N(R134)=0,"",T134/R134))</f>
        <v/>
      </c>
      <c r="V134" s="71">
        <f>IF(Y134="","",N(E134)-T134)</f>
        <v/>
      </c>
      <c r="W134" s="72">
        <f>IF(Y134="","",IF(N(E134)=0,"",V134/E134))</f>
        <v/>
      </c>
      <c r="X134" s="69">
        <f>IF(Y134="","",IF(S134=0,"⏳ لا توجد فواتير شراء",IF(COUNTIFS($Z$5:$Z$154,Y134,$N$5:$N$154,"&gt;0")=S134,"✓ اكتملت جميع الفواتير ("&amp;S134&amp;")","⚠ وصل "&amp;COUNTIFS($Z$5:$Z$154,Y134,$N$5:$N$154,"&gt;0")&amp;" من "&amp;S134&amp;" فواتير")))</f>
        <v/>
      </c>
      <c r="Y134" s="46">
        <f>IF(TRIM(A134)="","",IF(ISNUMBER(VALUE(TRIM(A134))),TEXT(VALUE(TRIM(A134)),"0"),TRIM(A134)))</f>
        <v/>
      </c>
      <c r="Z134" s="46">
        <f>IF(TRIM(H134)="","",IF(ISNUMBER(VALUE(TRIM(H134))),TEXT(VALUE(TRIM(H134)),"0"),TRIM(H134)))</f>
        <v/>
      </c>
    </row>
    <row r="135">
      <c r="A135" s="88" t="n"/>
      <c r="B135" s="79">
        <f>IF(Y135="","",IFERROR(INDEX('قائمة الأصناف'!$B$3:$B$1000,MATCH(Y135,'قائمة الأصناف'!$C$3:$C$1000,0)),"⚠ كود غير معرف"))</f>
        <v/>
      </c>
      <c r="C135" s="89" t="n"/>
      <c r="D135" s="90" t="n"/>
      <c r="E135" s="71">
        <f>IF(OR(C135="",D135=""),"",C135*D135)</f>
        <v/>
      </c>
      <c r="F135" s="71">
        <f>IF(E135="","",E135*الإعدادات!$B$8)</f>
        <v/>
      </c>
      <c r="G135" s="71">
        <f>IF(E135="","",E135+F135)</f>
        <v/>
      </c>
      <c r="H135" s="88" t="n"/>
      <c r="I135" s="79">
        <f>IF(Z135="","",IF(COUNTIF($Y$5:$Y$154,Z135)=0,"⚠ الصنف غير موجود في المبيعات",IFERROR(INDEX('قائمة الأصناف'!$B$3:$B$1000,MATCH(Z135,'قائمة الأصناف'!$C$3:$C$1000,0)),"⚠ كود غير معرف")))</f>
        <v/>
      </c>
      <c r="J135" s="69">
        <f>IF(AND(Z135="",TRIM(K135)="",M135="",N135=""),"",IF(AND(Z135&lt;&gt;"",COUNTIF($Y$5:$Y$154,Z135)=0),"✗ حُذف من المبيعات — مستبعد من الحساب",IF(N135="","✗ لم تصل من المورد","✓ تم استلام الفاتورة")))</f>
        <v/>
      </c>
      <c r="K135" s="91" t="n"/>
      <c r="L135" s="88" t="n"/>
      <c r="M135" s="89" t="n"/>
      <c r="N135" s="90" t="n"/>
      <c r="O135" s="71">
        <f>IF(OR(M135="",N135=""),"",IF(COUNTIF($Y$5:$Y$154,Z135)=0,"",M135*N135))</f>
        <v/>
      </c>
      <c r="P135" s="71">
        <f>IF(O135="","",O135*الإعدادات!$B$8)</f>
        <v/>
      </c>
      <c r="Q135" s="71">
        <f>IF(O135="","",O135+P135)</f>
        <v/>
      </c>
      <c r="R135" s="92">
        <f>IF(Y135="","",SUMIFS($M$5:$M$154,$Z$5:$Z$154,Y135))</f>
        <v/>
      </c>
      <c r="S135" s="92">
        <f>IF(Y135="","",COUNTIFS($Z$5:$Z$154,Y135))</f>
        <v/>
      </c>
      <c r="T135" s="71">
        <f>IF(Y135="","",SUMIFS($O$5:$O$154,$Z$5:$Z$154,Y135))</f>
        <v/>
      </c>
      <c r="U135" s="71">
        <f>IF(Y135="","",IF(N(R135)=0,"",T135/R135))</f>
        <v/>
      </c>
      <c r="V135" s="71">
        <f>IF(Y135="","",N(E135)-T135)</f>
        <v/>
      </c>
      <c r="W135" s="72">
        <f>IF(Y135="","",IF(N(E135)=0,"",V135/E135))</f>
        <v/>
      </c>
      <c r="X135" s="69">
        <f>IF(Y135="","",IF(S135=0,"⏳ لا توجد فواتير شراء",IF(COUNTIFS($Z$5:$Z$154,Y135,$N$5:$N$154,"&gt;0")=S135,"✓ اكتملت جميع الفواتير ("&amp;S135&amp;")","⚠ وصل "&amp;COUNTIFS($Z$5:$Z$154,Y135,$N$5:$N$154,"&gt;0")&amp;" من "&amp;S135&amp;" فواتير")))</f>
        <v/>
      </c>
      <c r="Y135" s="46">
        <f>IF(TRIM(A135)="","",IF(ISNUMBER(VALUE(TRIM(A135))),TEXT(VALUE(TRIM(A135)),"0"),TRIM(A135)))</f>
        <v/>
      </c>
      <c r="Z135" s="46">
        <f>IF(TRIM(H135)="","",IF(ISNUMBER(VALUE(TRIM(H135))),TEXT(VALUE(TRIM(H135)),"0"),TRIM(H135)))</f>
        <v/>
      </c>
    </row>
    <row r="136">
      <c r="A136" s="88" t="n"/>
      <c r="B136" s="79">
        <f>IF(Y136="","",IFERROR(INDEX('قائمة الأصناف'!$B$3:$B$1000,MATCH(Y136,'قائمة الأصناف'!$C$3:$C$1000,0)),"⚠ كود غير معرف"))</f>
        <v/>
      </c>
      <c r="C136" s="89" t="n"/>
      <c r="D136" s="90" t="n"/>
      <c r="E136" s="71">
        <f>IF(OR(C136="",D136=""),"",C136*D136)</f>
        <v/>
      </c>
      <c r="F136" s="71">
        <f>IF(E136="","",E136*الإعدادات!$B$8)</f>
        <v/>
      </c>
      <c r="G136" s="71">
        <f>IF(E136="","",E136+F136)</f>
        <v/>
      </c>
      <c r="H136" s="88" t="n"/>
      <c r="I136" s="79">
        <f>IF(Z136="","",IF(COUNTIF($Y$5:$Y$154,Z136)=0,"⚠ الصنف غير موجود في المبيعات",IFERROR(INDEX('قائمة الأصناف'!$B$3:$B$1000,MATCH(Z136,'قائمة الأصناف'!$C$3:$C$1000,0)),"⚠ كود غير معرف")))</f>
        <v/>
      </c>
      <c r="J136" s="69">
        <f>IF(AND(Z136="",TRIM(K136)="",M136="",N136=""),"",IF(AND(Z136&lt;&gt;"",COUNTIF($Y$5:$Y$154,Z136)=0),"✗ حُذف من المبيعات — مستبعد من الحساب",IF(N136="","✗ لم تصل من المورد","✓ تم استلام الفاتورة")))</f>
        <v/>
      </c>
      <c r="K136" s="91" t="n"/>
      <c r="L136" s="88" t="n"/>
      <c r="M136" s="89" t="n"/>
      <c r="N136" s="90" t="n"/>
      <c r="O136" s="71">
        <f>IF(OR(M136="",N136=""),"",IF(COUNTIF($Y$5:$Y$154,Z136)=0,"",M136*N136))</f>
        <v/>
      </c>
      <c r="P136" s="71">
        <f>IF(O136="","",O136*الإعدادات!$B$8)</f>
        <v/>
      </c>
      <c r="Q136" s="71">
        <f>IF(O136="","",O136+P136)</f>
        <v/>
      </c>
      <c r="R136" s="92">
        <f>IF(Y136="","",SUMIFS($M$5:$M$154,$Z$5:$Z$154,Y136))</f>
        <v/>
      </c>
      <c r="S136" s="92">
        <f>IF(Y136="","",COUNTIFS($Z$5:$Z$154,Y136))</f>
        <v/>
      </c>
      <c r="T136" s="71">
        <f>IF(Y136="","",SUMIFS($O$5:$O$154,$Z$5:$Z$154,Y136))</f>
        <v/>
      </c>
      <c r="U136" s="71">
        <f>IF(Y136="","",IF(N(R136)=0,"",T136/R136))</f>
        <v/>
      </c>
      <c r="V136" s="71">
        <f>IF(Y136="","",N(E136)-T136)</f>
        <v/>
      </c>
      <c r="W136" s="72">
        <f>IF(Y136="","",IF(N(E136)=0,"",V136/E136))</f>
        <v/>
      </c>
      <c r="X136" s="69">
        <f>IF(Y136="","",IF(S136=0,"⏳ لا توجد فواتير شراء",IF(COUNTIFS($Z$5:$Z$154,Y136,$N$5:$N$154,"&gt;0")=S136,"✓ اكتملت جميع الفواتير ("&amp;S136&amp;")","⚠ وصل "&amp;COUNTIFS($Z$5:$Z$154,Y136,$N$5:$N$154,"&gt;0")&amp;" من "&amp;S136&amp;" فواتير")))</f>
        <v/>
      </c>
      <c r="Y136" s="46">
        <f>IF(TRIM(A136)="","",IF(ISNUMBER(VALUE(TRIM(A136))),TEXT(VALUE(TRIM(A136)),"0"),TRIM(A136)))</f>
        <v/>
      </c>
      <c r="Z136" s="46">
        <f>IF(TRIM(H136)="","",IF(ISNUMBER(VALUE(TRIM(H136))),TEXT(VALUE(TRIM(H136)),"0"),TRIM(H136)))</f>
        <v/>
      </c>
    </row>
    <row r="137">
      <c r="A137" s="88" t="n"/>
      <c r="B137" s="79">
        <f>IF(Y137="","",IFERROR(INDEX('قائمة الأصناف'!$B$3:$B$1000,MATCH(Y137,'قائمة الأصناف'!$C$3:$C$1000,0)),"⚠ كود غير معرف"))</f>
        <v/>
      </c>
      <c r="C137" s="89" t="n"/>
      <c r="D137" s="90" t="n"/>
      <c r="E137" s="71">
        <f>IF(OR(C137="",D137=""),"",C137*D137)</f>
        <v/>
      </c>
      <c r="F137" s="71">
        <f>IF(E137="","",E137*الإعدادات!$B$8)</f>
        <v/>
      </c>
      <c r="G137" s="71">
        <f>IF(E137="","",E137+F137)</f>
        <v/>
      </c>
      <c r="H137" s="88" t="n"/>
      <c r="I137" s="79">
        <f>IF(Z137="","",IF(COUNTIF($Y$5:$Y$154,Z137)=0,"⚠ الصنف غير موجود في المبيعات",IFERROR(INDEX('قائمة الأصناف'!$B$3:$B$1000,MATCH(Z137,'قائمة الأصناف'!$C$3:$C$1000,0)),"⚠ كود غير معرف")))</f>
        <v/>
      </c>
      <c r="J137" s="69">
        <f>IF(AND(Z137="",TRIM(K137)="",M137="",N137=""),"",IF(AND(Z137&lt;&gt;"",COUNTIF($Y$5:$Y$154,Z137)=0),"✗ حُذف من المبيعات — مستبعد من الحساب",IF(N137="","✗ لم تصل من المورد","✓ تم استلام الفاتورة")))</f>
        <v/>
      </c>
      <c r="K137" s="91" t="n"/>
      <c r="L137" s="88" t="n"/>
      <c r="M137" s="89" t="n"/>
      <c r="N137" s="90" t="n"/>
      <c r="O137" s="71">
        <f>IF(OR(M137="",N137=""),"",IF(COUNTIF($Y$5:$Y$154,Z137)=0,"",M137*N137))</f>
        <v/>
      </c>
      <c r="P137" s="71">
        <f>IF(O137="","",O137*الإعدادات!$B$8)</f>
        <v/>
      </c>
      <c r="Q137" s="71">
        <f>IF(O137="","",O137+P137)</f>
        <v/>
      </c>
      <c r="R137" s="92">
        <f>IF(Y137="","",SUMIFS($M$5:$M$154,$Z$5:$Z$154,Y137))</f>
        <v/>
      </c>
      <c r="S137" s="92">
        <f>IF(Y137="","",COUNTIFS($Z$5:$Z$154,Y137))</f>
        <v/>
      </c>
      <c r="T137" s="71">
        <f>IF(Y137="","",SUMIFS($O$5:$O$154,$Z$5:$Z$154,Y137))</f>
        <v/>
      </c>
      <c r="U137" s="71">
        <f>IF(Y137="","",IF(N(R137)=0,"",T137/R137))</f>
        <v/>
      </c>
      <c r="V137" s="71">
        <f>IF(Y137="","",N(E137)-T137)</f>
        <v/>
      </c>
      <c r="W137" s="72">
        <f>IF(Y137="","",IF(N(E137)=0,"",V137/E137))</f>
        <v/>
      </c>
      <c r="X137" s="69">
        <f>IF(Y137="","",IF(S137=0,"⏳ لا توجد فواتير شراء",IF(COUNTIFS($Z$5:$Z$154,Y137,$N$5:$N$154,"&gt;0")=S137,"✓ اكتملت جميع الفواتير ("&amp;S137&amp;")","⚠ وصل "&amp;COUNTIFS($Z$5:$Z$154,Y137,$N$5:$N$154,"&gt;0")&amp;" من "&amp;S137&amp;" فواتير")))</f>
        <v/>
      </c>
      <c r="Y137" s="46">
        <f>IF(TRIM(A137)="","",IF(ISNUMBER(VALUE(TRIM(A137))),TEXT(VALUE(TRIM(A137)),"0"),TRIM(A137)))</f>
        <v/>
      </c>
      <c r="Z137" s="46">
        <f>IF(TRIM(H137)="","",IF(ISNUMBER(VALUE(TRIM(H137))),TEXT(VALUE(TRIM(H137)),"0"),TRIM(H137)))</f>
        <v/>
      </c>
    </row>
    <row r="138">
      <c r="A138" s="88" t="n"/>
      <c r="B138" s="79">
        <f>IF(Y138="","",IFERROR(INDEX('قائمة الأصناف'!$B$3:$B$1000,MATCH(Y138,'قائمة الأصناف'!$C$3:$C$1000,0)),"⚠ كود غير معرف"))</f>
        <v/>
      </c>
      <c r="C138" s="89" t="n"/>
      <c r="D138" s="90" t="n"/>
      <c r="E138" s="71">
        <f>IF(OR(C138="",D138=""),"",C138*D138)</f>
        <v/>
      </c>
      <c r="F138" s="71">
        <f>IF(E138="","",E138*الإعدادات!$B$8)</f>
        <v/>
      </c>
      <c r="G138" s="71">
        <f>IF(E138="","",E138+F138)</f>
        <v/>
      </c>
      <c r="H138" s="88" t="n"/>
      <c r="I138" s="79">
        <f>IF(Z138="","",IF(COUNTIF($Y$5:$Y$154,Z138)=0,"⚠ الصنف غير موجود في المبيعات",IFERROR(INDEX('قائمة الأصناف'!$B$3:$B$1000,MATCH(Z138,'قائمة الأصناف'!$C$3:$C$1000,0)),"⚠ كود غير معرف")))</f>
        <v/>
      </c>
      <c r="J138" s="69">
        <f>IF(AND(Z138="",TRIM(K138)="",M138="",N138=""),"",IF(AND(Z138&lt;&gt;"",COUNTIF($Y$5:$Y$154,Z138)=0),"✗ حُذف من المبيعات — مستبعد من الحساب",IF(N138="","✗ لم تصل من المورد","✓ تم استلام الفاتورة")))</f>
        <v/>
      </c>
      <c r="K138" s="91" t="n"/>
      <c r="L138" s="88" t="n"/>
      <c r="M138" s="89" t="n"/>
      <c r="N138" s="90" t="n"/>
      <c r="O138" s="71">
        <f>IF(OR(M138="",N138=""),"",IF(COUNTIF($Y$5:$Y$154,Z138)=0,"",M138*N138))</f>
        <v/>
      </c>
      <c r="P138" s="71">
        <f>IF(O138="","",O138*الإعدادات!$B$8)</f>
        <v/>
      </c>
      <c r="Q138" s="71">
        <f>IF(O138="","",O138+P138)</f>
        <v/>
      </c>
      <c r="R138" s="92">
        <f>IF(Y138="","",SUMIFS($M$5:$M$154,$Z$5:$Z$154,Y138))</f>
        <v/>
      </c>
      <c r="S138" s="92">
        <f>IF(Y138="","",COUNTIFS($Z$5:$Z$154,Y138))</f>
        <v/>
      </c>
      <c r="T138" s="71">
        <f>IF(Y138="","",SUMIFS($O$5:$O$154,$Z$5:$Z$154,Y138))</f>
        <v/>
      </c>
      <c r="U138" s="71">
        <f>IF(Y138="","",IF(N(R138)=0,"",T138/R138))</f>
        <v/>
      </c>
      <c r="V138" s="71">
        <f>IF(Y138="","",N(E138)-T138)</f>
        <v/>
      </c>
      <c r="W138" s="72">
        <f>IF(Y138="","",IF(N(E138)=0,"",V138/E138))</f>
        <v/>
      </c>
      <c r="X138" s="69">
        <f>IF(Y138="","",IF(S138=0,"⏳ لا توجد فواتير شراء",IF(COUNTIFS($Z$5:$Z$154,Y138,$N$5:$N$154,"&gt;0")=S138,"✓ اكتملت جميع الفواتير ("&amp;S138&amp;")","⚠ وصل "&amp;COUNTIFS($Z$5:$Z$154,Y138,$N$5:$N$154,"&gt;0")&amp;" من "&amp;S138&amp;" فواتير")))</f>
        <v/>
      </c>
      <c r="Y138" s="46">
        <f>IF(TRIM(A138)="","",IF(ISNUMBER(VALUE(TRIM(A138))),TEXT(VALUE(TRIM(A138)),"0"),TRIM(A138)))</f>
        <v/>
      </c>
      <c r="Z138" s="46">
        <f>IF(TRIM(H138)="","",IF(ISNUMBER(VALUE(TRIM(H138))),TEXT(VALUE(TRIM(H138)),"0"),TRIM(H138)))</f>
        <v/>
      </c>
    </row>
    <row r="139">
      <c r="A139" s="88" t="n"/>
      <c r="B139" s="79">
        <f>IF(Y139="","",IFERROR(INDEX('قائمة الأصناف'!$B$3:$B$1000,MATCH(Y139,'قائمة الأصناف'!$C$3:$C$1000,0)),"⚠ كود غير معرف"))</f>
        <v/>
      </c>
      <c r="C139" s="89" t="n"/>
      <c r="D139" s="90" t="n"/>
      <c r="E139" s="71">
        <f>IF(OR(C139="",D139=""),"",C139*D139)</f>
        <v/>
      </c>
      <c r="F139" s="71">
        <f>IF(E139="","",E139*الإعدادات!$B$8)</f>
        <v/>
      </c>
      <c r="G139" s="71">
        <f>IF(E139="","",E139+F139)</f>
        <v/>
      </c>
      <c r="H139" s="88" t="n"/>
      <c r="I139" s="79">
        <f>IF(Z139="","",IF(COUNTIF($Y$5:$Y$154,Z139)=0,"⚠ الصنف غير موجود في المبيعات",IFERROR(INDEX('قائمة الأصناف'!$B$3:$B$1000,MATCH(Z139,'قائمة الأصناف'!$C$3:$C$1000,0)),"⚠ كود غير معرف")))</f>
        <v/>
      </c>
      <c r="J139" s="69">
        <f>IF(AND(Z139="",TRIM(K139)="",M139="",N139=""),"",IF(AND(Z139&lt;&gt;"",COUNTIF($Y$5:$Y$154,Z139)=0),"✗ حُذف من المبيعات — مستبعد من الحساب",IF(N139="","✗ لم تصل من المورد","✓ تم استلام الفاتورة")))</f>
        <v/>
      </c>
      <c r="K139" s="91" t="n"/>
      <c r="L139" s="88" t="n"/>
      <c r="M139" s="89" t="n"/>
      <c r="N139" s="90" t="n"/>
      <c r="O139" s="71">
        <f>IF(OR(M139="",N139=""),"",IF(COUNTIF($Y$5:$Y$154,Z139)=0,"",M139*N139))</f>
        <v/>
      </c>
      <c r="P139" s="71">
        <f>IF(O139="","",O139*الإعدادات!$B$8)</f>
        <v/>
      </c>
      <c r="Q139" s="71">
        <f>IF(O139="","",O139+P139)</f>
        <v/>
      </c>
      <c r="R139" s="92">
        <f>IF(Y139="","",SUMIFS($M$5:$M$154,$Z$5:$Z$154,Y139))</f>
        <v/>
      </c>
      <c r="S139" s="92">
        <f>IF(Y139="","",COUNTIFS($Z$5:$Z$154,Y139))</f>
        <v/>
      </c>
      <c r="T139" s="71">
        <f>IF(Y139="","",SUMIFS($O$5:$O$154,$Z$5:$Z$154,Y139))</f>
        <v/>
      </c>
      <c r="U139" s="71">
        <f>IF(Y139="","",IF(N(R139)=0,"",T139/R139))</f>
        <v/>
      </c>
      <c r="V139" s="71">
        <f>IF(Y139="","",N(E139)-T139)</f>
        <v/>
      </c>
      <c r="W139" s="72">
        <f>IF(Y139="","",IF(N(E139)=0,"",V139/E139))</f>
        <v/>
      </c>
      <c r="X139" s="69">
        <f>IF(Y139="","",IF(S139=0,"⏳ لا توجد فواتير شراء",IF(COUNTIFS($Z$5:$Z$154,Y139,$N$5:$N$154,"&gt;0")=S139,"✓ اكتملت جميع الفواتير ("&amp;S139&amp;")","⚠ وصل "&amp;COUNTIFS($Z$5:$Z$154,Y139,$N$5:$N$154,"&gt;0")&amp;" من "&amp;S139&amp;" فواتير")))</f>
        <v/>
      </c>
      <c r="Y139" s="46">
        <f>IF(TRIM(A139)="","",IF(ISNUMBER(VALUE(TRIM(A139))),TEXT(VALUE(TRIM(A139)),"0"),TRIM(A139)))</f>
        <v/>
      </c>
      <c r="Z139" s="46">
        <f>IF(TRIM(H139)="","",IF(ISNUMBER(VALUE(TRIM(H139))),TEXT(VALUE(TRIM(H139)),"0"),TRIM(H139)))</f>
        <v/>
      </c>
    </row>
    <row r="140">
      <c r="A140" s="88" t="n"/>
      <c r="B140" s="79">
        <f>IF(Y140="","",IFERROR(INDEX('قائمة الأصناف'!$B$3:$B$1000,MATCH(Y140,'قائمة الأصناف'!$C$3:$C$1000,0)),"⚠ كود غير معرف"))</f>
        <v/>
      </c>
      <c r="C140" s="89" t="n"/>
      <c r="D140" s="90" t="n"/>
      <c r="E140" s="71">
        <f>IF(OR(C140="",D140=""),"",C140*D140)</f>
        <v/>
      </c>
      <c r="F140" s="71">
        <f>IF(E140="","",E140*الإعدادات!$B$8)</f>
        <v/>
      </c>
      <c r="G140" s="71">
        <f>IF(E140="","",E140+F140)</f>
        <v/>
      </c>
      <c r="H140" s="88" t="n"/>
      <c r="I140" s="79">
        <f>IF(Z140="","",IF(COUNTIF($Y$5:$Y$154,Z140)=0,"⚠ الصنف غير موجود في المبيعات",IFERROR(INDEX('قائمة الأصناف'!$B$3:$B$1000,MATCH(Z140,'قائمة الأصناف'!$C$3:$C$1000,0)),"⚠ كود غير معرف")))</f>
        <v/>
      </c>
      <c r="J140" s="69">
        <f>IF(AND(Z140="",TRIM(K140)="",M140="",N140=""),"",IF(AND(Z140&lt;&gt;"",COUNTIF($Y$5:$Y$154,Z140)=0),"✗ حُذف من المبيعات — مستبعد من الحساب",IF(N140="","✗ لم تصل من المورد","✓ تم استلام الفاتورة")))</f>
        <v/>
      </c>
      <c r="K140" s="91" t="n"/>
      <c r="L140" s="88" t="n"/>
      <c r="M140" s="89" t="n"/>
      <c r="N140" s="90" t="n"/>
      <c r="O140" s="71">
        <f>IF(OR(M140="",N140=""),"",IF(COUNTIF($Y$5:$Y$154,Z140)=0,"",M140*N140))</f>
        <v/>
      </c>
      <c r="P140" s="71">
        <f>IF(O140="","",O140*الإعدادات!$B$8)</f>
        <v/>
      </c>
      <c r="Q140" s="71">
        <f>IF(O140="","",O140+P140)</f>
        <v/>
      </c>
      <c r="R140" s="92">
        <f>IF(Y140="","",SUMIFS($M$5:$M$154,$Z$5:$Z$154,Y140))</f>
        <v/>
      </c>
      <c r="S140" s="92">
        <f>IF(Y140="","",COUNTIFS($Z$5:$Z$154,Y140))</f>
        <v/>
      </c>
      <c r="T140" s="71">
        <f>IF(Y140="","",SUMIFS($O$5:$O$154,$Z$5:$Z$154,Y140))</f>
        <v/>
      </c>
      <c r="U140" s="71">
        <f>IF(Y140="","",IF(N(R140)=0,"",T140/R140))</f>
        <v/>
      </c>
      <c r="V140" s="71">
        <f>IF(Y140="","",N(E140)-T140)</f>
        <v/>
      </c>
      <c r="W140" s="72">
        <f>IF(Y140="","",IF(N(E140)=0,"",V140/E140))</f>
        <v/>
      </c>
      <c r="X140" s="69">
        <f>IF(Y140="","",IF(S140=0,"⏳ لا توجد فواتير شراء",IF(COUNTIFS($Z$5:$Z$154,Y140,$N$5:$N$154,"&gt;0")=S140,"✓ اكتملت جميع الفواتير ("&amp;S140&amp;")","⚠ وصل "&amp;COUNTIFS($Z$5:$Z$154,Y140,$N$5:$N$154,"&gt;0")&amp;" من "&amp;S140&amp;" فواتير")))</f>
        <v/>
      </c>
      <c r="Y140" s="46">
        <f>IF(TRIM(A140)="","",IF(ISNUMBER(VALUE(TRIM(A140))),TEXT(VALUE(TRIM(A140)),"0"),TRIM(A140)))</f>
        <v/>
      </c>
      <c r="Z140" s="46">
        <f>IF(TRIM(H140)="","",IF(ISNUMBER(VALUE(TRIM(H140))),TEXT(VALUE(TRIM(H140)),"0"),TRIM(H140)))</f>
        <v/>
      </c>
    </row>
    <row r="141">
      <c r="A141" s="88" t="n"/>
      <c r="B141" s="79">
        <f>IF(Y141="","",IFERROR(INDEX('قائمة الأصناف'!$B$3:$B$1000,MATCH(Y141,'قائمة الأصناف'!$C$3:$C$1000,0)),"⚠ كود غير معرف"))</f>
        <v/>
      </c>
      <c r="C141" s="89" t="n"/>
      <c r="D141" s="90" t="n"/>
      <c r="E141" s="71">
        <f>IF(OR(C141="",D141=""),"",C141*D141)</f>
        <v/>
      </c>
      <c r="F141" s="71">
        <f>IF(E141="","",E141*الإعدادات!$B$8)</f>
        <v/>
      </c>
      <c r="G141" s="71">
        <f>IF(E141="","",E141+F141)</f>
        <v/>
      </c>
      <c r="H141" s="88" t="n"/>
      <c r="I141" s="79">
        <f>IF(Z141="","",IF(COUNTIF($Y$5:$Y$154,Z141)=0,"⚠ الصنف غير موجود في المبيعات",IFERROR(INDEX('قائمة الأصناف'!$B$3:$B$1000,MATCH(Z141,'قائمة الأصناف'!$C$3:$C$1000,0)),"⚠ كود غير معرف")))</f>
        <v/>
      </c>
      <c r="J141" s="69">
        <f>IF(AND(Z141="",TRIM(K141)="",M141="",N141=""),"",IF(AND(Z141&lt;&gt;"",COUNTIF($Y$5:$Y$154,Z141)=0),"✗ حُذف من المبيعات — مستبعد من الحساب",IF(N141="","✗ لم تصل من المورد","✓ تم استلام الفاتورة")))</f>
        <v/>
      </c>
      <c r="K141" s="91" t="n"/>
      <c r="L141" s="88" t="n"/>
      <c r="M141" s="89" t="n"/>
      <c r="N141" s="90" t="n"/>
      <c r="O141" s="71">
        <f>IF(OR(M141="",N141=""),"",IF(COUNTIF($Y$5:$Y$154,Z141)=0,"",M141*N141))</f>
        <v/>
      </c>
      <c r="P141" s="71">
        <f>IF(O141="","",O141*الإعدادات!$B$8)</f>
        <v/>
      </c>
      <c r="Q141" s="71">
        <f>IF(O141="","",O141+P141)</f>
        <v/>
      </c>
      <c r="R141" s="92">
        <f>IF(Y141="","",SUMIFS($M$5:$M$154,$Z$5:$Z$154,Y141))</f>
        <v/>
      </c>
      <c r="S141" s="92">
        <f>IF(Y141="","",COUNTIFS($Z$5:$Z$154,Y141))</f>
        <v/>
      </c>
      <c r="T141" s="71">
        <f>IF(Y141="","",SUMIFS($O$5:$O$154,$Z$5:$Z$154,Y141))</f>
        <v/>
      </c>
      <c r="U141" s="71">
        <f>IF(Y141="","",IF(N(R141)=0,"",T141/R141))</f>
        <v/>
      </c>
      <c r="V141" s="71">
        <f>IF(Y141="","",N(E141)-T141)</f>
        <v/>
      </c>
      <c r="W141" s="72">
        <f>IF(Y141="","",IF(N(E141)=0,"",V141/E141))</f>
        <v/>
      </c>
      <c r="X141" s="69">
        <f>IF(Y141="","",IF(S141=0,"⏳ لا توجد فواتير شراء",IF(COUNTIFS($Z$5:$Z$154,Y141,$N$5:$N$154,"&gt;0")=S141,"✓ اكتملت جميع الفواتير ("&amp;S141&amp;")","⚠ وصل "&amp;COUNTIFS($Z$5:$Z$154,Y141,$N$5:$N$154,"&gt;0")&amp;" من "&amp;S141&amp;" فواتير")))</f>
        <v/>
      </c>
      <c r="Y141" s="46">
        <f>IF(TRIM(A141)="","",IF(ISNUMBER(VALUE(TRIM(A141))),TEXT(VALUE(TRIM(A141)),"0"),TRIM(A141)))</f>
        <v/>
      </c>
      <c r="Z141" s="46">
        <f>IF(TRIM(H141)="","",IF(ISNUMBER(VALUE(TRIM(H141))),TEXT(VALUE(TRIM(H141)),"0"),TRIM(H141)))</f>
        <v/>
      </c>
    </row>
    <row r="142">
      <c r="A142" s="88" t="n"/>
      <c r="B142" s="79">
        <f>IF(Y142="","",IFERROR(INDEX('قائمة الأصناف'!$B$3:$B$1000,MATCH(Y142,'قائمة الأصناف'!$C$3:$C$1000,0)),"⚠ كود غير معرف"))</f>
        <v/>
      </c>
      <c r="C142" s="89" t="n"/>
      <c r="D142" s="90" t="n"/>
      <c r="E142" s="71">
        <f>IF(OR(C142="",D142=""),"",C142*D142)</f>
        <v/>
      </c>
      <c r="F142" s="71">
        <f>IF(E142="","",E142*الإعدادات!$B$8)</f>
        <v/>
      </c>
      <c r="G142" s="71">
        <f>IF(E142="","",E142+F142)</f>
        <v/>
      </c>
      <c r="H142" s="88" t="n"/>
      <c r="I142" s="79">
        <f>IF(Z142="","",IF(COUNTIF($Y$5:$Y$154,Z142)=0,"⚠ الصنف غير موجود في المبيعات",IFERROR(INDEX('قائمة الأصناف'!$B$3:$B$1000,MATCH(Z142,'قائمة الأصناف'!$C$3:$C$1000,0)),"⚠ كود غير معرف")))</f>
        <v/>
      </c>
      <c r="J142" s="69">
        <f>IF(AND(Z142="",TRIM(K142)="",M142="",N142=""),"",IF(AND(Z142&lt;&gt;"",COUNTIF($Y$5:$Y$154,Z142)=0),"✗ حُذف من المبيعات — مستبعد من الحساب",IF(N142="","✗ لم تصل من المورد","✓ تم استلام الفاتورة")))</f>
        <v/>
      </c>
      <c r="K142" s="91" t="n"/>
      <c r="L142" s="88" t="n"/>
      <c r="M142" s="89" t="n"/>
      <c r="N142" s="90" t="n"/>
      <c r="O142" s="71">
        <f>IF(OR(M142="",N142=""),"",IF(COUNTIF($Y$5:$Y$154,Z142)=0,"",M142*N142))</f>
        <v/>
      </c>
      <c r="P142" s="71">
        <f>IF(O142="","",O142*الإعدادات!$B$8)</f>
        <v/>
      </c>
      <c r="Q142" s="71">
        <f>IF(O142="","",O142+P142)</f>
        <v/>
      </c>
      <c r="R142" s="92">
        <f>IF(Y142="","",SUMIFS($M$5:$M$154,$Z$5:$Z$154,Y142))</f>
        <v/>
      </c>
      <c r="S142" s="92">
        <f>IF(Y142="","",COUNTIFS($Z$5:$Z$154,Y142))</f>
        <v/>
      </c>
      <c r="T142" s="71">
        <f>IF(Y142="","",SUMIFS($O$5:$O$154,$Z$5:$Z$154,Y142))</f>
        <v/>
      </c>
      <c r="U142" s="71">
        <f>IF(Y142="","",IF(N(R142)=0,"",T142/R142))</f>
        <v/>
      </c>
      <c r="V142" s="71">
        <f>IF(Y142="","",N(E142)-T142)</f>
        <v/>
      </c>
      <c r="W142" s="72">
        <f>IF(Y142="","",IF(N(E142)=0,"",V142/E142))</f>
        <v/>
      </c>
      <c r="X142" s="69">
        <f>IF(Y142="","",IF(S142=0,"⏳ لا توجد فواتير شراء",IF(COUNTIFS($Z$5:$Z$154,Y142,$N$5:$N$154,"&gt;0")=S142,"✓ اكتملت جميع الفواتير ("&amp;S142&amp;")","⚠ وصل "&amp;COUNTIFS($Z$5:$Z$154,Y142,$N$5:$N$154,"&gt;0")&amp;" من "&amp;S142&amp;" فواتير")))</f>
        <v/>
      </c>
      <c r="Y142" s="46">
        <f>IF(TRIM(A142)="","",IF(ISNUMBER(VALUE(TRIM(A142))),TEXT(VALUE(TRIM(A142)),"0"),TRIM(A142)))</f>
        <v/>
      </c>
      <c r="Z142" s="46">
        <f>IF(TRIM(H142)="","",IF(ISNUMBER(VALUE(TRIM(H142))),TEXT(VALUE(TRIM(H142)),"0"),TRIM(H142)))</f>
        <v/>
      </c>
    </row>
    <row r="143">
      <c r="A143" s="88" t="n"/>
      <c r="B143" s="79">
        <f>IF(Y143="","",IFERROR(INDEX('قائمة الأصناف'!$B$3:$B$1000,MATCH(Y143,'قائمة الأصناف'!$C$3:$C$1000,0)),"⚠ كود غير معرف"))</f>
        <v/>
      </c>
      <c r="C143" s="89" t="n"/>
      <c r="D143" s="90" t="n"/>
      <c r="E143" s="71">
        <f>IF(OR(C143="",D143=""),"",C143*D143)</f>
        <v/>
      </c>
      <c r="F143" s="71">
        <f>IF(E143="","",E143*الإعدادات!$B$8)</f>
        <v/>
      </c>
      <c r="G143" s="71">
        <f>IF(E143="","",E143+F143)</f>
        <v/>
      </c>
      <c r="H143" s="88" t="n"/>
      <c r="I143" s="79">
        <f>IF(Z143="","",IF(COUNTIF($Y$5:$Y$154,Z143)=0,"⚠ الصنف غير موجود في المبيعات",IFERROR(INDEX('قائمة الأصناف'!$B$3:$B$1000,MATCH(Z143,'قائمة الأصناف'!$C$3:$C$1000,0)),"⚠ كود غير معرف")))</f>
        <v/>
      </c>
      <c r="J143" s="69">
        <f>IF(AND(Z143="",TRIM(K143)="",M143="",N143=""),"",IF(AND(Z143&lt;&gt;"",COUNTIF($Y$5:$Y$154,Z143)=0),"✗ حُذف من المبيعات — مستبعد من الحساب",IF(N143="","✗ لم تصل من المورد","✓ تم استلام الفاتورة")))</f>
        <v/>
      </c>
      <c r="K143" s="91" t="n"/>
      <c r="L143" s="88" t="n"/>
      <c r="M143" s="89" t="n"/>
      <c r="N143" s="90" t="n"/>
      <c r="O143" s="71">
        <f>IF(OR(M143="",N143=""),"",IF(COUNTIF($Y$5:$Y$154,Z143)=0,"",M143*N143))</f>
        <v/>
      </c>
      <c r="P143" s="71">
        <f>IF(O143="","",O143*الإعدادات!$B$8)</f>
        <v/>
      </c>
      <c r="Q143" s="71">
        <f>IF(O143="","",O143+P143)</f>
        <v/>
      </c>
      <c r="R143" s="92">
        <f>IF(Y143="","",SUMIFS($M$5:$M$154,$Z$5:$Z$154,Y143))</f>
        <v/>
      </c>
      <c r="S143" s="92">
        <f>IF(Y143="","",COUNTIFS($Z$5:$Z$154,Y143))</f>
        <v/>
      </c>
      <c r="T143" s="71">
        <f>IF(Y143="","",SUMIFS($O$5:$O$154,$Z$5:$Z$154,Y143))</f>
        <v/>
      </c>
      <c r="U143" s="71">
        <f>IF(Y143="","",IF(N(R143)=0,"",T143/R143))</f>
        <v/>
      </c>
      <c r="V143" s="71">
        <f>IF(Y143="","",N(E143)-T143)</f>
        <v/>
      </c>
      <c r="W143" s="72">
        <f>IF(Y143="","",IF(N(E143)=0,"",V143/E143))</f>
        <v/>
      </c>
      <c r="X143" s="69">
        <f>IF(Y143="","",IF(S143=0,"⏳ لا توجد فواتير شراء",IF(COUNTIFS($Z$5:$Z$154,Y143,$N$5:$N$154,"&gt;0")=S143,"✓ اكتملت جميع الفواتير ("&amp;S143&amp;")","⚠ وصل "&amp;COUNTIFS($Z$5:$Z$154,Y143,$N$5:$N$154,"&gt;0")&amp;" من "&amp;S143&amp;" فواتير")))</f>
        <v/>
      </c>
      <c r="Y143" s="46">
        <f>IF(TRIM(A143)="","",IF(ISNUMBER(VALUE(TRIM(A143))),TEXT(VALUE(TRIM(A143)),"0"),TRIM(A143)))</f>
        <v/>
      </c>
      <c r="Z143" s="46">
        <f>IF(TRIM(H143)="","",IF(ISNUMBER(VALUE(TRIM(H143))),TEXT(VALUE(TRIM(H143)),"0"),TRIM(H143)))</f>
        <v/>
      </c>
    </row>
    <row r="144">
      <c r="A144" s="88" t="n"/>
      <c r="B144" s="79">
        <f>IF(Y144="","",IFERROR(INDEX('قائمة الأصناف'!$B$3:$B$1000,MATCH(Y144,'قائمة الأصناف'!$C$3:$C$1000,0)),"⚠ كود غير معرف"))</f>
        <v/>
      </c>
      <c r="C144" s="89" t="n"/>
      <c r="D144" s="90" t="n"/>
      <c r="E144" s="71">
        <f>IF(OR(C144="",D144=""),"",C144*D144)</f>
        <v/>
      </c>
      <c r="F144" s="71">
        <f>IF(E144="","",E144*الإعدادات!$B$8)</f>
        <v/>
      </c>
      <c r="G144" s="71">
        <f>IF(E144="","",E144+F144)</f>
        <v/>
      </c>
      <c r="H144" s="88" t="n"/>
      <c r="I144" s="79">
        <f>IF(Z144="","",IF(COUNTIF($Y$5:$Y$154,Z144)=0,"⚠ الصنف غير موجود في المبيعات",IFERROR(INDEX('قائمة الأصناف'!$B$3:$B$1000,MATCH(Z144,'قائمة الأصناف'!$C$3:$C$1000,0)),"⚠ كود غير معرف")))</f>
        <v/>
      </c>
      <c r="J144" s="69">
        <f>IF(AND(Z144="",TRIM(K144)="",M144="",N144=""),"",IF(AND(Z144&lt;&gt;"",COUNTIF($Y$5:$Y$154,Z144)=0),"✗ حُذف من المبيعات — مستبعد من الحساب",IF(N144="","✗ لم تصل من المورد","✓ تم استلام الفاتورة")))</f>
        <v/>
      </c>
      <c r="K144" s="91" t="n"/>
      <c r="L144" s="88" t="n"/>
      <c r="M144" s="89" t="n"/>
      <c r="N144" s="90" t="n"/>
      <c r="O144" s="71">
        <f>IF(OR(M144="",N144=""),"",IF(COUNTIF($Y$5:$Y$154,Z144)=0,"",M144*N144))</f>
        <v/>
      </c>
      <c r="P144" s="71">
        <f>IF(O144="","",O144*الإعدادات!$B$8)</f>
        <v/>
      </c>
      <c r="Q144" s="71">
        <f>IF(O144="","",O144+P144)</f>
        <v/>
      </c>
      <c r="R144" s="92">
        <f>IF(Y144="","",SUMIFS($M$5:$M$154,$Z$5:$Z$154,Y144))</f>
        <v/>
      </c>
      <c r="S144" s="92">
        <f>IF(Y144="","",COUNTIFS($Z$5:$Z$154,Y144))</f>
        <v/>
      </c>
      <c r="T144" s="71">
        <f>IF(Y144="","",SUMIFS($O$5:$O$154,$Z$5:$Z$154,Y144))</f>
        <v/>
      </c>
      <c r="U144" s="71">
        <f>IF(Y144="","",IF(N(R144)=0,"",T144/R144))</f>
        <v/>
      </c>
      <c r="V144" s="71">
        <f>IF(Y144="","",N(E144)-T144)</f>
        <v/>
      </c>
      <c r="W144" s="72">
        <f>IF(Y144="","",IF(N(E144)=0,"",V144/E144))</f>
        <v/>
      </c>
      <c r="X144" s="69">
        <f>IF(Y144="","",IF(S144=0,"⏳ لا توجد فواتير شراء",IF(COUNTIFS($Z$5:$Z$154,Y144,$N$5:$N$154,"&gt;0")=S144,"✓ اكتملت جميع الفواتير ("&amp;S144&amp;")","⚠ وصل "&amp;COUNTIFS($Z$5:$Z$154,Y144,$N$5:$N$154,"&gt;0")&amp;" من "&amp;S144&amp;" فواتير")))</f>
        <v/>
      </c>
      <c r="Y144" s="46">
        <f>IF(TRIM(A144)="","",IF(ISNUMBER(VALUE(TRIM(A144))),TEXT(VALUE(TRIM(A144)),"0"),TRIM(A144)))</f>
        <v/>
      </c>
      <c r="Z144" s="46">
        <f>IF(TRIM(H144)="","",IF(ISNUMBER(VALUE(TRIM(H144))),TEXT(VALUE(TRIM(H144)),"0"),TRIM(H144)))</f>
        <v/>
      </c>
    </row>
    <row r="145">
      <c r="A145" s="88" t="n"/>
      <c r="B145" s="79">
        <f>IF(Y145="","",IFERROR(INDEX('قائمة الأصناف'!$B$3:$B$1000,MATCH(Y145,'قائمة الأصناف'!$C$3:$C$1000,0)),"⚠ كود غير معرف"))</f>
        <v/>
      </c>
      <c r="C145" s="89" t="n"/>
      <c r="D145" s="90" t="n"/>
      <c r="E145" s="71">
        <f>IF(OR(C145="",D145=""),"",C145*D145)</f>
        <v/>
      </c>
      <c r="F145" s="71">
        <f>IF(E145="","",E145*الإعدادات!$B$8)</f>
        <v/>
      </c>
      <c r="G145" s="71">
        <f>IF(E145="","",E145+F145)</f>
        <v/>
      </c>
      <c r="H145" s="88" t="n"/>
      <c r="I145" s="79">
        <f>IF(Z145="","",IF(COUNTIF($Y$5:$Y$154,Z145)=0,"⚠ الصنف غير موجود في المبيعات",IFERROR(INDEX('قائمة الأصناف'!$B$3:$B$1000,MATCH(Z145,'قائمة الأصناف'!$C$3:$C$1000,0)),"⚠ كود غير معرف")))</f>
        <v/>
      </c>
      <c r="J145" s="69">
        <f>IF(AND(Z145="",TRIM(K145)="",M145="",N145=""),"",IF(AND(Z145&lt;&gt;"",COUNTIF($Y$5:$Y$154,Z145)=0),"✗ حُذف من المبيعات — مستبعد من الحساب",IF(N145="","✗ لم تصل من المورد","✓ تم استلام الفاتورة")))</f>
        <v/>
      </c>
      <c r="K145" s="91" t="n"/>
      <c r="L145" s="88" t="n"/>
      <c r="M145" s="89" t="n"/>
      <c r="N145" s="90" t="n"/>
      <c r="O145" s="71">
        <f>IF(OR(M145="",N145=""),"",IF(COUNTIF($Y$5:$Y$154,Z145)=0,"",M145*N145))</f>
        <v/>
      </c>
      <c r="P145" s="71">
        <f>IF(O145="","",O145*الإعدادات!$B$8)</f>
        <v/>
      </c>
      <c r="Q145" s="71">
        <f>IF(O145="","",O145+P145)</f>
        <v/>
      </c>
      <c r="R145" s="92">
        <f>IF(Y145="","",SUMIFS($M$5:$M$154,$Z$5:$Z$154,Y145))</f>
        <v/>
      </c>
      <c r="S145" s="92">
        <f>IF(Y145="","",COUNTIFS($Z$5:$Z$154,Y145))</f>
        <v/>
      </c>
      <c r="T145" s="71">
        <f>IF(Y145="","",SUMIFS($O$5:$O$154,$Z$5:$Z$154,Y145))</f>
        <v/>
      </c>
      <c r="U145" s="71">
        <f>IF(Y145="","",IF(N(R145)=0,"",T145/R145))</f>
        <v/>
      </c>
      <c r="V145" s="71">
        <f>IF(Y145="","",N(E145)-T145)</f>
        <v/>
      </c>
      <c r="W145" s="72">
        <f>IF(Y145="","",IF(N(E145)=0,"",V145/E145))</f>
        <v/>
      </c>
      <c r="X145" s="69">
        <f>IF(Y145="","",IF(S145=0,"⏳ لا توجد فواتير شراء",IF(COUNTIFS($Z$5:$Z$154,Y145,$N$5:$N$154,"&gt;0")=S145,"✓ اكتملت جميع الفواتير ("&amp;S145&amp;")","⚠ وصل "&amp;COUNTIFS($Z$5:$Z$154,Y145,$N$5:$N$154,"&gt;0")&amp;" من "&amp;S145&amp;" فواتير")))</f>
        <v/>
      </c>
      <c r="Y145" s="46">
        <f>IF(TRIM(A145)="","",IF(ISNUMBER(VALUE(TRIM(A145))),TEXT(VALUE(TRIM(A145)),"0"),TRIM(A145)))</f>
        <v/>
      </c>
      <c r="Z145" s="46">
        <f>IF(TRIM(H145)="","",IF(ISNUMBER(VALUE(TRIM(H145))),TEXT(VALUE(TRIM(H145)),"0"),TRIM(H145)))</f>
        <v/>
      </c>
    </row>
    <row r="146">
      <c r="A146" s="88" t="n"/>
      <c r="B146" s="79">
        <f>IF(Y146="","",IFERROR(INDEX('قائمة الأصناف'!$B$3:$B$1000,MATCH(Y146,'قائمة الأصناف'!$C$3:$C$1000,0)),"⚠ كود غير معرف"))</f>
        <v/>
      </c>
      <c r="C146" s="89" t="n"/>
      <c r="D146" s="90" t="n"/>
      <c r="E146" s="71">
        <f>IF(OR(C146="",D146=""),"",C146*D146)</f>
        <v/>
      </c>
      <c r="F146" s="71">
        <f>IF(E146="","",E146*الإعدادات!$B$8)</f>
        <v/>
      </c>
      <c r="G146" s="71">
        <f>IF(E146="","",E146+F146)</f>
        <v/>
      </c>
      <c r="H146" s="88" t="n"/>
      <c r="I146" s="79">
        <f>IF(Z146="","",IF(COUNTIF($Y$5:$Y$154,Z146)=0,"⚠ الصنف غير موجود في المبيعات",IFERROR(INDEX('قائمة الأصناف'!$B$3:$B$1000,MATCH(Z146,'قائمة الأصناف'!$C$3:$C$1000,0)),"⚠ كود غير معرف")))</f>
        <v/>
      </c>
      <c r="J146" s="69">
        <f>IF(AND(Z146="",TRIM(K146)="",M146="",N146=""),"",IF(AND(Z146&lt;&gt;"",COUNTIF($Y$5:$Y$154,Z146)=0),"✗ حُذف من المبيعات — مستبعد من الحساب",IF(N146="","✗ لم تصل من المورد","✓ تم استلام الفاتورة")))</f>
        <v/>
      </c>
      <c r="K146" s="91" t="n"/>
      <c r="L146" s="88" t="n"/>
      <c r="M146" s="89" t="n"/>
      <c r="N146" s="90" t="n"/>
      <c r="O146" s="71">
        <f>IF(OR(M146="",N146=""),"",IF(COUNTIF($Y$5:$Y$154,Z146)=0,"",M146*N146))</f>
        <v/>
      </c>
      <c r="P146" s="71">
        <f>IF(O146="","",O146*الإعدادات!$B$8)</f>
        <v/>
      </c>
      <c r="Q146" s="71">
        <f>IF(O146="","",O146+P146)</f>
        <v/>
      </c>
      <c r="R146" s="92">
        <f>IF(Y146="","",SUMIFS($M$5:$M$154,$Z$5:$Z$154,Y146))</f>
        <v/>
      </c>
      <c r="S146" s="92">
        <f>IF(Y146="","",COUNTIFS($Z$5:$Z$154,Y146))</f>
        <v/>
      </c>
      <c r="T146" s="71">
        <f>IF(Y146="","",SUMIFS($O$5:$O$154,$Z$5:$Z$154,Y146))</f>
        <v/>
      </c>
      <c r="U146" s="71">
        <f>IF(Y146="","",IF(N(R146)=0,"",T146/R146))</f>
        <v/>
      </c>
      <c r="V146" s="71">
        <f>IF(Y146="","",N(E146)-T146)</f>
        <v/>
      </c>
      <c r="W146" s="72">
        <f>IF(Y146="","",IF(N(E146)=0,"",V146/E146))</f>
        <v/>
      </c>
      <c r="X146" s="69">
        <f>IF(Y146="","",IF(S146=0,"⏳ لا توجد فواتير شراء",IF(COUNTIFS($Z$5:$Z$154,Y146,$N$5:$N$154,"&gt;0")=S146,"✓ اكتملت جميع الفواتير ("&amp;S146&amp;")","⚠ وصل "&amp;COUNTIFS($Z$5:$Z$154,Y146,$N$5:$N$154,"&gt;0")&amp;" من "&amp;S146&amp;" فواتير")))</f>
        <v/>
      </c>
      <c r="Y146" s="46">
        <f>IF(TRIM(A146)="","",IF(ISNUMBER(VALUE(TRIM(A146))),TEXT(VALUE(TRIM(A146)),"0"),TRIM(A146)))</f>
        <v/>
      </c>
      <c r="Z146" s="46">
        <f>IF(TRIM(H146)="","",IF(ISNUMBER(VALUE(TRIM(H146))),TEXT(VALUE(TRIM(H146)),"0"),TRIM(H146)))</f>
        <v/>
      </c>
    </row>
    <row r="147">
      <c r="A147" s="88" t="n"/>
      <c r="B147" s="79">
        <f>IF(Y147="","",IFERROR(INDEX('قائمة الأصناف'!$B$3:$B$1000,MATCH(Y147,'قائمة الأصناف'!$C$3:$C$1000,0)),"⚠ كود غير معرف"))</f>
        <v/>
      </c>
      <c r="C147" s="89" t="n"/>
      <c r="D147" s="90" t="n"/>
      <c r="E147" s="71">
        <f>IF(OR(C147="",D147=""),"",C147*D147)</f>
        <v/>
      </c>
      <c r="F147" s="71">
        <f>IF(E147="","",E147*الإعدادات!$B$8)</f>
        <v/>
      </c>
      <c r="G147" s="71">
        <f>IF(E147="","",E147+F147)</f>
        <v/>
      </c>
      <c r="H147" s="88" t="n"/>
      <c r="I147" s="79">
        <f>IF(Z147="","",IF(COUNTIF($Y$5:$Y$154,Z147)=0,"⚠ الصنف غير موجود في المبيعات",IFERROR(INDEX('قائمة الأصناف'!$B$3:$B$1000,MATCH(Z147,'قائمة الأصناف'!$C$3:$C$1000,0)),"⚠ كود غير معرف")))</f>
        <v/>
      </c>
      <c r="J147" s="69">
        <f>IF(AND(Z147="",TRIM(K147)="",M147="",N147=""),"",IF(AND(Z147&lt;&gt;"",COUNTIF($Y$5:$Y$154,Z147)=0),"✗ حُذف من المبيعات — مستبعد من الحساب",IF(N147="","✗ لم تصل من المورد","✓ تم استلام الفاتورة")))</f>
        <v/>
      </c>
      <c r="K147" s="91" t="n"/>
      <c r="L147" s="88" t="n"/>
      <c r="M147" s="89" t="n"/>
      <c r="N147" s="90" t="n"/>
      <c r="O147" s="71">
        <f>IF(OR(M147="",N147=""),"",IF(COUNTIF($Y$5:$Y$154,Z147)=0,"",M147*N147))</f>
        <v/>
      </c>
      <c r="P147" s="71">
        <f>IF(O147="","",O147*الإعدادات!$B$8)</f>
        <v/>
      </c>
      <c r="Q147" s="71">
        <f>IF(O147="","",O147+P147)</f>
        <v/>
      </c>
      <c r="R147" s="92">
        <f>IF(Y147="","",SUMIFS($M$5:$M$154,$Z$5:$Z$154,Y147))</f>
        <v/>
      </c>
      <c r="S147" s="92">
        <f>IF(Y147="","",COUNTIFS($Z$5:$Z$154,Y147))</f>
        <v/>
      </c>
      <c r="T147" s="71">
        <f>IF(Y147="","",SUMIFS($O$5:$O$154,$Z$5:$Z$154,Y147))</f>
        <v/>
      </c>
      <c r="U147" s="71">
        <f>IF(Y147="","",IF(N(R147)=0,"",T147/R147))</f>
        <v/>
      </c>
      <c r="V147" s="71">
        <f>IF(Y147="","",N(E147)-T147)</f>
        <v/>
      </c>
      <c r="W147" s="72">
        <f>IF(Y147="","",IF(N(E147)=0,"",V147/E147))</f>
        <v/>
      </c>
      <c r="X147" s="69">
        <f>IF(Y147="","",IF(S147=0,"⏳ لا توجد فواتير شراء",IF(COUNTIFS($Z$5:$Z$154,Y147,$N$5:$N$154,"&gt;0")=S147,"✓ اكتملت جميع الفواتير ("&amp;S147&amp;")","⚠ وصل "&amp;COUNTIFS($Z$5:$Z$154,Y147,$N$5:$N$154,"&gt;0")&amp;" من "&amp;S147&amp;" فواتير")))</f>
        <v/>
      </c>
      <c r="Y147" s="46">
        <f>IF(TRIM(A147)="","",IF(ISNUMBER(VALUE(TRIM(A147))),TEXT(VALUE(TRIM(A147)),"0"),TRIM(A147)))</f>
        <v/>
      </c>
      <c r="Z147" s="46">
        <f>IF(TRIM(H147)="","",IF(ISNUMBER(VALUE(TRIM(H147))),TEXT(VALUE(TRIM(H147)),"0"),TRIM(H147)))</f>
        <v/>
      </c>
    </row>
    <row r="148">
      <c r="A148" s="88" t="n"/>
      <c r="B148" s="79">
        <f>IF(Y148="","",IFERROR(INDEX('قائمة الأصناف'!$B$3:$B$1000,MATCH(Y148,'قائمة الأصناف'!$C$3:$C$1000,0)),"⚠ كود غير معرف"))</f>
        <v/>
      </c>
      <c r="C148" s="89" t="n"/>
      <c r="D148" s="90" t="n"/>
      <c r="E148" s="71">
        <f>IF(OR(C148="",D148=""),"",C148*D148)</f>
        <v/>
      </c>
      <c r="F148" s="71">
        <f>IF(E148="","",E148*الإعدادات!$B$8)</f>
        <v/>
      </c>
      <c r="G148" s="71">
        <f>IF(E148="","",E148+F148)</f>
        <v/>
      </c>
      <c r="H148" s="88" t="n"/>
      <c r="I148" s="79">
        <f>IF(Z148="","",IF(COUNTIF($Y$5:$Y$154,Z148)=0,"⚠ الصنف غير موجود في المبيعات",IFERROR(INDEX('قائمة الأصناف'!$B$3:$B$1000,MATCH(Z148,'قائمة الأصناف'!$C$3:$C$1000,0)),"⚠ كود غير معرف")))</f>
        <v/>
      </c>
      <c r="J148" s="69">
        <f>IF(AND(Z148="",TRIM(K148)="",M148="",N148=""),"",IF(AND(Z148&lt;&gt;"",COUNTIF($Y$5:$Y$154,Z148)=0),"✗ حُذف من المبيعات — مستبعد من الحساب",IF(N148="","✗ لم تصل من المورد","✓ تم استلام الفاتورة")))</f>
        <v/>
      </c>
      <c r="K148" s="91" t="n"/>
      <c r="L148" s="88" t="n"/>
      <c r="M148" s="89" t="n"/>
      <c r="N148" s="90" t="n"/>
      <c r="O148" s="71">
        <f>IF(OR(M148="",N148=""),"",IF(COUNTIF($Y$5:$Y$154,Z148)=0,"",M148*N148))</f>
        <v/>
      </c>
      <c r="P148" s="71">
        <f>IF(O148="","",O148*الإعدادات!$B$8)</f>
        <v/>
      </c>
      <c r="Q148" s="71">
        <f>IF(O148="","",O148+P148)</f>
        <v/>
      </c>
      <c r="R148" s="92">
        <f>IF(Y148="","",SUMIFS($M$5:$M$154,$Z$5:$Z$154,Y148))</f>
        <v/>
      </c>
      <c r="S148" s="92">
        <f>IF(Y148="","",COUNTIFS($Z$5:$Z$154,Y148))</f>
        <v/>
      </c>
      <c r="T148" s="71">
        <f>IF(Y148="","",SUMIFS($O$5:$O$154,$Z$5:$Z$154,Y148))</f>
        <v/>
      </c>
      <c r="U148" s="71">
        <f>IF(Y148="","",IF(N(R148)=0,"",T148/R148))</f>
        <v/>
      </c>
      <c r="V148" s="71">
        <f>IF(Y148="","",N(E148)-T148)</f>
        <v/>
      </c>
      <c r="W148" s="72">
        <f>IF(Y148="","",IF(N(E148)=0,"",V148/E148))</f>
        <v/>
      </c>
      <c r="X148" s="69">
        <f>IF(Y148="","",IF(S148=0,"⏳ لا توجد فواتير شراء",IF(COUNTIFS($Z$5:$Z$154,Y148,$N$5:$N$154,"&gt;0")=S148,"✓ اكتملت جميع الفواتير ("&amp;S148&amp;")","⚠ وصل "&amp;COUNTIFS($Z$5:$Z$154,Y148,$N$5:$N$154,"&gt;0")&amp;" من "&amp;S148&amp;" فواتير")))</f>
        <v/>
      </c>
      <c r="Y148" s="46">
        <f>IF(TRIM(A148)="","",IF(ISNUMBER(VALUE(TRIM(A148))),TEXT(VALUE(TRIM(A148)),"0"),TRIM(A148)))</f>
        <v/>
      </c>
      <c r="Z148" s="46">
        <f>IF(TRIM(H148)="","",IF(ISNUMBER(VALUE(TRIM(H148))),TEXT(VALUE(TRIM(H148)),"0"),TRIM(H148)))</f>
        <v/>
      </c>
    </row>
    <row r="149">
      <c r="A149" s="88" t="n"/>
      <c r="B149" s="79">
        <f>IF(Y149="","",IFERROR(INDEX('قائمة الأصناف'!$B$3:$B$1000,MATCH(Y149,'قائمة الأصناف'!$C$3:$C$1000,0)),"⚠ كود غير معرف"))</f>
        <v/>
      </c>
      <c r="C149" s="89" t="n"/>
      <c r="D149" s="90" t="n"/>
      <c r="E149" s="71">
        <f>IF(OR(C149="",D149=""),"",C149*D149)</f>
        <v/>
      </c>
      <c r="F149" s="71">
        <f>IF(E149="","",E149*الإعدادات!$B$8)</f>
        <v/>
      </c>
      <c r="G149" s="71">
        <f>IF(E149="","",E149+F149)</f>
        <v/>
      </c>
      <c r="H149" s="88" t="n"/>
      <c r="I149" s="79">
        <f>IF(Z149="","",IF(COUNTIF($Y$5:$Y$154,Z149)=0,"⚠ الصنف غير موجود في المبيعات",IFERROR(INDEX('قائمة الأصناف'!$B$3:$B$1000,MATCH(Z149,'قائمة الأصناف'!$C$3:$C$1000,0)),"⚠ كود غير معرف")))</f>
        <v/>
      </c>
      <c r="J149" s="69">
        <f>IF(AND(Z149="",TRIM(K149)="",M149="",N149=""),"",IF(AND(Z149&lt;&gt;"",COUNTIF($Y$5:$Y$154,Z149)=0),"✗ حُذف من المبيعات — مستبعد من الحساب",IF(N149="","✗ لم تصل من المورد","✓ تم استلام الفاتورة")))</f>
        <v/>
      </c>
      <c r="K149" s="91" t="n"/>
      <c r="L149" s="88" t="n"/>
      <c r="M149" s="89" t="n"/>
      <c r="N149" s="90" t="n"/>
      <c r="O149" s="71">
        <f>IF(OR(M149="",N149=""),"",IF(COUNTIF($Y$5:$Y$154,Z149)=0,"",M149*N149))</f>
        <v/>
      </c>
      <c r="P149" s="71">
        <f>IF(O149="","",O149*الإعدادات!$B$8)</f>
        <v/>
      </c>
      <c r="Q149" s="71">
        <f>IF(O149="","",O149+P149)</f>
        <v/>
      </c>
      <c r="R149" s="92">
        <f>IF(Y149="","",SUMIFS($M$5:$M$154,$Z$5:$Z$154,Y149))</f>
        <v/>
      </c>
      <c r="S149" s="92">
        <f>IF(Y149="","",COUNTIFS($Z$5:$Z$154,Y149))</f>
        <v/>
      </c>
      <c r="T149" s="71">
        <f>IF(Y149="","",SUMIFS($O$5:$O$154,$Z$5:$Z$154,Y149))</f>
        <v/>
      </c>
      <c r="U149" s="71">
        <f>IF(Y149="","",IF(N(R149)=0,"",T149/R149))</f>
        <v/>
      </c>
      <c r="V149" s="71">
        <f>IF(Y149="","",N(E149)-T149)</f>
        <v/>
      </c>
      <c r="W149" s="72">
        <f>IF(Y149="","",IF(N(E149)=0,"",V149/E149))</f>
        <v/>
      </c>
      <c r="X149" s="69">
        <f>IF(Y149="","",IF(S149=0,"⏳ لا توجد فواتير شراء",IF(COUNTIFS($Z$5:$Z$154,Y149,$N$5:$N$154,"&gt;0")=S149,"✓ اكتملت جميع الفواتير ("&amp;S149&amp;")","⚠ وصل "&amp;COUNTIFS($Z$5:$Z$154,Y149,$N$5:$N$154,"&gt;0")&amp;" من "&amp;S149&amp;" فواتير")))</f>
        <v/>
      </c>
      <c r="Y149" s="46">
        <f>IF(TRIM(A149)="","",IF(ISNUMBER(VALUE(TRIM(A149))),TEXT(VALUE(TRIM(A149)),"0"),TRIM(A149)))</f>
        <v/>
      </c>
      <c r="Z149" s="46">
        <f>IF(TRIM(H149)="","",IF(ISNUMBER(VALUE(TRIM(H149))),TEXT(VALUE(TRIM(H149)),"0"),TRIM(H149)))</f>
        <v/>
      </c>
    </row>
    <row r="150">
      <c r="A150" s="88" t="n"/>
      <c r="B150" s="79">
        <f>IF(Y150="","",IFERROR(INDEX('قائمة الأصناف'!$B$3:$B$1000,MATCH(Y150,'قائمة الأصناف'!$C$3:$C$1000,0)),"⚠ كود غير معرف"))</f>
        <v/>
      </c>
      <c r="C150" s="89" t="n"/>
      <c r="D150" s="90" t="n"/>
      <c r="E150" s="71">
        <f>IF(OR(C150="",D150=""),"",C150*D150)</f>
        <v/>
      </c>
      <c r="F150" s="71">
        <f>IF(E150="","",E150*الإعدادات!$B$8)</f>
        <v/>
      </c>
      <c r="G150" s="71">
        <f>IF(E150="","",E150+F150)</f>
        <v/>
      </c>
      <c r="H150" s="88" t="n"/>
      <c r="I150" s="79">
        <f>IF(Z150="","",IF(COUNTIF($Y$5:$Y$154,Z150)=0,"⚠ الصنف غير موجود في المبيعات",IFERROR(INDEX('قائمة الأصناف'!$B$3:$B$1000,MATCH(Z150,'قائمة الأصناف'!$C$3:$C$1000,0)),"⚠ كود غير معرف")))</f>
        <v/>
      </c>
      <c r="J150" s="69">
        <f>IF(AND(Z150="",TRIM(K150)="",M150="",N150=""),"",IF(AND(Z150&lt;&gt;"",COUNTIF($Y$5:$Y$154,Z150)=0),"✗ حُذف من المبيعات — مستبعد من الحساب",IF(N150="","✗ لم تصل من المورد","✓ تم استلام الفاتورة")))</f>
        <v/>
      </c>
      <c r="K150" s="91" t="n"/>
      <c r="L150" s="88" t="n"/>
      <c r="M150" s="89" t="n"/>
      <c r="N150" s="90" t="n"/>
      <c r="O150" s="71">
        <f>IF(OR(M150="",N150=""),"",IF(COUNTIF($Y$5:$Y$154,Z150)=0,"",M150*N150))</f>
        <v/>
      </c>
      <c r="P150" s="71">
        <f>IF(O150="","",O150*الإعدادات!$B$8)</f>
        <v/>
      </c>
      <c r="Q150" s="71">
        <f>IF(O150="","",O150+P150)</f>
        <v/>
      </c>
      <c r="R150" s="92">
        <f>IF(Y150="","",SUMIFS($M$5:$M$154,$Z$5:$Z$154,Y150))</f>
        <v/>
      </c>
      <c r="S150" s="92">
        <f>IF(Y150="","",COUNTIFS($Z$5:$Z$154,Y150))</f>
        <v/>
      </c>
      <c r="T150" s="71">
        <f>IF(Y150="","",SUMIFS($O$5:$O$154,$Z$5:$Z$154,Y150))</f>
        <v/>
      </c>
      <c r="U150" s="71">
        <f>IF(Y150="","",IF(N(R150)=0,"",T150/R150))</f>
        <v/>
      </c>
      <c r="V150" s="71">
        <f>IF(Y150="","",N(E150)-T150)</f>
        <v/>
      </c>
      <c r="W150" s="72">
        <f>IF(Y150="","",IF(N(E150)=0,"",V150/E150))</f>
        <v/>
      </c>
      <c r="X150" s="69">
        <f>IF(Y150="","",IF(S150=0,"⏳ لا توجد فواتير شراء",IF(COUNTIFS($Z$5:$Z$154,Y150,$N$5:$N$154,"&gt;0")=S150,"✓ اكتملت جميع الفواتير ("&amp;S150&amp;")","⚠ وصل "&amp;COUNTIFS($Z$5:$Z$154,Y150,$N$5:$N$154,"&gt;0")&amp;" من "&amp;S150&amp;" فواتير")))</f>
        <v/>
      </c>
      <c r="Y150" s="46">
        <f>IF(TRIM(A150)="","",IF(ISNUMBER(VALUE(TRIM(A150))),TEXT(VALUE(TRIM(A150)),"0"),TRIM(A150)))</f>
        <v/>
      </c>
      <c r="Z150" s="46">
        <f>IF(TRIM(H150)="","",IF(ISNUMBER(VALUE(TRIM(H150))),TEXT(VALUE(TRIM(H150)),"0"),TRIM(H150)))</f>
        <v/>
      </c>
    </row>
    <row r="151">
      <c r="A151" s="88" t="n"/>
      <c r="B151" s="79">
        <f>IF(Y151="","",IFERROR(INDEX('قائمة الأصناف'!$B$3:$B$1000,MATCH(Y151,'قائمة الأصناف'!$C$3:$C$1000,0)),"⚠ كود غير معرف"))</f>
        <v/>
      </c>
      <c r="C151" s="89" t="n"/>
      <c r="D151" s="90" t="n"/>
      <c r="E151" s="71">
        <f>IF(OR(C151="",D151=""),"",C151*D151)</f>
        <v/>
      </c>
      <c r="F151" s="71">
        <f>IF(E151="","",E151*الإعدادات!$B$8)</f>
        <v/>
      </c>
      <c r="G151" s="71">
        <f>IF(E151="","",E151+F151)</f>
        <v/>
      </c>
      <c r="H151" s="88" t="n"/>
      <c r="I151" s="79">
        <f>IF(Z151="","",IF(COUNTIF($Y$5:$Y$154,Z151)=0,"⚠ الصنف غير موجود في المبيعات",IFERROR(INDEX('قائمة الأصناف'!$B$3:$B$1000,MATCH(Z151,'قائمة الأصناف'!$C$3:$C$1000,0)),"⚠ كود غير معرف")))</f>
        <v/>
      </c>
      <c r="J151" s="69">
        <f>IF(AND(Z151="",TRIM(K151)="",M151="",N151=""),"",IF(AND(Z151&lt;&gt;"",COUNTIF($Y$5:$Y$154,Z151)=0),"✗ حُذف من المبيعات — مستبعد من الحساب",IF(N151="","✗ لم تصل من المورد","✓ تم استلام الفاتورة")))</f>
        <v/>
      </c>
      <c r="K151" s="91" t="n"/>
      <c r="L151" s="88" t="n"/>
      <c r="M151" s="89" t="n"/>
      <c r="N151" s="90" t="n"/>
      <c r="O151" s="71">
        <f>IF(OR(M151="",N151=""),"",IF(COUNTIF($Y$5:$Y$154,Z151)=0,"",M151*N151))</f>
        <v/>
      </c>
      <c r="P151" s="71">
        <f>IF(O151="","",O151*الإعدادات!$B$8)</f>
        <v/>
      </c>
      <c r="Q151" s="71">
        <f>IF(O151="","",O151+P151)</f>
        <v/>
      </c>
      <c r="R151" s="92">
        <f>IF(Y151="","",SUMIFS($M$5:$M$154,$Z$5:$Z$154,Y151))</f>
        <v/>
      </c>
      <c r="S151" s="92">
        <f>IF(Y151="","",COUNTIFS($Z$5:$Z$154,Y151))</f>
        <v/>
      </c>
      <c r="T151" s="71">
        <f>IF(Y151="","",SUMIFS($O$5:$O$154,$Z$5:$Z$154,Y151))</f>
        <v/>
      </c>
      <c r="U151" s="71">
        <f>IF(Y151="","",IF(N(R151)=0,"",T151/R151))</f>
        <v/>
      </c>
      <c r="V151" s="71">
        <f>IF(Y151="","",N(E151)-T151)</f>
        <v/>
      </c>
      <c r="W151" s="72">
        <f>IF(Y151="","",IF(N(E151)=0,"",V151/E151))</f>
        <v/>
      </c>
      <c r="X151" s="69">
        <f>IF(Y151="","",IF(S151=0,"⏳ لا توجد فواتير شراء",IF(COUNTIFS($Z$5:$Z$154,Y151,$N$5:$N$154,"&gt;0")=S151,"✓ اكتملت جميع الفواتير ("&amp;S151&amp;")","⚠ وصل "&amp;COUNTIFS($Z$5:$Z$154,Y151,$N$5:$N$154,"&gt;0")&amp;" من "&amp;S151&amp;" فواتير")))</f>
        <v/>
      </c>
      <c r="Y151" s="46">
        <f>IF(TRIM(A151)="","",IF(ISNUMBER(VALUE(TRIM(A151))),TEXT(VALUE(TRIM(A151)),"0"),TRIM(A151)))</f>
        <v/>
      </c>
      <c r="Z151" s="46">
        <f>IF(TRIM(H151)="","",IF(ISNUMBER(VALUE(TRIM(H151))),TEXT(VALUE(TRIM(H151)),"0"),TRIM(H151)))</f>
        <v/>
      </c>
    </row>
    <row r="152">
      <c r="A152" s="88" t="n"/>
      <c r="B152" s="79">
        <f>IF(Y152="","",IFERROR(INDEX('قائمة الأصناف'!$B$3:$B$1000,MATCH(Y152,'قائمة الأصناف'!$C$3:$C$1000,0)),"⚠ كود غير معرف"))</f>
        <v/>
      </c>
      <c r="C152" s="89" t="n"/>
      <c r="D152" s="90" t="n"/>
      <c r="E152" s="71">
        <f>IF(OR(C152="",D152=""),"",C152*D152)</f>
        <v/>
      </c>
      <c r="F152" s="71">
        <f>IF(E152="","",E152*الإعدادات!$B$8)</f>
        <v/>
      </c>
      <c r="G152" s="71">
        <f>IF(E152="","",E152+F152)</f>
        <v/>
      </c>
      <c r="H152" s="88" t="n"/>
      <c r="I152" s="79">
        <f>IF(Z152="","",IF(COUNTIF($Y$5:$Y$154,Z152)=0,"⚠ الصنف غير موجود في المبيعات",IFERROR(INDEX('قائمة الأصناف'!$B$3:$B$1000,MATCH(Z152,'قائمة الأصناف'!$C$3:$C$1000,0)),"⚠ كود غير معرف")))</f>
        <v/>
      </c>
      <c r="J152" s="69">
        <f>IF(AND(Z152="",TRIM(K152)="",M152="",N152=""),"",IF(AND(Z152&lt;&gt;"",COUNTIF($Y$5:$Y$154,Z152)=0),"✗ حُذف من المبيعات — مستبعد من الحساب",IF(N152="","✗ لم تصل من المورد","✓ تم استلام الفاتورة")))</f>
        <v/>
      </c>
      <c r="K152" s="91" t="n"/>
      <c r="L152" s="88" t="n"/>
      <c r="M152" s="89" t="n"/>
      <c r="N152" s="90" t="n"/>
      <c r="O152" s="71">
        <f>IF(OR(M152="",N152=""),"",IF(COUNTIF($Y$5:$Y$154,Z152)=0,"",M152*N152))</f>
        <v/>
      </c>
      <c r="P152" s="71">
        <f>IF(O152="","",O152*الإعدادات!$B$8)</f>
        <v/>
      </c>
      <c r="Q152" s="71">
        <f>IF(O152="","",O152+P152)</f>
        <v/>
      </c>
      <c r="R152" s="92">
        <f>IF(Y152="","",SUMIFS($M$5:$M$154,$Z$5:$Z$154,Y152))</f>
        <v/>
      </c>
      <c r="S152" s="92">
        <f>IF(Y152="","",COUNTIFS($Z$5:$Z$154,Y152))</f>
        <v/>
      </c>
      <c r="T152" s="71">
        <f>IF(Y152="","",SUMIFS($O$5:$O$154,$Z$5:$Z$154,Y152))</f>
        <v/>
      </c>
      <c r="U152" s="71">
        <f>IF(Y152="","",IF(N(R152)=0,"",T152/R152))</f>
        <v/>
      </c>
      <c r="V152" s="71">
        <f>IF(Y152="","",N(E152)-T152)</f>
        <v/>
      </c>
      <c r="W152" s="72">
        <f>IF(Y152="","",IF(N(E152)=0,"",V152/E152))</f>
        <v/>
      </c>
      <c r="X152" s="69">
        <f>IF(Y152="","",IF(S152=0,"⏳ لا توجد فواتير شراء",IF(COUNTIFS($Z$5:$Z$154,Y152,$N$5:$N$154,"&gt;0")=S152,"✓ اكتملت جميع الفواتير ("&amp;S152&amp;")","⚠ وصل "&amp;COUNTIFS($Z$5:$Z$154,Y152,$N$5:$N$154,"&gt;0")&amp;" من "&amp;S152&amp;" فواتير")))</f>
        <v/>
      </c>
      <c r="Y152" s="46">
        <f>IF(TRIM(A152)="","",IF(ISNUMBER(VALUE(TRIM(A152))),TEXT(VALUE(TRIM(A152)),"0"),TRIM(A152)))</f>
        <v/>
      </c>
      <c r="Z152" s="46">
        <f>IF(TRIM(H152)="","",IF(ISNUMBER(VALUE(TRIM(H152))),TEXT(VALUE(TRIM(H152)),"0"),TRIM(H152)))</f>
        <v/>
      </c>
    </row>
    <row r="153">
      <c r="A153" s="88" t="n"/>
      <c r="B153" s="79">
        <f>IF(Y153="","",IFERROR(INDEX('قائمة الأصناف'!$B$3:$B$1000,MATCH(Y153,'قائمة الأصناف'!$C$3:$C$1000,0)),"⚠ كود غير معرف"))</f>
        <v/>
      </c>
      <c r="C153" s="89" t="n"/>
      <c r="D153" s="90" t="n"/>
      <c r="E153" s="71">
        <f>IF(OR(C153="",D153=""),"",C153*D153)</f>
        <v/>
      </c>
      <c r="F153" s="71">
        <f>IF(E153="","",E153*الإعدادات!$B$8)</f>
        <v/>
      </c>
      <c r="G153" s="71">
        <f>IF(E153="","",E153+F153)</f>
        <v/>
      </c>
      <c r="H153" s="88" t="n"/>
      <c r="I153" s="79">
        <f>IF(Z153="","",IF(COUNTIF($Y$5:$Y$154,Z153)=0,"⚠ الصنف غير موجود في المبيعات",IFERROR(INDEX('قائمة الأصناف'!$B$3:$B$1000,MATCH(Z153,'قائمة الأصناف'!$C$3:$C$1000,0)),"⚠ كود غير معرف")))</f>
        <v/>
      </c>
      <c r="J153" s="69">
        <f>IF(AND(Z153="",TRIM(K153)="",M153="",N153=""),"",IF(AND(Z153&lt;&gt;"",COUNTIF($Y$5:$Y$154,Z153)=0),"✗ حُذف من المبيعات — مستبعد من الحساب",IF(N153="","✗ لم تصل من المورد","✓ تم استلام الفاتورة")))</f>
        <v/>
      </c>
      <c r="K153" s="91" t="n"/>
      <c r="L153" s="88" t="n"/>
      <c r="M153" s="89" t="n"/>
      <c r="N153" s="90" t="n"/>
      <c r="O153" s="71">
        <f>IF(OR(M153="",N153=""),"",IF(COUNTIF($Y$5:$Y$154,Z153)=0,"",M153*N153))</f>
        <v/>
      </c>
      <c r="P153" s="71">
        <f>IF(O153="","",O153*الإعدادات!$B$8)</f>
        <v/>
      </c>
      <c r="Q153" s="71">
        <f>IF(O153="","",O153+P153)</f>
        <v/>
      </c>
      <c r="R153" s="92">
        <f>IF(Y153="","",SUMIFS($M$5:$M$154,$Z$5:$Z$154,Y153))</f>
        <v/>
      </c>
      <c r="S153" s="92">
        <f>IF(Y153="","",COUNTIFS($Z$5:$Z$154,Y153))</f>
        <v/>
      </c>
      <c r="T153" s="71">
        <f>IF(Y153="","",SUMIFS($O$5:$O$154,$Z$5:$Z$154,Y153))</f>
        <v/>
      </c>
      <c r="U153" s="71">
        <f>IF(Y153="","",IF(N(R153)=0,"",T153/R153))</f>
        <v/>
      </c>
      <c r="V153" s="71">
        <f>IF(Y153="","",N(E153)-T153)</f>
        <v/>
      </c>
      <c r="W153" s="72">
        <f>IF(Y153="","",IF(N(E153)=0,"",V153/E153))</f>
        <v/>
      </c>
      <c r="X153" s="69">
        <f>IF(Y153="","",IF(S153=0,"⏳ لا توجد فواتير شراء",IF(COUNTIFS($Z$5:$Z$154,Y153,$N$5:$N$154,"&gt;0")=S153,"✓ اكتملت جميع الفواتير ("&amp;S153&amp;")","⚠ وصل "&amp;COUNTIFS($Z$5:$Z$154,Y153,$N$5:$N$154,"&gt;0")&amp;" من "&amp;S153&amp;" فواتير")))</f>
        <v/>
      </c>
      <c r="Y153" s="46">
        <f>IF(TRIM(A153)="","",IF(ISNUMBER(VALUE(TRIM(A153))),TEXT(VALUE(TRIM(A153)),"0"),TRIM(A153)))</f>
        <v/>
      </c>
      <c r="Z153" s="46">
        <f>IF(TRIM(H153)="","",IF(ISNUMBER(VALUE(TRIM(H153))),TEXT(VALUE(TRIM(H153)),"0"),TRIM(H153)))</f>
        <v/>
      </c>
    </row>
    <row r="154">
      <c r="A154" s="88" t="n"/>
      <c r="B154" s="79">
        <f>IF(Y154="","",IFERROR(INDEX('قائمة الأصناف'!$B$3:$B$1000,MATCH(Y154,'قائمة الأصناف'!$C$3:$C$1000,0)),"⚠ كود غير معرف"))</f>
        <v/>
      </c>
      <c r="C154" s="89" t="n"/>
      <c r="D154" s="90" t="n"/>
      <c r="E154" s="71">
        <f>IF(OR(C154="",D154=""),"",C154*D154)</f>
        <v/>
      </c>
      <c r="F154" s="71">
        <f>IF(E154="","",E154*الإعدادات!$B$8)</f>
        <v/>
      </c>
      <c r="G154" s="71">
        <f>IF(E154="","",E154+F154)</f>
        <v/>
      </c>
      <c r="H154" s="88" t="n"/>
      <c r="I154" s="79">
        <f>IF(Z154="","",IF(COUNTIF($Y$5:$Y$154,Z154)=0,"⚠ الصنف غير موجود في المبيعات",IFERROR(INDEX('قائمة الأصناف'!$B$3:$B$1000,MATCH(Z154,'قائمة الأصناف'!$C$3:$C$1000,0)),"⚠ كود غير معرف")))</f>
        <v/>
      </c>
      <c r="J154" s="69">
        <f>IF(AND(Z154="",TRIM(K154)="",M154="",N154=""),"",IF(AND(Z154&lt;&gt;"",COUNTIF($Y$5:$Y$154,Z154)=0),"✗ حُذف من المبيعات — مستبعد من الحساب",IF(N154="","✗ لم تصل من المورد","✓ تم استلام الفاتورة")))</f>
        <v/>
      </c>
      <c r="K154" s="91" t="n"/>
      <c r="L154" s="88" t="n"/>
      <c r="M154" s="89" t="n"/>
      <c r="N154" s="90" t="n"/>
      <c r="O154" s="71">
        <f>IF(OR(M154="",N154=""),"",IF(COUNTIF($Y$5:$Y$154,Z154)=0,"",M154*N154))</f>
        <v/>
      </c>
      <c r="P154" s="71">
        <f>IF(O154="","",O154*الإعدادات!$B$8)</f>
        <v/>
      </c>
      <c r="Q154" s="71">
        <f>IF(O154="","",O154+P154)</f>
        <v/>
      </c>
      <c r="R154" s="92">
        <f>IF(Y154="","",SUMIFS($M$5:$M$154,$Z$5:$Z$154,Y154))</f>
        <v/>
      </c>
      <c r="S154" s="92">
        <f>IF(Y154="","",COUNTIFS($Z$5:$Z$154,Y154))</f>
        <v/>
      </c>
      <c r="T154" s="71">
        <f>IF(Y154="","",SUMIFS($O$5:$O$154,$Z$5:$Z$154,Y154))</f>
        <v/>
      </c>
      <c r="U154" s="71">
        <f>IF(Y154="","",IF(N(R154)=0,"",T154/R154))</f>
        <v/>
      </c>
      <c r="V154" s="71">
        <f>IF(Y154="","",N(E154)-T154)</f>
        <v/>
      </c>
      <c r="W154" s="72">
        <f>IF(Y154="","",IF(N(E154)=0,"",V154/E154))</f>
        <v/>
      </c>
      <c r="X154" s="69">
        <f>IF(Y154="","",IF(S154=0,"⏳ لا توجد فواتير شراء",IF(COUNTIFS($Z$5:$Z$154,Y154,$N$5:$N$154,"&gt;0")=S154,"✓ اكتملت جميع الفواتير ("&amp;S154&amp;")","⚠ وصل "&amp;COUNTIFS($Z$5:$Z$154,Y154,$N$5:$N$154,"&gt;0")&amp;" من "&amp;S154&amp;" فواتير")))</f>
        <v/>
      </c>
      <c r="Y154" s="46">
        <f>IF(TRIM(A154)="","",IF(ISNUMBER(VALUE(TRIM(A154))),TEXT(VALUE(TRIM(A154)),"0"),TRIM(A154)))</f>
        <v/>
      </c>
      <c r="Z154" s="46">
        <f>IF(TRIM(H154)="","",IF(ISNUMBER(VALUE(TRIM(H154))),TEXT(VALUE(TRIM(H154)),"0"),TRIM(H154)))</f>
        <v/>
      </c>
    </row>
    <row r="155">
      <c r="A155" s="88" t="inlineStr">
        <is>
          <t>الإجماليات</t>
        </is>
      </c>
      <c r="B155" s="94" t="n"/>
      <c r="C155" s="89">
        <f>SUM(C5:C154)</f>
        <v/>
      </c>
      <c r="D155" s="90" t="n"/>
      <c r="E155" s="71">
        <f>SUM(E5:E154)</f>
        <v/>
      </c>
      <c r="F155" s="71">
        <f>SUM(F5:F154)</f>
        <v/>
      </c>
      <c r="G155" s="71">
        <f>SUM(G5:G154)</f>
        <v/>
      </c>
      <c r="H155" s="88" t="n"/>
      <c r="I155" s="79" t="n"/>
      <c r="J155" s="69" t="n"/>
      <c r="K155" s="91" t="n"/>
      <c r="L155" s="88" t="n"/>
      <c r="M155" s="89">
        <f>SUM(M5:M154)</f>
        <v/>
      </c>
      <c r="N155" s="90" t="n"/>
      <c r="O155" s="71">
        <f>SUM(O5:O154)</f>
        <v/>
      </c>
      <c r="P155" s="71">
        <f>SUM(P5:P154)</f>
        <v/>
      </c>
      <c r="Q155" s="71">
        <f>SUM(Q5:Q154)</f>
        <v/>
      </c>
      <c r="R155" s="92" t="n"/>
      <c r="S155" s="92" t="n"/>
      <c r="T155" s="71">
        <f>SUM(T5:T154)</f>
        <v/>
      </c>
      <c r="U155" s="71" t="n"/>
      <c r="V155" s="71">
        <f>SUM(V5:V154)</f>
        <v/>
      </c>
      <c r="W155" s="72">
        <f>IF(N(E155)=0,"",V155/E155)</f>
        <v/>
      </c>
      <c r="X155" s="69" t="n"/>
      <c r="Y155" s="46" t="n"/>
      <c r="Z155" s="46" t="n"/>
    </row>
  </sheetData>
  <sheetProtection selectLockedCells="0" selectUnlockedCells="0" sheet="1" objects="0" insertRows="0" insertHyperlinks="1" autoFilter="0" scenarios="0" formatColumns="0" deleteColumns="1" insertColumns="1" pivotTables="1" deleteRows="0" formatCells="0" formatRows="0" sort="0"/>
  <mergeCells count="5">
    <mergeCell ref="R3:X3"/>
    <mergeCell ref="A3:G3"/>
    <mergeCell ref="A155:B155"/>
    <mergeCell ref="H3:Q3"/>
    <mergeCell ref="H1:L1"/>
  </mergeCells>
  <conditionalFormatting sqref="H5:Q154">
    <cfRule type="expression" rank="0" priority="2" equalAverage="0" aboveAverage="0" dxfId="1" text="" percent="0" bottom="0">
      <formula>AND($Z5&lt;&gt;"",COUNTIF($Y$5:$Y$154,$Z5)=0)</formula>
    </cfRule>
  </conditionalFormatting>
  <conditionalFormatting sqref="J5:J154">
    <cfRule type="expression" rank="0" priority="3" equalAverage="0" aboveAverage="0" dxfId="2" text="" percent="0" bottom="0">
      <formula>ISNUMBER(SEARCH("تم استلام",J5))</formula>
    </cfRule>
    <cfRule type="expression" rank="0" priority="4" equalAverage="0" aboveAverage="0" dxfId="3" text="" percent="0" bottom="0">
      <formula>ISNUMBER(SEARCH("لم تصل",J5))</formula>
    </cfRule>
  </conditionalFormatting>
  <conditionalFormatting sqref="V5:V155">
    <cfRule type="cellIs" rank="0" priority="5" equalAverage="0" operator="lessThan" aboveAverage="0" dxfId="0" text="" percent="0" bottom="0">
      <formula>0</formula>
    </cfRule>
  </conditionalFormatting>
  <conditionalFormatting sqref="X5:X154">
    <cfRule type="expression" rank="0" priority="6" equalAverage="0" aboveAverage="0" dxfId="2" text="" percent="0" bottom="0">
      <formula>ISNUMBER(SEARCH("اكتملت",X5))</formula>
    </cfRule>
    <cfRule type="expression" rank="0" priority="7" equalAverage="0" aboveAverage="0" dxfId="4" text="" percent="0" bottom="0">
      <formula>ISNUMBER(SEARCH("وصل ",X5))</formula>
    </cfRule>
    <cfRule type="expression" rank="0" priority="8" equalAverage="0" aboveAverage="0" dxfId="3" text="" percent="0" bottom="0">
      <formula>ISNUMBER(SEARCH("لا توجد",X5))</formula>
    </cfRule>
  </conditionalFormatting>
  <conditionalFormatting sqref="B5:B154">
    <cfRule type="expression" rank="0" priority="9" equalAverage="0" aboveAverage="0" dxfId="0" text="" percent="0" bottom="0">
      <formula>ISNUMBER(SEARCH("غير معرف",B5))</formula>
    </cfRule>
  </conditionalFormatting>
  <conditionalFormatting sqref="I5:I154">
    <cfRule type="expression" rank="0" priority="10" equalAverage="0" aboveAverage="0" dxfId="0" text="" percent="0" bottom="0">
      <formula>ISNUMBER(SEARCH("غير معرف",I5))</formula>
    </cfRule>
  </conditionalFormatting>
  <dataValidations count="1">
    <dataValidation sqref="H5:H154" showDropDown="0" showInputMessage="0" showErrorMessage="0" allowBlank="1" type="list" errorStyle="stop" operator="between">
      <formula1>$A$5:$A$154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2026-07-18T07:43:15Z</dcterms:created>
  <dcterms:modified xsi:type="dcterms:W3CDTF">2026-08-06T12:14:16Z</dcterms:modified>
  <cp:lastModifiedBy>KSA</cp:lastModifiedBy>
  <cp:revision>0</cp:revision>
</cp:coreProperties>
</file>