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https://d.docs.live.net/b670a29c0a991bc2/Archivio/Progetti/2017^^.2022 - Università/Assignment/20210505 - Assignment CSRA/"/>
    </mc:Choice>
  </mc:AlternateContent>
  <xr:revisionPtr revIDLastSave="2975" documentId="13_ncr:1_{CE3CD012-5C82-439D-BC2E-9BCA92DE4A8F}" xr6:coauthVersionLast="47" xr6:coauthVersionMax="47" xr10:uidLastSave="{DAB4172A-487E-408C-A2D6-C0780DD097FF}"/>
  <bookViews>
    <workbookView xWindow="-98" yWindow="-98" windowWidth="20715" windowHeight="13276" tabRatio="635" firstSheet="5" activeTab="8" xr2:uid="{00000000-000D-0000-FFFF-FFFF00000000}"/>
  </bookViews>
  <sheets>
    <sheet name="Info" sheetId="14" r:id="rId1"/>
    <sheet name="1.1 Primary Assets" sheetId="1" r:id="rId2"/>
    <sheet name="1.2 Impact Assessment" sheetId="2" r:id="rId3"/>
    <sheet name="1.3 Supporting Asset" sheetId="4" r:id="rId4"/>
    <sheet name="2.1 Threats Impact" sheetId="5" r:id="rId5"/>
    <sheet name="2.2 Threat Likelihood" sheetId="10" r:id="rId6"/>
    <sheet name="3.1 Risk Table" sheetId="13" r:id="rId7"/>
    <sheet name="3.2 Risk Evaluation" sheetId="8" r:id="rId8"/>
    <sheet name="4. Risk Treatment" sheetId="9" r:id="rId9"/>
    <sheet name="5. Residual Risk" sheetId="11" r:id="rId10"/>
  </sheets>
  <definedNames>
    <definedName name="_xlnm.Print_Area" localSheetId="1">'1.1 Primary Assets'!$A$1:$C$9</definedName>
    <definedName name="_xlnm.Print_Area" localSheetId="2">'1.2 Impact Assessment'!$A$1:$C$13</definedName>
    <definedName name="_xlnm.Print_Area" localSheetId="3">'1.3 Supporting Asset'!$A$1:$B$6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 i="9" l="1"/>
  <c r="F28" i="9"/>
  <c r="B5" i="9"/>
  <c r="B6" i="9"/>
  <c r="C15" i="11"/>
  <c r="B15" i="11"/>
  <c r="K45" i="9"/>
  <c r="K66" i="9"/>
  <c r="K65" i="9"/>
  <c r="K64" i="9"/>
  <c r="K63" i="9"/>
  <c r="K62" i="9"/>
  <c r="K61" i="9"/>
  <c r="K60" i="9"/>
  <c r="K59" i="9"/>
  <c r="K58" i="9"/>
  <c r="K57" i="9"/>
  <c r="K56" i="9"/>
  <c r="K55" i="9"/>
  <c r="K54" i="9"/>
  <c r="K53" i="9"/>
  <c r="K52" i="9"/>
  <c r="K51" i="9"/>
  <c r="K50" i="9"/>
  <c r="K49" i="9"/>
  <c r="K48" i="9"/>
  <c r="K47" i="9"/>
  <c r="K46" i="9"/>
  <c r="K43" i="9"/>
  <c r="K42" i="9"/>
  <c r="K41" i="9"/>
  <c r="K40" i="9"/>
  <c r="K39" i="9"/>
  <c r="K38" i="9"/>
  <c r="K37" i="9"/>
  <c r="K34" i="9"/>
  <c r="K33" i="9"/>
  <c r="K29" i="9"/>
  <c r="K28" i="9"/>
  <c r="K26" i="9"/>
  <c r="K25" i="9"/>
  <c r="K24" i="9"/>
  <c r="K23" i="9"/>
  <c r="K22" i="9"/>
  <c r="K21" i="9"/>
  <c r="K20" i="9"/>
  <c r="K19" i="9"/>
  <c r="K18" i="9"/>
  <c r="K17" i="9"/>
  <c r="K16" i="9"/>
  <c r="K15" i="9"/>
  <c r="K14" i="9"/>
  <c r="K13" i="9"/>
  <c r="K12" i="9"/>
  <c r="K8" i="9"/>
  <c r="K7" i="9"/>
  <c r="K6" i="9"/>
  <c r="K5" i="9"/>
  <c r="K4" i="9"/>
  <c r="F58" i="9"/>
  <c r="H3" i="11"/>
  <c r="G3" i="11"/>
  <c r="K9" i="10"/>
  <c r="G5" i="9" s="1"/>
  <c r="K10" i="10"/>
  <c r="E6" i="8" s="1"/>
  <c r="K11" i="10"/>
  <c r="K12" i="10"/>
  <c r="G8" i="9" s="1"/>
  <c r="K13" i="10"/>
  <c r="G9" i="9" s="1"/>
  <c r="K14" i="10"/>
  <c r="K15" i="10"/>
  <c r="E11" i="8" s="1"/>
  <c r="K16" i="10"/>
  <c r="E12" i="8" s="1"/>
  <c r="K17" i="10"/>
  <c r="E13" i="8" s="1"/>
  <c r="K18" i="10"/>
  <c r="G14" i="9" s="1"/>
  <c r="K19" i="10"/>
  <c r="K20" i="10"/>
  <c r="E16" i="8" s="1"/>
  <c r="K21" i="10"/>
  <c r="G17" i="9" s="1"/>
  <c r="K22" i="10"/>
  <c r="G18" i="9" s="1"/>
  <c r="K23" i="10"/>
  <c r="E19" i="8" s="1"/>
  <c r="K24" i="10"/>
  <c r="E20" i="8" s="1"/>
  <c r="K25" i="10"/>
  <c r="G21" i="9" s="1"/>
  <c r="K26" i="10"/>
  <c r="K27" i="10"/>
  <c r="E23" i="8" s="1"/>
  <c r="K28" i="10"/>
  <c r="E24" i="8" s="1"/>
  <c r="K29" i="10"/>
  <c r="G25" i="9" s="1"/>
  <c r="K30" i="10"/>
  <c r="G26" i="9" s="1"/>
  <c r="K31" i="10"/>
  <c r="E27" i="8" s="1"/>
  <c r="K32" i="10"/>
  <c r="G28" i="9" s="1"/>
  <c r="H28" i="9" s="1"/>
  <c r="K33" i="10"/>
  <c r="K34" i="10"/>
  <c r="E30" i="8" s="1"/>
  <c r="K35" i="10"/>
  <c r="G31" i="9" s="1"/>
  <c r="K36" i="10"/>
  <c r="G32" i="9" s="1"/>
  <c r="K37" i="10"/>
  <c r="G33" i="9" s="1"/>
  <c r="K38" i="10"/>
  <c r="E34" i="8" s="1"/>
  <c r="K39" i="10"/>
  <c r="K40" i="10"/>
  <c r="K41" i="10"/>
  <c r="G37" i="9" s="1"/>
  <c r="K42" i="10"/>
  <c r="K43" i="10"/>
  <c r="E39" i="8" s="1"/>
  <c r="K44" i="10"/>
  <c r="G40" i="9" s="1"/>
  <c r="K45" i="10"/>
  <c r="G41" i="9" s="1"/>
  <c r="K46" i="10"/>
  <c r="K47" i="10"/>
  <c r="E43" i="8" s="1"/>
  <c r="K48" i="10"/>
  <c r="G44" i="9" s="1"/>
  <c r="K49" i="10"/>
  <c r="K50" i="10"/>
  <c r="E46" i="8" s="1"/>
  <c r="K51" i="10"/>
  <c r="E47" i="8" s="1"/>
  <c r="K52" i="10"/>
  <c r="E48" i="8" s="1"/>
  <c r="K53" i="10"/>
  <c r="G49" i="9" s="1"/>
  <c r="K54" i="10"/>
  <c r="G50" i="9" s="1"/>
  <c r="K55" i="10"/>
  <c r="K56" i="10"/>
  <c r="E52" i="8" s="1"/>
  <c r="K57" i="10"/>
  <c r="G53" i="9" s="1"/>
  <c r="K58" i="10"/>
  <c r="K59" i="10"/>
  <c r="E55" i="8" s="1"/>
  <c r="K60" i="10"/>
  <c r="E56" i="8" s="1"/>
  <c r="K61" i="10"/>
  <c r="G57" i="9" s="1"/>
  <c r="K62" i="10"/>
  <c r="G58" i="9" s="1"/>
  <c r="K63" i="10"/>
  <c r="E59" i="8" s="1"/>
  <c r="K64" i="10"/>
  <c r="G60" i="9" s="1"/>
  <c r="K65" i="10"/>
  <c r="K66" i="10"/>
  <c r="E62" i="8" s="1"/>
  <c r="K67" i="10"/>
  <c r="E63" i="8" s="1"/>
  <c r="K68" i="10"/>
  <c r="E64" i="8" s="1"/>
  <c r="K69" i="10"/>
  <c r="G65" i="9" s="1"/>
  <c r="K70" i="10"/>
  <c r="G66" i="9" s="1"/>
  <c r="K8" i="10"/>
  <c r="E4" i="8" s="1"/>
  <c r="F8" i="9"/>
  <c r="G19" i="9"/>
  <c r="G27" i="9"/>
  <c r="E35" i="8"/>
  <c r="E36" i="8"/>
  <c r="G51" i="9"/>
  <c r="G59" i="9"/>
  <c r="G13" i="9"/>
  <c r="G29" i="9"/>
  <c r="G45" i="9"/>
  <c r="G61" i="9"/>
  <c r="E51" i="8"/>
  <c r="F5" i="9"/>
  <c r="F6" i="9"/>
  <c r="F7" i="9"/>
  <c r="F10" i="9"/>
  <c r="F11" i="9"/>
  <c r="F15" i="9"/>
  <c r="F16" i="9"/>
  <c r="F17" i="9"/>
  <c r="F18" i="9"/>
  <c r="F19" i="9"/>
  <c r="H19" i="9" s="1"/>
  <c r="F20" i="9"/>
  <c r="F22" i="9"/>
  <c r="F23" i="9"/>
  <c r="F24" i="9"/>
  <c r="F26" i="9"/>
  <c r="F27" i="9"/>
  <c r="F29" i="9"/>
  <c r="F30" i="9"/>
  <c r="F31" i="9"/>
  <c r="H31" i="9" s="1"/>
  <c r="F32" i="9"/>
  <c r="F33" i="9"/>
  <c r="F34" i="9"/>
  <c r="F35" i="9"/>
  <c r="F36" i="9"/>
  <c r="F38" i="9"/>
  <c r="F39" i="9"/>
  <c r="H39" i="9" s="1"/>
  <c r="F43" i="9"/>
  <c r="F44" i="9"/>
  <c r="F47" i="9"/>
  <c r="F48" i="9"/>
  <c r="F49" i="9"/>
  <c r="F51" i="9"/>
  <c r="F52" i="9"/>
  <c r="F53" i="9"/>
  <c r="F54" i="9"/>
  <c r="F55" i="9"/>
  <c r="F57" i="9"/>
  <c r="F59" i="9"/>
  <c r="H59" i="9" s="1"/>
  <c r="F60" i="9"/>
  <c r="F61" i="9"/>
  <c r="F62" i="9"/>
  <c r="F63" i="9"/>
  <c r="F65" i="9"/>
  <c r="F66" i="9"/>
  <c r="F4" i="9"/>
  <c r="D5" i="8"/>
  <c r="D6" i="8"/>
  <c r="D7" i="8"/>
  <c r="D8" i="8"/>
  <c r="D10" i="8"/>
  <c r="D11" i="8"/>
  <c r="F11" i="8" s="1"/>
  <c r="D15" i="8"/>
  <c r="D16" i="8"/>
  <c r="D17" i="8"/>
  <c r="F17" i="8" s="1"/>
  <c r="D18" i="8"/>
  <c r="D19" i="8"/>
  <c r="F19" i="8" s="1"/>
  <c r="D20" i="8"/>
  <c r="D22" i="8"/>
  <c r="D23" i="8"/>
  <c r="F23" i="8" s="1"/>
  <c r="D24" i="8"/>
  <c r="F24" i="8" s="1"/>
  <c r="D26" i="8"/>
  <c r="D27" i="8"/>
  <c r="F27" i="8" s="1"/>
  <c r="D28" i="8"/>
  <c r="D29" i="8"/>
  <c r="D30" i="8"/>
  <c r="D31" i="8"/>
  <c r="D32" i="8"/>
  <c r="D33" i="8"/>
  <c r="D34" i="8"/>
  <c r="D35" i="8"/>
  <c r="F35" i="8" s="1"/>
  <c r="D36" i="8"/>
  <c r="D38" i="8"/>
  <c r="D39" i="8"/>
  <c r="F39" i="8" s="1"/>
  <c r="D43" i="8"/>
  <c r="F43" i="8" s="1"/>
  <c r="D44" i="8"/>
  <c r="D47" i="8"/>
  <c r="F47" i="8" s="1"/>
  <c r="D48" i="8"/>
  <c r="D49" i="8"/>
  <c r="D51" i="8"/>
  <c r="D52" i="8"/>
  <c r="D53" i="8"/>
  <c r="D54" i="8"/>
  <c r="D55" i="8"/>
  <c r="F55" i="8" s="1"/>
  <c r="D57" i="8"/>
  <c r="D58" i="8"/>
  <c r="D59" i="8"/>
  <c r="F59" i="8" s="1"/>
  <c r="D60" i="8"/>
  <c r="D61" i="8"/>
  <c r="D62" i="8"/>
  <c r="D63" i="8"/>
  <c r="F63" i="8" s="1"/>
  <c r="D65" i="8"/>
  <c r="D66" i="8"/>
  <c r="D4" i="8"/>
  <c r="F4" i="8" s="1"/>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8" i="10"/>
  <c r="C43" i="9"/>
  <c r="G7" i="9"/>
  <c r="G10" i="9"/>
  <c r="G15" i="9"/>
  <c r="G22" i="9"/>
  <c r="G30" i="9"/>
  <c r="G38" i="9"/>
  <c r="G39" i="9"/>
  <c r="G42" i="9"/>
  <c r="G47" i="9"/>
  <c r="G54" i="9"/>
  <c r="G62"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C52" i="9"/>
  <c r="B52" i="9"/>
  <c r="C51" i="9"/>
  <c r="B51" i="9"/>
  <c r="C50" i="9"/>
  <c r="B50" i="9"/>
  <c r="C49" i="9"/>
  <c r="B49" i="9"/>
  <c r="C48" i="9"/>
  <c r="B48" i="9"/>
  <c r="C47" i="9"/>
  <c r="B47" i="9"/>
  <c r="C46" i="9"/>
  <c r="B46" i="9"/>
  <c r="C45" i="9"/>
  <c r="B45" i="9"/>
  <c r="C44" i="9"/>
  <c r="B44" i="9"/>
  <c r="B43" i="9"/>
  <c r="C42" i="9"/>
  <c r="B42" i="9"/>
  <c r="C41" i="9"/>
  <c r="B41" i="9"/>
  <c r="C40" i="9"/>
  <c r="B40" i="9"/>
  <c r="C39" i="9"/>
  <c r="B39" i="9"/>
  <c r="C38" i="9"/>
  <c r="B38" i="9"/>
  <c r="C37" i="9"/>
  <c r="B37" i="9"/>
  <c r="C36" i="9"/>
  <c r="B36" i="9"/>
  <c r="C35" i="9"/>
  <c r="B35" i="9"/>
  <c r="C34" i="9"/>
  <c r="B34" i="9"/>
  <c r="C33" i="9"/>
  <c r="B33" i="9"/>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C5" i="9"/>
  <c r="C4" i="9"/>
  <c r="B4" i="9"/>
  <c r="E7" i="8"/>
  <c r="E15" i="8"/>
  <c r="E5" i="8"/>
  <c r="E9" i="8"/>
  <c r="E10" i="8"/>
  <c r="E14" i="8"/>
  <c r="E17" i="8"/>
  <c r="E18" i="8"/>
  <c r="E22" i="8"/>
  <c r="E25" i="8"/>
  <c r="E26" i="8"/>
  <c r="E38" i="8"/>
  <c r="E41" i="8"/>
  <c r="E42" i="8"/>
  <c r="E54" i="8"/>
  <c r="E57" i="8"/>
  <c r="E58" i="8"/>
  <c r="B61" i="8"/>
  <c r="C61" i="8"/>
  <c r="B62" i="8"/>
  <c r="C62" i="8"/>
  <c r="B63" i="8"/>
  <c r="C63" i="8"/>
  <c r="B64" i="8"/>
  <c r="C64" i="8"/>
  <c r="B65" i="8"/>
  <c r="C65" i="8"/>
  <c r="B66" i="8"/>
  <c r="C66" i="8"/>
  <c r="B53" i="8"/>
  <c r="C53" i="8"/>
  <c r="B54" i="8"/>
  <c r="C54" i="8"/>
  <c r="B55" i="8"/>
  <c r="C55" i="8"/>
  <c r="B56" i="8"/>
  <c r="C56" i="8"/>
  <c r="B57" i="8"/>
  <c r="C57" i="8"/>
  <c r="B58" i="8"/>
  <c r="C58" i="8"/>
  <c r="B59" i="8"/>
  <c r="C59" i="8"/>
  <c r="B60" i="8"/>
  <c r="C60" i="8"/>
  <c r="B44" i="8"/>
  <c r="C44" i="8"/>
  <c r="B45" i="8"/>
  <c r="C45" i="8"/>
  <c r="B46" i="8"/>
  <c r="C46" i="8"/>
  <c r="B47" i="8"/>
  <c r="C47" i="8"/>
  <c r="B48" i="8"/>
  <c r="C48" i="8"/>
  <c r="B49" i="8"/>
  <c r="C49" i="8"/>
  <c r="B50" i="8"/>
  <c r="C50" i="8"/>
  <c r="B51" i="8"/>
  <c r="C51" i="8"/>
  <c r="B52" i="8"/>
  <c r="C52" i="8"/>
  <c r="B41" i="8"/>
  <c r="C41" i="8"/>
  <c r="B42" i="8"/>
  <c r="C42" i="8"/>
  <c r="B43" i="8"/>
  <c r="C4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 i="8"/>
  <c r="X6" i="5"/>
  <c r="W6" i="5"/>
  <c r="V6" i="5"/>
  <c r="V4" i="5"/>
  <c r="H3" i="4"/>
  <c r="J5" i="2"/>
  <c r="A23" i="2"/>
  <c r="F5" i="8" l="1"/>
  <c r="H53" i="9"/>
  <c r="E65" i="8"/>
  <c r="E49" i="8"/>
  <c r="E33" i="8"/>
  <c r="F33" i="8" s="1"/>
  <c r="E21" i="8"/>
  <c r="H57" i="9"/>
  <c r="H29" i="9"/>
  <c r="F57" i="8"/>
  <c r="F7" i="8"/>
  <c r="H51" i="9"/>
  <c r="H27" i="9"/>
  <c r="H17" i="9"/>
  <c r="H65" i="9"/>
  <c r="G6" i="9"/>
  <c r="F52" i="8"/>
  <c r="F38" i="8"/>
  <c r="F15" i="8"/>
  <c r="G56" i="9"/>
  <c r="E50" i="8"/>
  <c r="G46" i="9"/>
  <c r="G34" i="9"/>
  <c r="F65" i="8"/>
  <c r="F60" i="8"/>
  <c r="F51" i="8"/>
  <c r="F36" i="8"/>
  <c r="F18" i="8"/>
  <c r="F6" i="8"/>
  <c r="G24" i="9"/>
  <c r="H24" i="9" s="1"/>
  <c r="F22" i="8"/>
  <c r="F54" i="8"/>
  <c r="F49" i="8"/>
  <c r="F10" i="8"/>
  <c r="H34" i="9"/>
  <c r="H8" i="9"/>
  <c r="E66" i="8"/>
  <c r="F66" i="8" s="1"/>
  <c r="F62" i="8"/>
  <c r="F58" i="8"/>
  <c r="F53" i="8"/>
  <c r="F48" i="8"/>
  <c r="F34" i="8"/>
  <c r="F30" i="8"/>
  <c r="F26" i="8"/>
  <c r="F20" i="8"/>
  <c r="F16" i="8"/>
  <c r="H6" i="9"/>
  <c r="H62" i="9"/>
  <c r="H47" i="9"/>
  <c r="H38" i="9"/>
  <c r="H33" i="9"/>
  <c r="H18" i="9"/>
  <c r="H5" i="9"/>
  <c r="H30" i="9"/>
  <c r="H15" i="9"/>
  <c r="H66" i="9"/>
  <c r="H61" i="9"/>
  <c r="H44" i="9"/>
  <c r="H32" i="9"/>
  <c r="H22" i="9"/>
  <c r="H10" i="9"/>
  <c r="H58" i="9"/>
  <c r="H60" i="9"/>
  <c r="H54" i="9"/>
  <c r="H49" i="9"/>
  <c r="H26" i="9"/>
  <c r="H7" i="9"/>
  <c r="G64" i="9"/>
  <c r="G55" i="9"/>
  <c r="H55" i="9" s="1"/>
  <c r="G23" i="9"/>
  <c r="H23" i="9" s="1"/>
  <c r="E31" i="8"/>
  <c r="F31" i="8" s="1"/>
  <c r="E32" i="8"/>
  <c r="F32" i="8" s="1"/>
  <c r="G63" i="9"/>
  <c r="H63" i="9" s="1"/>
  <c r="G4" i="9"/>
  <c r="H4" i="9" s="1"/>
  <c r="E44" i="8"/>
  <c r="F44" i="8" s="1"/>
  <c r="G43" i="9"/>
  <c r="H43" i="9" s="1"/>
  <c r="G35" i="9"/>
  <c r="H35" i="9" s="1"/>
  <c r="G11" i="9"/>
  <c r="H11" i="9" s="1"/>
  <c r="G52" i="9"/>
  <c r="H52" i="9" s="1"/>
  <c r="G20" i="9"/>
  <c r="H20" i="9" s="1"/>
  <c r="G12" i="9"/>
  <c r="E61" i="8"/>
  <c r="F61" i="8" s="1"/>
  <c r="E37" i="8"/>
  <c r="E29" i="8"/>
  <c r="F29" i="8" s="1"/>
  <c r="E60" i="8"/>
  <c r="E40" i="8"/>
  <c r="E28" i="8"/>
  <c r="F28" i="8" s="1"/>
  <c r="E8" i="8"/>
  <c r="F8" i="8" s="1"/>
  <c r="E53" i="8"/>
  <c r="E45" i="8"/>
  <c r="G48" i="9"/>
  <c r="H48" i="9" s="1"/>
  <c r="G36" i="9"/>
  <c r="H36" i="9" s="1"/>
  <c r="G16" i="9"/>
  <c r="H16" i="9" s="1"/>
  <c r="A65" i="10"/>
  <c r="A57" i="10"/>
  <c r="A51" i="10"/>
  <c r="A46" i="10"/>
  <c r="A41" i="10"/>
  <c r="A34" i="10"/>
  <c r="A31" i="10"/>
  <c r="A25" i="10"/>
  <c r="A18" i="10"/>
  <c r="A13" i="10"/>
  <c r="A8" i="10"/>
  <c r="A64" i="5" l="1"/>
  <c r="A56" i="5"/>
  <c r="A50" i="5"/>
  <c r="A45" i="5"/>
  <c r="A40" i="5"/>
  <c r="A33" i="5"/>
  <c r="A30" i="5"/>
  <c r="A24" i="5"/>
  <c r="A17" i="5"/>
  <c r="A12" i="5"/>
  <c r="U6" i="5"/>
  <c r="T6" i="5"/>
  <c r="S6" i="5"/>
  <c r="R6" i="5"/>
  <c r="Q6" i="5"/>
  <c r="P6" i="5"/>
  <c r="E6" i="5"/>
  <c r="F6" i="5"/>
  <c r="G6" i="5"/>
  <c r="H6" i="5"/>
  <c r="Y62" i="5" s="1"/>
  <c r="I6" i="5"/>
  <c r="J6" i="5"/>
  <c r="K6" i="5"/>
  <c r="L6" i="5"/>
  <c r="M6" i="5"/>
  <c r="N6" i="5"/>
  <c r="O6" i="5"/>
  <c r="A7" i="5"/>
  <c r="S4" i="5"/>
  <c r="P4" i="5"/>
  <c r="M4" i="5"/>
  <c r="G4" i="5"/>
  <c r="J4" i="5"/>
  <c r="G3" i="4"/>
  <c r="A4" i="9" l="1"/>
  <c r="A4" i="8"/>
  <c r="Z12" i="5"/>
  <c r="Y13" i="5"/>
  <c r="Y14" i="5"/>
  <c r="Y12" i="5"/>
  <c r="A21" i="9"/>
  <c r="A21" i="8"/>
  <c r="A42" i="9"/>
  <c r="A42" i="8"/>
  <c r="Y8" i="5"/>
  <c r="Y9" i="5"/>
  <c r="Y10" i="5"/>
  <c r="Y11" i="5"/>
  <c r="Y57" i="5"/>
  <c r="Y16" i="5"/>
  <c r="Y56" i="5"/>
  <c r="Y37" i="5"/>
  <c r="Y53" i="5"/>
  <c r="Y69" i="5"/>
  <c r="Y58" i="5"/>
  <c r="Y52" i="5"/>
  <c r="Y60" i="5"/>
  <c r="Y38" i="5"/>
  <c r="Y54" i="5"/>
  <c r="Y66" i="5"/>
  <c r="Y23" i="5"/>
  <c r="Y31" i="5"/>
  <c r="Y35" i="5"/>
  <c r="Y59" i="5"/>
  <c r="Z59" i="5" s="1"/>
  <c r="Y67" i="5"/>
  <c r="Z67" i="5" s="1"/>
  <c r="Y36" i="5"/>
  <c r="Y68" i="5"/>
  <c r="A27" i="9"/>
  <c r="A27" i="8"/>
  <c r="A47" i="9"/>
  <c r="A47" i="8"/>
  <c r="Y25" i="5"/>
  <c r="Y41" i="5"/>
  <c r="Y45" i="5"/>
  <c r="Z45" i="5" s="1"/>
  <c r="Y61" i="5"/>
  <c r="Y40" i="5"/>
  <c r="Y26" i="5"/>
  <c r="Y30" i="5"/>
  <c r="Y42" i="5"/>
  <c r="Y46" i="5"/>
  <c r="Y47" i="5"/>
  <c r="Y24" i="5"/>
  <c r="Z24" i="5" s="1"/>
  <c r="A9" i="9"/>
  <c r="A9" i="8"/>
  <c r="A30" i="8"/>
  <c r="A30" i="9"/>
  <c r="A53" i="8"/>
  <c r="A53" i="9"/>
  <c r="Y33" i="5"/>
  <c r="Y65" i="5"/>
  <c r="Y50" i="5"/>
  <c r="Y34" i="5"/>
  <c r="Y64" i="5"/>
  <c r="Y39" i="5"/>
  <c r="Y51" i="5"/>
  <c r="Y55" i="5"/>
  <c r="Y63" i="5"/>
  <c r="Y17" i="5"/>
  <c r="Y21" i="5"/>
  <c r="Y18" i="5"/>
  <c r="Y22" i="5"/>
  <c r="Y19" i="5"/>
  <c r="Y20" i="5"/>
  <c r="A14" i="9"/>
  <c r="A14" i="8"/>
  <c r="A37" i="8"/>
  <c r="A37" i="9"/>
  <c r="A61" i="9"/>
  <c r="A61" i="8"/>
  <c r="Z16" i="5"/>
  <c r="Z53" i="5"/>
  <c r="Z40" i="5"/>
  <c r="Y7" i="5"/>
  <c r="Z17" i="5"/>
  <c r="F3" i="4"/>
  <c r="E3" i="4"/>
  <c r="D3" i="4"/>
  <c r="C3" i="4"/>
  <c r="B3" i="4"/>
  <c r="A20" i="2"/>
  <c r="A17" i="2"/>
  <c r="F3" i="11" s="1"/>
  <c r="A14" i="2"/>
  <c r="E3" i="11"/>
  <c r="A11" i="2"/>
  <c r="A8" i="2"/>
  <c r="C3" i="11" s="1"/>
  <c r="A5" i="2"/>
  <c r="B3" i="11" s="1"/>
  <c r="D6" i="5"/>
  <c r="D64" i="8" l="1"/>
  <c r="F64" i="8" s="1"/>
  <c r="F64" i="9"/>
  <c r="H64" i="9" s="1"/>
  <c r="D56" i="8"/>
  <c r="F56" i="8" s="1"/>
  <c r="F56" i="9"/>
  <c r="H56" i="9" s="1"/>
  <c r="F21" i="9"/>
  <c r="H21" i="9" s="1"/>
  <c r="D21" i="8"/>
  <c r="F21" i="8" s="1"/>
  <c r="F42" i="9"/>
  <c r="H42" i="9" s="1"/>
  <c r="D42" i="8"/>
  <c r="F42" i="8" s="1"/>
  <c r="F14" i="9"/>
  <c r="H14" i="9" s="1"/>
  <c r="D14" i="8"/>
  <c r="F14" i="8" s="1"/>
  <c r="F37" i="9"/>
  <c r="H37" i="9" s="1"/>
  <c r="D37" i="8"/>
  <c r="F37" i="8" s="1"/>
  <c r="F13" i="9"/>
  <c r="H13" i="9" s="1"/>
  <c r="D13" i="8"/>
  <c r="F13" i="8" s="1"/>
  <c r="F50" i="9"/>
  <c r="H50" i="9" s="1"/>
  <c r="D50" i="8"/>
  <c r="F50" i="8" s="1"/>
  <c r="F9" i="9"/>
  <c r="H9" i="9" s="1"/>
  <c r="D9" i="8"/>
  <c r="F9" i="8" s="1"/>
  <c r="Y29" i="5"/>
  <c r="Y49" i="5"/>
  <c r="Z49" i="5" s="1"/>
  <c r="Y32" i="5"/>
  <c r="Y44" i="5"/>
  <c r="Y15" i="5"/>
  <c r="Y27" i="5"/>
  <c r="Y43" i="5"/>
  <c r="Y28" i="5"/>
  <c r="Z28" i="5" s="1"/>
  <c r="Y48" i="5"/>
  <c r="Z48" i="5" s="1"/>
  <c r="Z44" i="5"/>
  <c r="Z43" i="5"/>
  <c r="Z15" i="5"/>
  <c r="D4" i="5"/>
  <c r="D3" i="11"/>
  <c r="F46" i="9" l="1"/>
  <c r="H46" i="9" s="1"/>
  <c r="D46" i="8"/>
  <c r="F46" i="8" s="1"/>
  <c r="F45" i="9"/>
  <c r="H45" i="9" s="1"/>
  <c r="D45" i="8"/>
  <c r="F45" i="8" s="1"/>
  <c r="F25" i="9"/>
  <c r="H25" i="9" s="1"/>
  <c r="D25" i="8"/>
  <c r="F25" i="8" s="1"/>
  <c r="F12" i="9"/>
  <c r="H12" i="9" s="1"/>
  <c r="D12" i="8"/>
  <c r="F12" i="8" s="1"/>
  <c r="F41" i="9"/>
  <c r="H41" i="9" s="1"/>
  <c r="D41" i="8"/>
  <c r="F41" i="8" s="1"/>
  <c r="D40" i="8"/>
  <c r="F40" i="8" s="1"/>
  <c r="F40" i="9"/>
  <c r="H40" i="9" s="1"/>
</calcChain>
</file>

<file path=xl/sharedStrings.xml><?xml version="1.0" encoding="utf-8"?>
<sst xmlns="http://schemas.openxmlformats.org/spreadsheetml/2006/main" count="899" uniqueCount="303">
  <si>
    <t>Step 1: Impact Assessment</t>
  </si>
  <si>
    <t>1.1. Primary Asset (PA) Identification</t>
  </si>
  <si>
    <t>Step 1: Impact Assessment</t>
  </si>
  <si>
    <t>Potential Compromise of   C, I or A:</t>
  </si>
  <si>
    <t>Capacity</t>
  </si>
  <si>
    <t>Economic</t>
  </si>
  <si>
    <t>Regulatory</t>
  </si>
  <si>
    <t>Justification</t>
  </si>
  <si>
    <t>C</t>
  </si>
  <si>
    <t>I</t>
  </si>
  <si>
    <t>A</t>
  </si>
  <si>
    <t>C</t>
  </si>
  <si>
    <t>I</t>
  </si>
  <si>
    <t>A</t>
  </si>
  <si>
    <t>C</t>
  </si>
  <si>
    <t>I</t>
  </si>
  <si>
    <t>A</t>
  </si>
  <si>
    <t>Step 2: Supporting Asset Identification &amp; Valuation</t>
  </si>
  <si>
    <t>Primary Assets (specify a separate column for each primary asset specified in step 1.1)</t>
  </si>
  <si>
    <t>C</t>
  </si>
  <si>
    <t>I</t>
  </si>
  <si>
    <t>A</t>
  </si>
  <si>
    <t>C</t>
  </si>
  <si>
    <t>I</t>
  </si>
  <si>
    <t>A</t>
  </si>
  <si>
    <t>C</t>
  </si>
  <si>
    <t>I</t>
  </si>
  <si>
    <t>A</t>
  </si>
  <si>
    <t>C</t>
  </si>
  <si>
    <t>I</t>
  </si>
  <si>
    <t>A</t>
  </si>
  <si>
    <t>C</t>
  </si>
  <si>
    <t>I</t>
  </si>
  <si>
    <t>A</t>
  </si>
  <si>
    <t>Supporting Assets(same as specified in step 2.1)</t>
  </si>
  <si>
    <t>Primary Asset ID</t>
  </si>
  <si>
    <t>Supporting Assets  (same as  specified in step 2.1)</t>
  </si>
  <si>
    <t>2 Linkage with Primary Assets</t>
  </si>
  <si>
    <t xml:space="preserve">Primary Asset Name </t>
  </si>
  <si>
    <t>Supporting Asset (same as specified in step 2)</t>
  </si>
  <si>
    <t>Primary Asset / Supporting Asset</t>
  </si>
  <si>
    <t>Primary Asset Name</t>
  </si>
  <si>
    <t>Post-Controls</t>
  </si>
  <si>
    <t>Type (information/service)</t>
  </si>
  <si>
    <t>Vulnerability</t>
  </si>
  <si>
    <t>Impact (see Table in the Methodology)</t>
  </si>
  <si>
    <t>Inherited impact</t>
  </si>
  <si>
    <t>Reviewed Impact</t>
  </si>
  <si>
    <t>MAX</t>
  </si>
  <si>
    <t>Overall Impact (1.2)</t>
  </si>
  <si>
    <t>Threat</t>
  </si>
  <si>
    <t>Residual Impact</t>
  </si>
  <si>
    <t>Residual Likelihood</t>
  </si>
  <si>
    <t>Likelihood</t>
  </si>
  <si>
    <t>1.2 Impact Assessment on Primary Assets</t>
  </si>
  <si>
    <t>Reviewed Impact (from step 2.1)</t>
  </si>
  <si>
    <t>Likelihood (from step 2.2)</t>
  </si>
  <si>
    <t>Step 2.1: Vulnerabilities &amp; Threat Scenarios Evaluation</t>
  </si>
  <si>
    <r>
      <t xml:space="preserve">(Same values as specified in column 1.2 Overall Impact) </t>
    </r>
    <r>
      <rPr>
        <i/>
        <sz val="11"/>
        <color rgb="FF000000"/>
        <rFont val="Arial"/>
        <family val="2"/>
      </rPr>
      <t>Impact -&gt;</t>
    </r>
  </si>
  <si>
    <t>&lt;=</t>
  </si>
  <si>
    <t>Likelihood Areas (see Table in the Methodology)</t>
  </si>
  <si>
    <t>2.2 Likelihood Assessmenton Supporting Assets</t>
  </si>
  <si>
    <t>Overall Likelihood (2.2)</t>
  </si>
  <si>
    <t>Threats (same as specified in step 2.1)</t>
  </si>
  <si>
    <t>Vulnerability (same as specified in step 2.1)</t>
  </si>
  <si>
    <t>Step 5: Residual Risk</t>
  </si>
  <si>
    <t>&lt;-- Maximum Residual Risk from step 4 for all threats related to corresponding supporting assets</t>
  </si>
  <si>
    <t>Skills</t>
  </si>
  <si>
    <t>Means</t>
  </si>
  <si>
    <t>Opportunity</t>
  </si>
  <si>
    <t>Profit</t>
  </si>
  <si>
    <t>Attention</t>
  </si>
  <si>
    <t>Impunity</t>
  </si>
  <si>
    <t>Detection</t>
  </si>
  <si>
    <t>Step 2: Threat Evaluation</t>
  </si>
  <si>
    <t>Step 3: Risk Evaluation</t>
  </si>
  <si>
    <t>Step 4: Risk Treatment</t>
  </si>
  <si>
    <t>Step 4.1: Risk Treatment and Calculation of Residual Risk for Supporting Assets</t>
  </si>
  <si>
    <t>Step 3.1: Risk Table</t>
  </si>
  <si>
    <t>1. No impact, NA</t>
  </si>
  <si>
    <t>2. Minor</t>
  </si>
  <si>
    <t>3. Severe</t>
  </si>
  <si>
    <t xml:space="preserve">4. Critical </t>
  </si>
  <si>
    <t xml:space="preserve">5. Catastrophic </t>
  </si>
  <si>
    <t>5. Certain</t>
  </si>
  <si>
    <t>Low</t>
  </si>
  <si>
    <t>High</t>
  </si>
  <si>
    <t>4. Very likely</t>
  </si>
  <si>
    <t>Medium</t>
  </si>
  <si>
    <t>3. Likely</t>
  </si>
  <si>
    <t>2. Unlikely</t>
  </si>
  <si>
    <t>1. Very Unlikely</t>
  </si>
  <si>
    <t>Step 3.2: Risk Evaluation</t>
  </si>
  <si>
    <t>Risk level (from Table 3.1)</t>
  </si>
  <si>
    <t>Residual Risk level (from Table 3.1)</t>
  </si>
  <si>
    <t>Residual Risk for Primary Assets</t>
  </si>
  <si>
    <t>5.1 Back Linkage of 4.1 Residual Risk for Supporting Assets to Primary Assets (see 1.3)</t>
  </si>
  <si>
    <t>Threats (same as specified in step 3.1)</t>
  </si>
  <si>
    <t>Vulnerability (same as specified in step 3.1)</t>
  </si>
  <si>
    <t>Justification for attenuating circumstances</t>
  </si>
  <si>
    <t>Student Information</t>
  </si>
  <si>
    <t>Name</t>
  </si>
  <si>
    <t>Surname</t>
  </si>
  <si>
    <t>Case Study</t>
  </si>
  <si>
    <t>Deliverables</t>
  </si>
  <si>
    <t>Date</t>
  </si>
  <si>
    <t>D.a - Assets</t>
  </si>
  <si>
    <t>D.b - Threats</t>
  </si>
  <si>
    <t>D.c - Pre-controls</t>
  </si>
  <si>
    <t>D.d - Post controls</t>
  </si>
  <si>
    <t>&lt;-- Final outcome to be communicated to stakeholders (beside controls)</t>
  </si>
  <si>
    <t>ID (Matricola)</t>
  </si>
  <si>
    <t>x</t>
  </si>
  <si>
    <t>Personnel</t>
  </si>
  <si>
    <t>Performance</t>
  </si>
  <si>
    <t>Branding</t>
  </si>
  <si>
    <t>Environment</t>
  </si>
  <si>
    <t>Matteo</t>
  </si>
  <si>
    <t>Franzil</t>
  </si>
  <si>
    <t>UTM</t>
  </si>
  <si>
    <t>Information</t>
  </si>
  <si>
    <t>Airspace management</t>
  </si>
  <si>
    <t>Service</t>
  </si>
  <si>
    <t>Networking devices</t>
  </si>
  <si>
    <t>Servers</t>
  </si>
  <si>
    <t>UTM devices</t>
  </si>
  <si>
    <t>Customer and company data</t>
  </si>
  <si>
    <t>Communication links</t>
  </si>
  <si>
    <t>Storage devices</t>
  </si>
  <si>
    <t>Data center</t>
  </si>
  <si>
    <t>Loss of integrity means immediate risk for UTM devices, which may be no longer safe and cannot fly</t>
  </si>
  <si>
    <t>Loss of availability means no communication between devices and control centre, with consequences depending on the ability of drones to stop and return safely without communication</t>
  </si>
  <si>
    <t>Loss of availability could lead to catastrophical disasters, damage, incidents and more</t>
  </si>
  <si>
    <t>Loss of confidentiality on data will put both the customers and the company's private information at risk, with additional branding issues and possible regulatory issues</t>
  </si>
  <si>
    <t>Loss of integrity means serious economical damage to data and possible regulatory issues</t>
  </si>
  <si>
    <t>Loss of availability is not as catastrophical as the other two but will cause serious economic problems in the short term</t>
  </si>
  <si>
    <t>Loss of confidentiality implies possible corporate spying on airspace management with short-term risks with regulatory laws</t>
  </si>
  <si>
    <t>Loss of confidentiality may allow eavesdropping on communication between UTM rooms and devices with a possible economical impact</t>
  </si>
  <si>
    <t>Loss of integrity may allow third parties to communicate (e.g. MITM) with catastrophical consequences, terroristic attacks, and more</t>
  </si>
  <si>
    <t>FAA Approval</t>
  </si>
  <si>
    <t>Weather information</t>
  </si>
  <si>
    <t>Map information</t>
  </si>
  <si>
    <t>Airspace management includes congestion control, automated disaster recovery and fallback plans, and collision avoidance: the environment that ensures smooth operation for UTM devices</t>
  </si>
  <si>
    <t>Sensitive information, which may be stored on devices in the whole distributed system (UTM devices, room, servers, etc…). This includes both the operator and the customer's data</t>
  </si>
  <si>
    <t xml:space="preserve">Communication links between UTM devices, the UTM control room, and the server room must be always reliable and high-performing </t>
  </si>
  <si>
    <t xml:space="preserve">FAA Approval is necessary for carrying out air operations, and cannot be overlooked </t>
  </si>
  <si>
    <t>On-time and accurate weather information is fundamental for operating corrections in UTM device routes, suspending operations, etc…</t>
  </si>
  <si>
    <t>Three-dimensional map information including fly and no-fly zones is fundamental for UTM operation</t>
  </si>
  <si>
    <t>Loss of confidentiality implies possible revocation of the approval due to disclosure of business secrets, with possible branding and regulatory impacts</t>
  </si>
  <si>
    <t>Loss of integrity implies possible tampering on the approval itself, changing the content and leading to regulatory and economic issues</t>
  </si>
  <si>
    <t>Loss of availability implies an immediate stop to all flight, with catastrophic consequences on all but environment ones</t>
  </si>
  <si>
    <t>Loss of confidentiality should not be a problem by itself, but may cause small regulatory issues</t>
  </si>
  <si>
    <t>Loss of integrity may cause issues during the UTM devices' flight in case the data gets disrupted or tampered</t>
  </si>
  <si>
    <t xml:space="preserve">Loss of availability may cause even greater issues, as the UTM devices would have to fly unable of local weather issues </t>
  </si>
  <si>
    <t>Loss of confidentiality may cause small regulatory and branding issues and nothing more</t>
  </si>
  <si>
    <t>Loss of integrity, like for Weather information, could lead to tampering and possible catastrophical incidents</t>
  </si>
  <si>
    <t>Loss of availability means total impossibility to even start flying for devices, planning, and impossibility to return for already-in-air devices</t>
  </si>
  <si>
    <t>Server room(s)</t>
  </si>
  <si>
    <t>UTM control room</t>
  </si>
  <si>
    <t>Personnel PCs</t>
  </si>
  <si>
    <t>Wireless transmission dev.</t>
  </si>
  <si>
    <t>UTM device warehouse</t>
  </si>
  <si>
    <t>Malevolent third-parties trying to extort information</t>
  </si>
  <si>
    <t>Partial or total destruction</t>
  </si>
  <si>
    <t>Jamming</t>
  </si>
  <si>
    <t>Spoofing</t>
  </si>
  <si>
    <t>Theft</t>
  </si>
  <si>
    <t>Compromise of information</t>
  </si>
  <si>
    <t>Deterioration in output signal strength, electrical damage or shutdown</t>
  </si>
  <si>
    <t>Social engineering</t>
  </si>
  <si>
    <t>Device defenseless during takeoff or landing</t>
  </si>
  <si>
    <t>Intruder posing as a personnel member (or cleaning workperson)</t>
  </si>
  <si>
    <t>Death by murder or suicide, severe disability or impossibility to work (work-related injuries)</t>
  </si>
  <si>
    <t>Intruders gaining access to the machine (e.g. through call center calls)</t>
  </si>
  <si>
    <t>Physical theft of the machine</t>
  </si>
  <si>
    <t xml:space="preserve">Intruders using jammers, cutting network cables, DDoS </t>
  </si>
  <si>
    <t>MITM attack spoofing origin of packets</t>
  </si>
  <si>
    <t>Y</t>
  </si>
  <si>
    <t>Intrusion or damage to the warehouse could imply immediate revocation of the permit for flight by the FAA, but this is not automatic and could be fixed in a short timeframe</t>
  </si>
  <si>
    <t>UTM devices would probably store little data and theft would not be too dramatic. Map and weather information is assumed to be redundant</t>
  </si>
  <si>
    <t>Depends on the loss of what particular worker</t>
  </si>
  <si>
    <t>PCs could contain local data but not entire copies of the DB, so it would not be as destructive as losing content on the database</t>
  </si>
  <si>
    <t>Temporary unavailability of data can be attenuated in the short period with local caches</t>
  </si>
  <si>
    <t>The data is not physically destroyed and can be accessed in other ways</t>
  </si>
  <si>
    <t>The warehouse is a critical point of failure, but damage to it would have far-reaching consequences and be noticed all over the world</t>
  </si>
  <si>
    <t>Side note: the overall likelihood was calculated as an upper bound average on all parameters, rather than max. This is because too many unlikely but catastrophic threats were given a 5, which was absurd</t>
  </si>
  <si>
    <t>Theft of the drone itself would be a major economic hit and it would be extremely easy even for an unskilled person to do it</t>
  </si>
  <si>
    <t>Destruction of the drone is always a likely event but not as easy as just blocking it</t>
  </si>
  <si>
    <t>Breaking into buildings is very easy for skilled bulgrars and the likelihood rises as the brand gets bigger</t>
  </si>
  <si>
    <t>Destruction of a whole antenna is a very unlikely event</t>
  </si>
  <si>
    <t>Hardware components are usually very less targeted than software components in cyber security</t>
  </si>
  <si>
    <t>Jammers are extremely scarce (and illegal) and it is much easier to just use other ways of interrupting signal</t>
  </si>
  <si>
    <t>Damage to a room is quite unlikely</t>
  </si>
  <si>
    <t>As above: breaking into buildings is very easy for skilled bulgrars and the likelihood rises as the brand gets bigger. Yet, for a manned room, it is slightly harder</t>
  </si>
  <si>
    <t>Same as above</t>
  </si>
  <si>
    <t>Work-related injuries are very common and must be properly recognized</t>
  </si>
  <si>
    <t>Humans are fragile and tend to speak too much, even with relatives. The possibility of information leaking this was happens often</t>
  </si>
  <si>
    <t>The employees' PC are more susceptible to everyday use and may wear out or be damaged in some way quite likely</t>
  </si>
  <si>
    <t>As above: a work PC is a very likely target of malware</t>
  </si>
  <si>
    <t>As above: easy to fool humans with social engineering</t>
  </si>
  <si>
    <t>As above</t>
  </si>
  <si>
    <t>Destruction of a whole data center is highly unlikely and depends on the quality of the infrastructure itself, the provider, etc…(see OVH fire)</t>
  </si>
  <si>
    <t>Breaking into a full fledged data center is not easy due to containerization and possible security guards</t>
  </si>
  <si>
    <t>Just like the data center, the server room is unlikely to be destroyed in the short term</t>
  </si>
  <si>
    <t>Seizing control of a single data center room rather than a whole data center is far easier, less noticeable, and manageable with both physical and malware means</t>
  </si>
  <si>
    <t>It is far more likely that a server fails or stops working than a whole data center or room</t>
  </si>
  <si>
    <t>Same as above: a server can be seized in a million ways, may it be breaking into the room and physically removing it, installing a malware, bad software updates, etc…</t>
  </si>
  <si>
    <t>Servers and smaller devices are easy to remove from their position (although it will trigger immediate response from the company or the data center staff)</t>
  </si>
  <si>
    <t>Spoofing methods are readily available on the web</t>
  </si>
  <si>
    <t>Network hardware devices are slightly less targeted than software</t>
  </si>
  <si>
    <t>Same as above: storage devices can be seized in a million ways, may it be breaking into the room and physically removing it, installing a malware, bad software updates, etc…</t>
  </si>
  <si>
    <t>Small equipement may have a high chance of failure</t>
  </si>
  <si>
    <t>Tapes and HDDs have a very high failure rate</t>
  </si>
  <si>
    <t xml:space="preserve">Assuming redudancy on servers the data can be just accessed in other ways </t>
  </si>
  <si>
    <t>Collision with birds, animals, another UTM device or aerial manned devices</t>
  </si>
  <si>
    <t>Fire or damaging natural disaster</t>
  </si>
  <si>
    <t>Disgruntled employee intentionally causing damage</t>
  </si>
  <si>
    <t>Usage of ventilation system or non-locked access, forceful intrusion (e.g. blasting a door open)</t>
  </si>
  <si>
    <t>Access due to security malpractice (door left open unintentionally)</t>
  </si>
  <si>
    <t>Emergency information</t>
  </si>
  <si>
    <t>Emergency information to be used in contingency plans for protecting mission critical equipment</t>
  </si>
  <si>
    <t>Loss of confidentiality of the emergency information is not tragic although may cause economic and performance issues</t>
  </si>
  <si>
    <t>Loss of availability has somewhat the same results as the above line</t>
  </si>
  <si>
    <t>Loss of integrity of emergency information may impact contingency plans and ultimately cause devastating effects on the whole business, should the plan be needed: data could not be recovered</t>
  </si>
  <si>
    <t>Terrorist / man-made attack</t>
  </si>
  <si>
    <t>Destruction by military-grade weaponry (e.g. unintentional earth-air missile shot towards the device)</t>
  </si>
  <si>
    <t>Destruction by civilians (e.g. damage by annoyed neighbor during landing)</t>
  </si>
  <si>
    <t>Unexpected weather or natural event</t>
  </si>
  <si>
    <t>Unexpected camera or sensor malfunction, lack of power during flight</t>
  </si>
  <si>
    <t>Defective/tainted map or weather data</t>
  </si>
  <si>
    <t>Partial or total destruction, compromise of information</t>
  </si>
  <si>
    <t>Disgruntled employee intentionally causing damage (e.g. destruction or intrusion)</t>
  </si>
  <si>
    <t>Non-adherence to security practices (e.g. unauthorized usage of external disk drive)</t>
  </si>
  <si>
    <t>Compromise by firmware or software vulnerability (e.g. zero-day vulnerability, supply chain compr.)</t>
  </si>
  <si>
    <t>Accidental destruction of device during work (e.g. electrical damage, shutdown)</t>
  </si>
  <si>
    <t>Automated temperature/humidity detection
Fireproof doors</t>
  </si>
  <si>
    <t>Pre-Controls</t>
  </si>
  <si>
    <t>Use modern cryptographic tecniques
Require certificate/fingerprint validation on client side</t>
  </si>
  <si>
    <t>CCTV
Automated intruder alarm
Procedural physical access control</t>
  </si>
  <si>
    <t>CCTV
Procedural physical access control
Credential deletion on employee dismissal</t>
  </si>
  <si>
    <t>CCTV
Guards at entrance
Automated intruder alarm
Procedural physical access control</t>
  </si>
  <si>
    <t>CCTV
Guards at entrance
Alarm on door open for too long
Automated closing doors</t>
  </si>
  <si>
    <t>Firmware/software updates
Firewall/IDS/IPS
Usage of modern cryptographic tecniques
Redudancy</t>
  </si>
  <si>
    <t>Grounding
Use of UPS</t>
  </si>
  <si>
    <t>Redudancy of some components
Failover detection</t>
  </si>
  <si>
    <t>Manual checks on data (testing)
Usage of checksums/hashes</t>
  </si>
  <si>
    <t>Automated projectile avoidance system
Insurance and bonding</t>
  </si>
  <si>
    <t>Temperature and humidity detection
Water detection</t>
  </si>
  <si>
    <t>Software testing on automated path creation</t>
  </si>
  <si>
    <t>CCTV mounted on device
Automated alarm</t>
  </si>
  <si>
    <t>Awareness training
Rules of behavior
Employee policies</t>
  </si>
  <si>
    <t>Psychological support
Awareness training
Rules of behavior
Employee policies</t>
  </si>
  <si>
    <t>Policies and procedures
Rules of behaviour
Software updates</t>
  </si>
  <si>
    <t>CCTV
Locks
Automated alarm
Redundancy</t>
  </si>
  <si>
    <t>Automated temperature/humidity detection
Fireproof doors
Geographical redudancy</t>
  </si>
  <si>
    <t>Automated temperature/humidity detection
Fireproof doors
Same-location redudancy (different rooms)</t>
  </si>
  <si>
    <t>CCTV
Guards at entrance
Automated intruder alarm
Procedural physical access control
Geographical redudancy</t>
  </si>
  <si>
    <t>CCTV
Guards at entrance
Automated intruder alarm
Procedural physical access control
Same-location redudancy (different rooms)</t>
  </si>
  <si>
    <t>Grounding
Use of UPS
Redundancy</t>
  </si>
  <si>
    <t>Automated temperature/humidity detection
Redudancy</t>
  </si>
  <si>
    <t>Non-adherence to security practices (e.g. installation of unauthorized software, backdoors..)</t>
  </si>
  <si>
    <t>Non-adherence to security practices (e.g. installation of third party firmware)</t>
  </si>
  <si>
    <t>Policies and procedures
Rules of behaviour
Software updates
Automated illegal software detection / antivirus</t>
  </si>
  <si>
    <t>Policies and procedures
Rules of behaviour
Firmware updates
Automated illegal software detection / antivirus</t>
  </si>
  <si>
    <t>Grounding
Use of UPS
IDS/IPS with DoS prevention
Firewalls
Cablage redudancy</t>
  </si>
  <si>
    <t>Assessment of salvageable/discardable assets
Migration to a backup site</t>
  </si>
  <si>
    <t>Assessment of salvageable/discardable assets
Evacuation of personnel
Migration to a backup site</t>
  </si>
  <si>
    <t>Immediate failover to redudant data center
Assessment of salvageable/discardable assets
Migration to a backup site</t>
  </si>
  <si>
    <t>Immediate failover to redudant server in cluster
Disposal of server and salvaging of intact parts</t>
  </si>
  <si>
    <t>Immediate failover to alternative network connection</t>
  </si>
  <si>
    <t>Grounding
Use of UPS
Redundancy (RAID)</t>
  </si>
  <si>
    <t>Automated temperature/humidity detection
Redudancy (RAID)</t>
  </si>
  <si>
    <t>Assessment of salvageable/discardable assets
Migration to a backup site
Immediate police response
Locking the culprits in the site</t>
  </si>
  <si>
    <t>Risk level (from step 3.2)</t>
  </si>
  <si>
    <t>Automated door locking on asset removed from place
Automated police/gaurd call</t>
  </si>
  <si>
    <t>Automated door locking on asset removed from place
Automated police/guard call</t>
  </si>
  <si>
    <t>Immediate network isolation of cluster
Switching off the system
Immediate support on site for data recovery and threat removal
Sanification of adjacent networks / whole network</t>
  </si>
  <si>
    <t>Identification of culprit and eventual dismissal
Thorough check on possible compromise on the system
Possible checks on other infrastructure</t>
  </si>
  <si>
    <t>Immediate network isolation of cluster
Switching off the system
Possible switchover to alternative network routes / devices</t>
  </si>
  <si>
    <t>Locking in place the culprit
Identification of culprit and eventual dismissal</t>
  </si>
  <si>
    <t>Failover to alternative network device
On-site response team for removing offending items (e.g. jammers) and restoring capabilities of the system</t>
  </si>
  <si>
    <t>Failover to alternative network device
Immediate block of offending IP</t>
  </si>
  <si>
    <t>Possible switchover to alternative network routes / devices</t>
  </si>
  <si>
    <t>Locking in place the culprit
Identification of culprit with CCTV
Immediate police response</t>
  </si>
  <si>
    <t>Identification of culprit with CCTV</t>
  </si>
  <si>
    <t>Identification of culprit with CCTV
Immediate police response</t>
  </si>
  <si>
    <t>Assessment of salvageable/discardable assets
Migration to a backup site
Immediate police response
Locking the culprits in the room</t>
  </si>
  <si>
    <t>Dismissal of employee
Thorough check on possible compromise on the system</t>
  </si>
  <si>
    <t>Immediate network isolation of corporate segment
Switching off the system
Immediate support on site for data recovery and threat removal</t>
  </si>
  <si>
    <t>Denouncing illegal activity to police
Psychological support
Assessment of leaked information</t>
  </si>
  <si>
    <t>Dismissal of employee
Assessment of leaked information</t>
  </si>
  <si>
    <t>Assessment of salvageable/discardable assets
Migration to a secondary site
Immediate police response</t>
  </si>
  <si>
    <t>Reporting incident to police / high court</t>
  </si>
  <si>
    <t>Immediate grounding of device</t>
  </si>
  <si>
    <t>Localization of device if possible
Assessment of salvageable assets</t>
  </si>
  <si>
    <t>Reviewed Impact (from step 3.1)</t>
  </si>
  <si>
    <t>Likelihood (from step 3.2)</t>
  </si>
  <si>
    <t>Disclosure of information both inside and outside the company</t>
  </si>
  <si>
    <t>A disclosure of secret information is usually a very impactful event, but it is really difficult to both leak a significant amount of data or make a complete dump of the system</t>
  </si>
  <si>
    <t>Unlike destruction, violating the PC is harmful as it can be used as a hop to the rest of the network</t>
  </si>
  <si>
    <t>Firmware/software updates
Firewall/IDS/IPS
Usage of modern cryptographic tecniques
Access control
Encryption of PC disks</t>
  </si>
  <si>
    <t>This risk is impossible to mitigate: likelihood is completely undependent on any control we implement, while the impact, given the vast approaches available for social engineering, the skills available to the attacker, and more, means we cannot go lower than 4/2 and must be able to accept this risk, and hope that the employees do not get caught in such a situation</t>
  </si>
  <si>
    <t>CCTV
Locks
Automated alarm
Redundancy
Drive encryption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</si>
</sst>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ont>
    <font>
      <b/>
      <sz val="18"/>
      <color rgb="FF000000"/>
      <name val="Arial"/>
      <family val="2"/>
    </font>
    <font>
      <sz val="11"/>
      <color rgb="FF000000"/>
      <name val="Arial"/>
      <family val="2"/>
    </font>
    <font>
      <b/>
      <sz val="14"/>
      <color rgb="FF000000"/>
      <name val="Arial"/>
      <family val="2"/>
    </font>
    <font>
      <sz val="10"/>
      <name val="Arial"/>
      <family val="2"/>
    </font>
    <font>
      <b/>
      <i/>
      <sz val="12"/>
      <color rgb="FF000000"/>
      <name val="Arial"/>
      <family val="2"/>
    </font>
    <font>
      <sz val="11"/>
      <color rgb="FF000000"/>
      <name val="Arial"/>
      <family val="2"/>
    </font>
    <font>
      <b/>
      <sz val="12"/>
      <color rgb="FF000000"/>
      <name val="Arial"/>
      <family val="2"/>
    </font>
    <font>
      <b/>
      <sz val="11"/>
      <color rgb="FF000000"/>
      <name val="Arial"/>
      <family val="2"/>
    </font>
    <font>
      <sz val="11"/>
      <color rgb="FF000000"/>
      <name val="Arial"/>
      <family val="2"/>
    </font>
    <font>
      <sz val="11"/>
      <color rgb="FF000000"/>
      <name val="Arial"/>
      <family val="2"/>
    </font>
    <font>
      <sz val="10"/>
      <color rgb="FF000000"/>
      <name val="Arial"/>
      <family val="2"/>
    </font>
    <font>
      <i/>
      <sz val="11"/>
      <color rgb="FF000000"/>
      <name val="Arial"/>
      <family val="2"/>
    </font>
    <font>
      <i/>
      <sz val="11"/>
      <name val="Arial"/>
      <family val="2"/>
    </font>
    <font>
      <b/>
      <i/>
      <sz val="12"/>
      <name val="Arial"/>
      <family val="2"/>
    </font>
    <font>
      <b/>
      <i/>
      <sz val="12"/>
      <name val="Arial"/>
      <family val="2"/>
    </font>
    <font>
      <sz val="12"/>
      <color rgb="FF000000"/>
      <name val="Arial"/>
      <family val="2"/>
    </font>
    <font>
      <sz val="12"/>
      <color rgb="FF000000"/>
      <name val="Arial"/>
      <family val="2"/>
    </font>
    <font>
      <b/>
      <sz val="10"/>
      <name val="Arial"/>
      <family val="2"/>
    </font>
    <font>
      <u/>
      <sz val="10"/>
      <color theme="10"/>
      <name val="Arial"/>
      <family val="2"/>
    </font>
    <font>
      <u/>
      <sz val="10"/>
      <color theme="11"/>
      <name val="Arial"/>
      <family val="2"/>
    </font>
    <font>
      <b/>
      <sz val="12"/>
      <name val="Arial"/>
      <family val="2"/>
    </font>
    <font>
      <sz val="11"/>
      <name val="Arial"/>
      <family val="2"/>
    </font>
    <font>
      <sz val="18"/>
      <name val="Arial"/>
      <family val="2"/>
    </font>
    <font>
      <sz val="16"/>
      <name val="Arial"/>
      <family val="2"/>
    </font>
    <font>
      <b/>
      <i/>
      <sz val="14"/>
      <color rgb="FF000000"/>
      <name val="Arial"/>
      <family val="2"/>
    </font>
    <font>
      <sz val="12"/>
      <name val="Times New Roman"/>
      <family val="1"/>
    </font>
    <font>
      <b/>
      <sz val="18"/>
      <name val="Arial"/>
      <family val="2"/>
    </font>
    <font>
      <i/>
      <sz val="18"/>
      <name val="Arial"/>
      <family val="2"/>
    </font>
    <font>
      <sz val="10"/>
      <color theme="1"/>
      <name val="Arial"/>
      <family val="2"/>
    </font>
    <font>
      <sz val="11"/>
      <color theme="1"/>
      <name val="Arial"/>
      <family val="2"/>
    </font>
    <font>
      <b/>
      <sz val="9"/>
      <color rgb="FF000000"/>
      <name val="Arial"/>
      <family val="2"/>
    </font>
    <font>
      <sz val="8"/>
      <name val="Arial"/>
      <family val="2"/>
    </font>
    <font>
      <sz val="8"/>
      <name val="Arial"/>
    </font>
    <font>
      <b/>
      <i/>
      <sz val="11"/>
      <color rgb="FF000000"/>
      <name val="Arial"/>
      <family val="2"/>
    </font>
    <font>
      <strike/>
      <sz val="11"/>
      <color rgb="FF000000"/>
      <name val="Arial"/>
      <family val="2"/>
    </font>
    <font>
      <strike/>
      <sz val="12"/>
      <color rgb="FF000000"/>
      <name val="Arial"/>
      <family val="2"/>
    </font>
    <font>
      <strike/>
      <sz val="10"/>
      <name val="Arial"/>
      <family val="2"/>
    </font>
    <font>
      <b/>
      <i/>
      <sz val="18"/>
      <name val="Arial"/>
      <family val="2"/>
    </font>
  </fonts>
  <fills count="10">
    <fill>
      <patternFill patternType="none"/>
    </fill>
    <fill>
      <patternFill patternType="gray125"/>
    </fill>
    <fill>
      <patternFill patternType="none"/>
    </fill>
    <fill>
      <patternFill patternType="solid">
        <fgColor rgb="FFD8D8D8"/>
        <bgColor indexed="64"/>
      </patternFill>
    </fill>
    <fill>
      <patternFill patternType="solid">
        <fgColor rgb="FFD9D9D9"/>
        <bgColor indexed="64"/>
      </patternFill>
    </fill>
    <fill>
      <patternFill patternType="solid">
        <fgColor rgb="FFFFFF66"/>
        <bgColor indexed="64"/>
      </patternFill>
    </fill>
    <fill>
      <patternFill patternType="solid">
        <fgColor rgb="FFFF0000"/>
        <bgColor indexed="64"/>
      </patternFill>
    </fill>
    <fill>
      <patternFill patternType="solid">
        <fgColor rgb="FFFAC090"/>
        <bgColor indexed="64"/>
      </patternFill>
    </fill>
    <fill>
      <patternFill patternType="solid">
        <fgColor rgb="FFFFFF00"/>
        <bgColor indexed="64"/>
      </patternFill>
    </fill>
    <fill>
      <patternFill patternType="solid">
        <fgColor theme="1"/>
        <bgColor indexed="64"/>
      </patternFill>
    </fill>
  </fills>
  <borders count="22">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right style="thin">
        <color rgb="FF000000"/>
      </right>
      <top style="thin">
        <color rgb="FF000000"/>
      </top>
      <bottom style="thin">
        <color indexed="64"/>
      </bottom>
      <diagonal/>
    </border>
    <border>
      <left style="thin">
        <color auto="1"/>
      </left>
      <right style="thin">
        <color rgb="FF000000"/>
      </right>
      <top/>
      <bottom style="thin">
        <color indexed="64"/>
      </bottom>
      <diagonal/>
    </border>
  </borders>
  <cellStyleXfs count="156">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1" fillId="2" borderId="1"/>
  </cellStyleXfs>
  <cellXfs count="179">
    <xf numFmtId="0" fontId="0" fillId="0" borderId="0" xfId="0"/>
    <xf numFmtId="0" fontId="4" fillId="2" borderId="1" xfId="0" applyFont="1" applyFill="1" applyBorder="1" applyAlignment="1">
      <alignment vertical="center" wrapText="1"/>
    </xf>
    <xf numFmtId="0" fontId="5"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2" borderId="2"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6" fillId="2" borderId="2" xfId="0" applyFont="1" applyFill="1" applyBorder="1" applyAlignment="1">
      <alignment horizontal="center" vertical="center" wrapText="1"/>
    </xf>
    <xf numFmtId="0" fontId="0" fillId="0" borderId="0" xfId="0"/>
    <xf numFmtId="0" fontId="0" fillId="0" borderId="0" xfId="0"/>
    <xf numFmtId="0" fontId="6" fillId="2" borderId="2"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0" borderId="2" xfId="0" applyBorder="1" applyAlignment="1">
      <alignment horizontal="center" vertical="center"/>
    </xf>
    <xf numFmtId="0" fontId="2" fillId="2" borderId="2" xfId="0" applyFont="1" applyFill="1" applyBorder="1" applyAlignment="1">
      <alignment horizontal="center" vertical="center" wrapText="1"/>
    </xf>
    <xf numFmtId="0" fontId="18" fillId="0" borderId="0" xfId="0" applyFont="1"/>
    <xf numFmtId="0" fontId="2" fillId="2" borderId="4"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22" fillId="0" borderId="2" xfId="0" applyFont="1" applyBorder="1" applyAlignment="1">
      <alignment horizontal="center" vertical="center" wrapText="1"/>
    </xf>
    <xf numFmtId="0" fontId="24" fillId="0" borderId="0" xfId="0" applyFont="1"/>
    <xf numFmtId="0" fontId="23" fillId="0" borderId="0" xfId="0" applyFont="1"/>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25" fillId="2" borderId="1" xfId="0" applyFont="1" applyFill="1" applyBorder="1" applyAlignment="1">
      <alignment horizontal="center" vertical="center" wrapText="1"/>
    </xf>
    <xf numFmtId="0" fontId="26" fillId="4" borderId="12" xfId="0" applyFont="1" applyFill="1" applyBorder="1" applyAlignment="1">
      <alignment horizontal="justify" vertical="center" wrapText="1"/>
    </xf>
    <xf numFmtId="0" fontId="26" fillId="3" borderId="12" xfId="0" applyFont="1" applyFill="1" applyBorder="1" applyAlignment="1">
      <alignment horizontal="justify" vertical="center" wrapText="1"/>
    </xf>
    <xf numFmtId="0" fontId="26" fillId="5" borderId="13" xfId="0" applyFont="1" applyFill="1" applyBorder="1" applyAlignment="1">
      <alignment horizontal="center" vertical="center"/>
    </xf>
    <xf numFmtId="0" fontId="26" fillId="6" borderId="13" xfId="0" applyFont="1" applyFill="1" applyBorder="1" applyAlignment="1">
      <alignment horizontal="center" vertical="center"/>
    </xf>
    <xf numFmtId="0" fontId="26" fillId="7" borderId="13" xfId="0" applyFont="1" applyFill="1" applyBorder="1" applyAlignment="1">
      <alignment horizontal="center" vertical="center"/>
    </xf>
    <xf numFmtId="0" fontId="27" fillId="0" borderId="0" xfId="0" applyFont="1"/>
    <xf numFmtId="0" fontId="28" fillId="0" borderId="0" xfId="0" applyFont="1"/>
    <xf numFmtId="0" fontId="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14" fontId="28" fillId="0" borderId="0" xfId="0" applyNumberFormat="1" applyFont="1" applyAlignment="1">
      <alignment horizontal="left"/>
    </xf>
    <xf numFmtId="0" fontId="28" fillId="0" borderId="0" xfId="0" applyNumberFormat="1" applyFont="1" applyAlignment="1">
      <alignment horizontal="left"/>
    </xf>
    <xf numFmtId="0" fontId="24" fillId="0" borderId="0" xfId="0" applyFont="1" applyAlignment="1">
      <alignment vertical="center"/>
    </xf>
    <xf numFmtId="0" fontId="5" fillId="2" borderId="14" xfId="155" applyFont="1" applyBorder="1" applyAlignment="1">
      <alignment horizontal="center" vertical="center" wrapText="1"/>
    </xf>
    <xf numFmtId="0" fontId="30" fillId="2" borderId="14" xfId="155" applyFont="1" applyBorder="1" applyAlignment="1">
      <alignment horizontal="center" vertical="center" wrapText="1"/>
    </xf>
    <xf numFmtId="0" fontId="12" fillId="2" borderId="14" xfId="155" applyFont="1" applyBorder="1" applyAlignment="1">
      <alignment horizontal="center" vertical="center" wrapText="1"/>
    </xf>
    <xf numFmtId="0" fontId="2" fillId="2" borderId="14" xfId="155" applyFont="1" applyBorder="1" applyAlignment="1">
      <alignment horizontal="center" vertical="center" wrapText="1"/>
    </xf>
    <xf numFmtId="0" fontId="0" fillId="0" borderId="1" xfId="0" applyBorder="1" applyAlignment="1"/>
    <xf numFmtId="0" fontId="0" fillId="0" borderId="0" xfId="0" applyAlignment="1"/>
    <xf numFmtId="0" fontId="2"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0" fillId="0" borderId="0" xfId="0"/>
    <xf numFmtId="0" fontId="9" fillId="2" borderId="2"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2" fillId="2" borderId="14" xfId="155" applyFont="1" applyBorder="1" applyAlignment="1">
      <alignment horizontal="left" vertical="center"/>
    </xf>
    <xf numFmtId="0" fontId="4" fillId="0" borderId="0" xfId="0" applyFont="1" applyAlignment="1">
      <alignment horizontal="left" vertical="center"/>
    </xf>
    <xf numFmtId="0" fontId="0" fillId="0" borderId="0" xfId="0" applyAlignment="1">
      <alignment horizontal="left"/>
    </xf>
    <xf numFmtId="0" fontId="31"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0" fillId="0" borderId="0" xfId="0" applyAlignment="1">
      <alignment horizontal="center" vertical="center"/>
    </xf>
    <xf numFmtId="0" fontId="3" fillId="8" borderId="9" xfId="0" applyFont="1" applyFill="1" applyBorder="1" applyAlignment="1">
      <alignment horizontal="left" vertical="center"/>
    </xf>
    <xf numFmtId="0" fontId="3" fillId="8" borderId="1" xfId="0" applyFont="1" applyFill="1" applyBorder="1" applyAlignment="1">
      <alignment horizontal="center" vertical="center" wrapText="1"/>
    </xf>
    <xf numFmtId="0" fontId="24" fillId="8" borderId="0" xfId="0" applyFont="1" applyFill="1"/>
    <xf numFmtId="0" fontId="2" fillId="2" borderId="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0" borderId="0" xfId="0"/>
    <xf numFmtId="0" fontId="13" fillId="0" borderId="2" xfId="0" applyFont="1" applyBorder="1" applyAlignment="1">
      <alignment vertical="center"/>
    </xf>
    <xf numFmtId="0" fontId="0" fillId="0" borderId="0" xfId="0" applyAlignment="1">
      <alignment wrapText="1"/>
    </xf>
    <xf numFmtId="0" fontId="32" fillId="0" borderId="0" xfId="0" applyFont="1"/>
    <xf numFmtId="0" fontId="32" fillId="0" borderId="0" xfId="0" applyFont="1" applyAlignment="1">
      <alignment wrapText="1"/>
    </xf>
    <xf numFmtId="0" fontId="0" fillId="0" borderId="0" xfId="0" applyAlignment="1">
      <alignment horizontal="left" vertical="center"/>
    </xf>
    <xf numFmtId="0" fontId="26" fillId="0" borderId="2" xfId="0" applyFont="1" applyBorder="1" applyAlignment="1">
      <alignment horizontal="justify" vertical="center"/>
    </xf>
    <xf numFmtId="0" fontId="26" fillId="0" borderId="2" xfId="0" applyFont="1" applyBorder="1" applyAlignment="1">
      <alignment horizontal="center" vertical="center"/>
    </xf>
    <xf numFmtId="0" fontId="26" fillId="3" borderId="2" xfId="0" applyFont="1" applyFill="1" applyBorder="1" applyAlignment="1">
      <alignment horizontal="center" vertical="center"/>
    </xf>
    <xf numFmtId="0" fontId="26" fillId="3" borderId="2" xfId="0" applyFont="1" applyFill="1" applyBorder="1" applyAlignment="1">
      <alignment horizontal="center" vertical="center" wrapText="1"/>
    </xf>
    <xf numFmtId="0" fontId="0" fillId="0" borderId="2" xfId="0" applyBorder="1" applyAlignment="1"/>
    <xf numFmtId="0" fontId="13" fillId="2" borderId="2" xfId="0" applyFont="1" applyFill="1" applyBorder="1" applyAlignment="1">
      <alignment horizontal="center" vertical="center" wrapText="1"/>
    </xf>
    <xf numFmtId="0" fontId="0" fillId="0" borderId="0" xfId="0" applyAlignment="1">
      <alignment horizontal="center"/>
    </xf>
    <xf numFmtId="0" fontId="15" fillId="2" borderId="2" xfId="0" applyFont="1" applyFill="1" applyBorder="1" applyAlignment="1">
      <alignment horizontal="center" vertical="center" wrapText="1"/>
    </xf>
    <xf numFmtId="0" fontId="4" fillId="0" borderId="2" xfId="0" applyFont="1" applyBorder="1" applyAlignment="1"/>
    <xf numFmtId="0" fontId="32" fillId="0" borderId="0" xfId="0" applyFont="1" applyAlignment="1"/>
    <xf numFmtId="0" fontId="2" fillId="0"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2" fillId="0" borderId="0" xfId="0" applyFont="1"/>
    <xf numFmtId="0" fontId="2"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34" fillId="2" borderId="2" xfId="0" applyFont="1" applyFill="1" applyBorder="1" applyAlignment="1">
      <alignment horizontal="center" vertical="center"/>
    </xf>
    <xf numFmtId="0" fontId="22" fillId="0" borderId="2" xfId="0" applyFont="1" applyBorder="1" applyAlignment="1">
      <alignment vertical="center" wrapText="1"/>
    </xf>
    <xf numFmtId="0" fontId="22" fillId="0" borderId="0" xfId="0" applyFont="1" applyAlignment="1">
      <alignment vertical="center"/>
    </xf>
    <xf numFmtId="0" fontId="36" fillId="2" borderId="2" xfId="0" applyFont="1" applyFill="1" applyBorder="1" applyAlignment="1">
      <alignment horizontal="center" vertical="center" wrapText="1"/>
    </xf>
    <xf numFmtId="0" fontId="37" fillId="0" borderId="0" xfId="0" applyFont="1"/>
    <xf numFmtId="0" fontId="36" fillId="9"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2" fillId="9" borderId="2" xfId="0" applyFont="1" applyFill="1" applyBorder="1" applyAlignment="1">
      <alignment horizontal="left" vertical="center" wrapText="1"/>
    </xf>
    <xf numFmtId="0" fontId="35" fillId="9" borderId="2" xfId="0" applyFont="1" applyFill="1" applyBorder="1" applyAlignment="1">
      <alignment horizontal="left" vertical="center" wrapText="1"/>
    </xf>
    <xf numFmtId="0" fontId="16" fillId="9" borderId="2" xfId="0" applyFont="1" applyFill="1" applyBorder="1" applyAlignment="1">
      <alignment horizontal="center" vertical="center" wrapText="1"/>
    </xf>
    <xf numFmtId="0" fontId="17" fillId="9" borderId="2" xfId="0" applyFont="1" applyFill="1" applyBorder="1" applyAlignment="1">
      <alignment horizontal="center" wrapText="1"/>
    </xf>
    <xf numFmtId="0" fontId="22" fillId="9" borderId="2" xfId="0" applyFont="1" applyFill="1" applyBorder="1" applyAlignment="1">
      <alignment vertical="center" wrapText="1"/>
    </xf>
    <xf numFmtId="0" fontId="2" fillId="9" borderId="2" xfId="0" applyFont="1" applyFill="1" applyBorder="1" applyAlignment="1">
      <alignment wrapText="1"/>
    </xf>
    <xf numFmtId="0" fontId="12" fillId="2" borderId="21"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0" fillId="0" borderId="0" xfId="0"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2" borderId="2" xfId="0" applyFont="1" applyFill="1" applyBorder="1" applyAlignment="1">
      <alignment horizontal="center" vertical="center" textRotation="180" wrapText="1"/>
    </xf>
    <xf numFmtId="0" fontId="0" fillId="0" borderId="0" xfId="0" applyAlignment="1">
      <alignment horizontal="left" vertical="center" wrapText="1"/>
    </xf>
    <xf numFmtId="0" fontId="38" fillId="0" borderId="0" xfId="0" applyFont="1" applyAlignment="1">
      <alignment horizontal="center" vertical="center"/>
    </xf>
    <xf numFmtId="0" fontId="12" fillId="2" borderId="15" xfId="155" applyFont="1" applyBorder="1" applyAlignment="1">
      <alignment horizontal="center" vertical="center" wrapText="1"/>
    </xf>
    <xf numFmtId="0" fontId="4" fillId="2" borderId="16" xfId="155" applyFont="1" applyBorder="1"/>
    <xf numFmtId="0" fontId="4" fillId="2" borderId="17" xfId="155" applyFont="1" applyBorder="1"/>
    <xf numFmtId="0" fontId="2" fillId="2" borderId="15" xfId="155" applyFont="1" applyBorder="1" applyAlignment="1">
      <alignment horizontal="center" vertical="center" wrapText="1"/>
    </xf>
    <xf numFmtId="0" fontId="29" fillId="2" borderId="15" xfId="155" applyFont="1" applyBorder="1" applyAlignment="1">
      <alignment horizontal="center" vertical="center" wrapText="1"/>
    </xf>
    <xf numFmtId="0" fontId="4" fillId="2" borderId="16" xfId="155" applyFont="1" applyBorder="1" applyAlignment="1">
      <alignment horizontal="center" wrapText="1"/>
    </xf>
    <xf numFmtId="0" fontId="4" fillId="2" borderId="17" xfId="155" applyFont="1" applyBorder="1" applyAlignment="1">
      <alignment horizontal="center" wrapText="1"/>
    </xf>
    <xf numFmtId="0" fontId="1" fillId="2" borderId="2" xfId="0" applyFont="1" applyFill="1" applyBorder="1" applyAlignment="1">
      <alignment horizontal="center" vertical="center" wrapText="1"/>
    </xf>
    <xf numFmtId="0" fontId="0" fillId="0" borderId="2" xfId="0" applyBorder="1"/>
    <xf numFmtId="0" fontId="3" fillId="2" borderId="2" xfId="0" applyFont="1" applyFill="1" applyBorder="1" applyAlignment="1">
      <alignment horizontal="center" vertical="center" wrapText="1"/>
    </xf>
    <xf numFmtId="0" fontId="0" fillId="0" borderId="2" xfId="0" applyBorder="1" applyAlignment="1">
      <alignment horizontal="center" vertical="center"/>
    </xf>
    <xf numFmtId="0" fontId="2"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2" fillId="2" borderId="6" xfId="0" applyFont="1" applyFill="1" applyBorder="1" applyAlignment="1">
      <alignment horizontal="right" vertical="center" wrapText="1"/>
    </xf>
    <xf numFmtId="0" fontId="12" fillId="2" borderId="7" xfId="0" applyFont="1" applyFill="1" applyBorder="1" applyAlignment="1">
      <alignment horizontal="right" vertical="center" wrapText="1"/>
    </xf>
    <xf numFmtId="0" fontId="12" fillId="2" borderId="8" xfId="0" applyFont="1" applyFill="1" applyBorder="1" applyAlignment="1">
      <alignment horizontal="right"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5"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0" fillId="0" borderId="2" xfId="0" applyBorder="1" applyAlignment="1">
      <alignment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26" fillId="0" borderId="2" xfId="0" applyFont="1" applyBorder="1" applyAlignment="1">
      <alignment horizontal="center" vertical="center"/>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2" fillId="0" borderId="3" xfId="0" applyFont="1" applyBorder="1" applyAlignment="1">
      <alignment horizontal="left" vertical="center"/>
    </xf>
    <xf numFmtId="0" fontId="22" fillId="0" borderId="5" xfId="0" applyFont="1" applyBorder="1" applyAlignment="1">
      <alignment horizontal="left" vertical="center"/>
    </xf>
    <xf numFmtId="0" fontId="12" fillId="2" borderId="1" xfId="155" applyFont="1" applyBorder="1" applyAlignment="1">
      <alignment horizontal="center" vertical="center" wrapText="1"/>
    </xf>
  </cellXfs>
  <cellStyles count="156">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xfId="121" builtinId="8" hidden="1"/>
    <cellStyle name="Collegamento ipertestuale" xfId="123" builtinId="8" hidden="1"/>
    <cellStyle name="Collegamento ipertestuale" xfId="125" builtinId="8" hidden="1"/>
    <cellStyle name="Collegamento ipertestuale" xfId="127" builtinId="8" hidden="1"/>
    <cellStyle name="Collegamento ipertestuale" xfId="129" builtinId="8" hidden="1"/>
    <cellStyle name="Collegamento ipertestuale" xfId="131" builtinId="8" hidden="1"/>
    <cellStyle name="Collegamento ipertestuale" xfId="133" builtinId="8" hidden="1"/>
    <cellStyle name="Collegamento ipertestuale" xfId="135" builtinId="8" hidden="1"/>
    <cellStyle name="Collegamento ipertestuale" xfId="137" builtinId="8" hidden="1"/>
    <cellStyle name="Collegamento ipertestuale" xfId="139" builtinId="8" hidden="1"/>
    <cellStyle name="Collegamento ipertestuale" xfId="141" builtinId="8" hidden="1"/>
    <cellStyle name="Collegamento ipertestuale" xfId="143" builtinId="8" hidden="1"/>
    <cellStyle name="Collegamento ipertestuale" xfId="145" builtinId="8" hidden="1"/>
    <cellStyle name="Collegamento ipertestuale" xfId="147" builtinId="8" hidden="1"/>
    <cellStyle name="Collegamento ipertestuale" xfId="149" builtinId="8" hidden="1"/>
    <cellStyle name="Collegamento ipertestuale" xfId="151" builtinId="8" hidden="1"/>
    <cellStyle name="Collegamento ipertestuale" xfId="153"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Collegamento ipertestuale visitato" xfId="122" builtinId="9" hidden="1"/>
    <cellStyle name="Collegamento ipertestuale visitato" xfId="124" builtinId="9" hidden="1"/>
    <cellStyle name="Collegamento ipertestuale visitato" xfId="126" builtinId="9" hidden="1"/>
    <cellStyle name="Collegamento ipertestuale visitato" xfId="128" builtinId="9" hidden="1"/>
    <cellStyle name="Collegamento ipertestuale visitato" xfId="130" builtinId="9" hidden="1"/>
    <cellStyle name="Collegamento ipertestuale visitato" xfId="132" builtinId="9" hidden="1"/>
    <cellStyle name="Collegamento ipertestuale visitato" xfId="134" builtinId="9" hidden="1"/>
    <cellStyle name="Collegamento ipertestuale visitato" xfId="136" builtinId="9" hidden="1"/>
    <cellStyle name="Collegamento ipertestuale visitato" xfId="138" builtinId="9" hidden="1"/>
    <cellStyle name="Collegamento ipertestuale visitato" xfId="140" builtinId="9" hidden="1"/>
    <cellStyle name="Collegamento ipertestuale visitato" xfId="142" builtinId="9" hidden="1"/>
    <cellStyle name="Collegamento ipertestuale visitato" xfId="144" builtinId="9" hidden="1"/>
    <cellStyle name="Collegamento ipertestuale visitato" xfId="146" builtinId="9" hidden="1"/>
    <cellStyle name="Collegamento ipertestuale visitato" xfId="148" builtinId="9" hidden="1"/>
    <cellStyle name="Collegamento ipertestuale visitato" xfId="150" builtinId="9" hidden="1"/>
    <cellStyle name="Collegamento ipertestuale visitato" xfId="152" builtinId="9" hidden="1"/>
    <cellStyle name="Collegamento ipertestuale visitato" xfId="154" builtinId="9" hidden="1"/>
    <cellStyle name="Normale" xfId="0" builtinId="0"/>
    <cellStyle name="Normale 2" xfId="155" xr:uid="{07C7EDE4-BC40-43BC-8319-8ABE367A46EC}"/>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ill>
        <patternFill>
          <bgColor rgb="FFFF0000"/>
        </patternFill>
      </fill>
    </dxf>
    <dxf>
      <fill>
        <patternFill>
          <bgColor theme="9" tint="-0.499984740745262"/>
        </patternFill>
      </fill>
    </dxf>
    <dxf>
      <fill>
        <patternFill>
          <bgColor rgb="FFFFC000"/>
        </patternFill>
      </fill>
    </dxf>
    <dxf>
      <fill>
        <patternFill>
          <bgColor rgb="FFFF0000"/>
        </patternFill>
      </fill>
    </dxf>
    <dxf>
      <fill>
        <patternFill>
          <bgColor theme="9" tint="-0.499984740745262"/>
        </patternFill>
      </fill>
    </dxf>
    <dxf>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zoomScaleNormal="100" workbookViewId="0">
      <selection activeCell="A12" sqref="A12"/>
    </sheetView>
  </sheetViews>
  <sheetFormatPr defaultColWidth="11.46484375" defaultRowHeight="12.75" x14ac:dyDescent="0.35"/>
  <cols>
    <col min="1" max="1" width="28.33203125" customWidth="1"/>
    <col min="2" max="2" width="42.86328125" customWidth="1"/>
  </cols>
  <sheetData>
    <row r="1" spans="1:3" ht="22.5" x14ac:dyDescent="0.6">
      <c r="A1" s="30" t="s">
        <v>100</v>
      </c>
      <c r="B1" s="21"/>
    </row>
    <row r="2" spans="1:3" ht="22.5" x14ac:dyDescent="0.6">
      <c r="A2" s="21" t="s">
        <v>101</v>
      </c>
      <c r="B2" s="31" t="s">
        <v>117</v>
      </c>
    </row>
    <row r="3" spans="1:3" ht="22.5" x14ac:dyDescent="0.6">
      <c r="A3" s="21" t="s">
        <v>102</v>
      </c>
      <c r="B3" s="31" t="s">
        <v>118</v>
      </c>
    </row>
    <row r="4" spans="1:3" s="10" customFormat="1" ht="22.5" x14ac:dyDescent="0.6">
      <c r="A4" s="21" t="s">
        <v>111</v>
      </c>
      <c r="B4" s="37">
        <v>221214</v>
      </c>
    </row>
    <row r="5" spans="1:3" ht="22.15" x14ac:dyDescent="0.55000000000000004">
      <c r="A5" s="21"/>
      <c r="B5" s="21"/>
    </row>
    <row r="6" spans="1:3" ht="22.5" x14ac:dyDescent="0.6">
      <c r="A6" s="30" t="s">
        <v>103</v>
      </c>
      <c r="B6" s="31" t="s">
        <v>119</v>
      </c>
    </row>
    <row r="7" spans="1:3" ht="22.15" x14ac:dyDescent="0.55000000000000004">
      <c r="A7" s="21"/>
      <c r="B7" s="21"/>
    </row>
    <row r="8" spans="1:3" s="10" customFormat="1" ht="22.5" x14ac:dyDescent="0.6">
      <c r="A8" s="30" t="s">
        <v>104</v>
      </c>
      <c r="B8" s="30" t="s">
        <v>105</v>
      </c>
    </row>
    <row r="9" spans="1:3" ht="22.5" x14ac:dyDescent="0.6">
      <c r="A9" s="21" t="s">
        <v>106</v>
      </c>
      <c r="B9" s="36">
        <v>44268</v>
      </c>
      <c r="C9" s="38"/>
    </row>
    <row r="10" spans="1:3" ht="22.5" x14ac:dyDescent="0.6">
      <c r="A10" s="21" t="s">
        <v>107</v>
      </c>
      <c r="B10" s="36">
        <v>44277</v>
      </c>
    </row>
    <row r="11" spans="1:3" ht="22.5" x14ac:dyDescent="0.6">
      <c r="A11" s="21" t="s">
        <v>108</v>
      </c>
      <c r="B11" s="31"/>
    </row>
    <row r="12" spans="1:3" ht="22.5" x14ac:dyDescent="0.6">
      <c r="A12" s="21" t="s">
        <v>109</v>
      </c>
      <c r="B12" s="31"/>
    </row>
  </sheetData>
  <pageMargins left="0.75" right="0.75" top="1" bottom="1" header="0.5" footer="0.5"/>
  <pageSetup paperSize="9" orientation="portrait" horizontalDpi="4294967293"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E12" sqref="E12"/>
    </sheetView>
  </sheetViews>
  <sheetFormatPr defaultColWidth="11.46484375" defaultRowHeight="12.75" x14ac:dyDescent="0.35"/>
  <cols>
    <col min="1" max="1" width="32.33203125" customWidth="1"/>
    <col min="2" max="6" width="13.33203125" customWidth="1"/>
  </cols>
  <sheetData>
    <row r="1" spans="1:9" ht="22.5" x14ac:dyDescent="0.35">
      <c r="A1" s="146" t="s">
        <v>65</v>
      </c>
      <c r="B1" s="147"/>
      <c r="C1" s="147"/>
      <c r="D1" s="147"/>
      <c r="E1" s="147"/>
      <c r="F1" s="147"/>
    </row>
    <row r="2" spans="1:9" ht="17.649999999999999" x14ac:dyDescent="0.35">
      <c r="A2" s="128" t="s">
        <v>96</v>
      </c>
      <c r="B2" s="129"/>
      <c r="C2" s="129"/>
      <c r="D2" s="129"/>
      <c r="E2" s="129"/>
      <c r="F2" s="129"/>
    </row>
    <row r="3" spans="1:9" ht="30" x14ac:dyDescent="0.35">
      <c r="A3" s="12" t="s">
        <v>40</v>
      </c>
      <c r="B3" s="19" t="str">
        <f>'1.2 Impact Assessment'!A5</f>
        <v>Airspace management</v>
      </c>
      <c r="C3" s="19" t="str">
        <f>'1.2 Impact Assessment'!A8</f>
        <v>Customer and company data</v>
      </c>
      <c r="D3" s="19" t="str">
        <f>'1.2 Impact Assessment'!A11</f>
        <v>Communication links</v>
      </c>
      <c r="E3" s="19" t="str">
        <f>'1.2 Impact Assessment'!A14</f>
        <v>FAA Approval</v>
      </c>
      <c r="F3" s="19" t="str">
        <f>'1.2 Impact Assessment'!A17</f>
        <v>Weather information</v>
      </c>
      <c r="G3" s="19" t="str">
        <f>'1.2 Impact Assessment'!A20</f>
        <v>Map information</v>
      </c>
      <c r="H3" s="19" t="str">
        <f>'1.2 Impact Assessment'!A23</f>
        <v>Emergency information</v>
      </c>
    </row>
    <row r="4" spans="1:9" ht="13.9" x14ac:dyDescent="0.35">
      <c r="A4" s="105" t="s">
        <v>161</v>
      </c>
      <c r="B4" s="42"/>
      <c r="C4" s="42"/>
      <c r="D4" s="42">
        <v>1</v>
      </c>
      <c r="E4" s="42"/>
      <c r="F4" s="42"/>
      <c r="G4" s="42"/>
      <c r="H4" s="42">
        <v>1</v>
      </c>
      <c r="I4" s="65" t="s">
        <v>66</v>
      </c>
    </row>
    <row r="5" spans="1:9" ht="13.9" x14ac:dyDescent="0.35">
      <c r="A5" s="104" t="s">
        <v>160</v>
      </c>
      <c r="B5" s="42">
        <v>2</v>
      </c>
      <c r="C5" s="42"/>
      <c r="D5" s="42">
        <v>2</v>
      </c>
      <c r="E5" s="42"/>
      <c r="F5" s="42"/>
      <c r="G5" s="42"/>
      <c r="H5" s="42"/>
    </row>
    <row r="6" spans="1:9" ht="13.9" x14ac:dyDescent="0.35">
      <c r="A6" s="86" t="s">
        <v>125</v>
      </c>
      <c r="B6" s="42">
        <v>2</v>
      </c>
      <c r="C6" s="42"/>
      <c r="D6" s="42">
        <v>2</v>
      </c>
      <c r="E6" s="42"/>
      <c r="F6" s="42">
        <v>2</v>
      </c>
      <c r="G6" s="42">
        <v>2</v>
      </c>
      <c r="H6" s="42">
        <v>2</v>
      </c>
    </row>
    <row r="7" spans="1:9" ht="13.9" x14ac:dyDescent="0.35">
      <c r="A7" s="86" t="s">
        <v>158</v>
      </c>
      <c r="B7" s="42">
        <v>2</v>
      </c>
      <c r="C7" s="42"/>
      <c r="D7" s="42">
        <v>2</v>
      </c>
      <c r="E7" s="42"/>
      <c r="F7" s="42"/>
      <c r="G7" s="42"/>
      <c r="H7" s="42">
        <v>2</v>
      </c>
    </row>
    <row r="8" spans="1:9" ht="13.9" x14ac:dyDescent="0.35">
      <c r="A8" s="86" t="s">
        <v>113</v>
      </c>
      <c r="B8" s="42">
        <v>1</v>
      </c>
      <c r="C8" s="42">
        <v>1</v>
      </c>
      <c r="D8" s="42"/>
      <c r="E8" s="42"/>
      <c r="F8" s="42"/>
      <c r="G8" s="42"/>
      <c r="H8" s="42">
        <v>1</v>
      </c>
    </row>
    <row r="9" spans="1:9" ht="13.9" x14ac:dyDescent="0.35">
      <c r="A9" s="86" t="s">
        <v>159</v>
      </c>
      <c r="B9" s="42">
        <v>2</v>
      </c>
      <c r="C9" s="42">
        <v>2</v>
      </c>
      <c r="D9" s="42">
        <v>2</v>
      </c>
      <c r="E9" s="84"/>
      <c r="F9" s="42">
        <v>2</v>
      </c>
      <c r="G9" s="42">
        <v>2</v>
      </c>
      <c r="H9" s="42">
        <v>2</v>
      </c>
    </row>
    <row r="10" spans="1:9" ht="13.9" x14ac:dyDescent="0.35">
      <c r="A10" s="41" t="s">
        <v>129</v>
      </c>
      <c r="B10" s="84"/>
      <c r="C10" s="42">
        <v>2</v>
      </c>
      <c r="D10" s="42">
        <v>2</v>
      </c>
      <c r="E10" s="42">
        <v>2</v>
      </c>
      <c r="F10" s="42">
        <v>2</v>
      </c>
      <c r="G10" s="42">
        <v>2</v>
      </c>
      <c r="H10" s="42">
        <v>2</v>
      </c>
    </row>
    <row r="11" spans="1:9" ht="13.9" x14ac:dyDescent="0.35">
      <c r="A11" s="41" t="s">
        <v>157</v>
      </c>
      <c r="B11" s="9"/>
      <c r="C11" s="42">
        <v>2</v>
      </c>
      <c r="D11" s="9"/>
      <c r="E11" s="42">
        <v>2</v>
      </c>
      <c r="F11" s="42">
        <v>2</v>
      </c>
      <c r="G11" s="42">
        <v>2</v>
      </c>
      <c r="H11" s="42">
        <v>2</v>
      </c>
    </row>
    <row r="12" spans="1:9" ht="13.9" x14ac:dyDescent="0.35">
      <c r="A12" s="41" t="s">
        <v>124</v>
      </c>
      <c r="B12" s="9"/>
      <c r="C12" s="42">
        <v>2</v>
      </c>
      <c r="D12" s="9"/>
      <c r="E12" s="42">
        <v>2</v>
      </c>
      <c r="F12" s="42">
        <v>2</v>
      </c>
      <c r="G12" s="42">
        <v>2</v>
      </c>
      <c r="H12" s="42">
        <v>2</v>
      </c>
    </row>
    <row r="13" spans="1:9" ht="13.9" x14ac:dyDescent="0.35">
      <c r="A13" s="87" t="s">
        <v>123</v>
      </c>
      <c r="B13" s="84"/>
      <c r="C13" s="42">
        <v>2</v>
      </c>
      <c r="D13" s="42">
        <v>2</v>
      </c>
      <c r="E13" s="9"/>
      <c r="F13" s="9"/>
      <c r="G13" s="9"/>
      <c r="H13" s="42"/>
    </row>
    <row r="14" spans="1:9" ht="13.9" x14ac:dyDescent="0.35">
      <c r="A14" s="41" t="s">
        <v>128</v>
      </c>
      <c r="B14" s="84"/>
      <c r="C14" s="42">
        <v>2</v>
      </c>
      <c r="D14" s="9"/>
      <c r="E14" s="42">
        <v>2</v>
      </c>
      <c r="F14" s="42">
        <v>2</v>
      </c>
      <c r="G14" s="42">
        <v>2</v>
      </c>
      <c r="H14" s="42">
        <v>2</v>
      </c>
    </row>
    <row r="15" spans="1:9" ht="34.5" x14ac:dyDescent="0.4">
      <c r="A15" s="24" t="s">
        <v>95</v>
      </c>
      <c r="B15" s="113">
        <f>MAX(B4:B14)</f>
        <v>2</v>
      </c>
      <c r="C15" s="113">
        <f t="shared" ref="C15" si="0">MAX(C4:C14)</f>
        <v>2</v>
      </c>
      <c r="D15" s="42">
        <v>2</v>
      </c>
      <c r="E15" s="42">
        <v>2</v>
      </c>
      <c r="F15" s="42">
        <v>2</v>
      </c>
      <c r="G15" s="42">
        <v>2</v>
      </c>
      <c r="H15" s="42">
        <v>2</v>
      </c>
      <c r="I15" s="16" t="s">
        <v>110</v>
      </c>
    </row>
    <row r="17" spans="1:8" ht="46.5" customHeight="1" x14ac:dyDescent="0.35">
      <c r="A17" s="178"/>
      <c r="B17" s="178"/>
      <c r="C17" s="178"/>
      <c r="D17" s="178"/>
      <c r="E17" s="178"/>
      <c r="F17" s="178"/>
      <c r="G17" s="178"/>
      <c r="H17" s="178"/>
    </row>
  </sheetData>
  <mergeCells count="3">
    <mergeCell ref="A1:F1"/>
    <mergeCell ref="A2:F2"/>
    <mergeCell ref="A17:H17"/>
  </mergeCells>
  <conditionalFormatting sqref="B4:H14">
    <cfRule type="cellIs" dxfId="5" priority="7" operator="equal">
      <formula>"x"</formula>
    </cfRule>
  </conditionalFormatting>
  <conditionalFormatting sqref="B4:H15">
    <cfRule type="colorScale" priority="6">
      <colorScale>
        <cfvo type="min"/>
        <cfvo type="percentile" val="50"/>
        <cfvo type="max"/>
        <color rgb="FF63BE7B"/>
        <color rgb="FFFFEB84"/>
        <color rgb="FFF8696B"/>
      </colorScale>
    </cfRule>
  </conditionalFormatting>
  <conditionalFormatting sqref="G15">
    <cfRule type="cellIs" dxfId="4" priority="5" operator="equal">
      <formula>"x"</formula>
    </cfRule>
  </conditionalFormatting>
  <conditionalFormatting sqref="F15">
    <cfRule type="cellIs" dxfId="3" priority="4" operator="equal">
      <formula>"x"</formula>
    </cfRule>
  </conditionalFormatting>
  <conditionalFormatting sqref="E15">
    <cfRule type="cellIs" dxfId="2" priority="3" operator="equal">
      <formula>"x"</formula>
    </cfRule>
  </conditionalFormatting>
  <conditionalFormatting sqref="D15">
    <cfRule type="cellIs" dxfId="1" priority="2" operator="equal">
      <formula>"x"</formula>
    </cfRule>
  </conditionalFormatting>
  <conditionalFormatting sqref="H15">
    <cfRule type="cellIs" dxfId="0" priority="1" operator="equal">
      <formula>"x"</formula>
    </cfRule>
  </conditionalFormatting>
  <pageMargins left="0.75" right="0.75" top="1" bottom="1" header="0.5" footer="0.5"/>
  <pageSetup paperSize="9" orientation="portrait" horizontalDpi="4294967293"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workbookViewId="0">
      <selection activeCell="B16" sqref="B16:B18"/>
    </sheetView>
  </sheetViews>
  <sheetFormatPr defaultColWidth="17.33203125" defaultRowHeight="22.25" customHeight="1" x14ac:dyDescent="0.35"/>
  <cols>
    <col min="1" max="1" width="17.46484375" customWidth="1"/>
    <col min="2" max="2" width="48.86328125" customWidth="1"/>
    <col min="3" max="3" width="31" customWidth="1"/>
    <col min="4" max="4" width="34.53125" customWidth="1"/>
    <col min="5" max="5" width="9.1328125" customWidth="1"/>
  </cols>
  <sheetData>
    <row r="1" spans="1:5" ht="22.25" customHeight="1" x14ac:dyDescent="0.35">
      <c r="A1" s="121" t="s">
        <v>0</v>
      </c>
      <c r="B1" s="122"/>
      <c r="C1" s="122"/>
      <c r="D1" s="3"/>
      <c r="E1" s="3"/>
    </row>
    <row r="2" spans="1:5" ht="22.25" customHeight="1" x14ac:dyDescent="0.35">
      <c r="A2" s="123" t="s">
        <v>1</v>
      </c>
      <c r="B2" s="122"/>
      <c r="C2" s="122"/>
      <c r="D2" s="32"/>
      <c r="E2" s="1"/>
    </row>
    <row r="3" spans="1:5" ht="22.25" customHeight="1" x14ac:dyDescent="0.35">
      <c r="A3" s="2" t="s">
        <v>35</v>
      </c>
      <c r="B3" s="2" t="s">
        <v>41</v>
      </c>
      <c r="C3" s="2" t="s">
        <v>43</v>
      </c>
      <c r="D3" s="33" t="s">
        <v>7</v>
      </c>
      <c r="E3" s="1"/>
    </row>
    <row r="4" spans="1:5" ht="22.25" customHeight="1" x14ac:dyDescent="0.35">
      <c r="A4" s="117">
        <v>0</v>
      </c>
      <c r="B4" s="114" t="s">
        <v>121</v>
      </c>
      <c r="C4" s="117" t="s">
        <v>122</v>
      </c>
      <c r="D4" s="118" t="s">
        <v>142</v>
      </c>
      <c r="E4" s="1"/>
    </row>
    <row r="5" spans="1:5" ht="22.25" customHeight="1" x14ac:dyDescent="0.35">
      <c r="A5" s="115"/>
      <c r="B5" s="115"/>
      <c r="C5" s="115"/>
      <c r="D5" s="119"/>
      <c r="E5" s="1"/>
    </row>
    <row r="6" spans="1:5" ht="22.25" customHeight="1" x14ac:dyDescent="0.35">
      <c r="A6" s="116"/>
      <c r="B6" s="116"/>
      <c r="C6" s="116"/>
      <c r="D6" s="120"/>
      <c r="E6" s="1"/>
    </row>
    <row r="7" spans="1:5" ht="22.25" customHeight="1" x14ac:dyDescent="0.35">
      <c r="A7" s="117">
        <v>1</v>
      </c>
      <c r="B7" s="114" t="s">
        <v>126</v>
      </c>
      <c r="C7" s="117" t="s">
        <v>120</v>
      </c>
      <c r="D7" s="118" t="s">
        <v>143</v>
      </c>
      <c r="E7" s="1"/>
    </row>
    <row r="8" spans="1:5" ht="22.25" customHeight="1" x14ac:dyDescent="0.35">
      <c r="A8" s="115"/>
      <c r="B8" s="115"/>
      <c r="C8" s="115"/>
      <c r="D8" s="115"/>
      <c r="E8" s="1"/>
    </row>
    <row r="9" spans="1:5" ht="22.25" customHeight="1" x14ac:dyDescent="0.35">
      <c r="A9" s="116"/>
      <c r="B9" s="116"/>
      <c r="C9" s="116"/>
      <c r="D9" s="116"/>
      <c r="E9" s="1"/>
    </row>
    <row r="10" spans="1:5" ht="22.25" customHeight="1" x14ac:dyDescent="0.35">
      <c r="A10" s="117">
        <v>2</v>
      </c>
      <c r="B10" s="114" t="s">
        <v>127</v>
      </c>
      <c r="C10" s="117" t="s">
        <v>122</v>
      </c>
      <c r="D10" s="118" t="s">
        <v>144</v>
      </c>
    </row>
    <row r="11" spans="1:5" ht="22.25" customHeight="1" x14ac:dyDescent="0.35">
      <c r="A11" s="115"/>
      <c r="B11" s="115"/>
      <c r="C11" s="115"/>
      <c r="D11" s="115"/>
    </row>
    <row r="12" spans="1:5" ht="22.25" customHeight="1" x14ac:dyDescent="0.35">
      <c r="A12" s="116"/>
      <c r="B12" s="116"/>
      <c r="C12" s="116"/>
      <c r="D12" s="116"/>
    </row>
    <row r="13" spans="1:5" ht="22.25" customHeight="1" x14ac:dyDescent="0.35">
      <c r="A13" s="117">
        <v>3</v>
      </c>
      <c r="B13" s="114" t="s">
        <v>139</v>
      </c>
      <c r="C13" s="117" t="s">
        <v>122</v>
      </c>
      <c r="D13" s="118" t="s">
        <v>145</v>
      </c>
    </row>
    <row r="14" spans="1:5" ht="22.25" customHeight="1" x14ac:dyDescent="0.35">
      <c r="A14" s="115"/>
      <c r="B14" s="115"/>
      <c r="C14" s="115"/>
      <c r="D14" s="115"/>
    </row>
    <row r="15" spans="1:5" ht="22.25" customHeight="1" x14ac:dyDescent="0.35">
      <c r="A15" s="116"/>
      <c r="B15" s="116"/>
      <c r="C15" s="116"/>
      <c r="D15" s="116"/>
    </row>
    <row r="16" spans="1:5" ht="22.25" customHeight="1" x14ac:dyDescent="0.35">
      <c r="A16" s="117">
        <v>4</v>
      </c>
      <c r="B16" s="114" t="s">
        <v>140</v>
      </c>
      <c r="C16" s="117" t="s">
        <v>120</v>
      </c>
      <c r="D16" s="118" t="s">
        <v>146</v>
      </c>
    </row>
    <row r="17" spans="1:4" ht="22.25" customHeight="1" x14ac:dyDescent="0.35">
      <c r="A17" s="115"/>
      <c r="B17" s="115"/>
      <c r="C17" s="115"/>
      <c r="D17" s="115"/>
    </row>
    <row r="18" spans="1:4" ht="22.25" customHeight="1" x14ac:dyDescent="0.35">
      <c r="A18" s="116"/>
      <c r="B18" s="116"/>
      <c r="C18" s="116"/>
      <c r="D18" s="116"/>
    </row>
    <row r="19" spans="1:4" ht="22.25" customHeight="1" x14ac:dyDescent="0.35">
      <c r="A19" s="117">
        <v>5</v>
      </c>
      <c r="B19" s="114" t="s">
        <v>141</v>
      </c>
      <c r="C19" s="117" t="s">
        <v>120</v>
      </c>
      <c r="D19" s="118" t="s">
        <v>147</v>
      </c>
    </row>
    <row r="20" spans="1:4" ht="22.25" customHeight="1" x14ac:dyDescent="0.35">
      <c r="A20" s="115"/>
      <c r="B20" s="115"/>
      <c r="C20" s="115"/>
      <c r="D20" s="115"/>
    </row>
    <row r="21" spans="1:4" ht="22.25" customHeight="1" x14ac:dyDescent="0.35">
      <c r="A21" s="116"/>
      <c r="B21" s="116"/>
      <c r="C21" s="116"/>
      <c r="D21" s="116"/>
    </row>
    <row r="22" spans="1:4" ht="22.25" customHeight="1" x14ac:dyDescent="0.35">
      <c r="A22" s="117">
        <v>6</v>
      </c>
      <c r="B22" s="114" t="s">
        <v>219</v>
      </c>
      <c r="C22" s="117" t="s">
        <v>120</v>
      </c>
      <c r="D22" s="118" t="s">
        <v>220</v>
      </c>
    </row>
    <row r="23" spans="1:4" ht="22.25" customHeight="1" x14ac:dyDescent="0.35">
      <c r="A23" s="115"/>
      <c r="B23" s="115"/>
      <c r="C23" s="115"/>
      <c r="D23" s="115"/>
    </row>
    <row r="24" spans="1:4" ht="22.25" customHeight="1" x14ac:dyDescent="0.35">
      <c r="A24" s="116"/>
      <c r="B24" s="116"/>
      <c r="C24" s="116"/>
      <c r="D24" s="116"/>
    </row>
  </sheetData>
  <mergeCells count="30">
    <mergeCell ref="A22:A24"/>
    <mergeCell ref="B22:B24"/>
    <mergeCell ref="C22:C24"/>
    <mergeCell ref="D22:D24"/>
    <mergeCell ref="A16:A18"/>
    <mergeCell ref="B16:B18"/>
    <mergeCell ref="C16:C18"/>
    <mergeCell ref="D16:D18"/>
    <mergeCell ref="A19:A21"/>
    <mergeCell ref="B19:B21"/>
    <mergeCell ref="C19:C21"/>
    <mergeCell ref="D19:D21"/>
    <mergeCell ref="A13:A15"/>
    <mergeCell ref="B13:B15"/>
    <mergeCell ref="C13:C15"/>
    <mergeCell ref="D13:D15"/>
    <mergeCell ref="A10:A12"/>
    <mergeCell ref="B10:B12"/>
    <mergeCell ref="C10:C12"/>
    <mergeCell ref="D10:D12"/>
    <mergeCell ref="B7:B9"/>
    <mergeCell ref="C7:C9"/>
    <mergeCell ref="D4:D6"/>
    <mergeCell ref="D7:D9"/>
    <mergeCell ref="A1:C1"/>
    <mergeCell ref="A2:C2"/>
    <mergeCell ref="A7:A9"/>
    <mergeCell ref="A4:A6"/>
    <mergeCell ref="B4:B6"/>
    <mergeCell ref="C4:C6"/>
  </mergeCells>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5"/>
  <sheetViews>
    <sheetView zoomScale="78" workbookViewId="0">
      <selection activeCell="K19" sqref="K19"/>
    </sheetView>
  </sheetViews>
  <sheetFormatPr defaultColWidth="17.33203125" defaultRowHeight="20.350000000000001" customHeight="1" x14ac:dyDescent="0.35"/>
  <cols>
    <col min="1" max="1" width="24" customWidth="1"/>
    <col min="2" max="2" width="16.1328125" customWidth="1"/>
    <col min="3" max="10" width="6.796875" customWidth="1"/>
    <col min="11" max="11" width="56.1328125" style="54" customWidth="1"/>
  </cols>
  <sheetData>
    <row r="1" spans="1:12" ht="20.350000000000001" customHeight="1" x14ac:dyDescent="0.35">
      <c r="A1" s="123" t="s">
        <v>2</v>
      </c>
      <c r="B1" s="124"/>
      <c r="C1" s="124"/>
      <c r="D1" s="124"/>
      <c r="E1" s="124"/>
      <c r="F1" s="124"/>
      <c r="G1" s="124"/>
      <c r="H1" s="124"/>
      <c r="I1" s="124"/>
      <c r="J1" s="124"/>
      <c r="K1" s="124"/>
    </row>
    <row r="2" spans="1:12" ht="20.350000000000001" customHeight="1" x14ac:dyDescent="0.35">
      <c r="A2" s="127" t="s">
        <v>54</v>
      </c>
      <c r="B2" s="124"/>
      <c r="C2" s="124"/>
      <c r="D2" s="124"/>
      <c r="E2" s="124"/>
      <c r="F2" s="124"/>
      <c r="G2" s="124"/>
      <c r="H2" s="124"/>
      <c r="I2" s="124"/>
      <c r="J2" s="124"/>
      <c r="K2" s="124"/>
    </row>
    <row r="3" spans="1:12" ht="20.350000000000001" customHeight="1" x14ac:dyDescent="0.35">
      <c r="A3" s="126" t="s">
        <v>38</v>
      </c>
      <c r="B3" s="126" t="s">
        <v>3</v>
      </c>
      <c r="C3" s="126" t="s">
        <v>45</v>
      </c>
      <c r="D3" s="124"/>
      <c r="E3" s="124"/>
      <c r="F3" s="124"/>
      <c r="G3" s="124"/>
      <c r="H3" s="124"/>
      <c r="I3" s="124"/>
      <c r="J3" s="124"/>
      <c r="K3" s="124"/>
    </row>
    <row r="4" spans="1:12" ht="64.25" customHeight="1" x14ac:dyDescent="0.35">
      <c r="A4" s="124"/>
      <c r="B4" s="124"/>
      <c r="C4" s="46" t="s">
        <v>113</v>
      </c>
      <c r="D4" s="46" t="s">
        <v>4</v>
      </c>
      <c r="E4" s="46" t="s">
        <v>114</v>
      </c>
      <c r="F4" s="46" t="s">
        <v>5</v>
      </c>
      <c r="G4" s="46" t="s">
        <v>115</v>
      </c>
      <c r="H4" s="46" t="s">
        <v>6</v>
      </c>
      <c r="I4" s="46" t="s">
        <v>116</v>
      </c>
      <c r="J4" s="55" t="s">
        <v>49</v>
      </c>
      <c r="K4" s="51" t="s">
        <v>7</v>
      </c>
    </row>
    <row r="5" spans="1:12" ht="20.350000000000001" customHeight="1" x14ac:dyDescent="0.35">
      <c r="A5" s="125" t="str">
        <f>'1.1 Primary Assets'!B4:B4</f>
        <v>Airspace management</v>
      </c>
      <c r="B5" s="50" t="s">
        <v>8</v>
      </c>
      <c r="C5" s="42">
        <v>2</v>
      </c>
      <c r="D5" s="42">
        <v>1</v>
      </c>
      <c r="E5" s="42">
        <v>4</v>
      </c>
      <c r="F5" s="42">
        <v>2</v>
      </c>
      <c r="G5" s="42">
        <v>3</v>
      </c>
      <c r="H5" s="42">
        <v>4</v>
      </c>
      <c r="I5" s="42">
        <v>2</v>
      </c>
      <c r="J5" s="42">
        <f>_xlfn.CEILING.MATH(AVERAGE(C5:I5))</f>
        <v>3</v>
      </c>
      <c r="K5" s="52" t="s">
        <v>136</v>
      </c>
    </row>
    <row r="6" spans="1:12" ht="20.350000000000001" customHeight="1" x14ac:dyDescent="0.35">
      <c r="A6" s="124"/>
      <c r="B6" s="50" t="s">
        <v>9</v>
      </c>
      <c r="C6" s="42">
        <v>2</v>
      </c>
      <c r="D6" s="42">
        <v>2</v>
      </c>
      <c r="E6" s="42">
        <v>4</v>
      </c>
      <c r="F6" s="42">
        <v>3</v>
      </c>
      <c r="G6" s="42">
        <v>4</v>
      </c>
      <c r="H6" s="42">
        <v>4</v>
      </c>
      <c r="I6" s="42">
        <v>3</v>
      </c>
      <c r="J6" s="42">
        <v>4</v>
      </c>
      <c r="K6" s="52" t="s">
        <v>130</v>
      </c>
    </row>
    <row r="7" spans="1:12" ht="20.350000000000001" customHeight="1" x14ac:dyDescent="0.35">
      <c r="A7" s="124"/>
      <c r="B7" s="50" t="s">
        <v>10</v>
      </c>
      <c r="C7" s="42">
        <v>2</v>
      </c>
      <c r="D7" s="42">
        <v>4</v>
      </c>
      <c r="E7" s="42">
        <v>4</v>
      </c>
      <c r="F7" s="42">
        <v>4</v>
      </c>
      <c r="G7" s="42">
        <v>2</v>
      </c>
      <c r="H7" s="42">
        <v>1</v>
      </c>
      <c r="I7" s="42">
        <v>4</v>
      </c>
      <c r="J7" s="42">
        <v>4</v>
      </c>
      <c r="K7" s="53" t="s">
        <v>132</v>
      </c>
    </row>
    <row r="8" spans="1:12" ht="20.350000000000001" customHeight="1" x14ac:dyDescent="0.35">
      <c r="A8" s="125" t="str">
        <f>'1.1 Primary Assets'!B7:B7</f>
        <v>Customer and company data</v>
      </c>
      <c r="B8" s="50" t="s">
        <v>11</v>
      </c>
      <c r="C8" s="42">
        <v>5</v>
      </c>
      <c r="D8" s="42">
        <v>2</v>
      </c>
      <c r="E8" s="42">
        <v>3</v>
      </c>
      <c r="F8" s="42">
        <v>3</v>
      </c>
      <c r="G8" s="42">
        <v>4</v>
      </c>
      <c r="H8" s="42">
        <v>4</v>
      </c>
      <c r="I8" s="42">
        <v>1</v>
      </c>
      <c r="J8" s="42">
        <v>5</v>
      </c>
      <c r="K8" s="52" t="s">
        <v>133</v>
      </c>
    </row>
    <row r="9" spans="1:12" ht="20.350000000000001" customHeight="1" x14ac:dyDescent="0.35">
      <c r="A9" s="124"/>
      <c r="B9" s="50" t="s">
        <v>12</v>
      </c>
      <c r="C9" s="42">
        <v>1</v>
      </c>
      <c r="D9" s="42">
        <v>1</v>
      </c>
      <c r="E9" s="42">
        <v>2</v>
      </c>
      <c r="F9" s="42">
        <v>4</v>
      </c>
      <c r="G9" s="42">
        <v>4</v>
      </c>
      <c r="H9" s="42">
        <v>5</v>
      </c>
      <c r="I9" s="42">
        <v>1</v>
      </c>
      <c r="J9" s="42">
        <v>5</v>
      </c>
      <c r="K9" s="52" t="s">
        <v>134</v>
      </c>
    </row>
    <row r="10" spans="1:12" ht="20.350000000000001" customHeight="1" x14ac:dyDescent="0.35">
      <c r="A10" s="124"/>
      <c r="B10" s="50" t="s">
        <v>13</v>
      </c>
      <c r="C10" s="42">
        <v>1</v>
      </c>
      <c r="D10" s="42">
        <v>1</v>
      </c>
      <c r="E10" s="42">
        <v>1</v>
      </c>
      <c r="F10" s="42">
        <v>3</v>
      </c>
      <c r="G10" s="42">
        <v>2</v>
      </c>
      <c r="H10" s="42">
        <v>3</v>
      </c>
      <c r="I10" s="42">
        <v>1</v>
      </c>
      <c r="J10" s="42">
        <v>3</v>
      </c>
      <c r="K10" s="52" t="s">
        <v>135</v>
      </c>
    </row>
    <row r="11" spans="1:12" ht="20.350000000000001" customHeight="1" x14ac:dyDescent="0.35">
      <c r="A11" s="125" t="str">
        <f>'1.1 Primary Assets'!B10:B10</f>
        <v>Communication links</v>
      </c>
      <c r="B11" s="50" t="s">
        <v>14</v>
      </c>
      <c r="C11" s="42">
        <v>3</v>
      </c>
      <c r="D11" s="42">
        <v>2</v>
      </c>
      <c r="E11" s="42">
        <v>3</v>
      </c>
      <c r="F11" s="42">
        <v>4</v>
      </c>
      <c r="G11" s="42">
        <v>3</v>
      </c>
      <c r="H11" s="42">
        <v>2</v>
      </c>
      <c r="I11" s="42">
        <v>1</v>
      </c>
      <c r="J11" s="42">
        <v>4</v>
      </c>
      <c r="K11" s="52" t="s">
        <v>137</v>
      </c>
    </row>
    <row r="12" spans="1:12" ht="20.350000000000001" customHeight="1" x14ac:dyDescent="0.35">
      <c r="A12" s="124"/>
      <c r="B12" s="50" t="s">
        <v>15</v>
      </c>
      <c r="C12" s="42">
        <v>5</v>
      </c>
      <c r="D12" s="42">
        <v>2</v>
      </c>
      <c r="E12" s="42">
        <v>4</v>
      </c>
      <c r="F12" s="42">
        <v>4</v>
      </c>
      <c r="G12" s="42">
        <v>5</v>
      </c>
      <c r="H12" s="42">
        <v>5</v>
      </c>
      <c r="I12" s="42">
        <v>4</v>
      </c>
      <c r="J12" s="42">
        <v>5</v>
      </c>
      <c r="K12" s="52" t="s">
        <v>138</v>
      </c>
    </row>
    <row r="13" spans="1:12" ht="20.350000000000001" customHeight="1" x14ac:dyDescent="0.35">
      <c r="A13" s="124"/>
      <c r="B13" s="50" t="s">
        <v>16</v>
      </c>
      <c r="C13" s="42">
        <v>2</v>
      </c>
      <c r="D13" s="42">
        <v>2</v>
      </c>
      <c r="E13" s="42">
        <v>4</v>
      </c>
      <c r="F13" s="42">
        <v>3</v>
      </c>
      <c r="G13" s="42">
        <v>3</v>
      </c>
      <c r="H13" s="42">
        <v>1</v>
      </c>
      <c r="I13" s="42">
        <v>2</v>
      </c>
      <c r="J13" s="42">
        <v>3</v>
      </c>
      <c r="K13" s="52" t="s">
        <v>131</v>
      </c>
    </row>
    <row r="14" spans="1:12" s="10" customFormat="1" ht="20.350000000000001" customHeight="1" x14ac:dyDescent="0.35">
      <c r="A14" s="125" t="str">
        <f>'1.1 Primary Assets'!B13:B13</f>
        <v>FAA Approval</v>
      </c>
      <c r="B14" s="50" t="s">
        <v>8</v>
      </c>
      <c r="C14" s="42">
        <v>1</v>
      </c>
      <c r="D14" s="42">
        <v>1</v>
      </c>
      <c r="E14" s="42">
        <v>5</v>
      </c>
      <c r="F14" s="42">
        <v>3</v>
      </c>
      <c r="G14" s="42">
        <v>4</v>
      </c>
      <c r="H14" s="42">
        <v>4</v>
      </c>
      <c r="I14" s="42">
        <v>1</v>
      </c>
      <c r="J14" s="42">
        <v>3</v>
      </c>
      <c r="K14" s="52" t="s">
        <v>148</v>
      </c>
      <c r="L14"/>
    </row>
    <row r="15" spans="1:12" s="10" customFormat="1" ht="20.350000000000001" customHeight="1" x14ac:dyDescent="0.35">
      <c r="A15" s="124"/>
      <c r="B15" s="50" t="s">
        <v>9</v>
      </c>
      <c r="C15" s="42">
        <v>1</v>
      </c>
      <c r="D15" s="42">
        <v>2</v>
      </c>
      <c r="E15" s="42">
        <v>3</v>
      </c>
      <c r="F15" s="42">
        <v>4</v>
      </c>
      <c r="G15" s="42">
        <v>4</v>
      </c>
      <c r="H15" s="42">
        <v>5</v>
      </c>
      <c r="I15" s="42">
        <v>1</v>
      </c>
      <c r="J15" s="42">
        <v>4</v>
      </c>
      <c r="K15" s="52" t="s">
        <v>149</v>
      </c>
      <c r="L15"/>
    </row>
    <row r="16" spans="1:12" s="10" customFormat="1" ht="20.350000000000001" customHeight="1" x14ac:dyDescent="0.35">
      <c r="A16" s="124"/>
      <c r="B16" s="50" t="s">
        <v>10</v>
      </c>
      <c r="C16" s="42">
        <v>2</v>
      </c>
      <c r="D16" s="42">
        <v>4</v>
      </c>
      <c r="E16" s="42">
        <v>5</v>
      </c>
      <c r="F16" s="42">
        <v>4</v>
      </c>
      <c r="G16" s="42">
        <v>5</v>
      </c>
      <c r="H16" s="42">
        <v>4</v>
      </c>
      <c r="I16" s="42">
        <v>1</v>
      </c>
      <c r="J16" s="42">
        <v>5</v>
      </c>
      <c r="K16" s="52" t="s">
        <v>150</v>
      </c>
      <c r="L16"/>
    </row>
    <row r="17" spans="1:12" s="10" customFormat="1" ht="20.350000000000001" customHeight="1" x14ac:dyDescent="0.35">
      <c r="A17" s="125" t="str">
        <f>'1.1 Primary Assets'!B16:B16</f>
        <v>Weather information</v>
      </c>
      <c r="B17" s="50" t="s">
        <v>8</v>
      </c>
      <c r="C17" s="42">
        <v>2</v>
      </c>
      <c r="D17" s="42">
        <v>1</v>
      </c>
      <c r="E17" s="42">
        <v>2</v>
      </c>
      <c r="F17" s="42">
        <v>3</v>
      </c>
      <c r="G17" s="42">
        <v>1</v>
      </c>
      <c r="H17" s="42">
        <v>3</v>
      </c>
      <c r="I17" s="42">
        <v>2</v>
      </c>
      <c r="J17" s="42">
        <v>2</v>
      </c>
      <c r="K17" s="52" t="s">
        <v>151</v>
      </c>
      <c r="L17"/>
    </row>
    <row r="18" spans="1:12" s="10" customFormat="1" ht="20.350000000000001" customHeight="1" x14ac:dyDescent="0.35">
      <c r="A18" s="124"/>
      <c r="B18" s="50" t="s">
        <v>9</v>
      </c>
      <c r="C18" s="42">
        <v>1</v>
      </c>
      <c r="D18" s="42">
        <v>3</v>
      </c>
      <c r="E18" s="42">
        <v>4</v>
      </c>
      <c r="F18" s="42">
        <v>5</v>
      </c>
      <c r="G18" s="42">
        <v>5</v>
      </c>
      <c r="H18" s="42">
        <v>2</v>
      </c>
      <c r="I18" s="42">
        <v>3</v>
      </c>
      <c r="J18" s="42">
        <v>4</v>
      </c>
      <c r="K18" s="52" t="s">
        <v>152</v>
      </c>
      <c r="L18"/>
    </row>
    <row r="19" spans="1:12" s="10" customFormat="1" ht="20.350000000000001" customHeight="1" x14ac:dyDescent="0.35">
      <c r="A19" s="124"/>
      <c r="B19" s="50" t="s">
        <v>10</v>
      </c>
      <c r="C19" s="42">
        <v>2</v>
      </c>
      <c r="D19" s="42">
        <v>4</v>
      </c>
      <c r="E19" s="42">
        <v>5</v>
      </c>
      <c r="F19" s="42">
        <v>4</v>
      </c>
      <c r="G19" s="42">
        <v>4</v>
      </c>
      <c r="H19" s="42">
        <v>2</v>
      </c>
      <c r="I19" s="42">
        <v>4</v>
      </c>
      <c r="J19" s="42">
        <v>5</v>
      </c>
      <c r="K19" s="52" t="s">
        <v>153</v>
      </c>
      <c r="L19"/>
    </row>
    <row r="20" spans="1:12" ht="20.350000000000001" customHeight="1" x14ac:dyDescent="0.35">
      <c r="A20" s="125" t="str">
        <f>'1.1 Primary Assets'!B19:B19</f>
        <v>Map information</v>
      </c>
      <c r="B20" s="50" t="s">
        <v>8</v>
      </c>
      <c r="C20" s="42">
        <v>2</v>
      </c>
      <c r="D20" s="42">
        <v>1</v>
      </c>
      <c r="E20" s="42">
        <v>2</v>
      </c>
      <c r="F20" s="42">
        <v>2</v>
      </c>
      <c r="G20" s="42">
        <v>3</v>
      </c>
      <c r="H20" s="42">
        <v>3</v>
      </c>
      <c r="I20" s="42">
        <v>2</v>
      </c>
      <c r="J20" s="42">
        <v>2</v>
      </c>
      <c r="K20" s="52" t="s">
        <v>154</v>
      </c>
    </row>
    <row r="21" spans="1:12" ht="20.350000000000001" customHeight="1" x14ac:dyDescent="0.35">
      <c r="A21" s="124"/>
      <c r="B21" s="50" t="s">
        <v>9</v>
      </c>
      <c r="C21" s="42">
        <v>1</v>
      </c>
      <c r="D21" s="42">
        <v>4</v>
      </c>
      <c r="E21" s="42">
        <v>4</v>
      </c>
      <c r="F21" s="42">
        <v>5</v>
      </c>
      <c r="G21" s="42">
        <v>5</v>
      </c>
      <c r="H21" s="42">
        <v>2</v>
      </c>
      <c r="I21" s="42">
        <v>4</v>
      </c>
      <c r="J21" s="42">
        <v>5</v>
      </c>
      <c r="K21" s="52" t="s">
        <v>155</v>
      </c>
    </row>
    <row r="22" spans="1:12" ht="20.350000000000001" customHeight="1" x14ac:dyDescent="0.35">
      <c r="A22" s="124"/>
      <c r="B22" s="50" t="s">
        <v>10</v>
      </c>
      <c r="C22" s="42">
        <v>2</v>
      </c>
      <c r="D22" s="42">
        <v>4</v>
      </c>
      <c r="E22" s="42">
        <v>5</v>
      </c>
      <c r="F22" s="42">
        <v>5</v>
      </c>
      <c r="G22" s="42">
        <v>5</v>
      </c>
      <c r="H22" s="42">
        <v>2</v>
      </c>
      <c r="I22" s="42">
        <v>5</v>
      </c>
      <c r="J22" s="42">
        <v>5</v>
      </c>
      <c r="K22" s="52" t="s">
        <v>156</v>
      </c>
    </row>
    <row r="23" spans="1:12" ht="20.350000000000001" customHeight="1" x14ac:dyDescent="0.35">
      <c r="A23" s="125" t="str">
        <f>'1.1 Primary Assets'!B22:B22</f>
        <v>Emergency information</v>
      </c>
      <c r="B23" s="50" t="s">
        <v>8</v>
      </c>
      <c r="C23" s="42">
        <v>1</v>
      </c>
      <c r="D23" s="42">
        <v>2</v>
      </c>
      <c r="E23" s="42">
        <v>3</v>
      </c>
      <c r="F23" s="42">
        <v>3</v>
      </c>
      <c r="G23" s="42">
        <v>2</v>
      </c>
      <c r="H23" s="42">
        <v>2</v>
      </c>
      <c r="I23" s="42">
        <v>1</v>
      </c>
      <c r="J23" s="42">
        <v>1</v>
      </c>
      <c r="K23" s="52" t="s">
        <v>221</v>
      </c>
    </row>
    <row r="24" spans="1:12" ht="20.350000000000001" customHeight="1" x14ac:dyDescent="0.35">
      <c r="A24" s="124"/>
      <c r="B24" s="50" t="s">
        <v>9</v>
      </c>
      <c r="C24" s="42">
        <v>2</v>
      </c>
      <c r="D24" s="42">
        <v>2</v>
      </c>
      <c r="E24" s="42">
        <v>4</v>
      </c>
      <c r="F24" s="42">
        <v>5</v>
      </c>
      <c r="G24" s="42">
        <v>5</v>
      </c>
      <c r="H24" s="42">
        <v>2</v>
      </c>
      <c r="I24" s="42">
        <v>1</v>
      </c>
      <c r="J24" s="42">
        <v>5</v>
      </c>
      <c r="K24" s="52" t="s">
        <v>223</v>
      </c>
    </row>
    <row r="25" spans="1:12" ht="20.350000000000001" customHeight="1" x14ac:dyDescent="0.35">
      <c r="A25" s="124"/>
      <c r="B25" s="50" t="s">
        <v>10</v>
      </c>
      <c r="C25" s="42">
        <v>2</v>
      </c>
      <c r="D25" s="42">
        <v>2</v>
      </c>
      <c r="E25" s="42">
        <v>4</v>
      </c>
      <c r="F25" s="42">
        <v>5</v>
      </c>
      <c r="G25" s="42">
        <v>5</v>
      </c>
      <c r="H25" s="42">
        <v>2</v>
      </c>
      <c r="I25" s="42">
        <v>1</v>
      </c>
      <c r="J25" s="42">
        <v>5</v>
      </c>
      <c r="K25" s="52" t="s">
        <v>222</v>
      </c>
    </row>
  </sheetData>
  <mergeCells count="12">
    <mergeCell ref="A23:A25"/>
    <mergeCell ref="A14:A16"/>
    <mergeCell ref="A17:A19"/>
    <mergeCell ref="A20:A22"/>
    <mergeCell ref="A2:K2"/>
    <mergeCell ref="A1:K1"/>
    <mergeCell ref="A5:A7"/>
    <mergeCell ref="A8:A10"/>
    <mergeCell ref="A11:A13"/>
    <mergeCell ref="C3:K3"/>
    <mergeCell ref="A3:A4"/>
    <mergeCell ref="B3:B4"/>
  </mergeCells>
  <conditionalFormatting sqref="C1:J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8"/>
  <sheetViews>
    <sheetView workbookViewId="0">
      <selection activeCell="A4" sqref="A4:H14"/>
    </sheetView>
  </sheetViews>
  <sheetFormatPr defaultColWidth="17.33203125" defaultRowHeight="14.35" customHeight="1" x14ac:dyDescent="0.35"/>
  <cols>
    <col min="1" max="1" width="26.33203125" customWidth="1"/>
    <col min="2" max="4" width="17" customWidth="1"/>
    <col min="5" max="7" width="17" style="47" customWidth="1"/>
    <col min="8" max="8" width="17" style="65" customWidth="1"/>
  </cols>
  <sheetData>
    <row r="1" spans="1:8" ht="14.35" customHeight="1" x14ac:dyDescent="0.35">
      <c r="A1" s="128" t="s">
        <v>17</v>
      </c>
      <c r="B1" s="129"/>
      <c r="C1" s="129"/>
      <c r="D1" s="129"/>
      <c r="E1" s="129"/>
      <c r="F1" s="129"/>
      <c r="G1" s="129"/>
      <c r="H1" s="43"/>
    </row>
    <row r="2" spans="1:8" ht="14.35" customHeight="1" x14ac:dyDescent="0.35">
      <c r="A2" s="130" t="s">
        <v>37</v>
      </c>
      <c r="B2" s="131"/>
      <c r="C2" s="131"/>
      <c r="D2" s="131"/>
      <c r="E2" s="131"/>
      <c r="F2" s="131"/>
      <c r="G2" s="131"/>
      <c r="H2" s="43"/>
    </row>
    <row r="3" spans="1:8" ht="92.25" customHeight="1" x14ac:dyDescent="0.35">
      <c r="A3" s="39" t="s">
        <v>40</v>
      </c>
      <c r="B3" s="40" t="str">
        <f>'1.1 Primary Assets'!B4:B4</f>
        <v>Airspace management</v>
      </c>
      <c r="C3" s="40" t="str">
        <f>'1.1 Primary Assets'!B7:B7</f>
        <v>Customer and company data</v>
      </c>
      <c r="D3" s="40" t="str">
        <f>'1.1 Primary Assets'!B10:B10</f>
        <v>Communication links</v>
      </c>
      <c r="E3" s="40" t="str">
        <f>'1.1 Primary Assets'!B13:B13</f>
        <v>FAA Approval</v>
      </c>
      <c r="F3" s="40" t="str">
        <f>'1.1 Primary Assets'!B16:B16</f>
        <v>Weather information</v>
      </c>
      <c r="G3" s="40" t="str">
        <f>'1.1 Primary Assets'!B19:B19</f>
        <v>Map information</v>
      </c>
      <c r="H3" s="40" t="str">
        <f>'1.1 Primary Assets'!B22:B22</f>
        <v>Emergency information</v>
      </c>
    </row>
    <row r="4" spans="1:8" ht="14.35" customHeight="1" x14ac:dyDescent="0.35">
      <c r="A4" s="105" t="s">
        <v>161</v>
      </c>
      <c r="B4" s="42"/>
      <c r="C4" s="42"/>
      <c r="D4" s="42" t="s">
        <v>112</v>
      </c>
      <c r="E4" s="42"/>
      <c r="F4" s="42"/>
      <c r="G4" s="42"/>
      <c r="H4" s="42" t="s">
        <v>112</v>
      </c>
    </row>
    <row r="5" spans="1:8" ht="14.35" customHeight="1" x14ac:dyDescent="0.35">
      <c r="A5" s="104" t="s">
        <v>160</v>
      </c>
      <c r="B5" s="42" t="s">
        <v>112</v>
      </c>
      <c r="C5" s="42"/>
      <c r="D5" s="42" t="s">
        <v>112</v>
      </c>
      <c r="E5" s="42"/>
      <c r="F5" s="42"/>
      <c r="G5" s="42"/>
      <c r="H5" s="42"/>
    </row>
    <row r="6" spans="1:8" ht="14.35" customHeight="1" x14ac:dyDescent="0.35">
      <c r="A6" s="13" t="s">
        <v>125</v>
      </c>
      <c r="B6" s="42" t="s">
        <v>112</v>
      </c>
      <c r="C6" s="42"/>
      <c r="D6" s="42" t="s">
        <v>112</v>
      </c>
      <c r="E6" s="42"/>
      <c r="F6" s="42" t="s">
        <v>112</v>
      </c>
      <c r="G6" s="42" t="s">
        <v>112</v>
      </c>
      <c r="H6" s="42" t="s">
        <v>112</v>
      </c>
    </row>
    <row r="7" spans="1:8" ht="14.35" customHeight="1" x14ac:dyDescent="0.35">
      <c r="A7" s="13" t="s">
        <v>158</v>
      </c>
      <c r="B7" s="42" t="s">
        <v>112</v>
      </c>
      <c r="C7" s="42"/>
      <c r="D7" s="42" t="s">
        <v>112</v>
      </c>
      <c r="E7" s="42"/>
      <c r="F7" s="42"/>
      <c r="G7" s="42"/>
      <c r="H7" s="42" t="s">
        <v>112</v>
      </c>
    </row>
    <row r="8" spans="1:8" ht="14.35" customHeight="1" x14ac:dyDescent="0.35">
      <c r="A8" s="13" t="s">
        <v>113</v>
      </c>
      <c r="B8" s="42" t="s">
        <v>112</v>
      </c>
      <c r="C8" s="42" t="s">
        <v>112</v>
      </c>
      <c r="D8" s="42"/>
      <c r="E8" s="42"/>
      <c r="F8" s="42"/>
      <c r="G8" s="42"/>
      <c r="H8" s="42" t="s">
        <v>112</v>
      </c>
    </row>
    <row r="9" spans="1:8" ht="14.35" customHeight="1" x14ac:dyDescent="0.35">
      <c r="A9" s="13" t="s">
        <v>159</v>
      </c>
      <c r="B9" s="34" t="s">
        <v>112</v>
      </c>
      <c r="C9" s="15" t="s">
        <v>112</v>
      </c>
      <c r="D9" s="34" t="s">
        <v>112</v>
      </c>
      <c r="E9" s="45"/>
      <c r="F9" s="45" t="s">
        <v>112</v>
      </c>
      <c r="G9" s="45" t="s">
        <v>112</v>
      </c>
      <c r="H9" s="42" t="s">
        <v>112</v>
      </c>
    </row>
    <row r="10" spans="1:8" ht="14.35" customHeight="1" x14ac:dyDescent="0.35">
      <c r="A10" s="41" t="s">
        <v>129</v>
      </c>
      <c r="B10" s="35"/>
      <c r="C10" s="45" t="s">
        <v>112</v>
      </c>
      <c r="D10" s="35" t="s">
        <v>112</v>
      </c>
      <c r="E10" s="45" t="s">
        <v>112</v>
      </c>
      <c r="F10" s="45" t="s">
        <v>112</v>
      </c>
      <c r="G10" s="45" t="s">
        <v>112</v>
      </c>
      <c r="H10" s="42" t="s">
        <v>112</v>
      </c>
    </row>
    <row r="11" spans="1:8" ht="14.35" customHeight="1" x14ac:dyDescent="0.35">
      <c r="A11" s="41" t="s">
        <v>157</v>
      </c>
      <c r="B11" s="9"/>
      <c r="C11" s="45" t="s">
        <v>112</v>
      </c>
      <c r="D11" s="9"/>
      <c r="E11" s="45" t="s">
        <v>112</v>
      </c>
      <c r="F11" s="45" t="s">
        <v>112</v>
      </c>
      <c r="G11" s="45" t="s">
        <v>112</v>
      </c>
      <c r="H11" s="42" t="s">
        <v>112</v>
      </c>
    </row>
    <row r="12" spans="1:8" ht="14.35" customHeight="1" x14ac:dyDescent="0.35">
      <c r="A12" s="41" t="s">
        <v>124</v>
      </c>
      <c r="B12" s="9"/>
      <c r="C12" s="45" t="s">
        <v>112</v>
      </c>
      <c r="D12" s="9"/>
      <c r="E12" s="45" t="s">
        <v>112</v>
      </c>
      <c r="F12" s="45" t="s">
        <v>112</v>
      </c>
      <c r="G12" s="45" t="s">
        <v>112</v>
      </c>
      <c r="H12" s="42" t="s">
        <v>112</v>
      </c>
    </row>
    <row r="13" spans="1:8" ht="14.35" customHeight="1" x14ac:dyDescent="0.35">
      <c r="A13" s="56" t="s">
        <v>123</v>
      </c>
      <c r="B13" s="45"/>
      <c r="C13" s="45" t="s">
        <v>112</v>
      </c>
      <c r="D13" s="45" t="s">
        <v>112</v>
      </c>
      <c r="E13" s="9"/>
      <c r="F13" s="9"/>
      <c r="G13" s="9"/>
      <c r="H13" s="42"/>
    </row>
    <row r="14" spans="1:8" ht="14.35" customHeight="1" x14ac:dyDescent="0.35">
      <c r="A14" s="41" t="s">
        <v>128</v>
      </c>
      <c r="B14" s="45"/>
      <c r="C14" s="45" t="s">
        <v>112</v>
      </c>
      <c r="D14" s="9"/>
      <c r="E14" s="45" t="s">
        <v>112</v>
      </c>
      <c r="F14" s="45" t="s">
        <v>112</v>
      </c>
      <c r="G14" s="45" t="s">
        <v>112</v>
      </c>
      <c r="H14" s="42" t="s">
        <v>112</v>
      </c>
    </row>
    <row r="19" spans="5:7" ht="14.35" customHeight="1" x14ac:dyDescent="0.35">
      <c r="E19"/>
      <c r="F19"/>
      <c r="G19"/>
    </row>
    <row r="20" spans="5:7" ht="14.35" customHeight="1" x14ac:dyDescent="0.35">
      <c r="E20"/>
      <c r="F20"/>
      <c r="G20"/>
    </row>
    <row r="21" spans="5:7" ht="14.35" customHeight="1" x14ac:dyDescent="0.35">
      <c r="E21"/>
      <c r="F21"/>
      <c r="G21"/>
    </row>
    <row r="22" spans="5:7" ht="14.35" customHeight="1" x14ac:dyDescent="0.35">
      <c r="E22"/>
      <c r="F22"/>
      <c r="G22"/>
    </row>
    <row r="23" spans="5:7" ht="14.35" customHeight="1" x14ac:dyDescent="0.35">
      <c r="E23"/>
      <c r="F23"/>
      <c r="G23"/>
    </row>
    <row r="24" spans="5:7" ht="14.35" customHeight="1" x14ac:dyDescent="0.35">
      <c r="E24"/>
      <c r="F24"/>
      <c r="G24"/>
    </row>
    <row r="25" spans="5:7" ht="14.35" customHeight="1" x14ac:dyDescent="0.35">
      <c r="E25"/>
      <c r="F25"/>
      <c r="G25"/>
    </row>
    <row r="26" spans="5:7" ht="14.35" customHeight="1" x14ac:dyDescent="0.35">
      <c r="E26"/>
      <c r="F26"/>
      <c r="G26"/>
    </row>
    <row r="27" spans="5:7" ht="14.35" customHeight="1" x14ac:dyDescent="0.35">
      <c r="E27"/>
      <c r="F27"/>
      <c r="G27"/>
    </row>
    <row r="28" spans="5:7" ht="14.35" customHeight="1" x14ac:dyDescent="0.35">
      <c r="E28"/>
      <c r="F28"/>
      <c r="G28"/>
    </row>
  </sheetData>
  <mergeCells count="2">
    <mergeCell ref="A1:G1"/>
    <mergeCell ref="A2:G2"/>
  </mergeCells>
  <conditionalFormatting sqref="B4:H14">
    <cfRule type="cellIs" dxfId="15" priority="1" operator="equal">
      <formula>"x"</formula>
    </cfRule>
  </conditionalFormatting>
  <pageMargins left="0.7" right="0.7" top="0.75" bottom="0.75" header="0.3" footer="0.3"/>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57"/>
  <sheetViews>
    <sheetView zoomScale="68" workbookViewId="0">
      <selection activeCell="C23" sqref="C23"/>
    </sheetView>
  </sheetViews>
  <sheetFormatPr defaultColWidth="17.33203125" defaultRowHeight="12.75" x14ac:dyDescent="0.35"/>
  <cols>
    <col min="1" max="1" width="28" customWidth="1"/>
    <col min="2" max="2" width="25.796875" bestFit="1" customWidth="1"/>
    <col min="3" max="3" width="91.19921875" style="67" bestFit="1" customWidth="1"/>
    <col min="4" max="4" width="2.3984375" bestFit="1" customWidth="1"/>
    <col min="5" max="6" width="2.265625" bestFit="1" customWidth="1"/>
    <col min="7" max="7" width="2.3984375" bestFit="1" customWidth="1"/>
    <col min="8" max="9" width="2.265625" bestFit="1" customWidth="1"/>
    <col min="10" max="10" width="2.3984375" bestFit="1" customWidth="1"/>
    <col min="11" max="12" width="2.265625" bestFit="1" customWidth="1"/>
    <col min="13" max="13" width="2.3984375" style="47" bestFit="1" customWidth="1"/>
    <col min="14" max="15" width="2.265625" style="47" bestFit="1" customWidth="1"/>
    <col min="16" max="16" width="2.3984375" bestFit="1" customWidth="1"/>
    <col min="17" max="18" width="2.265625" bestFit="1" customWidth="1"/>
    <col min="19" max="19" width="2.3984375" bestFit="1" customWidth="1"/>
    <col min="20" max="21" width="2.265625" bestFit="1" customWidth="1"/>
    <col min="22" max="22" width="2.3984375" style="65" bestFit="1" customWidth="1"/>
    <col min="23" max="24" width="2.265625" style="65" bestFit="1" customWidth="1"/>
    <col min="25" max="25" width="8.1328125" style="57" customWidth="1"/>
    <col min="26" max="26" width="8.796875" style="57" customWidth="1"/>
    <col min="27" max="27" width="132.33203125" style="44" customWidth="1"/>
  </cols>
  <sheetData>
    <row r="1" spans="1:30" s="21" customFormat="1" ht="22.5" x14ac:dyDescent="0.55000000000000004">
      <c r="A1" s="146" t="s">
        <v>74</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row>
    <row r="2" spans="1:30" s="20" customFormat="1" ht="20.25" x14ac:dyDescent="0.55000000000000004">
      <c r="A2" s="128" t="s">
        <v>57</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row>
    <row r="3" spans="1:30" ht="34.9" customHeight="1" x14ac:dyDescent="0.35">
      <c r="A3" s="126" t="s">
        <v>39</v>
      </c>
      <c r="B3" s="126" t="s">
        <v>50</v>
      </c>
      <c r="C3" s="126" t="s">
        <v>44</v>
      </c>
      <c r="D3" s="150" t="s">
        <v>18</v>
      </c>
      <c r="E3" s="151"/>
      <c r="F3" s="151"/>
      <c r="G3" s="151"/>
      <c r="H3" s="151"/>
      <c r="I3" s="151"/>
      <c r="J3" s="151"/>
      <c r="K3" s="151"/>
      <c r="L3" s="151"/>
      <c r="M3" s="151"/>
      <c r="N3" s="151"/>
      <c r="O3" s="151"/>
      <c r="P3" s="151"/>
      <c r="Q3" s="151"/>
      <c r="R3" s="151"/>
      <c r="S3" s="151"/>
      <c r="T3" s="151"/>
      <c r="U3" s="151"/>
      <c r="V3" s="151"/>
      <c r="W3" s="151"/>
      <c r="X3" s="152"/>
      <c r="Y3" s="142" t="s">
        <v>46</v>
      </c>
      <c r="Z3" s="142" t="s">
        <v>47</v>
      </c>
      <c r="AA3" s="144" t="s">
        <v>99</v>
      </c>
    </row>
    <row r="4" spans="1:30" ht="13.9" x14ac:dyDescent="0.35">
      <c r="A4" s="122"/>
      <c r="B4" s="122"/>
      <c r="C4" s="149"/>
      <c r="D4" s="148" t="str">
        <f>'1.3 Supporting Asset'!B3</f>
        <v>Airspace management</v>
      </c>
      <c r="E4" s="122"/>
      <c r="F4" s="122"/>
      <c r="G4" s="135" t="str">
        <f>'1.3 Supporting Asset'!C3</f>
        <v>Customer and company data</v>
      </c>
      <c r="H4" s="136"/>
      <c r="I4" s="137"/>
      <c r="J4" s="135" t="str">
        <f>'1.3 Supporting Asset'!D3</f>
        <v>Communication links</v>
      </c>
      <c r="K4" s="136"/>
      <c r="L4" s="137"/>
      <c r="M4" s="135" t="str">
        <f>'1.3 Supporting Asset'!E3</f>
        <v>FAA Approval</v>
      </c>
      <c r="N4" s="136"/>
      <c r="O4" s="137"/>
      <c r="P4" s="135" t="str">
        <f>'1.3 Supporting Asset'!F3</f>
        <v>Weather information</v>
      </c>
      <c r="Q4" s="136"/>
      <c r="R4" s="137"/>
      <c r="S4" s="135" t="str">
        <f>'1.3 Supporting Asset'!G3</f>
        <v>Map information</v>
      </c>
      <c r="T4" s="136"/>
      <c r="U4" s="137"/>
      <c r="V4" s="135" t="str">
        <f>'1.3 Supporting Asset'!H3</f>
        <v>Emergency information</v>
      </c>
      <c r="W4" s="136"/>
      <c r="X4" s="137"/>
      <c r="Y4" s="143"/>
      <c r="Z4" s="143"/>
      <c r="AA4" s="145"/>
    </row>
    <row r="5" spans="1:30" ht="13.5" x14ac:dyDescent="0.35">
      <c r="A5" s="122"/>
      <c r="B5" s="122"/>
      <c r="C5" s="149"/>
      <c r="D5" s="4" t="s">
        <v>19</v>
      </c>
      <c r="E5" s="4" t="s">
        <v>20</v>
      </c>
      <c r="F5" s="4" t="s">
        <v>21</v>
      </c>
      <c r="G5" s="4" t="s">
        <v>22</v>
      </c>
      <c r="H5" s="4" t="s">
        <v>23</v>
      </c>
      <c r="I5" s="4" t="s">
        <v>24</v>
      </c>
      <c r="J5" s="4" t="s">
        <v>25</v>
      </c>
      <c r="K5" s="4" t="s">
        <v>26</v>
      </c>
      <c r="L5" s="4" t="s">
        <v>27</v>
      </c>
      <c r="M5" s="9" t="s">
        <v>8</v>
      </c>
      <c r="N5" s="9" t="s">
        <v>9</v>
      </c>
      <c r="O5" s="9" t="s">
        <v>10</v>
      </c>
      <c r="P5" s="4" t="s">
        <v>28</v>
      </c>
      <c r="Q5" s="4" t="s">
        <v>29</v>
      </c>
      <c r="R5" s="4" t="s">
        <v>30</v>
      </c>
      <c r="S5" s="4" t="s">
        <v>31</v>
      </c>
      <c r="T5" s="4" t="s">
        <v>32</v>
      </c>
      <c r="U5" s="4" t="s">
        <v>33</v>
      </c>
      <c r="V5" s="9" t="s">
        <v>8</v>
      </c>
      <c r="W5" s="9" t="s">
        <v>9</v>
      </c>
      <c r="X5" s="9" t="s">
        <v>10</v>
      </c>
      <c r="Y5" s="17" t="s">
        <v>48</v>
      </c>
      <c r="Z5" s="17" t="s">
        <v>59</v>
      </c>
      <c r="AA5" s="75"/>
    </row>
    <row r="6" spans="1:30" s="7" customFormat="1" ht="13.9" x14ac:dyDescent="0.35">
      <c r="A6" s="132" t="s">
        <v>58</v>
      </c>
      <c r="B6" s="133"/>
      <c r="C6" s="134"/>
      <c r="D6" s="14">
        <f>'1.2 Impact Assessment'!J5</f>
        <v>3</v>
      </c>
      <c r="E6" s="14">
        <f>'1.2 Impact Assessment'!J6</f>
        <v>4</v>
      </c>
      <c r="F6" s="14">
        <f>'1.2 Impact Assessment'!J7</f>
        <v>4</v>
      </c>
      <c r="G6" s="14">
        <f>'1.2 Impact Assessment'!J8</f>
        <v>5</v>
      </c>
      <c r="H6" s="14">
        <f>'1.2 Impact Assessment'!J9</f>
        <v>5</v>
      </c>
      <c r="I6" s="14">
        <f>'1.2 Impact Assessment'!J10</f>
        <v>3</v>
      </c>
      <c r="J6" s="14">
        <f>'1.2 Impact Assessment'!J11</f>
        <v>4</v>
      </c>
      <c r="K6" s="14">
        <f>'1.2 Impact Assessment'!J12</f>
        <v>5</v>
      </c>
      <c r="L6" s="14">
        <f>'1.2 Impact Assessment'!J13</f>
        <v>3</v>
      </c>
      <c r="M6" s="9">
        <f>'1.2 Impact Assessment'!J14</f>
        <v>3</v>
      </c>
      <c r="N6" s="9">
        <f>'1.2 Impact Assessment'!J15</f>
        <v>4</v>
      </c>
      <c r="O6" s="9">
        <f>'1.2 Impact Assessment'!J16</f>
        <v>5</v>
      </c>
      <c r="P6" s="9">
        <f>'1.2 Impact Assessment'!J17</f>
        <v>2</v>
      </c>
      <c r="Q6" s="9">
        <f>'1.2 Impact Assessment'!J18</f>
        <v>4</v>
      </c>
      <c r="R6" s="9">
        <f>'1.2 Impact Assessment'!J19</f>
        <v>5</v>
      </c>
      <c r="S6" s="9">
        <f>'1.2 Impact Assessment'!J20</f>
        <v>2</v>
      </c>
      <c r="T6" s="9">
        <f>'1.2 Impact Assessment'!J21</f>
        <v>5</v>
      </c>
      <c r="U6" s="9">
        <f>'1.2 Impact Assessment'!J22</f>
        <v>5</v>
      </c>
      <c r="V6" s="9">
        <f>'1.2 Impact Assessment'!J23</f>
        <v>1</v>
      </c>
      <c r="W6" s="9">
        <f>'1.2 Impact Assessment'!J24</f>
        <v>5</v>
      </c>
      <c r="X6" s="9">
        <f>'1.2 Impact Assessment'!J25</f>
        <v>5</v>
      </c>
      <c r="Y6" s="18"/>
      <c r="Z6" s="18"/>
      <c r="AA6" s="75"/>
      <c r="AD6"/>
    </row>
    <row r="7" spans="1:30" ht="13.9" x14ac:dyDescent="0.35">
      <c r="A7" s="138" t="str">
        <f>'1.3 Supporting Asset'!A4</f>
        <v>UTM device warehouse</v>
      </c>
      <c r="B7" s="5" t="s">
        <v>163</v>
      </c>
      <c r="C7" s="5" t="s">
        <v>215</v>
      </c>
      <c r="D7" s="11"/>
      <c r="E7" s="18"/>
      <c r="F7" s="11"/>
      <c r="G7" s="18"/>
      <c r="H7" s="18"/>
      <c r="I7" s="18"/>
      <c r="J7" s="18"/>
      <c r="K7" s="18"/>
      <c r="L7" s="18"/>
      <c r="M7" s="18"/>
      <c r="N7" s="48"/>
      <c r="O7" s="48" t="s">
        <v>177</v>
      </c>
      <c r="P7" s="18"/>
      <c r="Q7" s="18"/>
      <c r="R7" s="18"/>
      <c r="S7" s="18"/>
      <c r="T7" s="18"/>
      <c r="U7" s="18"/>
      <c r="V7" s="18"/>
      <c r="W7" s="18"/>
      <c r="X7" s="18"/>
      <c r="Y7" s="18">
        <f>MAX(
IF(D7="Y",D$6,1),
IF(E7="Y",E$6,1),
IF(F7="Y",F$6,1),
IF(G7="Y",G$6,1),
IF(H7="Y",H$6,1),
IF(I7="Y",I$6,1),
IF(J7="Y",J$6,1),
IF(K7="Y",K$6,1),
IF(L7="Y",L$6,1),
IF(M7="Y",M$6,1),
IF(N7="Y",N$6,1),
IF(O7="Y",O$6,1),
IF(P7="Y",P$6,1),
IF(Q7="Y",Q$6,1),
IF(R7="Y",R$6,1),
IF(S7="Y",S$6,1),
IF(T7="Y",T$6,1),
IF(U7="Y",U$6,1)
)</f>
        <v>5</v>
      </c>
      <c r="Z7" s="18">
        <v>4</v>
      </c>
      <c r="AA7" s="139" t="s">
        <v>178</v>
      </c>
    </row>
    <row r="8" spans="1:30" s="65" customFormat="1" ht="13.9" x14ac:dyDescent="0.35">
      <c r="A8" s="138"/>
      <c r="B8" s="5" t="s">
        <v>163</v>
      </c>
      <c r="C8" s="5" t="s">
        <v>224</v>
      </c>
      <c r="D8" s="61"/>
      <c r="E8" s="18"/>
      <c r="F8" s="61"/>
      <c r="G8" s="18"/>
      <c r="H8" s="18"/>
      <c r="I8" s="18"/>
      <c r="J8" s="18"/>
      <c r="K8" s="18"/>
      <c r="L8" s="18"/>
      <c r="M8" s="18"/>
      <c r="N8" s="61"/>
      <c r="O8" s="61" t="s">
        <v>177</v>
      </c>
      <c r="P8" s="18"/>
      <c r="Q8" s="18"/>
      <c r="R8" s="18"/>
      <c r="S8" s="18"/>
      <c r="T8" s="18"/>
      <c r="U8" s="18"/>
      <c r="V8" s="18"/>
      <c r="W8" s="18"/>
      <c r="X8" s="18"/>
      <c r="Y8" s="18">
        <f t="shared" ref="Y8:Y69" si="0">MAX(
IF(D8="Y",D$6,1),
IF(E8="Y",E$6,1),
IF(F8="Y",F$6,1),
IF(G8="Y",G$6,1),
IF(H8="Y",H$6,1),
IF(I8="Y",I$6,1),
IF(J8="Y",J$6,1),
IF(K8="Y",K$6,1),
IF(L8="Y",L$6,1),
IF(M8="Y",M$6,1),
IF(N8="Y",N$6,1),
IF(O8="Y",O$6,1),
IF(P8="Y",P$6,1),
IF(Q8="Y",Q$6,1),
IF(R8="Y",R$6,1),
IF(S8="Y",S$6,1),
IF(T8="Y",T$6,1),
IF(U8="Y",U$6,1)
)</f>
        <v>5</v>
      </c>
      <c r="Z8" s="18">
        <v>4</v>
      </c>
      <c r="AA8" s="140"/>
    </row>
    <row r="9" spans="1:30" s="65" customFormat="1" ht="13.9" x14ac:dyDescent="0.35">
      <c r="A9" s="138"/>
      <c r="B9" s="5" t="s">
        <v>163</v>
      </c>
      <c r="C9" s="5" t="s">
        <v>216</v>
      </c>
      <c r="D9" s="61"/>
      <c r="E9" s="18"/>
      <c r="F9" s="61"/>
      <c r="G9" s="18"/>
      <c r="H9" s="18"/>
      <c r="I9" s="18"/>
      <c r="J9" s="18"/>
      <c r="K9" s="18"/>
      <c r="L9" s="18"/>
      <c r="M9" s="18"/>
      <c r="N9" s="61"/>
      <c r="O9" s="61" t="s">
        <v>177</v>
      </c>
      <c r="P9" s="18"/>
      <c r="Q9" s="18"/>
      <c r="R9" s="18"/>
      <c r="S9" s="18"/>
      <c r="T9" s="18"/>
      <c r="U9" s="18"/>
      <c r="V9" s="18"/>
      <c r="W9" s="18"/>
      <c r="X9" s="18"/>
      <c r="Y9" s="18">
        <f t="shared" si="0"/>
        <v>5</v>
      </c>
      <c r="Z9" s="18">
        <v>4</v>
      </c>
      <c r="AA9" s="140"/>
    </row>
    <row r="10" spans="1:30" s="65" customFormat="1" ht="13.9" x14ac:dyDescent="0.35">
      <c r="A10" s="138"/>
      <c r="B10" s="5" t="s">
        <v>167</v>
      </c>
      <c r="C10" s="5" t="s">
        <v>217</v>
      </c>
      <c r="D10" s="61"/>
      <c r="E10" s="18"/>
      <c r="F10" s="61"/>
      <c r="G10" s="18"/>
      <c r="H10" s="18"/>
      <c r="I10" s="18"/>
      <c r="J10" s="18"/>
      <c r="K10" s="18"/>
      <c r="L10" s="18"/>
      <c r="M10" s="18"/>
      <c r="N10" s="61"/>
      <c r="O10" s="61" t="s">
        <v>177</v>
      </c>
      <c r="P10" s="18"/>
      <c r="Q10" s="18"/>
      <c r="R10" s="18"/>
      <c r="S10" s="18"/>
      <c r="T10" s="18"/>
      <c r="U10" s="18"/>
      <c r="V10" s="18"/>
      <c r="W10" s="18"/>
      <c r="X10" s="18"/>
      <c r="Y10" s="18">
        <f t="shared" si="0"/>
        <v>5</v>
      </c>
      <c r="Z10" s="18">
        <v>4</v>
      </c>
      <c r="AA10" s="140"/>
    </row>
    <row r="11" spans="1:30" s="47" customFormat="1" ht="13.9" x14ac:dyDescent="0.35">
      <c r="A11" s="138"/>
      <c r="B11" s="5" t="s">
        <v>167</v>
      </c>
      <c r="C11" s="5" t="s">
        <v>218</v>
      </c>
      <c r="D11" s="48"/>
      <c r="E11" s="18"/>
      <c r="F11" s="48"/>
      <c r="G11" s="18"/>
      <c r="H11" s="18"/>
      <c r="I11" s="18"/>
      <c r="J11" s="18"/>
      <c r="K11" s="18"/>
      <c r="L11" s="18"/>
      <c r="M11" s="18"/>
      <c r="N11" s="18"/>
      <c r="O11" s="48" t="s">
        <v>177</v>
      </c>
      <c r="P11" s="18"/>
      <c r="Q11" s="18"/>
      <c r="R11" s="48"/>
      <c r="S11" s="48"/>
      <c r="T11" s="48"/>
      <c r="U11" s="48"/>
      <c r="V11" s="61"/>
      <c r="W11" s="61"/>
      <c r="X11" s="61"/>
      <c r="Y11" s="18">
        <f t="shared" si="0"/>
        <v>5</v>
      </c>
      <c r="Z11" s="18">
        <v>3</v>
      </c>
      <c r="AA11" s="141"/>
      <c r="AB11" s="49"/>
    </row>
    <row r="12" spans="1:30" ht="13.9" x14ac:dyDescent="0.35">
      <c r="A12" s="138" t="str">
        <f>'1.3 Supporting Asset'!A5</f>
        <v>Wireless transmission dev.</v>
      </c>
      <c r="B12" s="5" t="s">
        <v>163</v>
      </c>
      <c r="C12" s="5" t="s">
        <v>215</v>
      </c>
      <c r="D12" s="48"/>
      <c r="E12" s="18"/>
      <c r="F12" s="48"/>
      <c r="G12" s="18"/>
      <c r="H12" s="18"/>
      <c r="I12" s="18"/>
      <c r="J12" s="18"/>
      <c r="K12" s="18"/>
      <c r="L12" s="48" t="s">
        <v>177</v>
      </c>
      <c r="M12" s="18"/>
      <c r="N12" s="18"/>
      <c r="O12" s="18"/>
      <c r="P12" s="18"/>
      <c r="Q12" s="18"/>
      <c r="R12" s="18"/>
      <c r="S12" s="18"/>
      <c r="T12" s="18"/>
      <c r="U12" s="18"/>
      <c r="V12" s="18"/>
      <c r="W12" s="18"/>
      <c r="X12" s="18"/>
      <c r="Y12" s="18">
        <f t="shared" si="0"/>
        <v>3</v>
      </c>
      <c r="Z12" s="18">
        <f t="shared" ref="Z12:Z40" si="1">Y12</f>
        <v>3</v>
      </c>
      <c r="AA12" s="75"/>
      <c r="AB12" s="49"/>
    </row>
    <row r="13" spans="1:30" s="65" customFormat="1" ht="13.9" x14ac:dyDescent="0.35">
      <c r="A13" s="138"/>
      <c r="B13" s="5" t="s">
        <v>163</v>
      </c>
      <c r="C13" s="5" t="s">
        <v>224</v>
      </c>
      <c r="D13" s="61"/>
      <c r="E13" s="18"/>
      <c r="F13" s="61"/>
      <c r="G13" s="18"/>
      <c r="H13" s="18"/>
      <c r="I13" s="18"/>
      <c r="J13" s="18"/>
      <c r="K13" s="18"/>
      <c r="L13" s="61" t="s">
        <v>177</v>
      </c>
      <c r="M13" s="18"/>
      <c r="N13" s="18"/>
      <c r="O13" s="18"/>
      <c r="P13" s="18"/>
      <c r="Q13" s="18"/>
      <c r="R13" s="18"/>
      <c r="S13" s="18"/>
      <c r="T13" s="18"/>
      <c r="U13" s="18"/>
      <c r="V13" s="18"/>
      <c r="W13" s="18"/>
      <c r="X13" s="18"/>
      <c r="Y13" s="18">
        <f t="shared" si="0"/>
        <v>3</v>
      </c>
      <c r="Z13" s="18">
        <v>3</v>
      </c>
      <c r="AA13" s="75"/>
    </row>
    <row r="14" spans="1:30" s="65" customFormat="1" ht="13.9" x14ac:dyDescent="0.35">
      <c r="A14" s="138"/>
      <c r="B14" s="5" t="s">
        <v>163</v>
      </c>
      <c r="C14" s="5" t="s">
        <v>216</v>
      </c>
      <c r="D14" s="61"/>
      <c r="E14" s="18"/>
      <c r="F14" s="61"/>
      <c r="G14" s="18"/>
      <c r="H14" s="18"/>
      <c r="I14" s="18"/>
      <c r="J14" s="18"/>
      <c r="K14" s="18"/>
      <c r="L14" s="61" t="s">
        <v>177</v>
      </c>
      <c r="M14" s="18"/>
      <c r="N14" s="18"/>
      <c r="O14" s="18"/>
      <c r="P14" s="18"/>
      <c r="Q14" s="18"/>
      <c r="R14" s="18"/>
      <c r="S14" s="18"/>
      <c r="T14" s="18"/>
      <c r="U14" s="18"/>
      <c r="V14" s="18"/>
      <c r="W14" s="18"/>
      <c r="X14" s="18"/>
      <c r="Y14" s="18">
        <f t="shared" si="0"/>
        <v>3</v>
      </c>
      <c r="Z14" s="18">
        <v>3</v>
      </c>
      <c r="AA14" s="75"/>
    </row>
    <row r="15" spans="1:30" s="47" customFormat="1" ht="13.9" x14ac:dyDescent="0.35">
      <c r="A15" s="138"/>
      <c r="B15" s="5" t="s">
        <v>167</v>
      </c>
      <c r="C15" s="5" t="s">
        <v>233</v>
      </c>
      <c r="D15" s="48" t="s">
        <v>177</v>
      </c>
      <c r="E15" s="48"/>
      <c r="F15" s="48"/>
      <c r="G15" s="48" t="s">
        <v>177</v>
      </c>
      <c r="H15" s="18"/>
      <c r="I15" s="18"/>
      <c r="J15" s="48" t="s">
        <v>177</v>
      </c>
      <c r="K15" s="48" t="s">
        <v>177</v>
      </c>
      <c r="L15" s="48" t="s">
        <v>177</v>
      </c>
      <c r="M15" s="18"/>
      <c r="N15" s="18"/>
      <c r="O15" s="18"/>
      <c r="P15" s="48" t="s">
        <v>177</v>
      </c>
      <c r="Q15" s="48" t="s">
        <v>177</v>
      </c>
      <c r="R15" s="18"/>
      <c r="S15" s="48" t="s">
        <v>177</v>
      </c>
      <c r="T15" s="48" t="s">
        <v>177</v>
      </c>
      <c r="U15" s="18"/>
      <c r="V15" s="61" t="s">
        <v>177</v>
      </c>
      <c r="W15" s="61" t="s">
        <v>177</v>
      </c>
      <c r="X15" s="18"/>
      <c r="Y15" s="18">
        <f t="shared" si="0"/>
        <v>5</v>
      </c>
      <c r="Z15" s="18">
        <f t="shared" si="1"/>
        <v>5</v>
      </c>
      <c r="AA15" s="75"/>
      <c r="AB15" s="49"/>
    </row>
    <row r="16" spans="1:30" s="47" customFormat="1" ht="13.9" x14ac:dyDescent="0.35">
      <c r="A16" s="138"/>
      <c r="B16" s="5" t="s">
        <v>164</v>
      </c>
      <c r="C16" s="5" t="s">
        <v>168</v>
      </c>
      <c r="D16" s="48"/>
      <c r="E16" s="18"/>
      <c r="F16" s="48"/>
      <c r="G16" s="18"/>
      <c r="H16" s="18"/>
      <c r="I16" s="18"/>
      <c r="J16" s="48"/>
      <c r="K16" s="48" t="s">
        <v>177</v>
      </c>
      <c r="L16" s="18"/>
      <c r="M16" s="18"/>
      <c r="N16" s="18"/>
      <c r="O16" s="18"/>
      <c r="P16" s="18"/>
      <c r="Q16" s="18"/>
      <c r="R16" s="18"/>
      <c r="S16" s="18"/>
      <c r="T16" s="18"/>
      <c r="U16" s="18"/>
      <c r="V16" s="18"/>
      <c r="W16" s="18"/>
      <c r="X16" s="18"/>
      <c r="Y16" s="18">
        <f t="shared" si="0"/>
        <v>5</v>
      </c>
      <c r="Z16" s="18">
        <f t="shared" si="1"/>
        <v>5</v>
      </c>
      <c r="AA16" s="75"/>
      <c r="AB16" s="49"/>
    </row>
    <row r="17" spans="1:28" s="10" customFormat="1" ht="13.9" x14ac:dyDescent="0.35">
      <c r="A17" s="138" t="str">
        <f>'1.3 Supporting Asset'!A6</f>
        <v>UTM devices</v>
      </c>
      <c r="B17" s="5" t="s">
        <v>163</v>
      </c>
      <c r="C17" s="5" t="s">
        <v>225</v>
      </c>
      <c r="D17" s="48"/>
      <c r="E17" s="48" t="s">
        <v>177</v>
      </c>
      <c r="F17" s="48"/>
      <c r="G17" s="18"/>
      <c r="H17" s="18"/>
      <c r="I17" s="48" t="s">
        <v>177</v>
      </c>
      <c r="J17" s="18"/>
      <c r="K17" s="18"/>
      <c r="L17" s="18"/>
      <c r="M17" s="18"/>
      <c r="N17" s="18"/>
      <c r="O17" s="18"/>
      <c r="P17" s="18"/>
      <c r="Q17" s="18"/>
      <c r="R17" s="18"/>
      <c r="S17" s="18"/>
      <c r="T17" s="18"/>
      <c r="U17" s="18"/>
      <c r="V17" s="18"/>
      <c r="W17" s="18"/>
      <c r="X17" s="18"/>
      <c r="Y17" s="18">
        <f t="shared" si="0"/>
        <v>4</v>
      </c>
      <c r="Z17" s="18">
        <f t="shared" si="1"/>
        <v>4</v>
      </c>
      <c r="AA17" s="75"/>
      <c r="AB17" s="49"/>
    </row>
    <row r="18" spans="1:28" s="65" customFormat="1" ht="13.9" x14ac:dyDescent="0.35">
      <c r="A18" s="138"/>
      <c r="B18" s="5" t="s">
        <v>163</v>
      </c>
      <c r="C18" s="5" t="s">
        <v>226</v>
      </c>
      <c r="D18" s="61"/>
      <c r="E18" s="61" t="s">
        <v>177</v>
      </c>
      <c r="F18" s="61"/>
      <c r="G18" s="18"/>
      <c r="H18" s="18"/>
      <c r="I18" s="61" t="s">
        <v>177</v>
      </c>
      <c r="J18" s="18"/>
      <c r="K18" s="18"/>
      <c r="L18" s="18"/>
      <c r="M18" s="18"/>
      <c r="N18" s="18"/>
      <c r="O18" s="18"/>
      <c r="P18" s="18"/>
      <c r="Q18" s="18"/>
      <c r="R18" s="18"/>
      <c r="S18" s="18"/>
      <c r="T18" s="18"/>
      <c r="U18" s="18"/>
      <c r="V18" s="18"/>
      <c r="W18" s="18"/>
      <c r="X18" s="18"/>
      <c r="Y18" s="18">
        <f t="shared" si="0"/>
        <v>4</v>
      </c>
      <c r="Z18" s="18">
        <v>4</v>
      </c>
      <c r="AA18" s="75"/>
    </row>
    <row r="19" spans="1:28" s="65" customFormat="1" ht="13.9" x14ac:dyDescent="0.35">
      <c r="A19" s="138"/>
      <c r="B19" s="5" t="s">
        <v>163</v>
      </c>
      <c r="C19" s="5" t="s">
        <v>228</v>
      </c>
      <c r="D19" s="61"/>
      <c r="E19" s="61" t="s">
        <v>177</v>
      </c>
      <c r="F19" s="61"/>
      <c r="G19" s="18"/>
      <c r="H19" s="18"/>
      <c r="I19" s="61" t="s">
        <v>177</v>
      </c>
      <c r="J19" s="18"/>
      <c r="K19" s="18"/>
      <c r="L19" s="18"/>
      <c r="M19" s="18"/>
      <c r="N19" s="18"/>
      <c r="O19" s="18"/>
      <c r="P19" s="18"/>
      <c r="Q19" s="18"/>
      <c r="R19" s="18"/>
      <c r="S19" s="18"/>
      <c r="T19" s="18"/>
      <c r="U19" s="18"/>
      <c r="V19" s="18"/>
      <c r="W19" s="18"/>
      <c r="X19" s="18"/>
      <c r="Y19" s="18">
        <f t="shared" si="0"/>
        <v>4</v>
      </c>
      <c r="Z19" s="18">
        <v>4</v>
      </c>
      <c r="AA19" s="75"/>
    </row>
    <row r="20" spans="1:28" s="65" customFormat="1" ht="13.9" x14ac:dyDescent="0.35">
      <c r="A20" s="138"/>
      <c r="B20" s="5" t="s">
        <v>163</v>
      </c>
      <c r="C20" s="5" t="s">
        <v>229</v>
      </c>
      <c r="D20" s="61"/>
      <c r="E20" s="61" t="s">
        <v>177</v>
      </c>
      <c r="F20" s="61"/>
      <c r="G20" s="18"/>
      <c r="H20" s="18"/>
      <c r="I20" s="61" t="s">
        <v>177</v>
      </c>
      <c r="J20" s="18"/>
      <c r="K20" s="18"/>
      <c r="L20" s="18"/>
      <c r="M20" s="18"/>
      <c r="N20" s="18"/>
      <c r="O20" s="18"/>
      <c r="P20" s="18"/>
      <c r="Q20" s="18"/>
      <c r="R20" s="18"/>
      <c r="S20" s="18"/>
      <c r="T20" s="18"/>
      <c r="U20" s="18"/>
      <c r="V20" s="18"/>
      <c r="W20" s="18"/>
      <c r="X20" s="18"/>
      <c r="Y20" s="18">
        <f t="shared" si="0"/>
        <v>4</v>
      </c>
      <c r="Z20" s="18">
        <v>4</v>
      </c>
      <c r="AA20" s="75"/>
    </row>
    <row r="21" spans="1:28" s="65" customFormat="1" ht="13.9" x14ac:dyDescent="0.35">
      <c r="A21" s="138"/>
      <c r="B21" s="5" t="s">
        <v>163</v>
      </c>
      <c r="C21" s="5" t="s">
        <v>227</v>
      </c>
      <c r="D21" s="61"/>
      <c r="E21" s="61" t="s">
        <v>177</v>
      </c>
      <c r="F21" s="61"/>
      <c r="G21" s="18"/>
      <c r="H21" s="18"/>
      <c r="I21" s="61" t="s">
        <v>177</v>
      </c>
      <c r="J21" s="18"/>
      <c r="K21" s="18"/>
      <c r="L21" s="18"/>
      <c r="M21" s="18"/>
      <c r="N21" s="18"/>
      <c r="O21" s="18"/>
      <c r="P21" s="18"/>
      <c r="Q21" s="18"/>
      <c r="R21" s="18"/>
      <c r="S21" s="18"/>
      <c r="T21" s="18"/>
      <c r="U21" s="18"/>
      <c r="V21" s="18"/>
      <c r="W21" s="18"/>
      <c r="X21" s="18"/>
      <c r="Y21" s="18">
        <f t="shared" si="0"/>
        <v>4</v>
      </c>
      <c r="Z21" s="18">
        <v>4</v>
      </c>
      <c r="AA21" s="75"/>
    </row>
    <row r="22" spans="1:28" s="65" customFormat="1" ht="13.9" x14ac:dyDescent="0.35">
      <c r="A22" s="138"/>
      <c r="B22" s="5" t="s">
        <v>163</v>
      </c>
      <c r="C22" s="5" t="s">
        <v>214</v>
      </c>
      <c r="D22" s="61"/>
      <c r="E22" s="61" t="s">
        <v>177</v>
      </c>
      <c r="F22" s="61"/>
      <c r="G22" s="18"/>
      <c r="H22" s="18"/>
      <c r="I22" s="61" t="s">
        <v>177</v>
      </c>
      <c r="J22" s="18"/>
      <c r="K22" s="18"/>
      <c r="L22" s="18"/>
      <c r="M22" s="18"/>
      <c r="N22" s="18"/>
      <c r="O22" s="18"/>
      <c r="P22" s="18"/>
      <c r="Q22" s="18"/>
      <c r="R22" s="18"/>
      <c r="S22" s="18"/>
      <c r="T22" s="18"/>
      <c r="U22" s="18"/>
      <c r="V22" s="18"/>
      <c r="W22" s="18"/>
      <c r="X22" s="18"/>
      <c r="Y22" s="18">
        <f t="shared" si="0"/>
        <v>4</v>
      </c>
      <c r="Z22" s="18">
        <v>4</v>
      </c>
      <c r="AA22" s="75"/>
    </row>
    <row r="23" spans="1:28" s="10" customFormat="1" ht="13.9" x14ac:dyDescent="0.35">
      <c r="A23" s="122"/>
      <c r="B23" s="5" t="s">
        <v>166</v>
      </c>
      <c r="C23" s="5" t="s">
        <v>170</v>
      </c>
      <c r="D23" s="48"/>
      <c r="E23" s="18"/>
      <c r="F23" s="48"/>
      <c r="G23" s="48" t="s">
        <v>177</v>
      </c>
      <c r="H23" s="18"/>
      <c r="I23" s="48" t="s">
        <v>177</v>
      </c>
      <c r="J23" s="18"/>
      <c r="K23" s="18"/>
      <c r="L23" s="18"/>
      <c r="M23" s="18"/>
      <c r="N23" s="18"/>
      <c r="O23" s="18"/>
      <c r="P23" s="18"/>
      <c r="Q23" s="18"/>
      <c r="R23" s="18"/>
      <c r="S23" s="18"/>
      <c r="T23" s="18"/>
      <c r="U23" s="18"/>
      <c r="V23" s="18"/>
      <c r="W23" s="18"/>
      <c r="X23" s="18"/>
      <c r="Y23" s="18">
        <f t="shared" si="0"/>
        <v>5</v>
      </c>
      <c r="Z23" s="18">
        <v>4</v>
      </c>
      <c r="AA23" s="79" t="s">
        <v>179</v>
      </c>
      <c r="AB23" s="49"/>
    </row>
    <row r="24" spans="1:28" s="10" customFormat="1" ht="13.9" x14ac:dyDescent="0.35">
      <c r="A24" s="138" t="str">
        <f>'1.3 Supporting Asset'!A7</f>
        <v>UTM control room</v>
      </c>
      <c r="B24" s="5" t="s">
        <v>163</v>
      </c>
      <c r="C24" s="5" t="s">
        <v>215</v>
      </c>
      <c r="D24" s="48"/>
      <c r="E24" s="18"/>
      <c r="F24" s="48" t="s">
        <v>177</v>
      </c>
      <c r="G24" s="18"/>
      <c r="H24" s="18"/>
      <c r="I24" s="48" t="s">
        <v>177</v>
      </c>
      <c r="J24" s="18"/>
      <c r="K24" s="18"/>
      <c r="L24" s="48" t="s">
        <v>177</v>
      </c>
      <c r="M24" s="18"/>
      <c r="N24" s="18"/>
      <c r="O24" s="48" t="s">
        <v>177</v>
      </c>
      <c r="P24" s="18"/>
      <c r="Q24" s="18"/>
      <c r="R24" s="18"/>
      <c r="S24" s="18"/>
      <c r="T24" s="18"/>
      <c r="U24" s="18"/>
      <c r="V24" s="18"/>
      <c r="W24" s="18"/>
      <c r="X24" s="18"/>
      <c r="Y24" s="18">
        <f t="shared" si="0"/>
        <v>5</v>
      </c>
      <c r="Z24" s="18">
        <f t="shared" si="1"/>
        <v>5</v>
      </c>
      <c r="AA24" s="75"/>
      <c r="AB24" s="49"/>
    </row>
    <row r="25" spans="1:28" s="65" customFormat="1" ht="13.9" x14ac:dyDescent="0.35">
      <c r="A25" s="138"/>
      <c r="B25" s="5" t="s">
        <v>163</v>
      </c>
      <c r="C25" s="5" t="s">
        <v>224</v>
      </c>
      <c r="D25" s="61"/>
      <c r="E25" s="18"/>
      <c r="F25" s="61" t="s">
        <v>177</v>
      </c>
      <c r="G25" s="18"/>
      <c r="H25" s="18"/>
      <c r="I25" s="61" t="s">
        <v>177</v>
      </c>
      <c r="J25" s="18"/>
      <c r="K25" s="18"/>
      <c r="L25" s="61" t="s">
        <v>177</v>
      </c>
      <c r="M25" s="18"/>
      <c r="N25" s="18"/>
      <c r="O25" s="61" t="s">
        <v>177</v>
      </c>
      <c r="P25" s="18"/>
      <c r="Q25" s="18"/>
      <c r="R25" s="18"/>
      <c r="S25" s="18"/>
      <c r="T25" s="18"/>
      <c r="U25" s="18"/>
      <c r="V25" s="18"/>
      <c r="W25" s="18"/>
      <c r="X25" s="18"/>
      <c r="Y25" s="18">
        <f t="shared" si="0"/>
        <v>5</v>
      </c>
      <c r="Z25" s="18">
        <v>5</v>
      </c>
      <c r="AA25" s="75"/>
    </row>
    <row r="26" spans="1:28" s="65" customFormat="1" ht="13.9" x14ac:dyDescent="0.35">
      <c r="A26" s="138"/>
      <c r="B26" s="5" t="s">
        <v>163</v>
      </c>
      <c r="C26" s="5" t="s">
        <v>216</v>
      </c>
      <c r="D26" s="61"/>
      <c r="E26" s="18"/>
      <c r="F26" s="61" t="s">
        <v>177</v>
      </c>
      <c r="G26" s="18"/>
      <c r="H26" s="18"/>
      <c r="I26" s="61" t="s">
        <v>177</v>
      </c>
      <c r="J26" s="18"/>
      <c r="K26" s="18"/>
      <c r="L26" s="61" t="s">
        <v>177</v>
      </c>
      <c r="M26" s="18"/>
      <c r="N26" s="18"/>
      <c r="O26" s="61" t="s">
        <v>177</v>
      </c>
      <c r="P26" s="18"/>
      <c r="Q26" s="18"/>
      <c r="R26" s="18"/>
      <c r="S26" s="18"/>
      <c r="T26" s="18"/>
      <c r="U26" s="18"/>
      <c r="V26" s="18"/>
      <c r="W26" s="18"/>
      <c r="X26" s="18"/>
      <c r="Y26" s="18">
        <f t="shared" si="0"/>
        <v>5</v>
      </c>
      <c r="Z26" s="18">
        <v>5</v>
      </c>
      <c r="AA26" s="75"/>
    </row>
    <row r="27" spans="1:28" s="65" customFormat="1" ht="13.9" x14ac:dyDescent="0.35">
      <c r="A27" s="138"/>
      <c r="B27" s="5" t="s">
        <v>167</v>
      </c>
      <c r="C27" s="5" t="s">
        <v>217</v>
      </c>
      <c r="D27" s="61" t="s">
        <v>177</v>
      </c>
      <c r="E27" s="61" t="s">
        <v>177</v>
      </c>
      <c r="F27" s="61"/>
      <c r="G27" s="61" t="s">
        <v>177</v>
      </c>
      <c r="H27" s="61" t="s">
        <v>177</v>
      </c>
      <c r="I27" s="18"/>
      <c r="J27" s="61" t="s">
        <v>177</v>
      </c>
      <c r="K27" s="61" t="s">
        <v>177</v>
      </c>
      <c r="L27" s="18"/>
      <c r="M27" s="18"/>
      <c r="N27" s="18"/>
      <c r="O27" s="18"/>
      <c r="P27" s="61" t="s">
        <v>177</v>
      </c>
      <c r="Q27" s="18"/>
      <c r="R27" s="61" t="s">
        <v>177</v>
      </c>
      <c r="S27" s="61" t="s">
        <v>177</v>
      </c>
      <c r="T27" s="18"/>
      <c r="U27" s="18"/>
      <c r="V27" s="61" t="s">
        <v>177</v>
      </c>
      <c r="W27" s="18"/>
      <c r="X27" s="18"/>
      <c r="Y27" s="18">
        <f t="shared" si="0"/>
        <v>5</v>
      </c>
      <c r="Z27" s="18">
        <v>5</v>
      </c>
      <c r="AA27" s="75"/>
    </row>
    <row r="28" spans="1:28" s="10" customFormat="1" ht="13.9" x14ac:dyDescent="0.35">
      <c r="A28" s="122"/>
      <c r="B28" s="5" t="s">
        <v>167</v>
      </c>
      <c r="C28" s="5" t="s">
        <v>218</v>
      </c>
      <c r="D28" s="48" t="s">
        <v>177</v>
      </c>
      <c r="E28" s="48" t="s">
        <v>177</v>
      </c>
      <c r="F28" s="48"/>
      <c r="G28" s="48" t="s">
        <v>177</v>
      </c>
      <c r="H28" s="48" t="s">
        <v>177</v>
      </c>
      <c r="I28" s="18"/>
      <c r="J28" s="48" t="s">
        <v>177</v>
      </c>
      <c r="K28" s="48" t="s">
        <v>177</v>
      </c>
      <c r="L28" s="18"/>
      <c r="M28" s="18"/>
      <c r="N28" s="18"/>
      <c r="O28" s="18"/>
      <c r="P28" s="48" t="s">
        <v>177</v>
      </c>
      <c r="Q28" s="18"/>
      <c r="R28" s="18"/>
      <c r="S28" s="48" t="s">
        <v>177</v>
      </c>
      <c r="T28" s="18"/>
      <c r="U28" s="18"/>
      <c r="V28" s="61" t="s">
        <v>177</v>
      </c>
      <c r="W28" s="18"/>
      <c r="X28" s="18"/>
      <c r="Y28" s="18">
        <f t="shared" si="0"/>
        <v>5</v>
      </c>
      <c r="Z28" s="18">
        <f t="shared" si="1"/>
        <v>5</v>
      </c>
      <c r="AA28" s="75"/>
      <c r="AB28" s="49"/>
    </row>
    <row r="29" spans="1:28" s="47" customFormat="1" ht="13.9" x14ac:dyDescent="0.35">
      <c r="A29" s="122"/>
      <c r="B29" s="5" t="s">
        <v>169</v>
      </c>
      <c r="C29" s="5" t="s">
        <v>171</v>
      </c>
      <c r="D29" s="48" t="s">
        <v>177</v>
      </c>
      <c r="E29" s="18"/>
      <c r="F29" s="48"/>
      <c r="G29" s="18"/>
      <c r="H29" s="18"/>
      <c r="I29" s="18"/>
      <c r="J29" s="18"/>
      <c r="K29" s="18"/>
      <c r="L29" s="18"/>
      <c r="M29" s="18"/>
      <c r="N29" s="18"/>
      <c r="O29" s="18"/>
      <c r="P29" s="48" t="s">
        <v>177</v>
      </c>
      <c r="Q29" s="18"/>
      <c r="R29" s="18"/>
      <c r="S29" s="48" t="s">
        <v>177</v>
      </c>
      <c r="T29" s="18"/>
      <c r="U29" s="18"/>
      <c r="V29" s="61" t="s">
        <v>177</v>
      </c>
      <c r="W29" s="18"/>
      <c r="X29" s="18"/>
      <c r="Y29" s="18">
        <f t="shared" si="0"/>
        <v>3</v>
      </c>
      <c r="Z29" s="18">
        <v>3</v>
      </c>
      <c r="AA29" s="79"/>
      <c r="AB29" s="49"/>
    </row>
    <row r="30" spans="1:28" s="10" customFormat="1" ht="13.9" x14ac:dyDescent="0.35">
      <c r="A30" s="138" t="str">
        <f>'1.3 Supporting Asset'!A8</f>
        <v>Personnel</v>
      </c>
      <c r="B30" s="5" t="s">
        <v>163</v>
      </c>
      <c r="C30" s="5" t="s">
        <v>172</v>
      </c>
      <c r="D30" s="48"/>
      <c r="E30" s="18"/>
      <c r="F30" s="48" t="s">
        <v>177</v>
      </c>
      <c r="G30" s="48"/>
      <c r="H30" s="18"/>
      <c r="I30" s="18"/>
      <c r="J30" s="18"/>
      <c r="K30" s="18"/>
      <c r="L30" s="18"/>
      <c r="M30" s="18"/>
      <c r="N30" s="18"/>
      <c r="O30" s="18"/>
      <c r="P30" s="18"/>
      <c r="Q30" s="18"/>
      <c r="R30" s="18"/>
      <c r="S30" s="18"/>
      <c r="T30" s="18"/>
      <c r="U30" s="18"/>
      <c r="V30" s="18"/>
      <c r="W30" s="18"/>
      <c r="X30" s="18"/>
      <c r="Y30" s="18">
        <f t="shared" si="0"/>
        <v>4</v>
      </c>
      <c r="Z30" s="18">
        <v>3</v>
      </c>
      <c r="AA30" s="79" t="s">
        <v>180</v>
      </c>
      <c r="AB30" s="49"/>
    </row>
    <row r="31" spans="1:28" s="49" customFormat="1" ht="13.9" x14ac:dyDescent="0.35">
      <c r="A31" s="138"/>
      <c r="B31" s="5" t="s">
        <v>167</v>
      </c>
      <c r="C31" s="5" t="s">
        <v>297</v>
      </c>
      <c r="D31" s="48"/>
      <c r="E31" s="18"/>
      <c r="F31" s="48"/>
      <c r="G31" s="48" t="s">
        <v>177</v>
      </c>
      <c r="H31" s="18"/>
      <c r="I31" s="18"/>
      <c r="J31" s="18"/>
      <c r="K31" s="18"/>
      <c r="L31" s="18"/>
      <c r="M31" s="18"/>
      <c r="N31" s="18"/>
      <c r="O31" s="18"/>
      <c r="P31" s="18"/>
      <c r="Q31" s="18"/>
      <c r="R31" s="18"/>
      <c r="S31" s="18"/>
      <c r="T31" s="18"/>
      <c r="U31" s="18"/>
      <c r="V31" s="18"/>
      <c r="W31" s="18"/>
      <c r="X31" s="18"/>
      <c r="Y31" s="18">
        <f t="shared" si="0"/>
        <v>5</v>
      </c>
      <c r="Z31" s="18">
        <v>4</v>
      </c>
      <c r="AA31" s="139" t="s">
        <v>298</v>
      </c>
    </row>
    <row r="32" spans="1:28" s="47" customFormat="1" ht="13.9" x14ac:dyDescent="0.35">
      <c r="A32" s="138"/>
      <c r="B32" s="5" t="s">
        <v>169</v>
      </c>
      <c r="C32" s="5" t="s">
        <v>162</v>
      </c>
      <c r="D32" s="48" t="s">
        <v>177</v>
      </c>
      <c r="E32" s="18"/>
      <c r="F32" s="48"/>
      <c r="G32" s="48" t="s">
        <v>177</v>
      </c>
      <c r="H32" s="18"/>
      <c r="I32" s="18"/>
      <c r="J32" s="18"/>
      <c r="K32" s="18"/>
      <c r="L32" s="18"/>
      <c r="M32" s="18"/>
      <c r="N32" s="18"/>
      <c r="O32" s="48"/>
      <c r="P32" s="48" t="s">
        <v>177</v>
      </c>
      <c r="Q32" s="18"/>
      <c r="R32" s="18"/>
      <c r="S32" s="48" t="s">
        <v>177</v>
      </c>
      <c r="T32" s="18"/>
      <c r="U32" s="18"/>
      <c r="V32" s="61" t="s">
        <v>177</v>
      </c>
      <c r="W32" s="18"/>
      <c r="X32" s="18"/>
      <c r="Y32" s="18">
        <f t="shared" si="0"/>
        <v>5</v>
      </c>
      <c r="Z32" s="18">
        <v>4</v>
      </c>
      <c r="AA32" s="141"/>
      <c r="AB32" s="49"/>
    </row>
    <row r="33" spans="1:28" ht="13.9" x14ac:dyDescent="0.35">
      <c r="A33" s="138" t="str">
        <f>'1.3 Supporting Asset'!A9</f>
        <v>Personnel PCs</v>
      </c>
      <c r="B33" s="5" t="s">
        <v>163</v>
      </c>
      <c r="C33" s="5" t="s">
        <v>234</v>
      </c>
      <c r="D33" s="48"/>
      <c r="E33" s="18"/>
      <c r="F33" s="48"/>
      <c r="G33" s="18"/>
      <c r="H33" s="18"/>
      <c r="I33" s="48" t="s">
        <v>177</v>
      </c>
      <c r="J33" s="18"/>
      <c r="K33" s="18"/>
      <c r="L33" s="18"/>
      <c r="M33" s="18"/>
      <c r="N33" s="18"/>
      <c r="O33" s="18"/>
      <c r="P33" s="18"/>
      <c r="Q33" s="18"/>
      <c r="R33" s="18"/>
      <c r="S33" s="18"/>
      <c r="T33" s="18"/>
      <c r="U33" s="18"/>
      <c r="V33" s="18"/>
      <c r="W33" s="18"/>
      <c r="X33" s="61" t="s">
        <v>177</v>
      </c>
      <c r="Y33" s="18">
        <f t="shared" si="0"/>
        <v>3</v>
      </c>
      <c r="Z33" s="18">
        <v>2</v>
      </c>
      <c r="AA33" s="139" t="s">
        <v>181</v>
      </c>
      <c r="AB33" s="49"/>
    </row>
    <row r="34" spans="1:28" s="65" customFormat="1" ht="13.9" x14ac:dyDescent="0.35">
      <c r="A34" s="138"/>
      <c r="B34" s="5" t="s">
        <v>163</v>
      </c>
      <c r="C34" s="5" t="s">
        <v>215</v>
      </c>
      <c r="D34" s="61"/>
      <c r="E34" s="18"/>
      <c r="F34" s="61"/>
      <c r="G34" s="18"/>
      <c r="H34" s="18"/>
      <c r="I34" s="61" t="s">
        <v>177</v>
      </c>
      <c r="J34" s="18"/>
      <c r="K34" s="18"/>
      <c r="L34" s="18"/>
      <c r="M34" s="18"/>
      <c r="N34" s="18"/>
      <c r="O34" s="18"/>
      <c r="P34" s="18"/>
      <c r="Q34" s="18"/>
      <c r="R34" s="18"/>
      <c r="S34" s="18"/>
      <c r="T34" s="18"/>
      <c r="U34" s="18"/>
      <c r="V34" s="18"/>
      <c r="W34" s="18"/>
      <c r="X34" s="61" t="s">
        <v>177</v>
      </c>
      <c r="Y34" s="18">
        <f t="shared" si="0"/>
        <v>3</v>
      </c>
      <c r="Z34" s="18">
        <v>2</v>
      </c>
      <c r="AA34" s="140"/>
    </row>
    <row r="35" spans="1:28" s="65" customFormat="1" ht="27.75" x14ac:dyDescent="0.35">
      <c r="A35" s="138"/>
      <c r="B35" s="5" t="s">
        <v>230</v>
      </c>
      <c r="C35" s="5" t="s">
        <v>231</v>
      </c>
      <c r="D35" s="61"/>
      <c r="E35" s="18"/>
      <c r="F35" s="61"/>
      <c r="G35" s="61" t="s">
        <v>177</v>
      </c>
      <c r="H35" s="18"/>
      <c r="I35" s="61" t="s">
        <v>177</v>
      </c>
      <c r="J35" s="18"/>
      <c r="K35" s="18"/>
      <c r="L35" s="18"/>
      <c r="M35" s="18"/>
      <c r="N35" s="18"/>
      <c r="O35" s="18"/>
      <c r="P35" s="18"/>
      <c r="Q35" s="18"/>
      <c r="R35" s="18"/>
      <c r="S35" s="18"/>
      <c r="T35" s="18"/>
      <c r="U35" s="18"/>
      <c r="V35" s="61" t="s">
        <v>177</v>
      </c>
      <c r="W35" s="61" t="s">
        <v>177</v>
      </c>
      <c r="X35" s="61" t="s">
        <v>177</v>
      </c>
      <c r="Y35" s="18">
        <f t="shared" si="0"/>
        <v>5</v>
      </c>
      <c r="Z35" s="18">
        <v>2</v>
      </c>
      <c r="AA35" s="140"/>
    </row>
    <row r="36" spans="1:28" ht="13.9" x14ac:dyDescent="0.35">
      <c r="A36" s="122"/>
      <c r="B36" s="5" t="s">
        <v>167</v>
      </c>
      <c r="C36" s="5" t="s">
        <v>232</v>
      </c>
      <c r="D36" s="48"/>
      <c r="E36" s="18"/>
      <c r="F36" s="48"/>
      <c r="G36" s="48" t="s">
        <v>177</v>
      </c>
      <c r="H36" s="18"/>
      <c r="I36" s="18"/>
      <c r="J36" s="18"/>
      <c r="K36" s="18"/>
      <c r="L36" s="18"/>
      <c r="M36" s="18"/>
      <c r="N36" s="18"/>
      <c r="O36" s="18"/>
      <c r="P36" s="18"/>
      <c r="Q36" s="18"/>
      <c r="R36" s="18"/>
      <c r="S36" s="18"/>
      <c r="T36" s="18"/>
      <c r="U36" s="18"/>
      <c r="V36" s="61" t="s">
        <v>177</v>
      </c>
      <c r="W36" s="18"/>
      <c r="X36" s="18"/>
      <c r="Y36" s="18">
        <f t="shared" si="0"/>
        <v>5</v>
      </c>
      <c r="Z36" s="18">
        <v>5</v>
      </c>
      <c r="AA36" s="110"/>
      <c r="AB36" s="49"/>
    </row>
    <row r="37" spans="1:28" s="65" customFormat="1" ht="13.9" x14ac:dyDescent="0.35">
      <c r="A37" s="122"/>
      <c r="B37" s="5" t="s">
        <v>167</v>
      </c>
      <c r="C37" s="5" t="s">
        <v>233</v>
      </c>
      <c r="D37" s="61"/>
      <c r="E37" s="18"/>
      <c r="F37" s="61"/>
      <c r="G37" s="61" t="s">
        <v>177</v>
      </c>
      <c r="H37" s="18"/>
      <c r="I37" s="18"/>
      <c r="J37" s="18"/>
      <c r="K37" s="18"/>
      <c r="L37" s="18"/>
      <c r="M37" s="18"/>
      <c r="N37" s="18"/>
      <c r="O37" s="18"/>
      <c r="P37" s="18"/>
      <c r="Q37" s="18"/>
      <c r="R37" s="18"/>
      <c r="S37" s="18"/>
      <c r="T37" s="18"/>
      <c r="U37" s="18"/>
      <c r="V37" s="61" t="s">
        <v>177</v>
      </c>
      <c r="W37" s="18"/>
      <c r="X37" s="18"/>
      <c r="Y37" s="18">
        <f t="shared" si="0"/>
        <v>5</v>
      </c>
      <c r="Z37" s="18">
        <v>4</v>
      </c>
      <c r="AA37" s="140" t="s">
        <v>299</v>
      </c>
    </row>
    <row r="38" spans="1:28" s="47" customFormat="1" ht="13.9" x14ac:dyDescent="0.35">
      <c r="A38" s="122"/>
      <c r="B38" s="5" t="s">
        <v>169</v>
      </c>
      <c r="C38" s="5" t="s">
        <v>173</v>
      </c>
      <c r="D38" s="48"/>
      <c r="E38" s="18"/>
      <c r="F38" s="48"/>
      <c r="G38" s="48" t="s">
        <v>177</v>
      </c>
      <c r="H38" s="18"/>
      <c r="I38" s="18"/>
      <c r="J38" s="18"/>
      <c r="K38" s="18"/>
      <c r="L38" s="18"/>
      <c r="M38" s="18"/>
      <c r="N38" s="18"/>
      <c r="O38" s="18"/>
      <c r="P38" s="18"/>
      <c r="Q38" s="18"/>
      <c r="R38" s="18"/>
      <c r="S38" s="18"/>
      <c r="T38" s="18"/>
      <c r="U38" s="18"/>
      <c r="V38" s="61" t="s">
        <v>177</v>
      </c>
      <c r="W38" s="18"/>
      <c r="X38" s="18"/>
      <c r="Y38" s="18">
        <f t="shared" si="0"/>
        <v>5</v>
      </c>
      <c r="Z38" s="18">
        <v>4</v>
      </c>
      <c r="AA38" s="141"/>
      <c r="AB38" s="49"/>
    </row>
    <row r="39" spans="1:28" s="47" customFormat="1" ht="13.9" x14ac:dyDescent="0.35">
      <c r="A39" s="122"/>
      <c r="B39" s="5" t="s">
        <v>166</v>
      </c>
      <c r="C39" s="5" t="s">
        <v>174</v>
      </c>
      <c r="D39" s="48"/>
      <c r="E39" s="18"/>
      <c r="F39" s="48"/>
      <c r="G39" s="18"/>
      <c r="H39" s="18"/>
      <c r="I39" s="48" t="s">
        <v>177</v>
      </c>
      <c r="J39" s="18"/>
      <c r="K39" s="18"/>
      <c r="L39" s="18"/>
      <c r="M39" s="18"/>
      <c r="N39" s="18"/>
      <c r="O39" s="18"/>
      <c r="P39" s="18"/>
      <c r="Q39" s="18"/>
      <c r="R39" s="18"/>
      <c r="S39" s="18"/>
      <c r="T39" s="18"/>
      <c r="U39" s="18"/>
      <c r="V39" s="18"/>
      <c r="W39" s="18"/>
      <c r="X39" s="61" t="s">
        <v>177</v>
      </c>
      <c r="Y39" s="18">
        <f t="shared" si="0"/>
        <v>3</v>
      </c>
      <c r="Z39" s="18">
        <v>2</v>
      </c>
      <c r="AA39" s="109" t="s">
        <v>181</v>
      </c>
      <c r="AB39" s="49"/>
    </row>
    <row r="40" spans="1:28" ht="13.9" x14ac:dyDescent="0.35">
      <c r="A40" s="138" t="str">
        <f>'1.3 Supporting Asset'!A10</f>
        <v>Data center</v>
      </c>
      <c r="B40" s="5" t="s">
        <v>163</v>
      </c>
      <c r="C40" s="5" t="s">
        <v>215</v>
      </c>
      <c r="D40" s="48"/>
      <c r="E40" s="18"/>
      <c r="F40" s="48" t="s">
        <v>177</v>
      </c>
      <c r="G40" s="18"/>
      <c r="H40" s="48" t="s">
        <v>177</v>
      </c>
      <c r="I40" s="48" t="s">
        <v>177</v>
      </c>
      <c r="J40" s="18"/>
      <c r="K40" s="48" t="s">
        <v>177</v>
      </c>
      <c r="L40" s="48" t="s">
        <v>177</v>
      </c>
      <c r="M40" s="18"/>
      <c r="N40" s="18"/>
      <c r="O40" s="48" t="s">
        <v>177</v>
      </c>
      <c r="P40" s="18"/>
      <c r="Q40" s="48" t="s">
        <v>177</v>
      </c>
      <c r="R40" s="48" t="s">
        <v>177</v>
      </c>
      <c r="S40" s="18"/>
      <c r="T40" s="48" t="s">
        <v>177</v>
      </c>
      <c r="U40" s="48" t="s">
        <v>177</v>
      </c>
      <c r="V40" s="18"/>
      <c r="W40" s="61" t="s">
        <v>177</v>
      </c>
      <c r="X40" s="61" t="s">
        <v>177</v>
      </c>
      <c r="Y40" s="18">
        <f t="shared" si="0"/>
        <v>5</v>
      </c>
      <c r="Z40" s="18">
        <f t="shared" si="1"/>
        <v>5</v>
      </c>
      <c r="AA40" s="75"/>
      <c r="AB40" s="49"/>
    </row>
    <row r="41" spans="1:28" s="65" customFormat="1" ht="13.9" x14ac:dyDescent="0.35">
      <c r="A41" s="138"/>
      <c r="B41" s="5" t="s">
        <v>163</v>
      </c>
      <c r="C41" s="5" t="s">
        <v>224</v>
      </c>
      <c r="D41" s="61"/>
      <c r="E41" s="18"/>
      <c r="F41" s="61" t="s">
        <v>177</v>
      </c>
      <c r="G41" s="18"/>
      <c r="H41" s="61" t="s">
        <v>177</v>
      </c>
      <c r="I41" s="61" t="s">
        <v>177</v>
      </c>
      <c r="J41" s="18"/>
      <c r="K41" s="61" t="s">
        <v>177</v>
      </c>
      <c r="L41" s="61" t="s">
        <v>177</v>
      </c>
      <c r="M41" s="18"/>
      <c r="N41" s="18"/>
      <c r="O41" s="61" t="s">
        <v>177</v>
      </c>
      <c r="P41" s="18"/>
      <c r="Q41" s="61" t="s">
        <v>177</v>
      </c>
      <c r="R41" s="61" t="s">
        <v>177</v>
      </c>
      <c r="S41" s="18"/>
      <c r="T41" s="61" t="s">
        <v>177</v>
      </c>
      <c r="U41" s="61" t="s">
        <v>177</v>
      </c>
      <c r="V41" s="18"/>
      <c r="W41" s="61" t="s">
        <v>177</v>
      </c>
      <c r="X41" s="61" t="s">
        <v>177</v>
      </c>
      <c r="Y41" s="18">
        <f t="shared" si="0"/>
        <v>5</v>
      </c>
      <c r="Z41" s="18">
        <v>5</v>
      </c>
      <c r="AA41" s="75"/>
    </row>
    <row r="42" spans="1:28" s="65" customFormat="1" ht="13.9" x14ac:dyDescent="0.35">
      <c r="A42" s="138"/>
      <c r="B42" s="5" t="s">
        <v>163</v>
      </c>
      <c r="C42" s="5" t="s">
        <v>216</v>
      </c>
      <c r="D42" s="61"/>
      <c r="E42" s="18"/>
      <c r="F42" s="61" t="s">
        <v>177</v>
      </c>
      <c r="G42" s="18"/>
      <c r="H42" s="61" t="s">
        <v>177</v>
      </c>
      <c r="I42" s="61" t="s">
        <v>177</v>
      </c>
      <c r="J42" s="18"/>
      <c r="K42" s="61" t="s">
        <v>177</v>
      </c>
      <c r="L42" s="61" t="s">
        <v>177</v>
      </c>
      <c r="M42" s="18"/>
      <c r="N42" s="18"/>
      <c r="O42" s="61" t="s">
        <v>177</v>
      </c>
      <c r="P42" s="18"/>
      <c r="Q42" s="61" t="s">
        <v>177</v>
      </c>
      <c r="R42" s="61" t="s">
        <v>177</v>
      </c>
      <c r="S42" s="18"/>
      <c r="T42" s="61" t="s">
        <v>177</v>
      </c>
      <c r="U42" s="61" t="s">
        <v>177</v>
      </c>
      <c r="V42" s="18"/>
      <c r="W42" s="61" t="s">
        <v>177</v>
      </c>
      <c r="X42" s="61" t="s">
        <v>177</v>
      </c>
      <c r="Y42" s="18">
        <f t="shared" si="0"/>
        <v>5</v>
      </c>
      <c r="Z42" s="18">
        <v>5</v>
      </c>
      <c r="AA42" s="75"/>
    </row>
    <row r="43" spans="1:28" ht="13.9" x14ac:dyDescent="0.35">
      <c r="A43" s="138"/>
      <c r="B43" s="5" t="s">
        <v>167</v>
      </c>
      <c r="C43" s="5" t="s">
        <v>217</v>
      </c>
      <c r="D43" s="48" t="s">
        <v>177</v>
      </c>
      <c r="E43" s="48" t="s">
        <v>177</v>
      </c>
      <c r="F43" s="48"/>
      <c r="G43" s="48" t="s">
        <v>177</v>
      </c>
      <c r="H43" s="18"/>
      <c r="I43" s="18"/>
      <c r="J43" s="48" t="s">
        <v>177</v>
      </c>
      <c r="K43" s="18"/>
      <c r="L43" s="18"/>
      <c r="M43" s="48" t="s">
        <v>177</v>
      </c>
      <c r="N43" s="18"/>
      <c r="O43" s="18"/>
      <c r="P43" s="48" t="s">
        <v>177</v>
      </c>
      <c r="Q43" s="48" t="s">
        <v>177</v>
      </c>
      <c r="R43" s="18"/>
      <c r="S43" s="48" t="s">
        <v>177</v>
      </c>
      <c r="T43" s="48" t="s">
        <v>177</v>
      </c>
      <c r="U43" s="18"/>
      <c r="V43" s="61" t="s">
        <v>177</v>
      </c>
      <c r="W43" s="61" t="s">
        <v>177</v>
      </c>
      <c r="X43" s="18"/>
      <c r="Y43" s="18">
        <f t="shared" si="0"/>
        <v>5</v>
      </c>
      <c r="Z43" s="18">
        <f t="shared" ref="Z43:Z67" si="2">Y43</f>
        <v>5</v>
      </c>
      <c r="AA43" s="75"/>
      <c r="AB43" s="49"/>
    </row>
    <row r="44" spans="1:28" s="47" customFormat="1" ht="13.9" x14ac:dyDescent="0.35">
      <c r="A44" s="138"/>
      <c r="B44" s="5" t="s">
        <v>167</v>
      </c>
      <c r="C44" s="5" t="s">
        <v>218</v>
      </c>
      <c r="D44" s="61" t="s">
        <v>177</v>
      </c>
      <c r="E44" s="61" t="s">
        <v>177</v>
      </c>
      <c r="F44" s="61"/>
      <c r="G44" s="61" t="s">
        <v>177</v>
      </c>
      <c r="H44" s="18"/>
      <c r="I44" s="18"/>
      <c r="J44" s="61" t="s">
        <v>177</v>
      </c>
      <c r="K44" s="18"/>
      <c r="L44" s="18"/>
      <c r="M44" s="61" t="s">
        <v>177</v>
      </c>
      <c r="N44" s="18"/>
      <c r="O44" s="18"/>
      <c r="P44" s="61" t="s">
        <v>177</v>
      </c>
      <c r="Q44" s="61" t="s">
        <v>177</v>
      </c>
      <c r="R44" s="18"/>
      <c r="S44" s="61" t="s">
        <v>177</v>
      </c>
      <c r="T44" s="61" t="s">
        <v>177</v>
      </c>
      <c r="U44" s="18"/>
      <c r="V44" s="61" t="s">
        <v>177</v>
      </c>
      <c r="W44" s="61" t="s">
        <v>177</v>
      </c>
      <c r="X44" s="18"/>
      <c r="Y44" s="18">
        <f t="shared" si="0"/>
        <v>5</v>
      </c>
      <c r="Z44" s="18">
        <f t="shared" si="2"/>
        <v>5</v>
      </c>
      <c r="AA44" s="75"/>
      <c r="AB44" s="49"/>
    </row>
    <row r="45" spans="1:28" ht="13.9" x14ac:dyDescent="0.35">
      <c r="A45" s="138" t="str">
        <f>'1.3 Supporting Asset'!A11</f>
        <v>Server room(s)</v>
      </c>
      <c r="B45" s="5" t="s">
        <v>163</v>
      </c>
      <c r="C45" s="5" t="s">
        <v>215</v>
      </c>
      <c r="D45" s="48"/>
      <c r="E45" s="18"/>
      <c r="F45" s="48" t="s">
        <v>177</v>
      </c>
      <c r="G45" s="18"/>
      <c r="H45" s="48" t="s">
        <v>177</v>
      </c>
      <c r="I45" s="48" t="s">
        <v>177</v>
      </c>
      <c r="J45" s="18"/>
      <c r="K45" s="48" t="s">
        <v>177</v>
      </c>
      <c r="L45" s="48" t="s">
        <v>177</v>
      </c>
      <c r="M45" s="18"/>
      <c r="N45" s="18"/>
      <c r="O45" s="48" t="s">
        <v>177</v>
      </c>
      <c r="P45" s="18"/>
      <c r="Q45" s="48" t="s">
        <v>177</v>
      </c>
      <c r="R45" s="48" t="s">
        <v>177</v>
      </c>
      <c r="S45" s="18"/>
      <c r="T45" s="48" t="s">
        <v>177</v>
      </c>
      <c r="U45" s="48" t="s">
        <v>177</v>
      </c>
      <c r="V45" s="18"/>
      <c r="W45" s="61" t="s">
        <v>177</v>
      </c>
      <c r="X45" s="61" t="s">
        <v>177</v>
      </c>
      <c r="Y45" s="18">
        <f t="shared" si="0"/>
        <v>5</v>
      </c>
      <c r="Z45" s="18">
        <f t="shared" si="2"/>
        <v>5</v>
      </c>
      <c r="AA45" s="75"/>
      <c r="AB45" s="49"/>
    </row>
    <row r="46" spans="1:28" s="65" customFormat="1" ht="13.9" x14ac:dyDescent="0.35">
      <c r="A46" s="138"/>
      <c r="B46" s="5" t="s">
        <v>163</v>
      </c>
      <c r="C46" s="5" t="s">
        <v>224</v>
      </c>
      <c r="D46" s="61"/>
      <c r="E46" s="18"/>
      <c r="F46" s="61" t="s">
        <v>177</v>
      </c>
      <c r="G46" s="18"/>
      <c r="H46" s="61" t="s">
        <v>177</v>
      </c>
      <c r="I46" s="61" t="s">
        <v>177</v>
      </c>
      <c r="J46" s="18"/>
      <c r="K46" s="61" t="s">
        <v>177</v>
      </c>
      <c r="L46" s="61" t="s">
        <v>177</v>
      </c>
      <c r="M46" s="18"/>
      <c r="N46" s="18"/>
      <c r="O46" s="61" t="s">
        <v>177</v>
      </c>
      <c r="P46" s="18"/>
      <c r="Q46" s="61" t="s">
        <v>177</v>
      </c>
      <c r="R46" s="61" t="s">
        <v>177</v>
      </c>
      <c r="S46" s="18"/>
      <c r="T46" s="61" t="s">
        <v>177</v>
      </c>
      <c r="U46" s="61" t="s">
        <v>177</v>
      </c>
      <c r="V46" s="18"/>
      <c r="W46" s="61" t="s">
        <v>177</v>
      </c>
      <c r="X46" s="61" t="s">
        <v>177</v>
      </c>
      <c r="Y46" s="18">
        <f t="shared" si="0"/>
        <v>5</v>
      </c>
      <c r="Z46" s="18">
        <v>5</v>
      </c>
      <c r="AA46" s="75"/>
    </row>
    <row r="47" spans="1:28" s="65" customFormat="1" ht="13.9" x14ac:dyDescent="0.35">
      <c r="A47" s="138"/>
      <c r="B47" s="5" t="s">
        <v>163</v>
      </c>
      <c r="C47" s="5" t="s">
        <v>216</v>
      </c>
      <c r="D47" s="61"/>
      <c r="E47" s="18"/>
      <c r="F47" s="61" t="s">
        <v>177</v>
      </c>
      <c r="G47" s="18"/>
      <c r="H47" s="61" t="s">
        <v>177</v>
      </c>
      <c r="I47" s="61" t="s">
        <v>177</v>
      </c>
      <c r="J47" s="18"/>
      <c r="K47" s="61" t="s">
        <v>177</v>
      </c>
      <c r="L47" s="61" t="s">
        <v>177</v>
      </c>
      <c r="M47" s="18"/>
      <c r="N47" s="18"/>
      <c r="O47" s="61" t="s">
        <v>177</v>
      </c>
      <c r="P47" s="18"/>
      <c r="Q47" s="61" t="s">
        <v>177</v>
      </c>
      <c r="R47" s="61" t="s">
        <v>177</v>
      </c>
      <c r="S47" s="18"/>
      <c r="T47" s="61" t="s">
        <v>177</v>
      </c>
      <c r="U47" s="61" t="s">
        <v>177</v>
      </c>
      <c r="V47" s="18"/>
      <c r="W47" s="61" t="s">
        <v>177</v>
      </c>
      <c r="X47" s="61" t="s">
        <v>177</v>
      </c>
      <c r="Y47" s="18">
        <f t="shared" si="0"/>
        <v>5</v>
      </c>
      <c r="Z47" s="18">
        <v>5</v>
      </c>
      <c r="AA47" s="75"/>
    </row>
    <row r="48" spans="1:28" s="49" customFormat="1" ht="13.9" x14ac:dyDescent="0.35">
      <c r="A48" s="138"/>
      <c r="B48" s="5" t="s">
        <v>167</v>
      </c>
      <c r="C48" s="5" t="s">
        <v>217</v>
      </c>
      <c r="D48" s="48" t="s">
        <v>177</v>
      </c>
      <c r="E48" s="48" t="s">
        <v>177</v>
      </c>
      <c r="F48" s="48"/>
      <c r="G48" s="48" t="s">
        <v>177</v>
      </c>
      <c r="H48" s="18"/>
      <c r="I48" s="18"/>
      <c r="J48" s="48" t="s">
        <v>177</v>
      </c>
      <c r="K48" s="18"/>
      <c r="L48" s="18"/>
      <c r="M48" s="48" t="s">
        <v>177</v>
      </c>
      <c r="N48" s="18"/>
      <c r="O48" s="18"/>
      <c r="P48" s="48" t="s">
        <v>177</v>
      </c>
      <c r="Q48" s="48" t="s">
        <v>177</v>
      </c>
      <c r="R48" s="18"/>
      <c r="S48" s="48" t="s">
        <v>177</v>
      </c>
      <c r="T48" s="48" t="s">
        <v>177</v>
      </c>
      <c r="U48" s="18"/>
      <c r="V48" s="61" t="s">
        <v>177</v>
      </c>
      <c r="W48" s="61" t="s">
        <v>177</v>
      </c>
      <c r="X48" s="18"/>
      <c r="Y48" s="18">
        <f t="shared" si="0"/>
        <v>5</v>
      </c>
      <c r="Z48" s="18">
        <f t="shared" si="2"/>
        <v>5</v>
      </c>
      <c r="AA48" s="75"/>
    </row>
    <row r="49" spans="1:28" ht="13.9" x14ac:dyDescent="0.35">
      <c r="A49" s="122"/>
      <c r="B49" s="5" t="s">
        <v>167</v>
      </c>
      <c r="C49" s="5" t="s">
        <v>218</v>
      </c>
      <c r="D49" s="61" t="s">
        <v>177</v>
      </c>
      <c r="E49" s="61" t="s">
        <v>177</v>
      </c>
      <c r="F49" s="61"/>
      <c r="G49" s="61" t="s">
        <v>177</v>
      </c>
      <c r="H49" s="18"/>
      <c r="I49" s="18"/>
      <c r="J49" s="61" t="s">
        <v>177</v>
      </c>
      <c r="K49" s="18"/>
      <c r="L49" s="18"/>
      <c r="M49" s="61" t="s">
        <v>177</v>
      </c>
      <c r="N49" s="18"/>
      <c r="O49" s="18"/>
      <c r="P49" s="61" t="s">
        <v>177</v>
      </c>
      <c r="Q49" s="61" t="s">
        <v>177</v>
      </c>
      <c r="R49" s="18"/>
      <c r="S49" s="61" t="s">
        <v>177</v>
      </c>
      <c r="T49" s="61" t="s">
        <v>177</v>
      </c>
      <c r="U49" s="18"/>
      <c r="V49" s="61" t="s">
        <v>177</v>
      </c>
      <c r="W49" s="61" t="s">
        <v>177</v>
      </c>
      <c r="X49" s="18"/>
      <c r="Y49" s="18">
        <f t="shared" si="0"/>
        <v>5</v>
      </c>
      <c r="Z49" s="18">
        <f t="shared" si="2"/>
        <v>5</v>
      </c>
      <c r="AA49" s="75"/>
      <c r="AB49" s="49"/>
    </row>
    <row r="50" spans="1:28" ht="13.9" x14ac:dyDescent="0.35">
      <c r="A50" s="138" t="str">
        <f>'1.3 Supporting Asset'!A12</f>
        <v>Servers</v>
      </c>
      <c r="B50" s="5" t="s">
        <v>163</v>
      </c>
      <c r="C50" s="5" t="s">
        <v>234</v>
      </c>
      <c r="D50" s="48"/>
      <c r="E50" s="18"/>
      <c r="F50" s="48"/>
      <c r="G50" s="18"/>
      <c r="H50" s="18"/>
      <c r="I50" s="48" t="s">
        <v>177</v>
      </c>
      <c r="J50" s="18"/>
      <c r="K50" s="18"/>
      <c r="L50" s="48" t="s">
        <v>177</v>
      </c>
      <c r="M50" s="18"/>
      <c r="N50" s="18"/>
      <c r="O50" s="18"/>
      <c r="P50" s="18"/>
      <c r="Q50" s="18"/>
      <c r="R50" s="48" t="s">
        <v>177</v>
      </c>
      <c r="S50" s="18"/>
      <c r="T50" s="18"/>
      <c r="U50" s="48" t="s">
        <v>177</v>
      </c>
      <c r="V50" s="18"/>
      <c r="W50" s="18"/>
      <c r="X50" s="61" t="s">
        <v>177</v>
      </c>
      <c r="Y50" s="18">
        <f t="shared" si="0"/>
        <v>5</v>
      </c>
      <c r="Z50" s="18">
        <v>4</v>
      </c>
      <c r="AA50" s="139" t="s">
        <v>183</v>
      </c>
      <c r="AB50" s="49"/>
    </row>
    <row r="51" spans="1:28" s="65" customFormat="1" ht="13.9" x14ac:dyDescent="0.35">
      <c r="A51" s="138"/>
      <c r="B51" s="5" t="s">
        <v>163</v>
      </c>
      <c r="C51" s="5" t="s">
        <v>215</v>
      </c>
      <c r="D51" s="61"/>
      <c r="E51" s="18"/>
      <c r="F51" s="61"/>
      <c r="G51" s="18"/>
      <c r="H51" s="18"/>
      <c r="I51" s="61" t="s">
        <v>177</v>
      </c>
      <c r="J51" s="18"/>
      <c r="K51" s="18"/>
      <c r="L51" s="61" t="s">
        <v>177</v>
      </c>
      <c r="M51" s="18"/>
      <c r="N51" s="18"/>
      <c r="O51" s="18"/>
      <c r="P51" s="18"/>
      <c r="Q51" s="18"/>
      <c r="R51" s="61" t="s">
        <v>177</v>
      </c>
      <c r="S51" s="18"/>
      <c r="T51" s="18"/>
      <c r="U51" s="61" t="s">
        <v>177</v>
      </c>
      <c r="V51" s="18"/>
      <c r="W51" s="18"/>
      <c r="X51" s="61" t="s">
        <v>177</v>
      </c>
      <c r="Y51" s="18">
        <f t="shared" si="0"/>
        <v>5</v>
      </c>
      <c r="Z51" s="18">
        <v>4</v>
      </c>
      <c r="AA51" s="140"/>
    </row>
    <row r="52" spans="1:28" s="65" customFormat="1" ht="27.75" x14ac:dyDescent="0.35">
      <c r="A52" s="138"/>
      <c r="B52" s="5" t="s">
        <v>230</v>
      </c>
      <c r="C52" s="5" t="s">
        <v>231</v>
      </c>
      <c r="D52" s="61"/>
      <c r="E52" s="18"/>
      <c r="F52" s="61"/>
      <c r="G52" s="61" t="s">
        <v>177</v>
      </c>
      <c r="H52" s="18"/>
      <c r="I52" s="61" t="s">
        <v>177</v>
      </c>
      <c r="J52" s="61" t="s">
        <v>177</v>
      </c>
      <c r="K52" s="18"/>
      <c r="L52" s="61" t="s">
        <v>177</v>
      </c>
      <c r="M52" s="18"/>
      <c r="N52" s="18"/>
      <c r="O52" s="18"/>
      <c r="P52" s="61" t="s">
        <v>177</v>
      </c>
      <c r="Q52" s="18"/>
      <c r="R52" s="61" t="s">
        <v>177</v>
      </c>
      <c r="S52" s="61" t="s">
        <v>177</v>
      </c>
      <c r="T52" s="18"/>
      <c r="U52" s="61" t="s">
        <v>177</v>
      </c>
      <c r="V52" s="61" t="s">
        <v>177</v>
      </c>
      <c r="W52" s="18"/>
      <c r="X52" s="61" t="s">
        <v>177</v>
      </c>
      <c r="Y52" s="18">
        <f t="shared" si="0"/>
        <v>5</v>
      </c>
      <c r="Z52" s="18">
        <v>4</v>
      </c>
      <c r="AA52" s="141"/>
    </row>
    <row r="53" spans="1:28" ht="13.9" x14ac:dyDescent="0.35">
      <c r="A53" s="122"/>
      <c r="B53" s="5" t="s">
        <v>167</v>
      </c>
      <c r="C53" s="5" t="s">
        <v>260</v>
      </c>
      <c r="D53" s="48"/>
      <c r="E53" s="18"/>
      <c r="F53" s="48"/>
      <c r="G53" s="48" t="s">
        <v>177</v>
      </c>
      <c r="H53" s="18"/>
      <c r="I53" s="18"/>
      <c r="J53" s="48" t="s">
        <v>177</v>
      </c>
      <c r="K53" s="18"/>
      <c r="L53" s="18"/>
      <c r="M53" s="18"/>
      <c r="N53" s="18"/>
      <c r="O53" s="18"/>
      <c r="P53" s="48" t="s">
        <v>177</v>
      </c>
      <c r="Q53" s="18"/>
      <c r="R53" s="18"/>
      <c r="S53" s="48" t="s">
        <v>177</v>
      </c>
      <c r="T53" s="18"/>
      <c r="U53" s="18"/>
      <c r="V53" s="61" t="s">
        <v>177</v>
      </c>
      <c r="W53" s="18"/>
      <c r="X53" s="18"/>
      <c r="Y53" s="18">
        <f t="shared" si="0"/>
        <v>5</v>
      </c>
      <c r="Z53" s="18">
        <f t="shared" si="2"/>
        <v>5</v>
      </c>
      <c r="AA53" s="75"/>
      <c r="AB53" s="49"/>
    </row>
    <row r="54" spans="1:28" s="65" customFormat="1" ht="13.9" x14ac:dyDescent="0.35">
      <c r="A54" s="122"/>
      <c r="B54" s="5" t="s">
        <v>167</v>
      </c>
      <c r="C54" s="5" t="s">
        <v>233</v>
      </c>
      <c r="D54" s="61"/>
      <c r="E54" s="18"/>
      <c r="F54" s="61"/>
      <c r="G54" s="61" t="s">
        <v>177</v>
      </c>
      <c r="H54" s="18"/>
      <c r="I54" s="18"/>
      <c r="J54" s="61" t="s">
        <v>177</v>
      </c>
      <c r="K54" s="18"/>
      <c r="L54" s="18"/>
      <c r="M54" s="18"/>
      <c r="N54" s="18"/>
      <c r="O54" s="18"/>
      <c r="P54" s="61" t="s">
        <v>177</v>
      </c>
      <c r="Q54" s="18"/>
      <c r="R54" s="18"/>
      <c r="S54" s="61" t="s">
        <v>177</v>
      </c>
      <c r="T54" s="18"/>
      <c r="U54" s="18"/>
      <c r="V54" s="61" t="s">
        <v>177</v>
      </c>
      <c r="W54" s="18"/>
      <c r="X54" s="18"/>
      <c r="Y54" s="18">
        <f t="shared" si="0"/>
        <v>5</v>
      </c>
      <c r="Z54" s="18">
        <v>5</v>
      </c>
      <c r="AA54" s="75"/>
    </row>
    <row r="55" spans="1:28" ht="13.9" x14ac:dyDescent="0.35">
      <c r="A55" s="122"/>
      <c r="B55" s="5" t="s">
        <v>166</v>
      </c>
      <c r="C55" s="5" t="s">
        <v>174</v>
      </c>
      <c r="D55" s="48"/>
      <c r="E55" s="18"/>
      <c r="F55" s="48"/>
      <c r="G55" s="18"/>
      <c r="H55" s="18"/>
      <c r="I55" s="48" t="s">
        <v>177</v>
      </c>
      <c r="J55" s="18"/>
      <c r="K55" s="18"/>
      <c r="L55" s="18"/>
      <c r="M55" s="18"/>
      <c r="N55" s="18"/>
      <c r="O55" s="18"/>
      <c r="P55" s="18"/>
      <c r="Q55" s="18"/>
      <c r="R55" s="48" t="s">
        <v>177</v>
      </c>
      <c r="S55" s="18"/>
      <c r="T55" s="18"/>
      <c r="U55" s="48" t="s">
        <v>177</v>
      </c>
      <c r="V55" s="18"/>
      <c r="W55" s="18"/>
      <c r="X55" s="61" t="s">
        <v>177</v>
      </c>
      <c r="Y55" s="18">
        <f t="shared" si="0"/>
        <v>5</v>
      </c>
      <c r="Z55" s="18">
        <v>3</v>
      </c>
      <c r="AA55" s="153" t="s">
        <v>213</v>
      </c>
      <c r="AB55" s="49"/>
    </row>
    <row r="56" spans="1:28" ht="13.9" x14ac:dyDescent="0.35">
      <c r="A56" s="156" t="str">
        <f>'1.3 Supporting Asset'!A13</f>
        <v>Networking devices</v>
      </c>
      <c r="B56" s="5" t="s">
        <v>163</v>
      </c>
      <c r="C56" s="5" t="s">
        <v>234</v>
      </c>
      <c r="D56" s="48"/>
      <c r="E56" s="18"/>
      <c r="F56" s="48"/>
      <c r="G56" s="18"/>
      <c r="H56" s="18"/>
      <c r="I56" s="18"/>
      <c r="J56" s="18"/>
      <c r="K56" s="48" t="s">
        <v>177</v>
      </c>
      <c r="L56" s="48" t="s">
        <v>177</v>
      </c>
      <c r="M56" s="18"/>
      <c r="N56" s="18"/>
      <c r="O56" s="18"/>
      <c r="P56" s="18"/>
      <c r="Q56" s="18"/>
      <c r="R56" s="48" t="s">
        <v>177</v>
      </c>
      <c r="S56" s="18"/>
      <c r="T56" s="18"/>
      <c r="U56" s="48" t="s">
        <v>177</v>
      </c>
      <c r="V56" s="18"/>
      <c r="W56" s="18"/>
      <c r="X56" s="61" t="s">
        <v>177</v>
      </c>
      <c r="Y56" s="18">
        <f t="shared" si="0"/>
        <v>5</v>
      </c>
      <c r="Z56" s="18">
        <v>3</v>
      </c>
      <c r="AA56" s="154"/>
      <c r="AB56" s="49"/>
    </row>
    <row r="57" spans="1:28" s="65" customFormat="1" ht="13.9" x14ac:dyDescent="0.35">
      <c r="A57" s="157"/>
      <c r="B57" s="5" t="s">
        <v>163</v>
      </c>
      <c r="C57" s="5" t="s">
        <v>215</v>
      </c>
      <c r="D57" s="61"/>
      <c r="E57" s="18"/>
      <c r="F57" s="61"/>
      <c r="G57" s="18"/>
      <c r="H57" s="18"/>
      <c r="I57" s="18"/>
      <c r="J57" s="18"/>
      <c r="K57" s="61" t="s">
        <v>177</v>
      </c>
      <c r="L57" s="61" t="s">
        <v>177</v>
      </c>
      <c r="M57" s="18"/>
      <c r="N57" s="18"/>
      <c r="O57" s="18"/>
      <c r="P57" s="18"/>
      <c r="Q57" s="18"/>
      <c r="R57" s="61" t="s">
        <v>177</v>
      </c>
      <c r="S57" s="18"/>
      <c r="T57" s="18"/>
      <c r="U57" s="61" t="s">
        <v>177</v>
      </c>
      <c r="V57" s="18"/>
      <c r="W57" s="18"/>
      <c r="X57" s="61" t="s">
        <v>177</v>
      </c>
      <c r="Y57" s="18">
        <f t="shared" si="0"/>
        <v>5</v>
      </c>
      <c r="Z57" s="18">
        <v>3</v>
      </c>
      <c r="AA57" s="155"/>
    </row>
    <row r="58" spans="1:28" s="65" customFormat="1" ht="27.75" x14ac:dyDescent="0.35">
      <c r="A58" s="157"/>
      <c r="B58" s="5" t="s">
        <v>230</v>
      </c>
      <c r="C58" s="5" t="s">
        <v>231</v>
      </c>
      <c r="D58" s="61"/>
      <c r="E58" s="18"/>
      <c r="F58" s="61"/>
      <c r="G58" s="61" t="s">
        <v>177</v>
      </c>
      <c r="H58" s="61" t="s">
        <v>177</v>
      </c>
      <c r="I58" s="18"/>
      <c r="J58" s="18"/>
      <c r="K58" s="61" t="s">
        <v>177</v>
      </c>
      <c r="L58" s="61" t="s">
        <v>177</v>
      </c>
      <c r="M58" s="18"/>
      <c r="N58" s="18"/>
      <c r="O58" s="18"/>
      <c r="P58" s="61" t="s">
        <v>177</v>
      </c>
      <c r="Q58" s="61" t="s">
        <v>177</v>
      </c>
      <c r="R58" s="61" t="s">
        <v>177</v>
      </c>
      <c r="S58" s="61" t="s">
        <v>177</v>
      </c>
      <c r="T58" s="61" t="s">
        <v>177</v>
      </c>
      <c r="U58" s="61" t="s">
        <v>177</v>
      </c>
      <c r="V58" s="61" t="s">
        <v>177</v>
      </c>
      <c r="W58" s="61" t="s">
        <v>177</v>
      </c>
      <c r="X58" s="61" t="s">
        <v>177</v>
      </c>
      <c r="Y58" s="18">
        <f t="shared" si="0"/>
        <v>5</v>
      </c>
      <c r="Z58" s="18">
        <v>5</v>
      </c>
      <c r="AA58" s="75"/>
    </row>
    <row r="59" spans="1:28" ht="13.9" x14ac:dyDescent="0.35">
      <c r="A59" s="157"/>
      <c r="B59" s="5" t="s">
        <v>167</v>
      </c>
      <c r="C59" s="5" t="s">
        <v>261</v>
      </c>
      <c r="D59" s="48"/>
      <c r="E59" s="18"/>
      <c r="F59" s="48"/>
      <c r="G59" s="48" t="s">
        <v>177</v>
      </c>
      <c r="H59" s="48" t="s">
        <v>177</v>
      </c>
      <c r="I59" s="18"/>
      <c r="J59" s="18"/>
      <c r="K59" s="18"/>
      <c r="L59" s="18"/>
      <c r="M59" s="18"/>
      <c r="N59" s="18"/>
      <c r="O59" s="18"/>
      <c r="P59" s="48" t="s">
        <v>177</v>
      </c>
      <c r="Q59" s="48" t="s">
        <v>177</v>
      </c>
      <c r="R59" s="18"/>
      <c r="S59" s="48" t="s">
        <v>177</v>
      </c>
      <c r="T59" s="48" t="s">
        <v>177</v>
      </c>
      <c r="U59" s="18"/>
      <c r="V59" s="61" t="s">
        <v>177</v>
      </c>
      <c r="W59" s="61" t="s">
        <v>177</v>
      </c>
      <c r="X59" s="18"/>
      <c r="Y59" s="18">
        <f t="shared" si="0"/>
        <v>5</v>
      </c>
      <c r="Z59" s="18">
        <f t="shared" si="2"/>
        <v>5</v>
      </c>
      <c r="AA59" s="75"/>
      <c r="AB59" s="49"/>
    </row>
    <row r="60" spans="1:28" s="65" customFormat="1" ht="13.9" x14ac:dyDescent="0.35">
      <c r="A60" s="157"/>
      <c r="B60" s="5" t="s">
        <v>167</v>
      </c>
      <c r="C60" s="5" t="s">
        <v>233</v>
      </c>
      <c r="D60" s="61"/>
      <c r="E60" s="18"/>
      <c r="F60" s="61"/>
      <c r="G60" s="61" t="s">
        <v>177</v>
      </c>
      <c r="H60" s="61" t="s">
        <v>177</v>
      </c>
      <c r="I60" s="18"/>
      <c r="J60" s="18"/>
      <c r="K60" s="18"/>
      <c r="L60" s="18"/>
      <c r="M60" s="18"/>
      <c r="N60" s="18"/>
      <c r="O60" s="18"/>
      <c r="P60" s="61" t="s">
        <v>177</v>
      </c>
      <c r="Q60" s="61" t="s">
        <v>177</v>
      </c>
      <c r="R60" s="18"/>
      <c r="S60" s="61" t="s">
        <v>177</v>
      </c>
      <c r="T60" s="61" t="s">
        <v>177</v>
      </c>
      <c r="U60" s="18"/>
      <c r="V60" s="61" t="s">
        <v>177</v>
      </c>
      <c r="W60" s="61" t="s">
        <v>177</v>
      </c>
      <c r="X60" s="18"/>
      <c r="Y60" s="18">
        <f t="shared" si="0"/>
        <v>5</v>
      </c>
      <c r="Z60" s="18">
        <v>5</v>
      </c>
      <c r="AA60" s="75"/>
    </row>
    <row r="61" spans="1:28" s="49" customFormat="1" ht="13.9" x14ac:dyDescent="0.35">
      <c r="A61" s="157"/>
      <c r="B61" s="5" t="s">
        <v>164</v>
      </c>
      <c r="C61" s="5" t="s">
        <v>175</v>
      </c>
      <c r="D61" s="48"/>
      <c r="E61" s="18"/>
      <c r="F61" s="48" t="s">
        <v>177</v>
      </c>
      <c r="G61" s="18"/>
      <c r="H61" s="18"/>
      <c r="I61" s="18"/>
      <c r="J61" s="18"/>
      <c r="K61" s="18"/>
      <c r="L61" s="48" t="s">
        <v>177</v>
      </c>
      <c r="M61" s="18"/>
      <c r="N61" s="18"/>
      <c r="O61" s="18"/>
      <c r="P61" s="18"/>
      <c r="Q61" s="48" t="s">
        <v>177</v>
      </c>
      <c r="R61" s="18"/>
      <c r="S61" s="18"/>
      <c r="T61" s="18"/>
      <c r="U61" s="48" t="s">
        <v>177</v>
      </c>
      <c r="V61" s="18"/>
      <c r="W61" s="18"/>
      <c r="X61" s="61" t="s">
        <v>177</v>
      </c>
      <c r="Y61" s="18">
        <f t="shared" si="0"/>
        <v>5</v>
      </c>
      <c r="Z61" s="18">
        <v>4</v>
      </c>
      <c r="AA61" s="79" t="s">
        <v>182</v>
      </c>
    </row>
    <row r="62" spans="1:28" ht="13.9" x14ac:dyDescent="0.35">
      <c r="A62" s="157"/>
      <c r="B62" s="66" t="s">
        <v>165</v>
      </c>
      <c r="C62" s="5" t="s">
        <v>176</v>
      </c>
      <c r="D62" s="48"/>
      <c r="E62" s="18"/>
      <c r="F62" s="48"/>
      <c r="G62" s="18"/>
      <c r="H62" s="48" t="s">
        <v>177</v>
      </c>
      <c r="I62" s="18"/>
      <c r="J62" s="18"/>
      <c r="K62" s="48" t="s">
        <v>177</v>
      </c>
      <c r="L62" s="18"/>
      <c r="M62" s="18"/>
      <c r="N62" s="18"/>
      <c r="O62" s="18"/>
      <c r="P62" s="18"/>
      <c r="Q62" s="48" t="s">
        <v>177</v>
      </c>
      <c r="R62" s="18"/>
      <c r="S62" s="18"/>
      <c r="T62" s="48" t="s">
        <v>177</v>
      </c>
      <c r="U62" s="18"/>
      <c r="V62" s="18"/>
      <c r="W62" s="61" t="s">
        <v>177</v>
      </c>
      <c r="X62" s="18"/>
      <c r="Y62" s="18">
        <f t="shared" si="0"/>
        <v>5</v>
      </c>
      <c r="Z62" s="18">
        <v>3</v>
      </c>
      <c r="AA62" s="75"/>
      <c r="AB62" s="49"/>
    </row>
    <row r="63" spans="1:28" s="65" customFormat="1" ht="13.9" x14ac:dyDescent="0.35">
      <c r="A63" s="158"/>
      <c r="B63" s="5" t="s">
        <v>166</v>
      </c>
      <c r="C63" s="5" t="s">
        <v>174</v>
      </c>
      <c r="D63" s="61"/>
      <c r="E63" s="18"/>
      <c r="F63" s="61"/>
      <c r="G63" s="18"/>
      <c r="H63" s="61"/>
      <c r="I63" s="61" t="s">
        <v>177</v>
      </c>
      <c r="J63" s="18"/>
      <c r="K63" s="61"/>
      <c r="L63" s="18"/>
      <c r="M63" s="18"/>
      <c r="N63" s="18"/>
      <c r="O63" s="61" t="s">
        <v>177</v>
      </c>
      <c r="P63" s="18"/>
      <c r="Q63" s="61"/>
      <c r="R63" s="61" t="s">
        <v>177</v>
      </c>
      <c r="S63" s="18"/>
      <c r="T63" s="61"/>
      <c r="U63" s="61" t="s">
        <v>177</v>
      </c>
      <c r="V63" s="18"/>
      <c r="W63" s="61"/>
      <c r="X63" s="61" t="s">
        <v>177</v>
      </c>
      <c r="Y63" s="18">
        <f t="shared" si="0"/>
        <v>5</v>
      </c>
      <c r="Z63" s="18">
        <v>4</v>
      </c>
      <c r="AA63" s="79" t="s">
        <v>182</v>
      </c>
    </row>
    <row r="64" spans="1:28" ht="13.9" x14ac:dyDescent="0.35">
      <c r="A64" s="138" t="str">
        <f>'1.3 Supporting Asset'!A14</f>
        <v>Storage devices</v>
      </c>
      <c r="B64" s="5" t="s">
        <v>163</v>
      </c>
      <c r="C64" s="5" t="s">
        <v>234</v>
      </c>
      <c r="D64" s="48"/>
      <c r="E64" s="18"/>
      <c r="F64" s="48"/>
      <c r="G64" s="18"/>
      <c r="H64" s="18"/>
      <c r="I64" s="48" t="s">
        <v>177</v>
      </c>
      <c r="J64" s="18"/>
      <c r="K64" s="18"/>
      <c r="L64" s="18"/>
      <c r="M64" s="18"/>
      <c r="N64" s="18"/>
      <c r="O64" s="48" t="s">
        <v>177</v>
      </c>
      <c r="P64" s="18"/>
      <c r="Q64" s="18"/>
      <c r="R64" s="48" t="s">
        <v>177</v>
      </c>
      <c r="S64" s="18"/>
      <c r="T64" s="18"/>
      <c r="U64" s="48" t="s">
        <v>177</v>
      </c>
      <c r="V64" s="18"/>
      <c r="W64" s="18"/>
      <c r="X64" s="61" t="s">
        <v>177</v>
      </c>
      <c r="Y64" s="18">
        <f t="shared" si="0"/>
        <v>5</v>
      </c>
      <c r="Z64" s="18">
        <v>5</v>
      </c>
      <c r="AA64" s="75"/>
      <c r="AB64" s="49"/>
    </row>
    <row r="65" spans="1:28" s="65" customFormat="1" ht="13.9" x14ac:dyDescent="0.35">
      <c r="A65" s="138"/>
      <c r="B65" s="5" t="s">
        <v>163</v>
      </c>
      <c r="C65" s="5" t="s">
        <v>215</v>
      </c>
      <c r="D65" s="61"/>
      <c r="E65" s="18"/>
      <c r="F65" s="61"/>
      <c r="G65" s="18"/>
      <c r="H65" s="18"/>
      <c r="I65" s="61" t="s">
        <v>177</v>
      </c>
      <c r="J65" s="18"/>
      <c r="K65" s="18"/>
      <c r="L65" s="18"/>
      <c r="M65" s="18"/>
      <c r="N65" s="18"/>
      <c r="O65" s="61" t="s">
        <v>177</v>
      </c>
      <c r="P65" s="18"/>
      <c r="Q65" s="18"/>
      <c r="R65" s="61" t="s">
        <v>177</v>
      </c>
      <c r="S65" s="18"/>
      <c r="T65" s="18"/>
      <c r="U65" s="61" t="s">
        <v>177</v>
      </c>
      <c r="V65" s="18"/>
      <c r="W65" s="18"/>
      <c r="X65" s="61" t="s">
        <v>177</v>
      </c>
      <c r="Y65" s="18">
        <f t="shared" si="0"/>
        <v>5</v>
      </c>
      <c r="Z65" s="18">
        <v>5</v>
      </c>
      <c r="AA65" s="75"/>
    </row>
    <row r="66" spans="1:28" s="65" customFormat="1" ht="27.75" x14ac:dyDescent="0.35">
      <c r="A66" s="138"/>
      <c r="B66" s="5" t="s">
        <v>230</v>
      </c>
      <c r="C66" s="5" t="s">
        <v>231</v>
      </c>
      <c r="D66" s="61"/>
      <c r="E66" s="18"/>
      <c r="F66" s="61"/>
      <c r="G66" s="61" t="s">
        <v>177</v>
      </c>
      <c r="H66" s="61" t="s">
        <v>177</v>
      </c>
      <c r="I66" s="61" t="s">
        <v>177</v>
      </c>
      <c r="J66" s="18"/>
      <c r="K66" s="18"/>
      <c r="L66" s="18"/>
      <c r="M66" s="61" t="s">
        <v>177</v>
      </c>
      <c r="N66" s="61" t="s">
        <v>177</v>
      </c>
      <c r="O66" s="61" t="s">
        <v>177</v>
      </c>
      <c r="P66" s="61" t="s">
        <v>177</v>
      </c>
      <c r="Q66" s="61" t="s">
        <v>177</v>
      </c>
      <c r="R66" s="61" t="s">
        <v>177</v>
      </c>
      <c r="S66" s="61" t="s">
        <v>177</v>
      </c>
      <c r="T66" s="61" t="s">
        <v>177</v>
      </c>
      <c r="U66" s="61" t="s">
        <v>177</v>
      </c>
      <c r="V66" s="61" t="s">
        <v>177</v>
      </c>
      <c r="W66" s="61" t="s">
        <v>177</v>
      </c>
      <c r="X66" s="61" t="s">
        <v>177</v>
      </c>
      <c r="Y66" s="18">
        <f t="shared" si="0"/>
        <v>5</v>
      </c>
      <c r="Z66" s="18">
        <v>5</v>
      </c>
      <c r="AA66" s="75"/>
    </row>
    <row r="67" spans="1:28" s="49" customFormat="1" ht="13.9" x14ac:dyDescent="0.35">
      <c r="A67" s="138"/>
      <c r="B67" s="5" t="s">
        <v>167</v>
      </c>
      <c r="C67" s="5" t="s">
        <v>261</v>
      </c>
      <c r="D67" s="48"/>
      <c r="E67" s="18"/>
      <c r="F67" s="48"/>
      <c r="G67" s="48" t="s">
        <v>177</v>
      </c>
      <c r="H67" s="48" t="s">
        <v>177</v>
      </c>
      <c r="I67" s="18"/>
      <c r="J67" s="18"/>
      <c r="K67" s="18"/>
      <c r="L67" s="18"/>
      <c r="M67" s="48" t="s">
        <v>177</v>
      </c>
      <c r="N67" s="48" t="s">
        <v>177</v>
      </c>
      <c r="O67" s="18"/>
      <c r="P67" s="48" t="s">
        <v>177</v>
      </c>
      <c r="Q67" s="48" t="s">
        <v>177</v>
      </c>
      <c r="R67" s="18"/>
      <c r="S67" s="48" t="s">
        <v>177</v>
      </c>
      <c r="T67" s="48" t="s">
        <v>177</v>
      </c>
      <c r="U67" s="18"/>
      <c r="V67" s="61" t="s">
        <v>177</v>
      </c>
      <c r="W67" s="61" t="s">
        <v>177</v>
      </c>
      <c r="X67" s="18"/>
      <c r="Y67" s="18">
        <f t="shared" si="0"/>
        <v>5</v>
      </c>
      <c r="Z67" s="18">
        <f t="shared" si="2"/>
        <v>5</v>
      </c>
      <c r="AA67" s="75"/>
    </row>
    <row r="68" spans="1:28" s="65" customFormat="1" ht="13.9" x14ac:dyDescent="0.35">
      <c r="A68" s="138"/>
      <c r="B68" s="5" t="s">
        <v>167</v>
      </c>
      <c r="C68" s="5" t="s">
        <v>233</v>
      </c>
      <c r="D68" s="61"/>
      <c r="E68" s="18"/>
      <c r="F68" s="61"/>
      <c r="G68" s="61" t="s">
        <v>177</v>
      </c>
      <c r="H68" s="61" t="s">
        <v>177</v>
      </c>
      <c r="I68" s="18"/>
      <c r="J68" s="18"/>
      <c r="K68" s="18"/>
      <c r="L68" s="18"/>
      <c r="M68" s="61" t="s">
        <v>177</v>
      </c>
      <c r="N68" s="61" t="s">
        <v>177</v>
      </c>
      <c r="O68" s="18"/>
      <c r="P68" s="61" t="s">
        <v>177</v>
      </c>
      <c r="Q68" s="61" t="s">
        <v>177</v>
      </c>
      <c r="R68" s="18"/>
      <c r="S68" s="61" t="s">
        <v>177</v>
      </c>
      <c r="T68" s="61" t="s">
        <v>177</v>
      </c>
      <c r="U68" s="18"/>
      <c r="V68" s="61" t="s">
        <v>177</v>
      </c>
      <c r="W68" s="61" t="s">
        <v>177</v>
      </c>
      <c r="X68" s="18"/>
      <c r="Y68" s="18">
        <f t="shared" si="0"/>
        <v>5</v>
      </c>
      <c r="Z68" s="18">
        <v>5</v>
      </c>
      <c r="AA68" s="75"/>
    </row>
    <row r="69" spans="1:28" ht="13.9" x14ac:dyDescent="0.35">
      <c r="A69" s="138"/>
      <c r="B69" s="5" t="s">
        <v>166</v>
      </c>
      <c r="C69" s="5" t="s">
        <v>174</v>
      </c>
      <c r="D69" s="48"/>
      <c r="E69" s="18"/>
      <c r="F69" s="48"/>
      <c r="G69" s="48" t="s">
        <v>177</v>
      </c>
      <c r="H69" s="18"/>
      <c r="I69" s="18"/>
      <c r="J69" s="18"/>
      <c r="K69" s="18"/>
      <c r="L69" s="18"/>
      <c r="M69" s="48" t="s">
        <v>177</v>
      </c>
      <c r="N69" s="18"/>
      <c r="O69" s="18"/>
      <c r="P69" s="48" t="s">
        <v>177</v>
      </c>
      <c r="Q69" s="18"/>
      <c r="R69" s="18"/>
      <c r="S69" s="48" t="s">
        <v>177</v>
      </c>
      <c r="T69" s="18"/>
      <c r="U69" s="18"/>
      <c r="V69" s="61" t="s">
        <v>177</v>
      </c>
      <c r="W69" s="18"/>
      <c r="X69" s="18"/>
      <c r="Y69" s="18">
        <f t="shared" si="0"/>
        <v>5</v>
      </c>
      <c r="Z69" s="18">
        <v>3</v>
      </c>
      <c r="AA69" s="75"/>
      <c r="AB69" s="49"/>
    </row>
    <row r="70" spans="1:28" s="68" customFormat="1" ht="10.15" x14ac:dyDescent="0.3">
      <c r="C70" s="69"/>
      <c r="AA70" s="80"/>
    </row>
    <row r="71" spans="1:28" x14ac:dyDescent="0.35">
      <c r="M71"/>
      <c r="N71"/>
      <c r="O71"/>
      <c r="Y71"/>
      <c r="Z71"/>
    </row>
    <row r="72" spans="1:28" x14ac:dyDescent="0.35">
      <c r="M72"/>
      <c r="N72"/>
      <c r="O72"/>
      <c r="Y72"/>
      <c r="Z72"/>
    </row>
    <row r="73" spans="1:28" x14ac:dyDescent="0.35">
      <c r="M73"/>
      <c r="N73"/>
      <c r="O73"/>
      <c r="Y73"/>
      <c r="Z73"/>
    </row>
    <row r="74" spans="1:28" x14ac:dyDescent="0.35">
      <c r="M74"/>
      <c r="N74"/>
      <c r="O74"/>
      <c r="Y74"/>
      <c r="Z74"/>
    </row>
    <row r="75" spans="1:28" x14ac:dyDescent="0.35">
      <c r="M75"/>
      <c r="N75"/>
      <c r="O75"/>
      <c r="Y75"/>
      <c r="Z75"/>
    </row>
    <row r="76" spans="1:28" x14ac:dyDescent="0.35">
      <c r="M76"/>
      <c r="N76"/>
      <c r="O76"/>
      <c r="Y76"/>
      <c r="Z76"/>
    </row>
    <row r="155" spans="25:26" x14ac:dyDescent="0.35">
      <c r="Y155" s="57">
        <v>3</v>
      </c>
      <c r="Z155" s="57">
        <v>3</v>
      </c>
    </row>
    <row r="156" spans="25:26" x14ac:dyDescent="0.35">
      <c r="Y156" s="57">
        <v>2</v>
      </c>
      <c r="Z156" s="57">
        <v>2</v>
      </c>
    </row>
    <row r="157" spans="25:26" x14ac:dyDescent="0.35">
      <c r="Y157" s="57">
        <v>1</v>
      </c>
      <c r="Z157" s="57">
        <v>1</v>
      </c>
    </row>
  </sheetData>
  <mergeCells count="34">
    <mergeCell ref="AA50:AA52"/>
    <mergeCell ref="AA55:AA57"/>
    <mergeCell ref="A64:A69"/>
    <mergeCell ref="A7:A11"/>
    <mergeCell ref="A45:A49"/>
    <mergeCell ref="A50:A55"/>
    <mergeCell ref="A33:A39"/>
    <mergeCell ref="A17:A23"/>
    <mergeCell ref="A24:A29"/>
    <mergeCell ref="A30:A32"/>
    <mergeCell ref="A12:A16"/>
    <mergeCell ref="A56:A63"/>
    <mergeCell ref="A1:AA1"/>
    <mergeCell ref="A2:AA2"/>
    <mergeCell ref="G4:I4"/>
    <mergeCell ref="D4:F4"/>
    <mergeCell ref="A3:A5"/>
    <mergeCell ref="P4:R4"/>
    <mergeCell ref="S4:U4"/>
    <mergeCell ref="B3:B5"/>
    <mergeCell ref="C3:C5"/>
    <mergeCell ref="M4:O4"/>
    <mergeCell ref="V4:X4"/>
    <mergeCell ref="D3:X3"/>
    <mergeCell ref="A6:C6"/>
    <mergeCell ref="J4:L4"/>
    <mergeCell ref="A40:A44"/>
    <mergeCell ref="AA7:AA11"/>
    <mergeCell ref="Y3:Y4"/>
    <mergeCell ref="Z3:Z4"/>
    <mergeCell ref="AA3:AA4"/>
    <mergeCell ref="AA31:AA32"/>
    <mergeCell ref="AA37:AA38"/>
    <mergeCell ref="AA33:AA35"/>
  </mergeCells>
  <conditionalFormatting sqref="Y1:Z1048576">
    <cfRule type="colorScale" priority="2">
      <colorScale>
        <cfvo type="min"/>
        <cfvo type="num" val="3"/>
        <cfvo type="max"/>
        <color rgb="FF63BE7B"/>
        <color rgb="FFFFEB84"/>
        <color rgb="FFF8696B"/>
      </colorScale>
    </cfRule>
  </conditionalFormatting>
  <conditionalFormatting sqref="D1:X1048576">
    <cfRule type="cellIs" dxfId="14" priority="1" operator="equal">
      <formula>"Y"</formula>
    </cfRule>
  </conditionalFormatting>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70"/>
  <sheetViews>
    <sheetView topLeftCell="C1" zoomScale="82" zoomScaleNormal="100" workbookViewId="0">
      <selection activeCell="C13" sqref="C13"/>
    </sheetView>
  </sheetViews>
  <sheetFormatPr defaultColWidth="8.53125" defaultRowHeight="12.75" x14ac:dyDescent="0.35"/>
  <cols>
    <col min="1" max="1" width="29.59765625" style="10" customWidth="1"/>
    <col min="2" max="2" width="24.86328125" style="10" bestFit="1" customWidth="1"/>
    <col min="3" max="3" width="48.9296875" style="67" customWidth="1"/>
    <col min="4" max="11" width="8.6640625" style="57" customWidth="1"/>
    <col min="12" max="12" width="63.1328125" style="112" customWidth="1"/>
  </cols>
  <sheetData>
    <row r="1" spans="1:24" ht="22.5" x14ac:dyDescent="0.35">
      <c r="A1" s="146" t="s">
        <v>74</v>
      </c>
      <c r="B1" s="147"/>
      <c r="C1" s="147"/>
      <c r="D1" s="147"/>
      <c r="E1" s="147"/>
      <c r="F1" s="147"/>
      <c r="G1" s="147"/>
      <c r="H1" s="147"/>
      <c r="I1" s="147"/>
      <c r="J1" s="147"/>
      <c r="K1" s="147"/>
      <c r="L1" s="147"/>
    </row>
    <row r="2" spans="1:24" ht="17.649999999999999" x14ac:dyDescent="0.35">
      <c r="A2" s="159" t="s">
        <v>61</v>
      </c>
      <c r="B2" s="160"/>
      <c r="C2" s="160"/>
      <c r="D2" s="160"/>
      <c r="E2" s="160"/>
      <c r="F2" s="160"/>
      <c r="G2" s="160"/>
      <c r="H2" s="160"/>
      <c r="I2" s="160"/>
      <c r="J2" s="160"/>
      <c r="K2" s="160"/>
      <c r="L2" s="160"/>
    </row>
    <row r="3" spans="1:24" s="65" customFormat="1" ht="17.649999999999999" x14ac:dyDescent="0.35">
      <c r="A3" s="62"/>
      <c r="B3" s="63"/>
      <c r="C3" s="89"/>
      <c r="D3" s="63"/>
      <c r="E3" s="63"/>
      <c r="F3" s="63"/>
      <c r="G3" s="63"/>
      <c r="H3" s="63"/>
      <c r="I3" s="63"/>
      <c r="J3" s="63"/>
      <c r="K3" s="63"/>
      <c r="L3" s="89"/>
    </row>
    <row r="4" spans="1:24" s="60" customFormat="1" ht="20.25" x14ac:dyDescent="0.55000000000000004">
      <c r="A4" s="58" t="s">
        <v>185</v>
      </c>
      <c r="B4" s="59"/>
      <c r="C4" s="59"/>
      <c r="D4" s="59"/>
      <c r="E4" s="59"/>
      <c r="F4" s="59"/>
      <c r="G4" s="59"/>
      <c r="H4" s="59"/>
      <c r="I4" s="59"/>
      <c r="J4" s="59"/>
      <c r="K4" s="59"/>
      <c r="L4" s="59"/>
      <c r="M4" s="59"/>
      <c r="N4" s="59"/>
      <c r="O4" s="59"/>
      <c r="P4" s="59"/>
      <c r="Q4" s="59"/>
      <c r="R4" s="59"/>
      <c r="S4" s="59"/>
      <c r="T4" s="59"/>
      <c r="U4" s="59"/>
      <c r="V4" s="59"/>
      <c r="W4" s="59"/>
      <c r="X4" s="59"/>
    </row>
    <row r="5" spans="1:24" x14ac:dyDescent="0.35">
      <c r="A5" s="126" t="s">
        <v>39</v>
      </c>
      <c r="B5" s="126" t="s">
        <v>50</v>
      </c>
      <c r="C5" s="126" t="s">
        <v>44</v>
      </c>
      <c r="D5" s="161" t="s">
        <v>60</v>
      </c>
      <c r="E5" s="162"/>
      <c r="F5" s="162"/>
      <c r="G5" s="162"/>
      <c r="H5" s="162"/>
      <c r="I5" s="162"/>
      <c r="J5" s="162"/>
      <c r="K5" s="162"/>
      <c r="L5" s="162"/>
    </row>
    <row r="6" spans="1:24" x14ac:dyDescent="0.35">
      <c r="A6" s="122"/>
      <c r="B6" s="122"/>
      <c r="C6" s="149"/>
      <c r="D6" s="163"/>
      <c r="E6" s="164"/>
      <c r="F6" s="164"/>
      <c r="G6" s="164"/>
      <c r="H6" s="164"/>
      <c r="I6" s="164"/>
      <c r="J6" s="164"/>
      <c r="K6" s="164"/>
      <c r="L6" s="164"/>
    </row>
    <row r="7" spans="1:24" ht="95.75" customHeight="1" x14ac:dyDescent="0.35">
      <c r="A7" s="122"/>
      <c r="B7" s="122"/>
      <c r="C7" s="149"/>
      <c r="D7" s="111" t="s">
        <v>67</v>
      </c>
      <c r="E7" s="111" t="s">
        <v>68</v>
      </c>
      <c r="F7" s="111" t="s">
        <v>69</v>
      </c>
      <c r="G7" s="111" t="s">
        <v>70</v>
      </c>
      <c r="H7" s="111" t="s">
        <v>71</v>
      </c>
      <c r="I7" s="111" t="s">
        <v>72</v>
      </c>
      <c r="J7" s="111" t="s">
        <v>73</v>
      </c>
      <c r="K7" s="111" t="s">
        <v>62</v>
      </c>
      <c r="L7" s="90" t="s">
        <v>7</v>
      </c>
    </row>
    <row r="8" spans="1:24" ht="27" x14ac:dyDescent="0.35">
      <c r="A8" s="156" t="str">
        <f>'1.3 Supporting Asset'!A4</f>
        <v>UTM device warehouse</v>
      </c>
      <c r="B8" s="5" t="str">
        <f>'2.1 Threats Impact'!B7</f>
        <v>Partial or total destruction</v>
      </c>
      <c r="C8" s="5" t="str">
        <f>'2.1 Threats Impact'!C7</f>
        <v>Fire or damaging natural disaster</v>
      </c>
      <c r="D8" s="18">
        <v>2</v>
      </c>
      <c r="E8" s="18">
        <v>2</v>
      </c>
      <c r="F8" s="18">
        <v>2</v>
      </c>
      <c r="G8" s="18">
        <v>1</v>
      </c>
      <c r="H8" s="18">
        <v>4</v>
      </c>
      <c r="I8" s="18">
        <v>1</v>
      </c>
      <c r="J8" s="18">
        <v>1</v>
      </c>
      <c r="K8" s="50">
        <f>ROUND(AVERAGE(D8:J8),0)</f>
        <v>2</v>
      </c>
      <c r="L8" s="82" t="s">
        <v>184</v>
      </c>
    </row>
    <row r="9" spans="1:24" s="65" customFormat="1" ht="13.9" x14ac:dyDescent="0.35">
      <c r="A9" s="157"/>
      <c r="B9" s="5" t="str">
        <f>'2.1 Threats Impact'!B8</f>
        <v>Partial or total destruction</v>
      </c>
      <c r="C9" s="5" t="str">
        <f>'2.1 Threats Impact'!C8</f>
        <v>Terrorist / man-made attack</v>
      </c>
      <c r="D9" s="18">
        <v>3</v>
      </c>
      <c r="E9" s="18">
        <v>2</v>
      </c>
      <c r="F9" s="18">
        <v>2</v>
      </c>
      <c r="G9" s="18">
        <v>1</v>
      </c>
      <c r="H9" s="18">
        <v>5</v>
      </c>
      <c r="I9" s="18">
        <v>1</v>
      </c>
      <c r="J9" s="18">
        <v>1</v>
      </c>
      <c r="K9" s="50">
        <f t="shared" ref="K9:K70" si="0">ROUND(AVERAGE(D9:J9),0)</f>
        <v>2</v>
      </c>
      <c r="L9" s="82"/>
    </row>
    <row r="10" spans="1:24" s="65" customFormat="1" ht="13.9" x14ac:dyDescent="0.35">
      <c r="A10" s="157"/>
      <c r="B10" s="5" t="str">
        <f>'2.1 Threats Impact'!B9</f>
        <v>Partial or total destruction</v>
      </c>
      <c r="C10" s="5" t="str">
        <f>'2.1 Threats Impact'!C9</f>
        <v>Disgruntled employee intentionally causing damage</v>
      </c>
      <c r="D10" s="18">
        <v>1</v>
      </c>
      <c r="E10" s="18">
        <v>2</v>
      </c>
      <c r="F10" s="18">
        <v>2</v>
      </c>
      <c r="G10" s="18">
        <v>2</v>
      </c>
      <c r="H10" s="18">
        <v>2</v>
      </c>
      <c r="I10" s="18">
        <v>1</v>
      </c>
      <c r="J10" s="18">
        <v>1</v>
      </c>
      <c r="K10" s="50">
        <f t="shared" si="0"/>
        <v>2</v>
      </c>
      <c r="L10" s="82"/>
    </row>
    <row r="11" spans="1:24" ht="27.75" x14ac:dyDescent="0.35">
      <c r="A11" s="157"/>
      <c r="B11" s="5" t="str">
        <f>'2.1 Threats Impact'!B10</f>
        <v>Compromise of information</v>
      </c>
      <c r="C11" s="5" t="str">
        <f>'2.1 Threats Impact'!C10</f>
        <v>Usage of ventilation system or non-locked access, forceful intrusion (e.g. blasting a door open)</v>
      </c>
      <c r="D11" s="18">
        <v>4</v>
      </c>
      <c r="E11" s="18">
        <v>3</v>
      </c>
      <c r="F11" s="18">
        <v>3</v>
      </c>
      <c r="G11" s="18">
        <v>3</v>
      </c>
      <c r="H11" s="18">
        <v>2</v>
      </c>
      <c r="I11" s="18">
        <v>2</v>
      </c>
      <c r="J11" s="18">
        <v>3</v>
      </c>
      <c r="K11" s="50">
        <f t="shared" si="0"/>
        <v>3</v>
      </c>
      <c r="L11" s="82" t="s">
        <v>188</v>
      </c>
    </row>
    <row r="12" spans="1:24" s="65" customFormat="1" ht="27.75" x14ac:dyDescent="0.35">
      <c r="A12" s="158"/>
      <c r="B12" s="5" t="str">
        <f>'2.1 Threats Impact'!B11</f>
        <v>Compromise of information</v>
      </c>
      <c r="C12" s="5" t="str">
        <f>'2.1 Threats Impact'!C11</f>
        <v>Access due to security malpractice (door left open unintentionally)</v>
      </c>
      <c r="D12" s="18">
        <v>5</v>
      </c>
      <c r="E12" s="18">
        <v>2</v>
      </c>
      <c r="F12" s="18">
        <v>3</v>
      </c>
      <c r="G12" s="18">
        <v>3</v>
      </c>
      <c r="H12" s="18">
        <v>2</v>
      </c>
      <c r="I12" s="18">
        <v>3</v>
      </c>
      <c r="J12" s="18">
        <v>4</v>
      </c>
      <c r="K12" s="50">
        <f t="shared" si="0"/>
        <v>3</v>
      </c>
      <c r="L12" s="82"/>
    </row>
    <row r="13" spans="1:24" ht="13.9" x14ac:dyDescent="0.35">
      <c r="A13" s="138" t="str">
        <f>'1.3 Supporting Asset'!A5</f>
        <v>Wireless transmission dev.</v>
      </c>
      <c r="B13" s="5" t="str">
        <f>'2.1 Threats Impact'!B12</f>
        <v>Partial or total destruction</v>
      </c>
      <c r="C13" s="5" t="str">
        <f>'2.1 Threats Impact'!C12</f>
        <v>Fire or damaging natural disaster</v>
      </c>
      <c r="D13" s="18">
        <v>2</v>
      </c>
      <c r="E13" s="18">
        <v>2</v>
      </c>
      <c r="F13" s="18">
        <v>2</v>
      </c>
      <c r="G13" s="18">
        <v>1</v>
      </c>
      <c r="H13" s="18">
        <v>3</v>
      </c>
      <c r="I13" s="18">
        <v>2</v>
      </c>
      <c r="J13" s="18">
        <v>2</v>
      </c>
      <c r="K13" s="50">
        <f t="shared" si="0"/>
        <v>2</v>
      </c>
      <c r="L13" s="82" t="s">
        <v>189</v>
      </c>
    </row>
    <row r="14" spans="1:24" s="65" customFormat="1" ht="13.9" x14ac:dyDescent="0.35">
      <c r="A14" s="138"/>
      <c r="B14" s="5" t="str">
        <f>'2.1 Threats Impact'!B13</f>
        <v>Partial or total destruction</v>
      </c>
      <c r="C14" s="5" t="str">
        <f>'2.1 Threats Impact'!C13</f>
        <v>Terrorist / man-made attack</v>
      </c>
      <c r="D14" s="18">
        <v>3</v>
      </c>
      <c r="E14" s="18">
        <v>2</v>
      </c>
      <c r="F14" s="18">
        <v>2</v>
      </c>
      <c r="G14" s="18">
        <v>1</v>
      </c>
      <c r="H14" s="18">
        <v>4</v>
      </c>
      <c r="I14" s="18">
        <v>1</v>
      </c>
      <c r="J14" s="18">
        <v>1</v>
      </c>
      <c r="K14" s="50">
        <f t="shared" si="0"/>
        <v>2</v>
      </c>
      <c r="L14" s="82"/>
    </row>
    <row r="15" spans="1:24" s="65" customFormat="1" ht="13.9" x14ac:dyDescent="0.35">
      <c r="A15" s="138"/>
      <c r="B15" s="5" t="str">
        <f>'2.1 Threats Impact'!B14</f>
        <v>Partial or total destruction</v>
      </c>
      <c r="C15" s="5" t="str">
        <f>'2.1 Threats Impact'!C14</f>
        <v>Disgruntled employee intentionally causing damage</v>
      </c>
      <c r="D15" s="18">
        <v>1</v>
      </c>
      <c r="E15" s="18">
        <v>3</v>
      </c>
      <c r="F15" s="18">
        <v>2</v>
      </c>
      <c r="G15" s="18">
        <v>1</v>
      </c>
      <c r="H15" s="18">
        <v>2</v>
      </c>
      <c r="I15" s="18">
        <v>2</v>
      </c>
      <c r="J15" s="18">
        <v>2</v>
      </c>
      <c r="K15" s="50">
        <f t="shared" si="0"/>
        <v>2</v>
      </c>
      <c r="L15" s="82"/>
    </row>
    <row r="16" spans="1:24" ht="27.75" x14ac:dyDescent="0.35">
      <c r="A16" s="138"/>
      <c r="B16" s="5" t="str">
        <f>'2.1 Threats Impact'!B15</f>
        <v>Compromise of information</v>
      </c>
      <c r="C16" s="5" t="str">
        <f>'2.1 Threats Impact'!C15</f>
        <v>Compromise by firmware or software vulnerability (e.g. zero-day vulnerability, supply chain compr.)</v>
      </c>
      <c r="D16" s="18">
        <v>3</v>
      </c>
      <c r="E16" s="18">
        <v>3</v>
      </c>
      <c r="F16" s="18">
        <v>2</v>
      </c>
      <c r="G16" s="18">
        <v>3</v>
      </c>
      <c r="H16" s="18">
        <v>1</v>
      </c>
      <c r="I16" s="18">
        <v>4</v>
      </c>
      <c r="J16" s="18">
        <v>3</v>
      </c>
      <c r="K16" s="50">
        <f t="shared" si="0"/>
        <v>3</v>
      </c>
      <c r="L16" s="82" t="s">
        <v>190</v>
      </c>
    </row>
    <row r="17" spans="1:12" ht="27.75" x14ac:dyDescent="0.35">
      <c r="A17" s="138"/>
      <c r="B17" s="5" t="str">
        <f>'2.1 Threats Impact'!B16</f>
        <v>Jamming</v>
      </c>
      <c r="C17" s="5" t="str">
        <f>'2.1 Threats Impact'!C16</f>
        <v>Deterioration in output signal strength, electrical damage or shutdown</v>
      </c>
      <c r="D17" s="18">
        <v>1</v>
      </c>
      <c r="E17" s="18">
        <v>1</v>
      </c>
      <c r="F17" s="18">
        <v>2</v>
      </c>
      <c r="G17" s="18">
        <v>2</v>
      </c>
      <c r="H17" s="18">
        <v>1</v>
      </c>
      <c r="I17" s="18">
        <v>3</v>
      </c>
      <c r="J17" s="18">
        <v>2</v>
      </c>
      <c r="K17" s="50">
        <f t="shared" si="0"/>
        <v>2</v>
      </c>
      <c r="L17" s="82" t="s">
        <v>191</v>
      </c>
    </row>
    <row r="18" spans="1:12" ht="27.75" x14ac:dyDescent="0.35">
      <c r="A18" s="138" t="str">
        <f>'1.3 Supporting Asset'!A6</f>
        <v>UTM devices</v>
      </c>
      <c r="B18" s="5" t="str">
        <f>'2.1 Threats Impact'!B17</f>
        <v>Partial or total destruction</v>
      </c>
      <c r="C18" s="5" t="str">
        <f>'2.1 Threats Impact'!C17</f>
        <v>Destruction by military-grade weaponry (e.g. unintentional earth-air missile shot towards the device)</v>
      </c>
      <c r="D18" s="18">
        <v>1</v>
      </c>
      <c r="E18" s="18">
        <v>1</v>
      </c>
      <c r="F18" s="18">
        <v>4</v>
      </c>
      <c r="G18" s="18">
        <v>1</v>
      </c>
      <c r="H18" s="18">
        <v>5</v>
      </c>
      <c r="I18" s="18">
        <v>1</v>
      </c>
      <c r="J18" s="18">
        <v>1</v>
      </c>
      <c r="K18" s="50">
        <f t="shared" si="0"/>
        <v>2</v>
      </c>
      <c r="L18" s="82" t="s">
        <v>187</v>
      </c>
    </row>
    <row r="19" spans="1:12" s="65" customFormat="1" ht="27.75" x14ac:dyDescent="0.35">
      <c r="A19" s="138"/>
      <c r="B19" s="5" t="str">
        <f>'2.1 Threats Impact'!B18</f>
        <v>Partial or total destruction</v>
      </c>
      <c r="C19" s="5" t="str">
        <f>'2.1 Threats Impact'!C18</f>
        <v>Destruction by civilians (e.g. damage by annoyed neighbor during landing)</v>
      </c>
      <c r="D19" s="18">
        <v>2</v>
      </c>
      <c r="E19" s="18">
        <v>4</v>
      </c>
      <c r="F19" s="18">
        <v>4</v>
      </c>
      <c r="G19" s="18">
        <v>2</v>
      </c>
      <c r="H19" s="18">
        <v>4</v>
      </c>
      <c r="I19" s="18">
        <v>2</v>
      </c>
      <c r="J19" s="18">
        <v>2</v>
      </c>
      <c r="K19" s="50">
        <f t="shared" si="0"/>
        <v>3</v>
      </c>
      <c r="L19" s="82"/>
    </row>
    <row r="20" spans="1:12" s="65" customFormat="1" ht="27.75" x14ac:dyDescent="0.35">
      <c r="A20" s="138"/>
      <c r="B20" s="5" t="str">
        <f>'2.1 Threats Impact'!B19</f>
        <v>Partial or total destruction</v>
      </c>
      <c r="C20" s="5" t="str">
        <f>'2.1 Threats Impact'!C19</f>
        <v>Unexpected camera or sensor malfunction, lack of power during flight</v>
      </c>
      <c r="D20" s="18">
        <v>5</v>
      </c>
      <c r="E20" s="18">
        <v>5</v>
      </c>
      <c r="F20" s="18">
        <v>2</v>
      </c>
      <c r="G20" s="18">
        <v>1</v>
      </c>
      <c r="H20" s="18">
        <v>2</v>
      </c>
      <c r="I20" s="18">
        <v>4</v>
      </c>
      <c r="J20" s="18">
        <v>4</v>
      </c>
      <c r="K20" s="50">
        <f t="shared" si="0"/>
        <v>3</v>
      </c>
      <c r="L20" s="82"/>
    </row>
    <row r="21" spans="1:12" s="65" customFormat="1" ht="13.9" x14ac:dyDescent="0.35">
      <c r="A21" s="138"/>
      <c r="B21" s="5" t="str">
        <f>'2.1 Threats Impact'!B20</f>
        <v>Partial or total destruction</v>
      </c>
      <c r="C21" s="5" t="str">
        <f>'2.1 Threats Impact'!C20</f>
        <v>Defective/tainted map or weather data</v>
      </c>
      <c r="D21" s="18">
        <v>5</v>
      </c>
      <c r="E21" s="18">
        <v>5</v>
      </c>
      <c r="F21" s="18">
        <v>2</v>
      </c>
      <c r="G21" s="18">
        <v>1</v>
      </c>
      <c r="H21" s="18">
        <v>1</v>
      </c>
      <c r="I21" s="18">
        <v>3</v>
      </c>
      <c r="J21" s="18">
        <v>3</v>
      </c>
      <c r="K21" s="50">
        <f t="shared" si="0"/>
        <v>3</v>
      </c>
      <c r="L21" s="82"/>
    </row>
    <row r="22" spans="1:12" s="65" customFormat="1" ht="13.9" x14ac:dyDescent="0.35">
      <c r="A22" s="138"/>
      <c r="B22" s="5" t="str">
        <f>'2.1 Threats Impact'!B21</f>
        <v>Partial or total destruction</v>
      </c>
      <c r="C22" s="5" t="str">
        <f>'2.1 Threats Impact'!C21</f>
        <v>Unexpected weather or natural event</v>
      </c>
      <c r="D22" s="18">
        <v>5</v>
      </c>
      <c r="E22" s="18">
        <v>5</v>
      </c>
      <c r="F22" s="18">
        <v>5</v>
      </c>
      <c r="G22" s="18">
        <v>1</v>
      </c>
      <c r="H22" s="18">
        <v>1</v>
      </c>
      <c r="I22" s="18">
        <v>5</v>
      </c>
      <c r="J22" s="18">
        <v>5</v>
      </c>
      <c r="K22" s="50">
        <f t="shared" si="0"/>
        <v>4</v>
      </c>
      <c r="L22" s="82"/>
    </row>
    <row r="23" spans="1:12" s="65" customFormat="1" ht="27.75" x14ac:dyDescent="0.35">
      <c r="A23" s="138"/>
      <c r="B23" s="5" t="str">
        <f>'2.1 Threats Impact'!B22</f>
        <v>Partial or total destruction</v>
      </c>
      <c r="C23" s="5" t="str">
        <f>'2.1 Threats Impact'!C22</f>
        <v>Collision with birds, animals, another UTM device or aerial manned devices</v>
      </c>
      <c r="D23" s="18">
        <v>5</v>
      </c>
      <c r="E23" s="18">
        <v>4</v>
      </c>
      <c r="F23" s="18">
        <v>4</v>
      </c>
      <c r="G23" s="18">
        <v>1</v>
      </c>
      <c r="H23" s="18">
        <v>1</v>
      </c>
      <c r="I23" s="18">
        <v>5</v>
      </c>
      <c r="J23" s="18">
        <v>5</v>
      </c>
      <c r="K23" s="50">
        <f t="shared" si="0"/>
        <v>4</v>
      </c>
      <c r="L23" s="82"/>
    </row>
    <row r="24" spans="1:12" ht="27" x14ac:dyDescent="0.35">
      <c r="A24" s="122"/>
      <c r="B24" s="5" t="str">
        <f>'2.1 Threats Impact'!B23</f>
        <v>Theft</v>
      </c>
      <c r="C24" s="5" t="str">
        <f>'2.1 Threats Impact'!C23</f>
        <v>Device defenseless during takeoff or landing</v>
      </c>
      <c r="D24" s="18">
        <v>5</v>
      </c>
      <c r="E24" s="18">
        <v>5</v>
      </c>
      <c r="F24" s="18">
        <v>4</v>
      </c>
      <c r="G24" s="18">
        <v>4</v>
      </c>
      <c r="H24" s="18">
        <v>3</v>
      </c>
      <c r="I24" s="18">
        <v>4</v>
      </c>
      <c r="J24" s="18">
        <v>3</v>
      </c>
      <c r="K24" s="50">
        <f t="shared" si="0"/>
        <v>4</v>
      </c>
      <c r="L24" s="82" t="s">
        <v>186</v>
      </c>
    </row>
    <row r="25" spans="1:12" ht="13.9" x14ac:dyDescent="0.35">
      <c r="A25" s="138" t="str">
        <f>'1.3 Supporting Asset'!A7</f>
        <v>UTM control room</v>
      </c>
      <c r="B25" s="5" t="str">
        <f>'2.1 Threats Impact'!B24</f>
        <v>Partial or total destruction</v>
      </c>
      <c r="C25" s="5" t="str">
        <f>'2.1 Threats Impact'!C24</f>
        <v>Fire or damaging natural disaster</v>
      </c>
      <c r="D25" s="18">
        <v>2</v>
      </c>
      <c r="E25" s="18">
        <v>2</v>
      </c>
      <c r="F25" s="18">
        <v>1</v>
      </c>
      <c r="G25" s="18">
        <v>1</v>
      </c>
      <c r="H25" s="18">
        <v>3</v>
      </c>
      <c r="I25" s="18">
        <v>1</v>
      </c>
      <c r="J25" s="18">
        <v>1</v>
      </c>
      <c r="K25" s="50">
        <f t="shared" si="0"/>
        <v>2</v>
      </c>
      <c r="L25" s="82" t="s">
        <v>192</v>
      </c>
    </row>
    <row r="26" spans="1:12" s="65" customFormat="1" ht="13.9" x14ac:dyDescent="0.35">
      <c r="A26" s="138"/>
      <c r="B26" s="5" t="str">
        <f>'2.1 Threats Impact'!B25</f>
        <v>Partial or total destruction</v>
      </c>
      <c r="C26" s="5" t="str">
        <f>'2.1 Threats Impact'!C25</f>
        <v>Terrorist / man-made attack</v>
      </c>
      <c r="D26" s="18">
        <v>3</v>
      </c>
      <c r="E26" s="18">
        <v>2</v>
      </c>
      <c r="F26" s="18">
        <v>2</v>
      </c>
      <c r="G26" s="18">
        <v>1</v>
      </c>
      <c r="H26" s="18">
        <v>4</v>
      </c>
      <c r="I26" s="18">
        <v>1</v>
      </c>
      <c r="J26" s="18">
        <v>1</v>
      </c>
      <c r="K26" s="50">
        <f t="shared" si="0"/>
        <v>2</v>
      </c>
      <c r="L26" s="82"/>
    </row>
    <row r="27" spans="1:12" s="65" customFormat="1" ht="13.9" x14ac:dyDescent="0.35">
      <c r="A27" s="138"/>
      <c r="B27" s="5" t="str">
        <f>'2.1 Threats Impact'!B26</f>
        <v>Partial or total destruction</v>
      </c>
      <c r="C27" s="5" t="str">
        <f>'2.1 Threats Impact'!C26</f>
        <v>Disgruntled employee intentionally causing damage</v>
      </c>
      <c r="D27" s="18">
        <v>2</v>
      </c>
      <c r="E27" s="18">
        <v>3</v>
      </c>
      <c r="F27" s="18">
        <v>2</v>
      </c>
      <c r="G27" s="18">
        <v>2</v>
      </c>
      <c r="H27" s="18">
        <v>2</v>
      </c>
      <c r="I27" s="18">
        <v>1</v>
      </c>
      <c r="J27" s="18">
        <v>1</v>
      </c>
      <c r="K27" s="50">
        <f t="shared" si="0"/>
        <v>2</v>
      </c>
      <c r="L27" s="82"/>
    </row>
    <row r="28" spans="1:12" ht="40.5" x14ac:dyDescent="0.35">
      <c r="A28" s="122"/>
      <c r="B28" s="5" t="str">
        <f>'2.1 Threats Impact'!B27</f>
        <v>Compromise of information</v>
      </c>
      <c r="C28" s="5" t="str">
        <f>'2.1 Threats Impact'!C27</f>
        <v>Usage of ventilation system or non-locked access, forceful intrusion (e.g. blasting a door open)</v>
      </c>
      <c r="D28" s="18">
        <v>4</v>
      </c>
      <c r="E28" s="18">
        <v>4</v>
      </c>
      <c r="F28" s="18">
        <v>3</v>
      </c>
      <c r="G28" s="18">
        <v>3</v>
      </c>
      <c r="H28" s="18">
        <v>2</v>
      </c>
      <c r="I28" s="18">
        <v>2</v>
      </c>
      <c r="J28" s="18">
        <v>3</v>
      </c>
      <c r="K28" s="50">
        <f t="shared" si="0"/>
        <v>3</v>
      </c>
      <c r="L28" s="82" t="s">
        <v>193</v>
      </c>
    </row>
    <row r="29" spans="1:12" s="65" customFormat="1" ht="27.75" x14ac:dyDescent="0.35">
      <c r="A29" s="122"/>
      <c r="B29" s="5" t="str">
        <f>'2.1 Threats Impact'!B28</f>
        <v>Compromise of information</v>
      </c>
      <c r="C29" s="5" t="str">
        <f>'2.1 Threats Impact'!C28</f>
        <v>Access due to security malpractice (door left open unintentionally)</v>
      </c>
      <c r="D29" s="18">
        <v>5</v>
      </c>
      <c r="E29" s="18">
        <v>2</v>
      </c>
      <c r="F29" s="18">
        <v>3</v>
      </c>
      <c r="G29" s="18">
        <v>3</v>
      </c>
      <c r="H29" s="18">
        <v>2</v>
      </c>
      <c r="I29" s="18">
        <v>3</v>
      </c>
      <c r="J29" s="18">
        <v>4</v>
      </c>
      <c r="K29" s="50">
        <f t="shared" si="0"/>
        <v>3</v>
      </c>
      <c r="L29" s="82"/>
    </row>
    <row r="30" spans="1:12" ht="27.75" x14ac:dyDescent="0.35">
      <c r="A30" s="122"/>
      <c r="B30" s="5" t="str">
        <f>'2.1 Threats Impact'!B29</f>
        <v>Social engineering</v>
      </c>
      <c r="C30" s="5" t="str">
        <f>'2.1 Threats Impact'!C29</f>
        <v>Intruder posing as a personnel member (or cleaning workperson)</v>
      </c>
      <c r="D30" s="18">
        <v>4</v>
      </c>
      <c r="E30" s="18">
        <v>4</v>
      </c>
      <c r="F30" s="18">
        <v>2</v>
      </c>
      <c r="G30" s="18">
        <v>2</v>
      </c>
      <c r="H30" s="18">
        <v>1</v>
      </c>
      <c r="I30" s="18">
        <v>3</v>
      </c>
      <c r="J30" s="18">
        <v>3</v>
      </c>
      <c r="K30" s="50">
        <f t="shared" si="0"/>
        <v>3</v>
      </c>
      <c r="L30" s="82" t="s">
        <v>194</v>
      </c>
    </row>
    <row r="31" spans="1:12" ht="27.75" x14ac:dyDescent="0.35">
      <c r="A31" s="138" t="str">
        <f>'1.3 Supporting Asset'!A8</f>
        <v>Personnel</v>
      </c>
      <c r="B31" s="5" t="str">
        <f>'2.1 Threats Impact'!B30</f>
        <v>Partial or total destruction</v>
      </c>
      <c r="C31" s="5" t="str">
        <f>'2.1 Threats Impact'!C30</f>
        <v>Death by murder or suicide, severe disability or impossibility to work (work-related injuries)</v>
      </c>
      <c r="D31" s="18">
        <v>1</v>
      </c>
      <c r="E31" s="18">
        <v>4</v>
      </c>
      <c r="F31" s="18">
        <v>2</v>
      </c>
      <c r="G31" s="18">
        <v>1</v>
      </c>
      <c r="H31" s="18">
        <v>4</v>
      </c>
      <c r="I31" s="18">
        <v>2</v>
      </c>
      <c r="J31" s="18">
        <v>1</v>
      </c>
      <c r="K31" s="50">
        <f t="shared" si="0"/>
        <v>2</v>
      </c>
      <c r="L31" s="82" t="s">
        <v>195</v>
      </c>
    </row>
    <row r="32" spans="1:12" ht="27.75" x14ac:dyDescent="0.35">
      <c r="A32" s="138"/>
      <c r="B32" s="5" t="str">
        <f>'2.1 Threats Impact'!B31</f>
        <v>Compromise of information</v>
      </c>
      <c r="C32" s="5" t="str">
        <f>'2.1 Threats Impact'!C31</f>
        <v>Disclosure of information both inside and outside the company</v>
      </c>
      <c r="D32" s="18">
        <v>5</v>
      </c>
      <c r="E32" s="18">
        <v>3</v>
      </c>
      <c r="F32" s="18">
        <v>4</v>
      </c>
      <c r="G32" s="18">
        <v>3</v>
      </c>
      <c r="H32" s="18">
        <v>3</v>
      </c>
      <c r="I32" s="18">
        <v>2</v>
      </c>
      <c r="J32" s="18">
        <v>4</v>
      </c>
      <c r="K32" s="50">
        <f t="shared" si="0"/>
        <v>3</v>
      </c>
      <c r="L32" s="82" t="s">
        <v>196</v>
      </c>
    </row>
    <row r="33" spans="1:12" ht="13.9" x14ac:dyDescent="0.35">
      <c r="A33" s="138"/>
      <c r="B33" s="5" t="str">
        <f>'2.1 Threats Impact'!B32</f>
        <v>Social engineering</v>
      </c>
      <c r="C33" s="5" t="str">
        <f>'2.1 Threats Impact'!C32</f>
        <v>Malevolent third-parties trying to extort information</v>
      </c>
      <c r="D33" s="18">
        <v>5</v>
      </c>
      <c r="E33" s="18">
        <v>3</v>
      </c>
      <c r="F33" s="18">
        <v>3</v>
      </c>
      <c r="G33" s="18">
        <v>2</v>
      </c>
      <c r="H33" s="18">
        <v>2</v>
      </c>
      <c r="I33" s="18">
        <v>3</v>
      </c>
      <c r="J33" s="18">
        <v>4</v>
      </c>
      <c r="K33" s="50">
        <f t="shared" si="0"/>
        <v>3</v>
      </c>
      <c r="L33" s="82" t="s">
        <v>194</v>
      </c>
    </row>
    <row r="34" spans="1:12" ht="27.75" x14ac:dyDescent="0.35">
      <c r="A34" s="138" t="str">
        <f>'1.3 Supporting Asset'!A9</f>
        <v>Personnel PCs</v>
      </c>
      <c r="B34" s="5" t="str">
        <f>'2.1 Threats Impact'!B33</f>
        <v>Partial or total destruction</v>
      </c>
      <c r="C34" s="5" t="str">
        <f>'2.1 Threats Impact'!C33</f>
        <v>Accidental destruction of device during work (e.g. electrical damage, shutdown)</v>
      </c>
      <c r="D34" s="18">
        <v>5</v>
      </c>
      <c r="E34" s="18">
        <v>5</v>
      </c>
      <c r="F34" s="18">
        <v>3</v>
      </c>
      <c r="G34" s="18">
        <v>1</v>
      </c>
      <c r="H34" s="18">
        <v>1</v>
      </c>
      <c r="I34" s="18">
        <v>2</v>
      </c>
      <c r="J34" s="18">
        <v>3</v>
      </c>
      <c r="K34" s="50">
        <f t="shared" si="0"/>
        <v>3</v>
      </c>
      <c r="L34" s="82" t="s">
        <v>197</v>
      </c>
    </row>
    <row r="35" spans="1:12" s="65" customFormat="1" ht="13.9" x14ac:dyDescent="0.35">
      <c r="A35" s="138"/>
      <c r="B35" s="5" t="str">
        <f>'2.1 Threats Impact'!B34</f>
        <v>Partial or total destruction</v>
      </c>
      <c r="C35" s="5" t="str">
        <f>'2.1 Threats Impact'!C34</f>
        <v>Fire or damaging natural disaster</v>
      </c>
      <c r="D35" s="18">
        <v>4</v>
      </c>
      <c r="E35" s="18">
        <v>2</v>
      </c>
      <c r="F35" s="18">
        <v>2</v>
      </c>
      <c r="G35" s="18">
        <v>1</v>
      </c>
      <c r="H35" s="18">
        <v>1</v>
      </c>
      <c r="I35" s="18">
        <v>1</v>
      </c>
      <c r="J35" s="18">
        <v>1</v>
      </c>
      <c r="K35" s="50">
        <f t="shared" si="0"/>
        <v>2</v>
      </c>
      <c r="L35" s="82"/>
    </row>
    <row r="36" spans="1:12" s="65" customFormat="1" ht="27.75" x14ac:dyDescent="0.35">
      <c r="A36" s="138"/>
      <c r="B36" s="5" t="str">
        <f>'2.1 Threats Impact'!B35</f>
        <v>Partial or total destruction, compromise of information</v>
      </c>
      <c r="C36" s="5" t="str">
        <f>'2.1 Threats Impact'!C35</f>
        <v>Disgruntled employee intentionally causing damage (e.g. destruction or intrusion)</v>
      </c>
      <c r="D36" s="18">
        <v>5</v>
      </c>
      <c r="E36" s="18">
        <v>5</v>
      </c>
      <c r="F36" s="18">
        <v>4</v>
      </c>
      <c r="G36" s="18">
        <v>1</v>
      </c>
      <c r="H36" s="18">
        <v>1</v>
      </c>
      <c r="I36" s="18">
        <v>2</v>
      </c>
      <c r="J36" s="18">
        <v>2</v>
      </c>
      <c r="K36" s="50">
        <f t="shared" si="0"/>
        <v>3</v>
      </c>
      <c r="L36" s="82"/>
    </row>
    <row r="37" spans="1:12" ht="27.75" x14ac:dyDescent="0.35">
      <c r="A37" s="122"/>
      <c r="B37" s="5" t="str">
        <f>'2.1 Threats Impact'!B36</f>
        <v>Compromise of information</v>
      </c>
      <c r="C37" s="5" t="str">
        <f>'2.1 Threats Impact'!C36</f>
        <v>Non-adherence to security practices (e.g. unauthorized usage of external disk drive)</v>
      </c>
      <c r="D37" s="18">
        <v>4</v>
      </c>
      <c r="E37" s="18">
        <v>4</v>
      </c>
      <c r="F37" s="18">
        <v>4</v>
      </c>
      <c r="G37" s="18">
        <v>3</v>
      </c>
      <c r="H37" s="18">
        <v>1</v>
      </c>
      <c r="I37" s="18">
        <v>2</v>
      </c>
      <c r="J37" s="18">
        <v>3</v>
      </c>
      <c r="K37" s="50">
        <f t="shared" si="0"/>
        <v>3</v>
      </c>
      <c r="L37" s="82" t="s">
        <v>198</v>
      </c>
    </row>
    <row r="38" spans="1:12" s="65" customFormat="1" ht="27.75" x14ac:dyDescent="0.35">
      <c r="A38" s="122"/>
      <c r="B38" s="5" t="str">
        <f>'2.1 Threats Impact'!B37</f>
        <v>Compromise of information</v>
      </c>
      <c r="C38" s="5" t="str">
        <f>'2.1 Threats Impact'!C37</f>
        <v>Compromise by firmware or software vulnerability (e.g. zero-day vulnerability, supply chain compr.)</v>
      </c>
      <c r="D38" s="18">
        <v>3</v>
      </c>
      <c r="E38" s="18">
        <v>2</v>
      </c>
      <c r="F38" s="18">
        <v>2</v>
      </c>
      <c r="G38" s="18">
        <v>4</v>
      </c>
      <c r="H38" s="18">
        <v>2</v>
      </c>
      <c r="I38" s="18">
        <v>5</v>
      </c>
      <c r="J38" s="18">
        <v>4</v>
      </c>
      <c r="K38" s="50">
        <f t="shared" si="0"/>
        <v>3</v>
      </c>
      <c r="L38" s="82"/>
    </row>
    <row r="39" spans="1:12" ht="27.75" x14ac:dyDescent="0.35">
      <c r="A39" s="122"/>
      <c r="B39" s="5" t="str">
        <f>'2.1 Threats Impact'!B38</f>
        <v>Social engineering</v>
      </c>
      <c r="C39" s="5" t="str">
        <f>'2.1 Threats Impact'!C38</f>
        <v>Intruders gaining access to the machine (e.g. through call center calls)</v>
      </c>
      <c r="D39" s="18">
        <v>4</v>
      </c>
      <c r="E39" s="18">
        <v>3</v>
      </c>
      <c r="F39" s="18">
        <v>3</v>
      </c>
      <c r="G39" s="18">
        <v>2</v>
      </c>
      <c r="H39" s="18">
        <v>1</v>
      </c>
      <c r="I39" s="18">
        <v>1</v>
      </c>
      <c r="J39" s="18">
        <v>3</v>
      </c>
      <c r="K39" s="50">
        <f t="shared" si="0"/>
        <v>2</v>
      </c>
      <c r="L39" s="82" t="s">
        <v>199</v>
      </c>
    </row>
    <row r="40" spans="1:12" ht="13.9" x14ac:dyDescent="0.35">
      <c r="A40" s="122"/>
      <c r="B40" s="5" t="str">
        <f>'2.1 Threats Impact'!B39</f>
        <v>Theft</v>
      </c>
      <c r="C40" s="5" t="str">
        <f>'2.1 Threats Impact'!C39</f>
        <v>Physical theft of the machine</v>
      </c>
      <c r="D40" s="18">
        <v>5</v>
      </c>
      <c r="E40" s="18">
        <v>2</v>
      </c>
      <c r="F40" s="18">
        <v>3</v>
      </c>
      <c r="G40" s="18">
        <v>4</v>
      </c>
      <c r="H40" s="18">
        <v>2</v>
      </c>
      <c r="I40" s="18">
        <v>3</v>
      </c>
      <c r="J40" s="18">
        <v>1</v>
      </c>
      <c r="K40" s="50">
        <f t="shared" si="0"/>
        <v>3</v>
      </c>
      <c r="L40" s="82" t="s">
        <v>200</v>
      </c>
    </row>
    <row r="41" spans="1:12" ht="27" x14ac:dyDescent="0.35">
      <c r="A41" s="138" t="str">
        <f>'1.3 Supporting Asset'!A10</f>
        <v>Data center</v>
      </c>
      <c r="B41" s="5" t="str">
        <f>'2.1 Threats Impact'!B40</f>
        <v>Partial or total destruction</v>
      </c>
      <c r="C41" s="5" t="str">
        <f>'2.1 Threats Impact'!C40</f>
        <v>Fire or damaging natural disaster</v>
      </c>
      <c r="D41" s="18">
        <v>2</v>
      </c>
      <c r="E41" s="18">
        <v>1</v>
      </c>
      <c r="F41" s="18">
        <v>2</v>
      </c>
      <c r="G41" s="18">
        <v>1</v>
      </c>
      <c r="H41" s="18">
        <v>5</v>
      </c>
      <c r="I41" s="18">
        <v>1</v>
      </c>
      <c r="J41" s="18">
        <v>1</v>
      </c>
      <c r="K41" s="50">
        <f t="shared" si="0"/>
        <v>2</v>
      </c>
      <c r="L41" s="82" t="s">
        <v>201</v>
      </c>
    </row>
    <row r="42" spans="1:12" s="65" customFormat="1" ht="13.9" x14ac:dyDescent="0.35">
      <c r="A42" s="138"/>
      <c r="B42" s="5" t="str">
        <f>'2.1 Threats Impact'!B41</f>
        <v>Partial or total destruction</v>
      </c>
      <c r="C42" s="5" t="str">
        <f>'2.1 Threats Impact'!C41</f>
        <v>Terrorist / man-made attack</v>
      </c>
      <c r="D42" s="18">
        <v>3</v>
      </c>
      <c r="E42" s="18">
        <v>2</v>
      </c>
      <c r="F42" s="18">
        <v>2</v>
      </c>
      <c r="G42" s="18">
        <v>1</v>
      </c>
      <c r="H42" s="18">
        <v>4</v>
      </c>
      <c r="I42" s="18">
        <v>1</v>
      </c>
      <c r="J42" s="18">
        <v>1</v>
      </c>
      <c r="K42" s="50">
        <f t="shared" si="0"/>
        <v>2</v>
      </c>
      <c r="L42" s="82"/>
    </row>
    <row r="43" spans="1:12" s="65" customFormat="1" ht="13.9" x14ac:dyDescent="0.35">
      <c r="A43" s="138"/>
      <c r="B43" s="5" t="str">
        <f>'2.1 Threats Impact'!B42</f>
        <v>Partial or total destruction</v>
      </c>
      <c r="C43" s="5" t="str">
        <f>'2.1 Threats Impact'!C42</f>
        <v>Disgruntled employee intentionally causing damage</v>
      </c>
      <c r="D43" s="18">
        <v>1</v>
      </c>
      <c r="E43" s="18">
        <v>2</v>
      </c>
      <c r="F43" s="18">
        <v>2</v>
      </c>
      <c r="G43" s="18">
        <v>2</v>
      </c>
      <c r="H43" s="18">
        <v>2</v>
      </c>
      <c r="I43" s="18">
        <v>1</v>
      </c>
      <c r="J43" s="18">
        <v>1</v>
      </c>
      <c r="K43" s="50">
        <f t="shared" si="0"/>
        <v>2</v>
      </c>
      <c r="L43" s="82"/>
    </row>
    <row r="44" spans="1:12" ht="27.75" x14ac:dyDescent="0.35">
      <c r="A44" s="138"/>
      <c r="B44" s="5" t="str">
        <f>'2.1 Threats Impact'!B43</f>
        <v>Compromise of information</v>
      </c>
      <c r="C44" s="5" t="str">
        <f>'2.1 Threats Impact'!C43</f>
        <v>Usage of ventilation system or non-locked access, forceful intrusion (e.g. blasting a door open)</v>
      </c>
      <c r="D44" s="18">
        <v>4</v>
      </c>
      <c r="E44" s="18">
        <v>2</v>
      </c>
      <c r="F44" s="18">
        <v>2</v>
      </c>
      <c r="G44" s="18">
        <v>3</v>
      </c>
      <c r="H44" s="18">
        <v>2</v>
      </c>
      <c r="I44" s="18">
        <v>2</v>
      </c>
      <c r="J44" s="18">
        <v>4</v>
      </c>
      <c r="K44" s="50">
        <f t="shared" si="0"/>
        <v>3</v>
      </c>
      <c r="L44" s="82" t="s">
        <v>202</v>
      </c>
    </row>
    <row r="45" spans="1:12" ht="27.75" x14ac:dyDescent="0.35">
      <c r="A45" s="138"/>
      <c r="B45" s="5" t="str">
        <f>'2.1 Threats Impact'!B44</f>
        <v>Compromise of information</v>
      </c>
      <c r="C45" s="5" t="str">
        <f>'2.1 Threats Impact'!C44</f>
        <v>Access due to security malpractice (door left open unintentionally)</v>
      </c>
      <c r="D45" s="18">
        <v>5</v>
      </c>
      <c r="E45" s="18">
        <v>2</v>
      </c>
      <c r="F45" s="18">
        <v>3</v>
      </c>
      <c r="G45" s="18">
        <v>3</v>
      </c>
      <c r="H45" s="18">
        <v>2</v>
      </c>
      <c r="I45" s="18">
        <v>3</v>
      </c>
      <c r="J45" s="18">
        <v>4</v>
      </c>
      <c r="K45" s="50">
        <f t="shared" si="0"/>
        <v>3</v>
      </c>
      <c r="L45" s="82"/>
    </row>
    <row r="46" spans="1:12" ht="27" x14ac:dyDescent="0.35">
      <c r="A46" s="138" t="str">
        <f>'1.3 Supporting Asset'!A11</f>
        <v>Server room(s)</v>
      </c>
      <c r="B46" s="5" t="str">
        <f>'2.1 Threats Impact'!B45</f>
        <v>Partial or total destruction</v>
      </c>
      <c r="C46" s="5" t="str">
        <f>'2.1 Threats Impact'!C45</f>
        <v>Fire or damaging natural disaster</v>
      </c>
      <c r="D46" s="18">
        <v>3</v>
      </c>
      <c r="E46" s="18">
        <v>2</v>
      </c>
      <c r="F46" s="18">
        <v>2</v>
      </c>
      <c r="G46" s="18">
        <v>1</v>
      </c>
      <c r="H46" s="18">
        <v>3</v>
      </c>
      <c r="I46" s="18">
        <v>1</v>
      </c>
      <c r="J46" s="18">
        <v>1</v>
      </c>
      <c r="K46" s="50">
        <f t="shared" si="0"/>
        <v>2</v>
      </c>
      <c r="L46" s="82" t="s">
        <v>203</v>
      </c>
    </row>
    <row r="47" spans="1:12" s="65" customFormat="1" ht="13.9" x14ac:dyDescent="0.35">
      <c r="A47" s="138"/>
      <c r="B47" s="5" t="str">
        <f>'2.1 Threats Impact'!B46</f>
        <v>Partial or total destruction</v>
      </c>
      <c r="C47" s="5" t="str">
        <f>'2.1 Threats Impact'!C46</f>
        <v>Terrorist / man-made attack</v>
      </c>
      <c r="D47" s="18">
        <v>3</v>
      </c>
      <c r="E47" s="18">
        <v>2</v>
      </c>
      <c r="F47" s="18">
        <v>2</v>
      </c>
      <c r="G47" s="18">
        <v>1</v>
      </c>
      <c r="H47" s="18">
        <v>4</v>
      </c>
      <c r="I47" s="18">
        <v>1</v>
      </c>
      <c r="J47" s="18">
        <v>1</v>
      </c>
      <c r="K47" s="50">
        <f t="shared" si="0"/>
        <v>2</v>
      </c>
      <c r="L47" s="82"/>
    </row>
    <row r="48" spans="1:12" s="65" customFormat="1" ht="13.9" x14ac:dyDescent="0.35">
      <c r="A48" s="138"/>
      <c r="B48" s="5" t="str">
        <f>'2.1 Threats Impact'!B47</f>
        <v>Partial or total destruction</v>
      </c>
      <c r="C48" s="5" t="str">
        <f>'2.1 Threats Impact'!C47</f>
        <v>Disgruntled employee intentionally causing damage</v>
      </c>
      <c r="D48" s="18">
        <v>1</v>
      </c>
      <c r="E48" s="18">
        <v>2</v>
      </c>
      <c r="F48" s="18">
        <v>2</v>
      </c>
      <c r="G48" s="18">
        <v>2</v>
      </c>
      <c r="H48" s="18">
        <v>1</v>
      </c>
      <c r="I48" s="18">
        <v>1</v>
      </c>
      <c r="J48" s="18">
        <v>1</v>
      </c>
      <c r="K48" s="50">
        <f t="shared" si="0"/>
        <v>1</v>
      </c>
      <c r="L48" s="82"/>
    </row>
    <row r="49" spans="1:12" ht="40.5" x14ac:dyDescent="0.35">
      <c r="A49" s="138"/>
      <c r="B49" s="5" t="str">
        <f>'2.1 Threats Impact'!B48</f>
        <v>Compromise of information</v>
      </c>
      <c r="C49" s="5" t="str">
        <f>'2.1 Threats Impact'!C48</f>
        <v>Usage of ventilation system or non-locked access, forceful intrusion (e.g. blasting a door open)</v>
      </c>
      <c r="D49" s="18">
        <v>4</v>
      </c>
      <c r="E49" s="18">
        <v>4</v>
      </c>
      <c r="F49" s="18">
        <v>2</v>
      </c>
      <c r="G49" s="18">
        <v>3</v>
      </c>
      <c r="H49" s="18">
        <v>2</v>
      </c>
      <c r="I49" s="18">
        <v>3</v>
      </c>
      <c r="J49" s="18">
        <v>4</v>
      </c>
      <c r="K49" s="50">
        <f t="shared" si="0"/>
        <v>3</v>
      </c>
      <c r="L49" s="82" t="s">
        <v>204</v>
      </c>
    </row>
    <row r="50" spans="1:12" ht="27.75" x14ac:dyDescent="0.35">
      <c r="A50" s="122"/>
      <c r="B50" s="5" t="str">
        <f>'2.1 Threats Impact'!B49</f>
        <v>Compromise of information</v>
      </c>
      <c r="C50" s="5" t="str">
        <f>'2.1 Threats Impact'!C49</f>
        <v>Access due to security malpractice (door left open unintentionally)</v>
      </c>
      <c r="D50" s="18">
        <v>5</v>
      </c>
      <c r="E50" s="18">
        <v>2</v>
      </c>
      <c r="F50" s="18">
        <v>3</v>
      </c>
      <c r="G50" s="18">
        <v>3</v>
      </c>
      <c r="H50" s="18">
        <v>2</v>
      </c>
      <c r="I50" s="18">
        <v>3</v>
      </c>
      <c r="J50" s="18">
        <v>4</v>
      </c>
      <c r="K50" s="50">
        <f t="shared" si="0"/>
        <v>3</v>
      </c>
      <c r="L50" s="82"/>
    </row>
    <row r="51" spans="1:12" ht="27.75" x14ac:dyDescent="0.35">
      <c r="A51" s="138" t="str">
        <f>'1.3 Supporting Asset'!A12</f>
        <v>Servers</v>
      </c>
      <c r="B51" s="5" t="str">
        <f>'2.1 Threats Impact'!B50</f>
        <v>Partial or total destruction</v>
      </c>
      <c r="C51" s="5" t="str">
        <f>'2.1 Threats Impact'!C50</f>
        <v>Accidental destruction of device during work (e.g. electrical damage, shutdown)</v>
      </c>
      <c r="D51" s="18">
        <v>4</v>
      </c>
      <c r="E51" s="18">
        <v>3</v>
      </c>
      <c r="F51" s="18">
        <v>3</v>
      </c>
      <c r="G51" s="18">
        <v>1</v>
      </c>
      <c r="H51" s="18">
        <v>2</v>
      </c>
      <c r="I51" s="18">
        <v>2</v>
      </c>
      <c r="J51" s="18">
        <v>1</v>
      </c>
      <c r="K51" s="50">
        <f t="shared" si="0"/>
        <v>2</v>
      </c>
      <c r="L51" s="82" t="s">
        <v>205</v>
      </c>
    </row>
    <row r="52" spans="1:12" s="65" customFormat="1" ht="13.9" x14ac:dyDescent="0.35">
      <c r="A52" s="138"/>
      <c r="B52" s="5" t="str">
        <f>'2.1 Threats Impact'!B51</f>
        <v>Partial or total destruction</v>
      </c>
      <c r="C52" s="5" t="str">
        <f>'2.1 Threats Impact'!C51</f>
        <v>Fire or damaging natural disaster</v>
      </c>
      <c r="D52" s="18">
        <v>5</v>
      </c>
      <c r="E52" s="18">
        <v>5</v>
      </c>
      <c r="F52" s="18">
        <v>2</v>
      </c>
      <c r="G52" s="18">
        <v>1</v>
      </c>
      <c r="H52" s="18">
        <v>3</v>
      </c>
      <c r="I52" s="18">
        <v>5</v>
      </c>
      <c r="J52" s="18">
        <v>5</v>
      </c>
      <c r="K52" s="50">
        <f t="shared" si="0"/>
        <v>4</v>
      </c>
      <c r="L52" s="82"/>
    </row>
    <row r="53" spans="1:12" s="65" customFormat="1" ht="27.75" x14ac:dyDescent="0.35">
      <c r="A53" s="138"/>
      <c r="B53" s="5" t="str">
        <f>'2.1 Threats Impact'!B52</f>
        <v>Partial or total destruction, compromise of information</v>
      </c>
      <c r="C53" s="5" t="str">
        <f>'2.1 Threats Impact'!C52</f>
        <v>Disgruntled employee intentionally causing damage (e.g. destruction or intrusion)</v>
      </c>
      <c r="D53" s="18">
        <v>2</v>
      </c>
      <c r="E53" s="18">
        <v>2</v>
      </c>
      <c r="F53" s="18">
        <v>2</v>
      </c>
      <c r="G53" s="18">
        <v>4</v>
      </c>
      <c r="H53" s="18">
        <v>2</v>
      </c>
      <c r="I53" s="18">
        <v>2</v>
      </c>
      <c r="J53" s="18">
        <v>2</v>
      </c>
      <c r="K53" s="50">
        <f t="shared" si="0"/>
        <v>2</v>
      </c>
      <c r="L53" s="82"/>
    </row>
    <row r="54" spans="1:12" ht="40.5" x14ac:dyDescent="0.35">
      <c r="A54" s="122"/>
      <c r="B54" s="5" t="str">
        <f>'2.1 Threats Impact'!B53</f>
        <v>Compromise of information</v>
      </c>
      <c r="C54" s="5" t="str">
        <f>'2.1 Threats Impact'!C53</f>
        <v>Non-adherence to security practices (e.g. installation of unauthorized software, backdoors..)</v>
      </c>
      <c r="D54" s="18">
        <v>4</v>
      </c>
      <c r="E54" s="18">
        <v>4</v>
      </c>
      <c r="F54" s="18">
        <v>2</v>
      </c>
      <c r="G54" s="18">
        <v>3</v>
      </c>
      <c r="H54" s="18">
        <v>2</v>
      </c>
      <c r="I54" s="18">
        <v>4</v>
      </c>
      <c r="J54" s="18">
        <v>3</v>
      </c>
      <c r="K54" s="50">
        <f t="shared" si="0"/>
        <v>3</v>
      </c>
      <c r="L54" s="82" t="s">
        <v>206</v>
      </c>
    </row>
    <row r="55" spans="1:12" s="65" customFormat="1" ht="27.75" x14ac:dyDescent="0.35">
      <c r="A55" s="122"/>
      <c r="B55" s="5" t="str">
        <f>'2.1 Threats Impact'!B54</f>
        <v>Compromise of information</v>
      </c>
      <c r="C55" s="5" t="str">
        <f>'2.1 Threats Impact'!C54</f>
        <v>Compromise by firmware or software vulnerability (e.g. zero-day vulnerability, supply chain compr.)</v>
      </c>
      <c r="D55" s="18">
        <v>3</v>
      </c>
      <c r="E55" s="18">
        <v>2</v>
      </c>
      <c r="F55" s="18">
        <v>2</v>
      </c>
      <c r="G55" s="18">
        <v>4</v>
      </c>
      <c r="H55" s="18">
        <v>2</v>
      </c>
      <c r="I55" s="18">
        <v>5</v>
      </c>
      <c r="J55" s="18">
        <v>4</v>
      </c>
      <c r="K55" s="50">
        <f t="shared" si="0"/>
        <v>3</v>
      </c>
      <c r="L55" s="82"/>
    </row>
    <row r="56" spans="1:12" ht="40.5" x14ac:dyDescent="0.35">
      <c r="A56" s="122"/>
      <c r="B56" s="5" t="str">
        <f>'2.1 Threats Impact'!B55</f>
        <v>Theft</v>
      </c>
      <c r="C56" s="5" t="str">
        <f>'2.1 Threats Impact'!C55</f>
        <v>Physical theft of the machine</v>
      </c>
      <c r="D56" s="18">
        <v>3</v>
      </c>
      <c r="E56" s="18">
        <v>3</v>
      </c>
      <c r="F56" s="18">
        <v>3</v>
      </c>
      <c r="G56" s="18">
        <v>4</v>
      </c>
      <c r="H56" s="18">
        <v>1</v>
      </c>
      <c r="I56" s="18">
        <v>3</v>
      </c>
      <c r="J56" s="18">
        <v>1</v>
      </c>
      <c r="K56" s="50">
        <f t="shared" si="0"/>
        <v>3</v>
      </c>
      <c r="L56" s="82" t="s">
        <v>207</v>
      </c>
    </row>
    <row r="57" spans="1:12" ht="27.75" x14ac:dyDescent="0.35">
      <c r="A57" s="156" t="str">
        <f>'1.3 Supporting Asset'!A13</f>
        <v>Networking devices</v>
      </c>
      <c r="B57" s="5" t="str">
        <f>'2.1 Threats Impact'!B56</f>
        <v>Partial or total destruction</v>
      </c>
      <c r="C57" s="5" t="str">
        <f>'2.1 Threats Impact'!C56</f>
        <v>Accidental destruction of device during work (e.g. electrical damage, shutdown)</v>
      </c>
      <c r="D57" s="18">
        <v>5</v>
      </c>
      <c r="E57" s="18">
        <v>4</v>
      </c>
      <c r="F57" s="18">
        <v>3</v>
      </c>
      <c r="G57" s="18">
        <v>1</v>
      </c>
      <c r="H57" s="18">
        <v>1</v>
      </c>
      <c r="I57" s="18">
        <v>3</v>
      </c>
      <c r="J57" s="18">
        <v>1</v>
      </c>
      <c r="K57" s="50">
        <f t="shared" si="0"/>
        <v>3</v>
      </c>
      <c r="L57" s="82" t="s">
        <v>211</v>
      </c>
    </row>
    <row r="58" spans="1:12" s="65" customFormat="1" ht="13.9" x14ac:dyDescent="0.35">
      <c r="A58" s="157"/>
      <c r="B58" s="5" t="str">
        <f>'2.1 Threats Impact'!B57</f>
        <v>Partial or total destruction</v>
      </c>
      <c r="C58" s="5" t="str">
        <f>'2.1 Threats Impact'!C57</f>
        <v>Fire or damaging natural disaster</v>
      </c>
      <c r="D58" s="18">
        <v>5</v>
      </c>
      <c r="E58" s="18">
        <v>5</v>
      </c>
      <c r="F58" s="18">
        <v>2</v>
      </c>
      <c r="G58" s="18">
        <v>1</v>
      </c>
      <c r="H58" s="18">
        <v>3</v>
      </c>
      <c r="I58" s="18">
        <v>5</v>
      </c>
      <c r="J58" s="18">
        <v>5</v>
      </c>
      <c r="K58" s="50">
        <f t="shared" si="0"/>
        <v>4</v>
      </c>
      <c r="L58" s="82"/>
    </row>
    <row r="59" spans="1:12" s="65" customFormat="1" ht="27.75" x14ac:dyDescent="0.35">
      <c r="A59" s="157"/>
      <c r="B59" s="5" t="str">
        <f>'2.1 Threats Impact'!B58</f>
        <v>Partial or total destruction, compromise of information</v>
      </c>
      <c r="C59" s="5" t="str">
        <f>'2.1 Threats Impact'!C58</f>
        <v>Disgruntled employee intentionally causing damage (e.g. destruction or intrusion)</v>
      </c>
      <c r="D59" s="18">
        <v>3</v>
      </c>
      <c r="E59" s="18">
        <v>2</v>
      </c>
      <c r="F59" s="18">
        <v>2</v>
      </c>
      <c r="G59" s="18">
        <v>4</v>
      </c>
      <c r="H59" s="18">
        <v>2</v>
      </c>
      <c r="I59" s="18">
        <v>2</v>
      </c>
      <c r="J59" s="18">
        <v>2</v>
      </c>
      <c r="K59" s="50">
        <f t="shared" si="0"/>
        <v>2</v>
      </c>
      <c r="L59" s="82"/>
    </row>
    <row r="60" spans="1:12" ht="27.75" x14ac:dyDescent="0.35">
      <c r="A60" s="157"/>
      <c r="B60" s="5" t="str">
        <f>'2.1 Threats Impact'!B59</f>
        <v>Compromise of information</v>
      </c>
      <c r="C60" s="5" t="str">
        <f>'2.1 Threats Impact'!C59</f>
        <v>Non-adherence to security practices (e.g. installation of third party firmware)</v>
      </c>
      <c r="D60" s="18">
        <v>4</v>
      </c>
      <c r="E60" s="18">
        <v>4</v>
      </c>
      <c r="F60" s="18">
        <v>2</v>
      </c>
      <c r="G60" s="18">
        <v>3</v>
      </c>
      <c r="H60" s="18">
        <v>1</v>
      </c>
      <c r="I60" s="18">
        <v>3</v>
      </c>
      <c r="J60" s="18">
        <v>3</v>
      </c>
      <c r="K60" s="50">
        <f t="shared" si="0"/>
        <v>3</v>
      </c>
      <c r="L60" s="82" t="s">
        <v>209</v>
      </c>
    </row>
    <row r="61" spans="1:12" s="65" customFormat="1" ht="27.75" x14ac:dyDescent="0.35">
      <c r="A61" s="157"/>
      <c r="B61" s="5" t="str">
        <f>'2.1 Threats Impact'!B60</f>
        <v>Compromise of information</v>
      </c>
      <c r="C61" s="5" t="str">
        <f>'2.1 Threats Impact'!C60</f>
        <v>Compromise by firmware or software vulnerability (e.g. zero-day vulnerability, supply chain compr.)</v>
      </c>
      <c r="D61" s="18">
        <v>3</v>
      </c>
      <c r="E61" s="18">
        <v>2</v>
      </c>
      <c r="F61" s="18">
        <v>2</v>
      </c>
      <c r="G61" s="18">
        <v>4</v>
      </c>
      <c r="H61" s="18">
        <v>2</v>
      </c>
      <c r="I61" s="18">
        <v>5</v>
      </c>
      <c r="J61" s="18">
        <v>4</v>
      </c>
      <c r="K61" s="50">
        <f t="shared" si="0"/>
        <v>3</v>
      </c>
      <c r="L61" s="82"/>
    </row>
    <row r="62" spans="1:12" ht="27.75" x14ac:dyDescent="0.35">
      <c r="A62" s="157"/>
      <c r="B62" s="5" t="str">
        <f>'2.1 Threats Impact'!B61</f>
        <v>Jamming</v>
      </c>
      <c r="C62" s="5" t="str">
        <f>'2.1 Threats Impact'!C61</f>
        <v xml:space="preserve">Intruders using jammers, cutting network cables, DDoS </v>
      </c>
      <c r="D62" s="18">
        <v>2</v>
      </c>
      <c r="E62" s="18">
        <v>2</v>
      </c>
      <c r="F62" s="18">
        <v>1</v>
      </c>
      <c r="G62" s="18">
        <v>1</v>
      </c>
      <c r="H62" s="18">
        <v>2</v>
      </c>
      <c r="I62" s="18">
        <v>1</v>
      </c>
      <c r="J62" s="18">
        <v>2</v>
      </c>
      <c r="K62" s="50">
        <f t="shared" si="0"/>
        <v>2</v>
      </c>
      <c r="L62" s="82" t="s">
        <v>191</v>
      </c>
    </row>
    <row r="63" spans="1:12" ht="13.9" x14ac:dyDescent="0.35">
      <c r="A63" s="157"/>
      <c r="B63" s="5" t="str">
        <f>'2.1 Threats Impact'!B62</f>
        <v>Spoofing</v>
      </c>
      <c r="C63" s="5" t="str">
        <f>'2.1 Threats Impact'!C62</f>
        <v>MITM attack spoofing origin of packets</v>
      </c>
      <c r="D63" s="18">
        <v>4</v>
      </c>
      <c r="E63" s="18">
        <v>3</v>
      </c>
      <c r="F63" s="18">
        <v>3</v>
      </c>
      <c r="G63" s="18">
        <v>2</v>
      </c>
      <c r="H63" s="18">
        <v>1</v>
      </c>
      <c r="I63" s="18">
        <v>4</v>
      </c>
      <c r="J63" s="18">
        <v>3</v>
      </c>
      <c r="K63" s="50">
        <f t="shared" si="0"/>
        <v>3</v>
      </c>
      <c r="L63" s="82" t="s">
        <v>208</v>
      </c>
    </row>
    <row r="64" spans="1:12" s="65" customFormat="1" ht="13.9" x14ac:dyDescent="0.35">
      <c r="A64" s="158"/>
      <c r="B64" s="5" t="str">
        <f>'2.1 Threats Impact'!B63</f>
        <v>Theft</v>
      </c>
      <c r="C64" s="5" t="str">
        <f>'2.1 Threats Impact'!C63</f>
        <v>Physical theft of the machine</v>
      </c>
      <c r="D64" s="18">
        <v>3</v>
      </c>
      <c r="E64" s="18">
        <v>3</v>
      </c>
      <c r="F64" s="18">
        <v>3</v>
      </c>
      <c r="G64" s="18">
        <v>4</v>
      </c>
      <c r="H64" s="18">
        <v>1</v>
      </c>
      <c r="I64" s="18">
        <v>3</v>
      </c>
      <c r="J64" s="18">
        <v>1</v>
      </c>
      <c r="K64" s="50">
        <f t="shared" si="0"/>
        <v>3</v>
      </c>
      <c r="L64" s="82"/>
    </row>
    <row r="65" spans="1:12" ht="27.75" x14ac:dyDescent="0.35">
      <c r="A65" s="138" t="str">
        <f>'1.3 Supporting Asset'!A14</f>
        <v>Storage devices</v>
      </c>
      <c r="B65" s="5" t="str">
        <f>'2.1 Threats Impact'!B64</f>
        <v>Partial or total destruction</v>
      </c>
      <c r="C65" s="5" t="str">
        <f>'2.1 Threats Impact'!C64</f>
        <v>Accidental destruction of device during work (e.g. electrical damage, shutdown)</v>
      </c>
      <c r="D65" s="18">
        <v>5</v>
      </c>
      <c r="E65" s="18">
        <v>4</v>
      </c>
      <c r="F65" s="18">
        <v>4</v>
      </c>
      <c r="G65" s="18">
        <v>2</v>
      </c>
      <c r="H65" s="18">
        <v>1</v>
      </c>
      <c r="I65" s="18">
        <v>3</v>
      </c>
      <c r="J65" s="18">
        <v>1</v>
      </c>
      <c r="K65" s="50">
        <f t="shared" si="0"/>
        <v>3</v>
      </c>
      <c r="L65" s="82" t="s">
        <v>212</v>
      </c>
    </row>
    <row r="66" spans="1:12" s="65" customFormat="1" ht="13.9" x14ac:dyDescent="0.35">
      <c r="A66" s="138"/>
      <c r="B66" s="5" t="str">
        <f>'2.1 Threats Impact'!B65</f>
        <v>Partial or total destruction</v>
      </c>
      <c r="C66" s="5" t="str">
        <f>'2.1 Threats Impact'!C65</f>
        <v>Fire or damaging natural disaster</v>
      </c>
      <c r="D66" s="18">
        <v>5</v>
      </c>
      <c r="E66" s="18">
        <v>5</v>
      </c>
      <c r="F66" s="18">
        <v>2</v>
      </c>
      <c r="G66" s="18">
        <v>1</v>
      </c>
      <c r="H66" s="18">
        <v>3</v>
      </c>
      <c r="I66" s="18">
        <v>5</v>
      </c>
      <c r="J66" s="18">
        <v>5</v>
      </c>
      <c r="K66" s="50">
        <f t="shared" si="0"/>
        <v>4</v>
      </c>
      <c r="L66" s="82"/>
    </row>
    <row r="67" spans="1:12" s="65" customFormat="1" ht="27.75" x14ac:dyDescent="0.35">
      <c r="A67" s="138"/>
      <c r="B67" s="5" t="str">
        <f>'2.1 Threats Impact'!B66</f>
        <v>Partial or total destruction, compromise of information</v>
      </c>
      <c r="C67" s="5" t="str">
        <f>'2.1 Threats Impact'!C66</f>
        <v>Disgruntled employee intentionally causing damage (e.g. destruction or intrusion)</v>
      </c>
      <c r="D67" s="18">
        <v>3</v>
      </c>
      <c r="E67" s="18">
        <v>2</v>
      </c>
      <c r="F67" s="18">
        <v>2</v>
      </c>
      <c r="G67" s="18">
        <v>4</v>
      </c>
      <c r="H67" s="18">
        <v>2</v>
      </c>
      <c r="I67" s="18">
        <v>2</v>
      </c>
      <c r="J67" s="18">
        <v>2</v>
      </c>
      <c r="K67" s="50">
        <f t="shared" si="0"/>
        <v>2</v>
      </c>
      <c r="L67" s="82"/>
    </row>
    <row r="68" spans="1:12" ht="40.5" x14ac:dyDescent="0.35">
      <c r="A68" s="138"/>
      <c r="B68" s="5" t="str">
        <f>'2.1 Threats Impact'!B67</f>
        <v>Compromise of information</v>
      </c>
      <c r="C68" s="5" t="str">
        <f>'2.1 Threats Impact'!C67</f>
        <v>Non-adherence to security practices (e.g. installation of third party firmware)</v>
      </c>
      <c r="D68" s="18">
        <v>4</v>
      </c>
      <c r="E68" s="18">
        <v>4</v>
      </c>
      <c r="F68" s="18">
        <v>2</v>
      </c>
      <c r="G68" s="18">
        <v>3</v>
      </c>
      <c r="H68" s="18">
        <v>3</v>
      </c>
      <c r="I68" s="18">
        <v>4</v>
      </c>
      <c r="J68" s="18">
        <v>3</v>
      </c>
      <c r="K68" s="50">
        <f t="shared" si="0"/>
        <v>3</v>
      </c>
      <c r="L68" s="82" t="s">
        <v>210</v>
      </c>
    </row>
    <row r="69" spans="1:12" s="65" customFormat="1" ht="27.75" x14ac:dyDescent="0.35">
      <c r="A69" s="138"/>
      <c r="B69" s="5" t="str">
        <f>'2.1 Threats Impact'!B68</f>
        <v>Compromise of information</v>
      </c>
      <c r="C69" s="5" t="str">
        <f>'2.1 Threats Impact'!C68</f>
        <v>Compromise by firmware or software vulnerability (e.g. zero-day vulnerability, supply chain compr.)</v>
      </c>
      <c r="D69" s="18">
        <v>3</v>
      </c>
      <c r="E69" s="18">
        <v>2</v>
      </c>
      <c r="F69" s="18">
        <v>2</v>
      </c>
      <c r="G69" s="18">
        <v>4</v>
      </c>
      <c r="H69" s="18">
        <v>2</v>
      </c>
      <c r="I69" s="18">
        <v>5</v>
      </c>
      <c r="J69" s="18">
        <v>4</v>
      </c>
      <c r="K69" s="50">
        <f t="shared" si="0"/>
        <v>3</v>
      </c>
      <c r="L69" s="82"/>
    </row>
    <row r="70" spans="1:12" ht="40.5" x14ac:dyDescent="0.35">
      <c r="A70" s="138"/>
      <c r="B70" s="5" t="str">
        <f>'2.1 Threats Impact'!B69</f>
        <v>Theft</v>
      </c>
      <c r="C70" s="5" t="str">
        <f>'2.1 Threats Impact'!C69</f>
        <v>Physical theft of the machine</v>
      </c>
      <c r="D70" s="18">
        <v>3</v>
      </c>
      <c r="E70" s="18">
        <v>3</v>
      </c>
      <c r="F70" s="18">
        <v>3</v>
      </c>
      <c r="G70" s="18">
        <v>4</v>
      </c>
      <c r="H70" s="18">
        <v>1</v>
      </c>
      <c r="I70" s="18">
        <v>3</v>
      </c>
      <c r="J70" s="18">
        <v>1</v>
      </c>
      <c r="K70" s="50">
        <f t="shared" si="0"/>
        <v>3</v>
      </c>
      <c r="L70" s="82" t="s">
        <v>207</v>
      </c>
    </row>
  </sheetData>
  <mergeCells count="17">
    <mergeCell ref="A65:A70"/>
    <mergeCell ref="D5:L6"/>
    <mergeCell ref="A13:A17"/>
    <mergeCell ref="A18:A24"/>
    <mergeCell ref="A25:A30"/>
    <mergeCell ref="A8:A12"/>
    <mergeCell ref="A57:A64"/>
    <mergeCell ref="A31:A33"/>
    <mergeCell ref="A34:A40"/>
    <mergeCell ref="A41:A45"/>
    <mergeCell ref="A46:A50"/>
    <mergeCell ref="A51:A56"/>
    <mergeCell ref="A1:L1"/>
    <mergeCell ref="A2:L2"/>
    <mergeCell ref="A5:A7"/>
    <mergeCell ref="B5:B7"/>
    <mergeCell ref="C5:C7"/>
  </mergeCells>
  <conditionalFormatting sqref="D1:K1048576">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workbookViewId="0">
      <selection activeCell="E22" sqref="E22"/>
    </sheetView>
  </sheetViews>
  <sheetFormatPr defaultColWidth="11.46484375" defaultRowHeight="12.75" x14ac:dyDescent="0.35"/>
  <cols>
    <col min="1" max="6" width="20.1328125" customWidth="1"/>
  </cols>
  <sheetData>
    <row r="1" spans="1:6" ht="22.5" x14ac:dyDescent="0.35">
      <c r="A1" s="146" t="s">
        <v>75</v>
      </c>
      <c r="B1" s="147"/>
      <c r="C1" s="147"/>
      <c r="D1" s="147"/>
      <c r="E1" s="147"/>
      <c r="F1" s="147"/>
    </row>
    <row r="2" spans="1:6" ht="17.649999999999999" x14ac:dyDescent="0.35">
      <c r="A2" s="129" t="s">
        <v>78</v>
      </c>
      <c r="B2" s="129"/>
      <c r="C2" s="129"/>
      <c r="D2" s="129"/>
      <c r="E2" s="129"/>
      <c r="F2" s="129"/>
    </row>
    <row r="3" spans="1:6" s="65" customFormat="1" ht="17.649999999999999" x14ac:dyDescent="0.35">
      <c r="A3" s="63"/>
      <c r="B3" s="63"/>
      <c r="C3" s="63"/>
      <c r="D3" s="63"/>
      <c r="E3" s="63"/>
      <c r="F3" s="63"/>
    </row>
    <row r="4" spans="1:6" ht="15.4" x14ac:dyDescent="0.35">
      <c r="A4" s="71"/>
      <c r="B4" s="165" t="s">
        <v>47</v>
      </c>
      <c r="C4" s="165"/>
      <c r="D4" s="165"/>
      <c r="E4" s="165"/>
      <c r="F4" s="165"/>
    </row>
    <row r="5" spans="1:6" ht="15.4" x14ac:dyDescent="0.35">
      <c r="A5" s="72" t="s">
        <v>53</v>
      </c>
      <c r="B5" s="73" t="s">
        <v>79</v>
      </c>
      <c r="C5" s="73" t="s">
        <v>80</v>
      </c>
      <c r="D5" s="73" t="s">
        <v>81</v>
      </c>
      <c r="E5" s="73" t="s">
        <v>82</v>
      </c>
      <c r="F5" s="74" t="s">
        <v>83</v>
      </c>
    </row>
    <row r="6" spans="1:6" ht="15.75" thickBot="1" x14ac:dyDescent="0.4">
      <c r="A6" s="25" t="s">
        <v>84</v>
      </c>
      <c r="B6" s="27" t="s">
        <v>85</v>
      </c>
      <c r="C6" s="28" t="s">
        <v>86</v>
      </c>
      <c r="D6" s="28" t="s">
        <v>86</v>
      </c>
      <c r="E6" s="28" t="s">
        <v>86</v>
      </c>
      <c r="F6" s="28" t="s">
        <v>86</v>
      </c>
    </row>
    <row r="7" spans="1:6" ht="15.75" thickBot="1" x14ac:dyDescent="0.4">
      <c r="A7" s="26" t="s">
        <v>87</v>
      </c>
      <c r="B7" s="27" t="s">
        <v>85</v>
      </c>
      <c r="C7" s="29" t="s">
        <v>88</v>
      </c>
      <c r="D7" s="28" t="s">
        <v>86</v>
      </c>
      <c r="E7" s="28" t="s">
        <v>86</v>
      </c>
      <c r="F7" s="28" t="s">
        <v>86</v>
      </c>
    </row>
    <row r="8" spans="1:6" ht="15.75" thickBot="1" x14ac:dyDescent="0.4">
      <c r="A8" s="26" t="s">
        <v>89</v>
      </c>
      <c r="B8" s="27" t="s">
        <v>85</v>
      </c>
      <c r="C8" s="27" t="s">
        <v>85</v>
      </c>
      <c r="D8" s="29" t="s">
        <v>88</v>
      </c>
      <c r="E8" s="28" t="s">
        <v>86</v>
      </c>
      <c r="F8" s="28" t="s">
        <v>86</v>
      </c>
    </row>
    <row r="9" spans="1:6" ht="15.75" thickBot="1" x14ac:dyDescent="0.4">
      <c r="A9" s="26" t="s">
        <v>90</v>
      </c>
      <c r="B9" s="27" t="s">
        <v>85</v>
      </c>
      <c r="C9" s="27" t="s">
        <v>85</v>
      </c>
      <c r="D9" s="27" t="s">
        <v>85</v>
      </c>
      <c r="E9" s="29" t="s">
        <v>88</v>
      </c>
      <c r="F9" s="28" t="s">
        <v>86</v>
      </c>
    </row>
    <row r="10" spans="1:6" ht="15.75" thickBot="1" x14ac:dyDescent="0.4">
      <c r="A10" s="26" t="s">
        <v>91</v>
      </c>
      <c r="B10" s="27" t="s">
        <v>85</v>
      </c>
      <c r="C10" s="27" t="s">
        <v>85</v>
      </c>
      <c r="D10" s="27" t="s">
        <v>85</v>
      </c>
      <c r="E10" s="29" t="s">
        <v>88</v>
      </c>
      <c r="F10" s="29" t="s">
        <v>88</v>
      </c>
    </row>
  </sheetData>
  <mergeCells count="3">
    <mergeCell ref="A1:F1"/>
    <mergeCell ref="A2:F2"/>
    <mergeCell ref="B4:F4"/>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91"/>
  <sheetViews>
    <sheetView zoomScale="78" zoomScaleNormal="36" workbookViewId="0">
      <selection activeCell="C25" sqref="C25"/>
    </sheetView>
  </sheetViews>
  <sheetFormatPr defaultColWidth="17.33203125" defaultRowHeight="12.75" x14ac:dyDescent="0.35"/>
  <cols>
    <col min="1" max="1" width="27.06640625" bestFit="1" customWidth="1"/>
    <col min="2" max="2" width="28.796875" bestFit="1" customWidth="1"/>
    <col min="3" max="3" width="90.46484375" style="8" customWidth="1"/>
    <col min="4" max="4" width="19.06640625" style="77" bestFit="1" customWidth="1"/>
    <col min="5" max="5" width="12.3984375" style="77" bestFit="1" customWidth="1"/>
    <col min="6" max="6" width="17.59765625" bestFit="1" customWidth="1"/>
  </cols>
  <sheetData>
    <row r="1" spans="1:21" s="10" customFormat="1" ht="22.5" x14ac:dyDescent="0.35">
      <c r="A1" s="146" t="s">
        <v>75</v>
      </c>
      <c r="B1" s="147"/>
      <c r="C1" s="147"/>
      <c r="D1" s="147"/>
      <c r="E1" s="147"/>
      <c r="F1" s="147"/>
      <c r="G1" s="22"/>
      <c r="H1" s="22"/>
      <c r="I1" s="22"/>
      <c r="J1" s="22"/>
      <c r="K1" s="22"/>
      <c r="L1" s="22"/>
      <c r="M1" s="22"/>
      <c r="N1" s="22"/>
      <c r="O1" s="22"/>
      <c r="P1" s="22"/>
      <c r="Q1" s="22"/>
      <c r="R1" s="22"/>
      <c r="S1" s="22"/>
      <c r="T1" s="22"/>
      <c r="U1" s="22"/>
    </row>
    <row r="2" spans="1:21" ht="17.649999999999999" x14ac:dyDescent="0.35">
      <c r="A2" s="159" t="s">
        <v>92</v>
      </c>
      <c r="B2" s="160"/>
      <c r="C2" s="160"/>
      <c r="D2" s="160"/>
      <c r="E2" s="160"/>
      <c r="F2" s="160"/>
      <c r="G2" s="23"/>
      <c r="H2" s="23"/>
      <c r="I2" s="23"/>
      <c r="J2" s="23"/>
      <c r="K2" s="23"/>
      <c r="L2" s="23"/>
      <c r="M2" s="23"/>
      <c r="N2" s="23"/>
      <c r="O2" s="23"/>
      <c r="P2" s="23"/>
      <c r="Q2" s="23"/>
      <c r="R2" s="23"/>
      <c r="S2" s="23"/>
      <c r="T2" s="23"/>
      <c r="U2" s="23"/>
    </row>
    <row r="3" spans="1:21" ht="45" x14ac:dyDescent="0.35">
      <c r="A3" s="78" t="s">
        <v>34</v>
      </c>
      <c r="B3" s="33" t="s">
        <v>63</v>
      </c>
      <c r="C3" s="64" t="s">
        <v>64</v>
      </c>
      <c r="D3" s="33" t="s">
        <v>55</v>
      </c>
      <c r="E3" s="33" t="s">
        <v>56</v>
      </c>
      <c r="F3" s="33" t="s">
        <v>93</v>
      </c>
    </row>
    <row r="4" spans="1:21" ht="15" x14ac:dyDescent="0.35">
      <c r="A4" s="166" t="str">
        <f>'2.1 Threats Impact'!A7</f>
        <v>UTM device warehouse</v>
      </c>
      <c r="B4" s="5" t="str">
        <f>'2.1 Threats Impact'!B7</f>
        <v>Partial or total destruction</v>
      </c>
      <c r="C4" s="5" t="str">
        <f>'2.1 Threats Impact'!C7</f>
        <v>Fire or damaging natural disaster</v>
      </c>
      <c r="D4" s="76">
        <f>'2.1 Threats Impact'!Z7</f>
        <v>4</v>
      </c>
      <c r="E4" s="76">
        <f>'2.2 Threat Likelihood'!K8</f>
        <v>2</v>
      </c>
      <c r="F4" s="6" t="str">
        <f>IF(D4*E4&gt;=10,"High",IF(D4*E4&gt;6,"Medium","Low"))</f>
        <v>Medium</v>
      </c>
    </row>
    <row r="5" spans="1:21" s="65" customFormat="1" ht="15" x14ac:dyDescent="0.35">
      <c r="A5" s="167"/>
      <c r="B5" s="5" t="str">
        <f>'2.1 Threats Impact'!B8</f>
        <v>Partial or total destruction</v>
      </c>
      <c r="C5" s="5" t="str">
        <f>'2.1 Threats Impact'!C8</f>
        <v>Terrorist / man-made attack</v>
      </c>
      <c r="D5" s="76">
        <f>'2.1 Threats Impact'!Z8</f>
        <v>4</v>
      </c>
      <c r="E5" s="76">
        <f>'2.2 Threat Likelihood'!K9</f>
        <v>2</v>
      </c>
      <c r="F5" s="6" t="str">
        <f t="shared" ref="F5:F66" si="0">IF(D5*E5&gt;=10,"High",IF(D5*E5&gt;6,"Medium","Low"))</f>
        <v>Medium</v>
      </c>
    </row>
    <row r="6" spans="1:21" ht="15" x14ac:dyDescent="0.35">
      <c r="A6" s="167"/>
      <c r="B6" s="5" t="str">
        <f>'2.1 Threats Impact'!B9</f>
        <v>Partial or total destruction</v>
      </c>
      <c r="C6" s="5" t="str">
        <f>'2.1 Threats Impact'!C9</f>
        <v>Disgruntled employee intentionally causing damage</v>
      </c>
      <c r="D6" s="76">
        <f>'2.1 Threats Impact'!Z9</f>
        <v>4</v>
      </c>
      <c r="E6" s="76">
        <f>'2.2 Threat Likelihood'!K10</f>
        <v>2</v>
      </c>
      <c r="F6" s="6" t="str">
        <f t="shared" si="0"/>
        <v>Medium</v>
      </c>
      <c r="G6" s="65"/>
    </row>
    <row r="7" spans="1:21" ht="15" x14ac:dyDescent="0.35">
      <c r="A7" s="167"/>
      <c r="B7" s="5" t="str">
        <f>'2.1 Threats Impact'!B10</f>
        <v>Compromise of information</v>
      </c>
      <c r="C7" s="5" t="str">
        <f>'2.1 Threats Impact'!C10</f>
        <v>Usage of ventilation system or non-locked access, forceful intrusion (e.g. blasting a door open)</v>
      </c>
      <c r="D7" s="76">
        <f>'2.1 Threats Impact'!Z10</f>
        <v>4</v>
      </c>
      <c r="E7" s="76">
        <f>'2.2 Threat Likelihood'!K11</f>
        <v>3</v>
      </c>
      <c r="F7" s="6" t="str">
        <f t="shared" si="0"/>
        <v>High</v>
      </c>
      <c r="G7" s="65"/>
    </row>
    <row r="8" spans="1:21" ht="15" x14ac:dyDescent="0.35">
      <c r="A8" s="168"/>
      <c r="B8" s="5" t="str">
        <f>'2.1 Threats Impact'!B11</f>
        <v>Compromise of information</v>
      </c>
      <c r="C8" s="5" t="str">
        <f>'2.1 Threats Impact'!C11</f>
        <v>Access due to security malpractice (door left open unintentionally)</v>
      </c>
      <c r="D8" s="76">
        <f>'2.1 Threats Impact'!Z11</f>
        <v>3</v>
      </c>
      <c r="E8" s="76">
        <f>'2.2 Threat Likelihood'!K12</f>
        <v>3</v>
      </c>
      <c r="F8" s="6" t="str">
        <f t="shared" si="0"/>
        <v>Medium</v>
      </c>
      <c r="G8" s="65"/>
    </row>
    <row r="9" spans="1:21" ht="15" x14ac:dyDescent="0.35">
      <c r="A9" s="166" t="str">
        <f>'2.1 Threats Impact'!A12</f>
        <v>Wireless transmission dev.</v>
      </c>
      <c r="B9" s="5" t="str">
        <f>'2.1 Threats Impact'!B12</f>
        <v>Partial or total destruction</v>
      </c>
      <c r="C9" s="5" t="str">
        <f>'2.1 Threats Impact'!C12</f>
        <v>Fire or damaging natural disaster</v>
      </c>
      <c r="D9" s="76">
        <f>'2.1 Threats Impact'!Z12</f>
        <v>3</v>
      </c>
      <c r="E9" s="76">
        <f>'2.2 Threat Likelihood'!K13</f>
        <v>2</v>
      </c>
      <c r="F9" s="6" t="str">
        <f t="shared" si="0"/>
        <v>Low</v>
      </c>
      <c r="G9" s="65"/>
    </row>
    <row r="10" spans="1:21" ht="15" x14ac:dyDescent="0.35">
      <c r="A10" s="167"/>
      <c r="B10" s="5" t="str">
        <f>'2.1 Threats Impact'!B13</f>
        <v>Partial or total destruction</v>
      </c>
      <c r="C10" s="5" t="str">
        <f>'2.1 Threats Impact'!C13</f>
        <v>Terrorist / man-made attack</v>
      </c>
      <c r="D10" s="76">
        <f>'2.1 Threats Impact'!Z13</f>
        <v>3</v>
      </c>
      <c r="E10" s="76">
        <f>'2.2 Threat Likelihood'!K14</f>
        <v>2</v>
      </c>
      <c r="F10" s="6" t="str">
        <f t="shared" si="0"/>
        <v>Low</v>
      </c>
      <c r="G10" s="65"/>
    </row>
    <row r="11" spans="1:21" ht="15" x14ac:dyDescent="0.35">
      <c r="A11" s="167"/>
      <c r="B11" s="5" t="str">
        <f>'2.1 Threats Impact'!B14</f>
        <v>Partial or total destruction</v>
      </c>
      <c r="C11" s="5" t="str">
        <f>'2.1 Threats Impact'!C14</f>
        <v>Disgruntled employee intentionally causing damage</v>
      </c>
      <c r="D11" s="76">
        <f>'2.1 Threats Impact'!Z14</f>
        <v>3</v>
      </c>
      <c r="E11" s="76">
        <f>'2.2 Threat Likelihood'!K15</f>
        <v>2</v>
      </c>
      <c r="F11" s="6" t="str">
        <f t="shared" si="0"/>
        <v>Low</v>
      </c>
      <c r="G11" s="65"/>
    </row>
    <row r="12" spans="1:21" ht="15" x14ac:dyDescent="0.35">
      <c r="A12" s="167"/>
      <c r="B12" s="5" t="str">
        <f>'2.1 Threats Impact'!B15</f>
        <v>Compromise of information</v>
      </c>
      <c r="C12" s="5" t="str">
        <f>'2.1 Threats Impact'!C15</f>
        <v>Compromise by firmware or software vulnerability (e.g. zero-day vulnerability, supply chain compr.)</v>
      </c>
      <c r="D12" s="76">
        <f>'2.1 Threats Impact'!Z15</f>
        <v>5</v>
      </c>
      <c r="E12" s="76">
        <f>'2.2 Threat Likelihood'!K16</f>
        <v>3</v>
      </c>
      <c r="F12" s="6" t="str">
        <f t="shared" si="0"/>
        <v>High</v>
      </c>
      <c r="G12" s="65"/>
    </row>
    <row r="13" spans="1:21" ht="15" x14ac:dyDescent="0.35">
      <c r="A13" s="168"/>
      <c r="B13" s="5" t="str">
        <f>'2.1 Threats Impact'!B16</f>
        <v>Jamming</v>
      </c>
      <c r="C13" s="5" t="str">
        <f>'2.1 Threats Impact'!C16</f>
        <v>Deterioration in output signal strength, electrical damage or shutdown</v>
      </c>
      <c r="D13" s="76">
        <f>'2.1 Threats Impact'!Z16</f>
        <v>5</v>
      </c>
      <c r="E13" s="76">
        <f>'2.2 Threat Likelihood'!K17</f>
        <v>2</v>
      </c>
      <c r="F13" s="6" t="str">
        <f t="shared" si="0"/>
        <v>High</v>
      </c>
      <c r="G13" s="65"/>
    </row>
    <row r="14" spans="1:21" ht="15" x14ac:dyDescent="0.35">
      <c r="A14" s="166" t="str">
        <f>'2.1 Threats Impact'!A17</f>
        <v>UTM devices</v>
      </c>
      <c r="B14" s="5" t="str">
        <f>'2.1 Threats Impact'!B17</f>
        <v>Partial or total destruction</v>
      </c>
      <c r="C14" s="5" t="str">
        <f>'2.1 Threats Impact'!C17</f>
        <v>Destruction by military-grade weaponry (e.g. unintentional earth-air missile shot towards the device)</v>
      </c>
      <c r="D14" s="76">
        <f>'2.1 Threats Impact'!Z17</f>
        <v>4</v>
      </c>
      <c r="E14" s="76">
        <f>'2.2 Threat Likelihood'!K18</f>
        <v>2</v>
      </c>
      <c r="F14" s="6" t="str">
        <f t="shared" si="0"/>
        <v>Medium</v>
      </c>
      <c r="G14" s="65"/>
    </row>
    <row r="15" spans="1:21" ht="15" x14ac:dyDescent="0.35">
      <c r="A15" s="167"/>
      <c r="B15" s="5" t="str">
        <f>'2.1 Threats Impact'!B18</f>
        <v>Partial or total destruction</v>
      </c>
      <c r="C15" s="5" t="str">
        <f>'2.1 Threats Impact'!C18</f>
        <v>Destruction by civilians (e.g. damage by annoyed neighbor during landing)</v>
      </c>
      <c r="D15" s="76">
        <f>'2.1 Threats Impact'!Z18</f>
        <v>4</v>
      </c>
      <c r="E15" s="76">
        <f>'2.2 Threat Likelihood'!K19</f>
        <v>3</v>
      </c>
      <c r="F15" s="6" t="str">
        <f t="shared" si="0"/>
        <v>High</v>
      </c>
      <c r="G15" s="65"/>
    </row>
    <row r="16" spans="1:21" ht="15" x14ac:dyDescent="0.35">
      <c r="A16" s="167"/>
      <c r="B16" s="5" t="str">
        <f>'2.1 Threats Impact'!B19</f>
        <v>Partial or total destruction</v>
      </c>
      <c r="C16" s="5" t="str">
        <f>'2.1 Threats Impact'!C19</f>
        <v>Unexpected camera or sensor malfunction, lack of power during flight</v>
      </c>
      <c r="D16" s="76">
        <f>'2.1 Threats Impact'!Z19</f>
        <v>4</v>
      </c>
      <c r="E16" s="76">
        <f>'2.2 Threat Likelihood'!K20</f>
        <v>3</v>
      </c>
      <c r="F16" s="6" t="str">
        <f t="shared" si="0"/>
        <v>High</v>
      </c>
      <c r="G16" s="65"/>
    </row>
    <row r="17" spans="1:7" ht="15" x14ac:dyDescent="0.35">
      <c r="A17" s="167"/>
      <c r="B17" s="5" t="str">
        <f>'2.1 Threats Impact'!B20</f>
        <v>Partial or total destruction</v>
      </c>
      <c r="C17" s="5" t="str">
        <f>'2.1 Threats Impact'!C20</f>
        <v>Defective/tainted map or weather data</v>
      </c>
      <c r="D17" s="76">
        <f>'2.1 Threats Impact'!Z20</f>
        <v>4</v>
      </c>
      <c r="E17" s="76">
        <f>'2.2 Threat Likelihood'!K21</f>
        <v>3</v>
      </c>
      <c r="F17" s="6" t="str">
        <f t="shared" si="0"/>
        <v>High</v>
      </c>
      <c r="G17" s="65"/>
    </row>
    <row r="18" spans="1:7" ht="15" x14ac:dyDescent="0.35">
      <c r="A18" s="167"/>
      <c r="B18" s="5" t="str">
        <f>'2.1 Threats Impact'!B21</f>
        <v>Partial or total destruction</v>
      </c>
      <c r="C18" s="5" t="str">
        <f>'2.1 Threats Impact'!C21</f>
        <v>Unexpected weather or natural event</v>
      </c>
      <c r="D18" s="76">
        <f>'2.1 Threats Impact'!Z21</f>
        <v>4</v>
      </c>
      <c r="E18" s="76">
        <f>'2.2 Threat Likelihood'!K22</f>
        <v>4</v>
      </c>
      <c r="F18" s="6" t="str">
        <f t="shared" si="0"/>
        <v>High</v>
      </c>
      <c r="G18" s="65"/>
    </row>
    <row r="19" spans="1:7" ht="15" x14ac:dyDescent="0.35">
      <c r="A19" s="167"/>
      <c r="B19" s="5" t="str">
        <f>'2.1 Threats Impact'!B22</f>
        <v>Partial or total destruction</v>
      </c>
      <c r="C19" s="5" t="str">
        <f>'2.1 Threats Impact'!C22</f>
        <v>Collision with birds, animals, another UTM device or aerial manned devices</v>
      </c>
      <c r="D19" s="76">
        <f>'2.1 Threats Impact'!Z22</f>
        <v>4</v>
      </c>
      <c r="E19" s="76">
        <f>'2.2 Threat Likelihood'!K23</f>
        <v>4</v>
      </c>
      <c r="F19" s="6" t="str">
        <f t="shared" si="0"/>
        <v>High</v>
      </c>
      <c r="G19" s="65"/>
    </row>
    <row r="20" spans="1:7" ht="15" x14ac:dyDescent="0.35">
      <c r="A20" s="168"/>
      <c r="B20" s="5" t="str">
        <f>'2.1 Threats Impact'!B23</f>
        <v>Theft</v>
      </c>
      <c r="C20" s="5" t="str">
        <f>'2.1 Threats Impact'!C23</f>
        <v>Device defenseless during takeoff or landing</v>
      </c>
      <c r="D20" s="76">
        <f>'2.1 Threats Impact'!Z23</f>
        <v>4</v>
      </c>
      <c r="E20" s="76">
        <f>'2.2 Threat Likelihood'!K24</f>
        <v>4</v>
      </c>
      <c r="F20" s="6" t="str">
        <f t="shared" si="0"/>
        <v>High</v>
      </c>
      <c r="G20" s="65"/>
    </row>
    <row r="21" spans="1:7" ht="15" x14ac:dyDescent="0.35">
      <c r="A21" s="166" t="str">
        <f>'2.1 Threats Impact'!A24</f>
        <v>UTM control room</v>
      </c>
      <c r="B21" s="5" t="str">
        <f>'2.1 Threats Impact'!B24</f>
        <v>Partial or total destruction</v>
      </c>
      <c r="C21" s="5" t="str">
        <f>'2.1 Threats Impact'!C24</f>
        <v>Fire or damaging natural disaster</v>
      </c>
      <c r="D21" s="76">
        <f>'2.1 Threats Impact'!Z24</f>
        <v>5</v>
      </c>
      <c r="E21" s="76">
        <f>'2.2 Threat Likelihood'!K25</f>
        <v>2</v>
      </c>
      <c r="F21" s="6" t="str">
        <f t="shared" si="0"/>
        <v>High</v>
      </c>
      <c r="G21" s="65"/>
    </row>
    <row r="22" spans="1:7" ht="15" x14ac:dyDescent="0.35">
      <c r="A22" s="167"/>
      <c r="B22" s="5" t="str">
        <f>'2.1 Threats Impact'!B25</f>
        <v>Partial or total destruction</v>
      </c>
      <c r="C22" s="5" t="str">
        <f>'2.1 Threats Impact'!C25</f>
        <v>Terrorist / man-made attack</v>
      </c>
      <c r="D22" s="76">
        <f>'2.1 Threats Impact'!Z25</f>
        <v>5</v>
      </c>
      <c r="E22" s="76">
        <f>'2.2 Threat Likelihood'!K26</f>
        <v>2</v>
      </c>
      <c r="F22" s="6" t="str">
        <f t="shared" si="0"/>
        <v>High</v>
      </c>
      <c r="G22" s="65"/>
    </row>
    <row r="23" spans="1:7" ht="15" x14ac:dyDescent="0.35">
      <c r="A23" s="167"/>
      <c r="B23" s="5" t="str">
        <f>'2.1 Threats Impact'!B26</f>
        <v>Partial or total destruction</v>
      </c>
      <c r="C23" s="5" t="str">
        <f>'2.1 Threats Impact'!C26</f>
        <v>Disgruntled employee intentionally causing damage</v>
      </c>
      <c r="D23" s="76">
        <f>'2.1 Threats Impact'!Z26</f>
        <v>5</v>
      </c>
      <c r="E23" s="76">
        <f>'2.2 Threat Likelihood'!K27</f>
        <v>2</v>
      </c>
      <c r="F23" s="6" t="str">
        <f t="shared" si="0"/>
        <v>High</v>
      </c>
      <c r="G23" s="65"/>
    </row>
    <row r="24" spans="1:7" ht="15" x14ac:dyDescent="0.35">
      <c r="A24" s="167"/>
      <c r="B24" s="5" t="str">
        <f>'2.1 Threats Impact'!B27</f>
        <v>Compromise of information</v>
      </c>
      <c r="C24" s="5" t="str">
        <f>'2.1 Threats Impact'!C27</f>
        <v>Usage of ventilation system or non-locked access, forceful intrusion (e.g. blasting a door open)</v>
      </c>
      <c r="D24" s="76">
        <f>'2.1 Threats Impact'!Z27</f>
        <v>5</v>
      </c>
      <c r="E24" s="76">
        <f>'2.2 Threat Likelihood'!K28</f>
        <v>3</v>
      </c>
      <c r="F24" s="6" t="str">
        <f t="shared" si="0"/>
        <v>High</v>
      </c>
      <c r="G24" s="65"/>
    </row>
    <row r="25" spans="1:7" ht="15" x14ac:dyDescent="0.35">
      <c r="A25" s="167"/>
      <c r="B25" s="5" t="str">
        <f>'2.1 Threats Impact'!B28</f>
        <v>Compromise of information</v>
      </c>
      <c r="C25" s="5" t="str">
        <f>'2.1 Threats Impact'!C28</f>
        <v>Access due to security malpractice (door left open unintentionally)</v>
      </c>
      <c r="D25" s="76">
        <f>'2.1 Threats Impact'!Z28</f>
        <v>5</v>
      </c>
      <c r="E25" s="76">
        <f>'2.2 Threat Likelihood'!K29</f>
        <v>3</v>
      </c>
      <c r="F25" s="6" t="str">
        <f t="shared" si="0"/>
        <v>High</v>
      </c>
      <c r="G25" s="65"/>
    </row>
    <row r="26" spans="1:7" ht="15" x14ac:dyDescent="0.35">
      <c r="A26" s="168"/>
      <c r="B26" s="5" t="str">
        <f>'2.1 Threats Impact'!B29</f>
        <v>Social engineering</v>
      </c>
      <c r="C26" s="5" t="str">
        <f>'2.1 Threats Impact'!C29</f>
        <v>Intruder posing as a personnel member (or cleaning workperson)</v>
      </c>
      <c r="D26" s="76">
        <f>'2.1 Threats Impact'!Z29</f>
        <v>3</v>
      </c>
      <c r="E26" s="76">
        <f>'2.2 Threat Likelihood'!K30</f>
        <v>3</v>
      </c>
      <c r="F26" s="6" t="str">
        <f t="shared" si="0"/>
        <v>Medium</v>
      </c>
      <c r="G26" s="65"/>
    </row>
    <row r="27" spans="1:7" ht="15" x14ac:dyDescent="0.35">
      <c r="A27" s="166" t="str">
        <f>'2.1 Threats Impact'!A30</f>
        <v>Personnel</v>
      </c>
      <c r="B27" s="5" t="str">
        <f>'2.1 Threats Impact'!B30</f>
        <v>Partial or total destruction</v>
      </c>
      <c r="C27" s="5" t="str">
        <f>'2.1 Threats Impact'!C30</f>
        <v>Death by murder or suicide, severe disability or impossibility to work (work-related injuries)</v>
      </c>
      <c r="D27" s="76">
        <f>'2.1 Threats Impact'!Z30</f>
        <v>3</v>
      </c>
      <c r="E27" s="76">
        <f>'2.2 Threat Likelihood'!K31</f>
        <v>2</v>
      </c>
      <c r="F27" s="6" t="str">
        <f t="shared" si="0"/>
        <v>Low</v>
      </c>
      <c r="G27" s="65"/>
    </row>
    <row r="28" spans="1:7" ht="15" x14ac:dyDescent="0.35">
      <c r="A28" s="167"/>
      <c r="B28" s="5" t="str">
        <f>'2.1 Threats Impact'!B31</f>
        <v>Compromise of information</v>
      </c>
      <c r="C28" s="5" t="str">
        <f>'2.1 Threats Impact'!C31</f>
        <v>Disclosure of information both inside and outside the company</v>
      </c>
      <c r="D28" s="76">
        <f>'2.1 Threats Impact'!Z31</f>
        <v>4</v>
      </c>
      <c r="E28" s="76">
        <f>'2.2 Threat Likelihood'!K32</f>
        <v>3</v>
      </c>
      <c r="F28" s="6" t="str">
        <f t="shared" si="0"/>
        <v>High</v>
      </c>
      <c r="G28" s="65"/>
    </row>
    <row r="29" spans="1:7" ht="15" x14ac:dyDescent="0.35">
      <c r="A29" s="168"/>
      <c r="B29" s="5" t="str">
        <f>'2.1 Threats Impact'!B32</f>
        <v>Social engineering</v>
      </c>
      <c r="C29" s="5" t="str">
        <f>'2.1 Threats Impact'!C32</f>
        <v>Malevolent third-parties trying to extort information</v>
      </c>
      <c r="D29" s="76">
        <f>'2.1 Threats Impact'!Z32</f>
        <v>4</v>
      </c>
      <c r="E29" s="76">
        <f>'2.2 Threat Likelihood'!K33</f>
        <v>3</v>
      </c>
      <c r="F29" s="6" t="str">
        <f t="shared" si="0"/>
        <v>High</v>
      </c>
      <c r="G29" s="65"/>
    </row>
    <row r="30" spans="1:7" ht="15" x14ac:dyDescent="0.35">
      <c r="A30" s="166" t="str">
        <f>'2.1 Threats Impact'!A33</f>
        <v>Personnel PCs</v>
      </c>
      <c r="B30" s="5" t="str">
        <f>'2.1 Threats Impact'!B33</f>
        <v>Partial or total destruction</v>
      </c>
      <c r="C30" s="5" t="str">
        <f>'2.1 Threats Impact'!C33</f>
        <v>Accidental destruction of device during work (e.g. electrical damage, shutdown)</v>
      </c>
      <c r="D30" s="76">
        <f>'2.1 Threats Impact'!Z33</f>
        <v>2</v>
      </c>
      <c r="E30" s="76">
        <f>'2.2 Threat Likelihood'!K34</f>
        <v>3</v>
      </c>
      <c r="F30" s="6" t="str">
        <f t="shared" si="0"/>
        <v>Low</v>
      </c>
      <c r="G30" s="65"/>
    </row>
    <row r="31" spans="1:7" ht="15" x14ac:dyDescent="0.35">
      <c r="A31" s="167"/>
      <c r="B31" s="5" t="str">
        <f>'2.1 Threats Impact'!B34</f>
        <v>Partial or total destruction</v>
      </c>
      <c r="C31" s="5" t="str">
        <f>'2.1 Threats Impact'!C34</f>
        <v>Fire or damaging natural disaster</v>
      </c>
      <c r="D31" s="76">
        <f>'2.1 Threats Impact'!Z34</f>
        <v>2</v>
      </c>
      <c r="E31" s="76">
        <f>'2.2 Threat Likelihood'!K35</f>
        <v>2</v>
      </c>
      <c r="F31" s="6" t="str">
        <f t="shared" si="0"/>
        <v>Low</v>
      </c>
      <c r="G31" s="65"/>
    </row>
    <row r="32" spans="1:7" ht="27.75" x14ac:dyDescent="0.35">
      <c r="A32" s="167"/>
      <c r="B32" s="5" t="str">
        <f>'2.1 Threats Impact'!B35</f>
        <v>Partial or total destruction, compromise of information</v>
      </c>
      <c r="C32" s="5" t="str">
        <f>'2.1 Threats Impact'!C35</f>
        <v>Disgruntled employee intentionally causing damage (e.g. destruction or intrusion)</v>
      </c>
      <c r="D32" s="76">
        <f>'2.1 Threats Impact'!Z35</f>
        <v>2</v>
      </c>
      <c r="E32" s="76">
        <f>'2.2 Threat Likelihood'!K36</f>
        <v>3</v>
      </c>
      <c r="F32" s="6" t="str">
        <f t="shared" si="0"/>
        <v>Low</v>
      </c>
      <c r="G32" s="65"/>
    </row>
    <row r="33" spans="1:7" ht="15" x14ac:dyDescent="0.35">
      <c r="A33" s="167"/>
      <c r="B33" s="5" t="str">
        <f>'2.1 Threats Impact'!B36</f>
        <v>Compromise of information</v>
      </c>
      <c r="C33" s="5" t="str">
        <f>'2.1 Threats Impact'!C36</f>
        <v>Non-adherence to security practices (e.g. unauthorized usage of external disk drive)</v>
      </c>
      <c r="D33" s="76">
        <f>'2.1 Threats Impact'!Z36</f>
        <v>5</v>
      </c>
      <c r="E33" s="76">
        <f>'2.2 Threat Likelihood'!K37</f>
        <v>3</v>
      </c>
      <c r="F33" s="6" t="str">
        <f t="shared" si="0"/>
        <v>High</v>
      </c>
      <c r="G33" s="65"/>
    </row>
    <row r="34" spans="1:7" ht="15" x14ac:dyDescent="0.35">
      <c r="A34" s="167"/>
      <c r="B34" s="5" t="str">
        <f>'2.1 Threats Impact'!B37</f>
        <v>Compromise of information</v>
      </c>
      <c r="C34" s="5" t="str">
        <f>'2.1 Threats Impact'!C37</f>
        <v>Compromise by firmware or software vulnerability (e.g. zero-day vulnerability, supply chain compr.)</v>
      </c>
      <c r="D34" s="76">
        <f>'2.1 Threats Impact'!Z37</f>
        <v>4</v>
      </c>
      <c r="E34" s="76">
        <f>'2.2 Threat Likelihood'!K38</f>
        <v>3</v>
      </c>
      <c r="F34" s="6" t="str">
        <f t="shared" si="0"/>
        <v>High</v>
      </c>
      <c r="G34" s="65"/>
    </row>
    <row r="35" spans="1:7" ht="15" x14ac:dyDescent="0.35">
      <c r="A35" s="167"/>
      <c r="B35" s="5" t="str">
        <f>'2.1 Threats Impact'!B38</f>
        <v>Social engineering</v>
      </c>
      <c r="C35" s="5" t="str">
        <f>'2.1 Threats Impact'!C38</f>
        <v>Intruders gaining access to the machine (e.g. through call center calls)</v>
      </c>
      <c r="D35" s="76">
        <f>'2.1 Threats Impact'!Z38</f>
        <v>4</v>
      </c>
      <c r="E35" s="76">
        <f>'2.2 Threat Likelihood'!K39</f>
        <v>2</v>
      </c>
      <c r="F35" s="6" t="str">
        <f t="shared" si="0"/>
        <v>Medium</v>
      </c>
      <c r="G35" s="65"/>
    </row>
    <row r="36" spans="1:7" ht="15" x14ac:dyDescent="0.35">
      <c r="A36" s="168"/>
      <c r="B36" s="5" t="str">
        <f>'2.1 Threats Impact'!B39</f>
        <v>Theft</v>
      </c>
      <c r="C36" s="5" t="str">
        <f>'2.1 Threats Impact'!C39</f>
        <v>Physical theft of the machine</v>
      </c>
      <c r="D36" s="76">
        <f>'2.1 Threats Impact'!Z39</f>
        <v>2</v>
      </c>
      <c r="E36" s="76">
        <f>'2.2 Threat Likelihood'!K40</f>
        <v>3</v>
      </c>
      <c r="F36" s="6" t="str">
        <f t="shared" si="0"/>
        <v>Low</v>
      </c>
      <c r="G36" s="65"/>
    </row>
    <row r="37" spans="1:7" ht="15" x14ac:dyDescent="0.35">
      <c r="A37" s="166" t="str">
        <f>'2.1 Threats Impact'!A40</f>
        <v>Data center</v>
      </c>
      <c r="B37" s="5" t="str">
        <f>'2.1 Threats Impact'!B40</f>
        <v>Partial or total destruction</v>
      </c>
      <c r="C37" s="5" t="str">
        <f>'2.1 Threats Impact'!C40</f>
        <v>Fire or damaging natural disaster</v>
      </c>
      <c r="D37" s="76">
        <f>'2.1 Threats Impact'!Z40</f>
        <v>5</v>
      </c>
      <c r="E37" s="76">
        <f>'2.2 Threat Likelihood'!K41</f>
        <v>2</v>
      </c>
      <c r="F37" s="6" t="str">
        <f t="shared" si="0"/>
        <v>High</v>
      </c>
      <c r="G37" s="65"/>
    </row>
    <row r="38" spans="1:7" ht="15" x14ac:dyDescent="0.35">
      <c r="A38" s="167"/>
      <c r="B38" s="5" t="str">
        <f>'2.1 Threats Impact'!B41</f>
        <v>Partial or total destruction</v>
      </c>
      <c r="C38" s="5" t="str">
        <f>'2.1 Threats Impact'!C41</f>
        <v>Terrorist / man-made attack</v>
      </c>
      <c r="D38" s="76">
        <f>'2.1 Threats Impact'!Z41</f>
        <v>5</v>
      </c>
      <c r="E38" s="76">
        <f>'2.2 Threat Likelihood'!K42</f>
        <v>2</v>
      </c>
      <c r="F38" s="6" t="str">
        <f t="shared" si="0"/>
        <v>High</v>
      </c>
      <c r="G38" s="65"/>
    </row>
    <row r="39" spans="1:7" ht="15" x14ac:dyDescent="0.35">
      <c r="A39" s="167"/>
      <c r="B39" s="5" t="str">
        <f>'2.1 Threats Impact'!B42</f>
        <v>Partial or total destruction</v>
      </c>
      <c r="C39" s="5" t="str">
        <f>'2.1 Threats Impact'!C42</f>
        <v>Disgruntled employee intentionally causing damage</v>
      </c>
      <c r="D39" s="76">
        <f>'2.1 Threats Impact'!Z42</f>
        <v>5</v>
      </c>
      <c r="E39" s="76">
        <f>'2.2 Threat Likelihood'!K43</f>
        <v>2</v>
      </c>
      <c r="F39" s="6" t="str">
        <f t="shared" si="0"/>
        <v>High</v>
      </c>
      <c r="G39" s="65"/>
    </row>
    <row r="40" spans="1:7" ht="15" x14ac:dyDescent="0.35">
      <c r="A40" s="167"/>
      <c r="B40" s="5" t="str">
        <f>'2.1 Threats Impact'!B43</f>
        <v>Compromise of information</v>
      </c>
      <c r="C40" s="5" t="str">
        <f>'2.1 Threats Impact'!C43</f>
        <v>Usage of ventilation system or non-locked access, forceful intrusion (e.g. blasting a door open)</v>
      </c>
      <c r="D40" s="76">
        <f>'2.1 Threats Impact'!Z43</f>
        <v>5</v>
      </c>
      <c r="E40" s="76">
        <f>'2.2 Threat Likelihood'!K44</f>
        <v>3</v>
      </c>
      <c r="F40" s="6" t="str">
        <f t="shared" si="0"/>
        <v>High</v>
      </c>
      <c r="G40" s="65"/>
    </row>
    <row r="41" spans="1:7" ht="15" x14ac:dyDescent="0.35">
      <c r="A41" s="168"/>
      <c r="B41" s="5" t="str">
        <f>'2.1 Threats Impact'!B44</f>
        <v>Compromise of information</v>
      </c>
      <c r="C41" s="5" t="str">
        <f>'2.1 Threats Impact'!C44</f>
        <v>Access due to security malpractice (door left open unintentionally)</v>
      </c>
      <c r="D41" s="76">
        <f>'2.1 Threats Impact'!Z44</f>
        <v>5</v>
      </c>
      <c r="E41" s="76">
        <f>'2.2 Threat Likelihood'!K45</f>
        <v>3</v>
      </c>
      <c r="F41" s="6" t="str">
        <f t="shared" si="0"/>
        <v>High</v>
      </c>
      <c r="G41" s="65"/>
    </row>
    <row r="42" spans="1:7" ht="15" x14ac:dyDescent="0.35">
      <c r="A42" s="166" t="str">
        <f>'2.1 Threats Impact'!A45</f>
        <v>Server room(s)</v>
      </c>
      <c r="B42" s="5" t="str">
        <f>'2.1 Threats Impact'!B45</f>
        <v>Partial or total destruction</v>
      </c>
      <c r="C42" s="5" t="str">
        <f>'2.1 Threats Impact'!C45</f>
        <v>Fire or damaging natural disaster</v>
      </c>
      <c r="D42" s="76">
        <f>'2.1 Threats Impact'!Z45</f>
        <v>5</v>
      </c>
      <c r="E42" s="76">
        <f>'2.2 Threat Likelihood'!K46</f>
        <v>2</v>
      </c>
      <c r="F42" s="6" t="str">
        <f t="shared" si="0"/>
        <v>High</v>
      </c>
      <c r="G42" s="65"/>
    </row>
    <row r="43" spans="1:7" ht="15" x14ac:dyDescent="0.35">
      <c r="A43" s="167"/>
      <c r="B43" s="5" t="str">
        <f>'2.1 Threats Impact'!B46</f>
        <v>Partial or total destruction</v>
      </c>
      <c r="C43" s="5" t="str">
        <f>'2.1 Threats Impact'!C46</f>
        <v>Terrorist / man-made attack</v>
      </c>
      <c r="D43" s="76">
        <f>'2.1 Threats Impact'!Z46</f>
        <v>5</v>
      </c>
      <c r="E43" s="76">
        <f>'2.2 Threat Likelihood'!K47</f>
        <v>2</v>
      </c>
      <c r="F43" s="6" t="str">
        <f t="shared" si="0"/>
        <v>High</v>
      </c>
      <c r="G43" s="65"/>
    </row>
    <row r="44" spans="1:7" ht="15" x14ac:dyDescent="0.35">
      <c r="A44" s="167"/>
      <c r="B44" s="5" t="str">
        <f>'2.1 Threats Impact'!B47</f>
        <v>Partial or total destruction</v>
      </c>
      <c r="C44" s="5" t="str">
        <f>'2.1 Threats Impact'!C47</f>
        <v>Disgruntled employee intentionally causing damage</v>
      </c>
      <c r="D44" s="76">
        <f>'2.1 Threats Impact'!Z47</f>
        <v>5</v>
      </c>
      <c r="E44" s="76">
        <f>'2.2 Threat Likelihood'!K48</f>
        <v>1</v>
      </c>
      <c r="F44" s="6" t="str">
        <f t="shared" si="0"/>
        <v>Low</v>
      </c>
      <c r="G44" s="65"/>
    </row>
    <row r="45" spans="1:7" ht="15" x14ac:dyDescent="0.35">
      <c r="A45" s="167"/>
      <c r="B45" s="5" t="str">
        <f>'2.1 Threats Impact'!B48</f>
        <v>Compromise of information</v>
      </c>
      <c r="C45" s="5" t="str">
        <f>'2.1 Threats Impact'!C48</f>
        <v>Usage of ventilation system or non-locked access, forceful intrusion (e.g. blasting a door open)</v>
      </c>
      <c r="D45" s="76">
        <f>'2.1 Threats Impact'!Z48</f>
        <v>5</v>
      </c>
      <c r="E45" s="76">
        <f>'2.2 Threat Likelihood'!K49</f>
        <v>3</v>
      </c>
      <c r="F45" s="6" t="str">
        <f t="shared" si="0"/>
        <v>High</v>
      </c>
      <c r="G45" s="65"/>
    </row>
    <row r="46" spans="1:7" ht="15" x14ac:dyDescent="0.35">
      <c r="A46" s="168"/>
      <c r="B46" s="5" t="str">
        <f>'2.1 Threats Impact'!B49</f>
        <v>Compromise of information</v>
      </c>
      <c r="C46" s="5" t="str">
        <f>'2.1 Threats Impact'!C49</f>
        <v>Access due to security malpractice (door left open unintentionally)</v>
      </c>
      <c r="D46" s="76">
        <f>'2.1 Threats Impact'!Z49</f>
        <v>5</v>
      </c>
      <c r="E46" s="76">
        <f>'2.2 Threat Likelihood'!K50</f>
        <v>3</v>
      </c>
      <c r="F46" s="6" t="str">
        <f t="shared" si="0"/>
        <v>High</v>
      </c>
      <c r="G46" s="65"/>
    </row>
    <row r="47" spans="1:7" ht="15" x14ac:dyDescent="0.35">
      <c r="A47" s="166" t="str">
        <f>'2.1 Threats Impact'!A50</f>
        <v>Servers</v>
      </c>
      <c r="B47" s="5" t="str">
        <f>'2.1 Threats Impact'!B50</f>
        <v>Partial or total destruction</v>
      </c>
      <c r="C47" s="5" t="str">
        <f>'2.1 Threats Impact'!C50</f>
        <v>Accidental destruction of device during work (e.g. electrical damage, shutdown)</v>
      </c>
      <c r="D47" s="76">
        <f>'2.1 Threats Impact'!Z50</f>
        <v>4</v>
      </c>
      <c r="E47" s="76">
        <f>'2.2 Threat Likelihood'!K51</f>
        <v>2</v>
      </c>
      <c r="F47" s="6" t="str">
        <f t="shared" si="0"/>
        <v>Medium</v>
      </c>
      <c r="G47" s="65"/>
    </row>
    <row r="48" spans="1:7" ht="15" x14ac:dyDescent="0.35">
      <c r="A48" s="167"/>
      <c r="B48" s="5" t="str">
        <f>'2.1 Threats Impact'!B51</f>
        <v>Partial or total destruction</v>
      </c>
      <c r="C48" s="5" t="str">
        <f>'2.1 Threats Impact'!C51</f>
        <v>Fire or damaging natural disaster</v>
      </c>
      <c r="D48" s="76">
        <f>'2.1 Threats Impact'!Z51</f>
        <v>4</v>
      </c>
      <c r="E48" s="76">
        <f>'2.2 Threat Likelihood'!K52</f>
        <v>4</v>
      </c>
      <c r="F48" s="6" t="str">
        <f t="shared" si="0"/>
        <v>High</v>
      </c>
      <c r="G48" s="65"/>
    </row>
    <row r="49" spans="1:7" ht="27.75" x14ac:dyDescent="0.35">
      <c r="A49" s="167"/>
      <c r="B49" s="5" t="str">
        <f>'2.1 Threats Impact'!B52</f>
        <v>Partial or total destruction, compromise of information</v>
      </c>
      <c r="C49" s="5" t="str">
        <f>'2.1 Threats Impact'!C52</f>
        <v>Disgruntled employee intentionally causing damage (e.g. destruction or intrusion)</v>
      </c>
      <c r="D49" s="76">
        <f>'2.1 Threats Impact'!Z52</f>
        <v>4</v>
      </c>
      <c r="E49" s="76">
        <f>'2.2 Threat Likelihood'!K53</f>
        <v>2</v>
      </c>
      <c r="F49" s="6" t="str">
        <f t="shared" si="0"/>
        <v>Medium</v>
      </c>
      <c r="G49" s="65"/>
    </row>
    <row r="50" spans="1:7" ht="15" x14ac:dyDescent="0.35">
      <c r="A50" s="167"/>
      <c r="B50" s="5" t="str">
        <f>'2.1 Threats Impact'!B53</f>
        <v>Compromise of information</v>
      </c>
      <c r="C50" s="5" t="str">
        <f>'2.1 Threats Impact'!C53</f>
        <v>Non-adherence to security practices (e.g. installation of unauthorized software, backdoors..)</v>
      </c>
      <c r="D50" s="76">
        <f>'2.1 Threats Impact'!Z53</f>
        <v>5</v>
      </c>
      <c r="E50" s="76">
        <f>'2.2 Threat Likelihood'!K54</f>
        <v>3</v>
      </c>
      <c r="F50" s="6" t="str">
        <f t="shared" si="0"/>
        <v>High</v>
      </c>
      <c r="G50" s="65"/>
    </row>
    <row r="51" spans="1:7" ht="15" x14ac:dyDescent="0.35">
      <c r="A51" s="167"/>
      <c r="B51" s="5" t="str">
        <f>'2.1 Threats Impact'!B54</f>
        <v>Compromise of information</v>
      </c>
      <c r="C51" s="5" t="str">
        <f>'2.1 Threats Impact'!C54</f>
        <v>Compromise by firmware or software vulnerability (e.g. zero-day vulnerability, supply chain compr.)</v>
      </c>
      <c r="D51" s="76">
        <f>'2.1 Threats Impact'!Z54</f>
        <v>5</v>
      </c>
      <c r="E51" s="76">
        <f>'2.2 Threat Likelihood'!K55</f>
        <v>3</v>
      </c>
      <c r="F51" s="6" t="str">
        <f t="shared" si="0"/>
        <v>High</v>
      </c>
      <c r="G51" s="65"/>
    </row>
    <row r="52" spans="1:7" ht="15" x14ac:dyDescent="0.35">
      <c r="A52" s="168"/>
      <c r="B52" s="5" t="str">
        <f>'2.1 Threats Impact'!B55</f>
        <v>Theft</v>
      </c>
      <c r="C52" s="5" t="str">
        <f>'2.1 Threats Impact'!C55</f>
        <v>Physical theft of the machine</v>
      </c>
      <c r="D52" s="76">
        <f>'2.1 Threats Impact'!Z55</f>
        <v>3</v>
      </c>
      <c r="E52" s="76">
        <f>'2.2 Threat Likelihood'!K56</f>
        <v>3</v>
      </c>
      <c r="F52" s="6" t="str">
        <f t="shared" si="0"/>
        <v>Medium</v>
      </c>
      <c r="G52" s="65"/>
    </row>
    <row r="53" spans="1:7" ht="15" x14ac:dyDescent="0.35">
      <c r="A53" s="166" t="str">
        <f>'2.1 Threats Impact'!A56</f>
        <v>Networking devices</v>
      </c>
      <c r="B53" s="5" t="str">
        <f>'2.1 Threats Impact'!B56</f>
        <v>Partial or total destruction</v>
      </c>
      <c r="C53" s="5" t="str">
        <f>'2.1 Threats Impact'!C56</f>
        <v>Accidental destruction of device during work (e.g. electrical damage, shutdown)</v>
      </c>
      <c r="D53" s="76">
        <f>'2.1 Threats Impact'!Z56</f>
        <v>3</v>
      </c>
      <c r="E53" s="76">
        <f>'2.2 Threat Likelihood'!K57</f>
        <v>3</v>
      </c>
      <c r="F53" s="6" t="str">
        <f t="shared" si="0"/>
        <v>Medium</v>
      </c>
      <c r="G53" s="65"/>
    </row>
    <row r="54" spans="1:7" ht="15" x14ac:dyDescent="0.35">
      <c r="A54" s="167"/>
      <c r="B54" s="5" t="str">
        <f>'2.1 Threats Impact'!B57</f>
        <v>Partial or total destruction</v>
      </c>
      <c r="C54" s="5" t="str">
        <f>'2.1 Threats Impact'!C57</f>
        <v>Fire or damaging natural disaster</v>
      </c>
      <c r="D54" s="76">
        <f>'2.1 Threats Impact'!Z57</f>
        <v>3</v>
      </c>
      <c r="E54" s="76">
        <f>'2.2 Threat Likelihood'!K58</f>
        <v>4</v>
      </c>
      <c r="F54" s="6" t="str">
        <f t="shared" si="0"/>
        <v>High</v>
      </c>
      <c r="G54" s="65"/>
    </row>
    <row r="55" spans="1:7" ht="27.75" x14ac:dyDescent="0.35">
      <c r="A55" s="167"/>
      <c r="B55" s="5" t="str">
        <f>'2.1 Threats Impact'!B58</f>
        <v>Partial or total destruction, compromise of information</v>
      </c>
      <c r="C55" s="5" t="str">
        <f>'2.1 Threats Impact'!C58</f>
        <v>Disgruntled employee intentionally causing damage (e.g. destruction or intrusion)</v>
      </c>
      <c r="D55" s="76">
        <f>'2.1 Threats Impact'!Z58</f>
        <v>5</v>
      </c>
      <c r="E55" s="76">
        <f>'2.2 Threat Likelihood'!K59</f>
        <v>2</v>
      </c>
      <c r="F55" s="6" t="str">
        <f t="shared" si="0"/>
        <v>High</v>
      </c>
      <c r="G55" s="65"/>
    </row>
    <row r="56" spans="1:7" ht="15" x14ac:dyDescent="0.35">
      <c r="A56" s="167"/>
      <c r="B56" s="5" t="str">
        <f>'2.1 Threats Impact'!B59</f>
        <v>Compromise of information</v>
      </c>
      <c r="C56" s="5" t="str">
        <f>'2.1 Threats Impact'!C59</f>
        <v>Non-adherence to security practices (e.g. installation of third party firmware)</v>
      </c>
      <c r="D56" s="76">
        <f>'2.1 Threats Impact'!Z59</f>
        <v>5</v>
      </c>
      <c r="E56" s="76">
        <f>'2.2 Threat Likelihood'!K60</f>
        <v>3</v>
      </c>
      <c r="F56" s="6" t="str">
        <f t="shared" si="0"/>
        <v>High</v>
      </c>
      <c r="G56" s="65"/>
    </row>
    <row r="57" spans="1:7" ht="15" x14ac:dyDescent="0.35">
      <c r="A57" s="167"/>
      <c r="B57" s="5" t="str">
        <f>'2.1 Threats Impact'!B60</f>
        <v>Compromise of information</v>
      </c>
      <c r="C57" s="5" t="str">
        <f>'2.1 Threats Impact'!C60</f>
        <v>Compromise by firmware or software vulnerability (e.g. zero-day vulnerability, supply chain compr.)</v>
      </c>
      <c r="D57" s="76">
        <f>'2.1 Threats Impact'!Z60</f>
        <v>5</v>
      </c>
      <c r="E57" s="76">
        <f>'2.2 Threat Likelihood'!K61</f>
        <v>3</v>
      </c>
      <c r="F57" s="6" t="str">
        <f t="shared" si="0"/>
        <v>High</v>
      </c>
      <c r="G57" s="65"/>
    </row>
    <row r="58" spans="1:7" ht="15" x14ac:dyDescent="0.35">
      <c r="A58" s="167"/>
      <c r="B58" s="5" t="str">
        <f>'2.1 Threats Impact'!B61</f>
        <v>Jamming</v>
      </c>
      <c r="C58" s="5" t="str">
        <f>'2.1 Threats Impact'!C61</f>
        <v xml:space="preserve">Intruders using jammers, cutting network cables, DDoS </v>
      </c>
      <c r="D58" s="76">
        <f>'2.1 Threats Impact'!Z61</f>
        <v>4</v>
      </c>
      <c r="E58" s="76">
        <f>'2.2 Threat Likelihood'!K62</f>
        <v>2</v>
      </c>
      <c r="F58" s="6" t="str">
        <f t="shared" si="0"/>
        <v>Medium</v>
      </c>
      <c r="G58" s="65"/>
    </row>
    <row r="59" spans="1:7" ht="15" x14ac:dyDescent="0.35">
      <c r="A59" s="167"/>
      <c r="B59" s="5" t="str">
        <f>'2.1 Threats Impact'!B62</f>
        <v>Spoofing</v>
      </c>
      <c r="C59" s="5" t="str">
        <f>'2.1 Threats Impact'!C62</f>
        <v>MITM attack spoofing origin of packets</v>
      </c>
      <c r="D59" s="76">
        <f>'2.1 Threats Impact'!Z62</f>
        <v>3</v>
      </c>
      <c r="E59" s="76">
        <f>'2.2 Threat Likelihood'!K63</f>
        <v>3</v>
      </c>
      <c r="F59" s="6" t="str">
        <f t="shared" si="0"/>
        <v>Medium</v>
      </c>
      <c r="G59" s="65"/>
    </row>
    <row r="60" spans="1:7" ht="15" x14ac:dyDescent="0.35">
      <c r="A60" s="168"/>
      <c r="B60" s="5" t="str">
        <f>'2.1 Threats Impact'!B63</f>
        <v>Theft</v>
      </c>
      <c r="C60" s="5" t="str">
        <f>'2.1 Threats Impact'!C63</f>
        <v>Physical theft of the machine</v>
      </c>
      <c r="D60" s="76">
        <f>'2.1 Threats Impact'!Z63</f>
        <v>4</v>
      </c>
      <c r="E60" s="76">
        <f>'2.2 Threat Likelihood'!K64</f>
        <v>3</v>
      </c>
      <c r="F60" s="6" t="str">
        <f t="shared" si="0"/>
        <v>High</v>
      </c>
      <c r="G60" s="65"/>
    </row>
    <row r="61" spans="1:7" ht="15" x14ac:dyDescent="0.35">
      <c r="A61" s="166" t="str">
        <f>'2.1 Threats Impact'!A64</f>
        <v>Storage devices</v>
      </c>
      <c r="B61" s="5" t="str">
        <f>'2.1 Threats Impact'!B64</f>
        <v>Partial or total destruction</v>
      </c>
      <c r="C61" s="5" t="str">
        <f>'2.1 Threats Impact'!C64</f>
        <v>Accidental destruction of device during work (e.g. electrical damage, shutdown)</v>
      </c>
      <c r="D61" s="76">
        <f>'2.1 Threats Impact'!Z64</f>
        <v>5</v>
      </c>
      <c r="E61" s="76">
        <f>'2.2 Threat Likelihood'!K65</f>
        <v>3</v>
      </c>
      <c r="F61" s="6" t="str">
        <f t="shared" si="0"/>
        <v>High</v>
      </c>
      <c r="G61" s="65"/>
    </row>
    <row r="62" spans="1:7" ht="15" x14ac:dyDescent="0.35">
      <c r="A62" s="167"/>
      <c r="B62" s="5" t="str">
        <f>'2.1 Threats Impact'!B65</f>
        <v>Partial or total destruction</v>
      </c>
      <c r="C62" s="5" t="str">
        <f>'2.1 Threats Impact'!C65</f>
        <v>Fire or damaging natural disaster</v>
      </c>
      <c r="D62" s="76">
        <f>'2.1 Threats Impact'!Z65</f>
        <v>5</v>
      </c>
      <c r="E62" s="76">
        <f>'2.2 Threat Likelihood'!K66</f>
        <v>4</v>
      </c>
      <c r="F62" s="6" t="str">
        <f t="shared" si="0"/>
        <v>High</v>
      </c>
      <c r="G62" s="65"/>
    </row>
    <row r="63" spans="1:7" ht="27.75" x14ac:dyDescent="0.35">
      <c r="A63" s="167"/>
      <c r="B63" s="5" t="str">
        <f>'2.1 Threats Impact'!B66</f>
        <v>Partial or total destruction, compromise of information</v>
      </c>
      <c r="C63" s="5" t="str">
        <f>'2.1 Threats Impact'!C66</f>
        <v>Disgruntled employee intentionally causing damage (e.g. destruction or intrusion)</v>
      </c>
      <c r="D63" s="76">
        <f>'2.1 Threats Impact'!Z66</f>
        <v>5</v>
      </c>
      <c r="E63" s="76">
        <f>'2.2 Threat Likelihood'!K67</f>
        <v>2</v>
      </c>
      <c r="F63" s="6" t="str">
        <f t="shared" si="0"/>
        <v>High</v>
      </c>
      <c r="G63" s="65"/>
    </row>
    <row r="64" spans="1:7" ht="15" x14ac:dyDescent="0.35">
      <c r="A64" s="167"/>
      <c r="B64" s="5" t="str">
        <f>'2.1 Threats Impact'!B67</f>
        <v>Compromise of information</v>
      </c>
      <c r="C64" s="5" t="str">
        <f>'2.1 Threats Impact'!C67</f>
        <v>Non-adherence to security practices (e.g. installation of third party firmware)</v>
      </c>
      <c r="D64" s="76">
        <f>'2.1 Threats Impact'!Z67</f>
        <v>5</v>
      </c>
      <c r="E64" s="76">
        <f>'2.2 Threat Likelihood'!K68</f>
        <v>3</v>
      </c>
      <c r="F64" s="6" t="str">
        <f t="shared" si="0"/>
        <v>High</v>
      </c>
      <c r="G64" s="65"/>
    </row>
    <row r="65" spans="1:7" ht="15" x14ac:dyDescent="0.35">
      <c r="A65" s="167"/>
      <c r="B65" s="5" t="str">
        <f>'2.1 Threats Impact'!B68</f>
        <v>Compromise of information</v>
      </c>
      <c r="C65" s="5" t="str">
        <f>'2.1 Threats Impact'!C68</f>
        <v>Compromise by firmware or software vulnerability (e.g. zero-day vulnerability, supply chain compr.)</v>
      </c>
      <c r="D65" s="76">
        <f>'2.1 Threats Impact'!Z68</f>
        <v>5</v>
      </c>
      <c r="E65" s="76">
        <f>'2.2 Threat Likelihood'!K69</f>
        <v>3</v>
      </c>
      <c r="F65" s="6" t="str">
        <f t="shared" si="0"/>
        <v>High</v>
      </c>
      <c r="G65" s="65"/>
    </row>
    <row r="66" spans="1:7" ht="15" x14ac:dyDescent="0.35">
      <c r="A66" s="168"/>
      <c r="B66" s="5" t="str">
        <f>'2.1 Threats Impact'!B69</f>
        <v>Theft</v>
      </c>
      <c r="C66" s="5" t="str">
        <f>'2.1 Threats Impact'!C69</f>
        <v>Physical theft of the machine</v>
      </c>
      <c r="D66" s="76">
        <f>'2.1 Threats Impact'!Z69</f>
        <v>3</v>
      </c>
      <c r="E66" s="76">
        <f>'2.2 Threat Likelihood'!K70</f>
        <v>3</v>
      </c>
      <c r="F66" s="6" t="str">
        <f t="shared" si="0"/>
        <v>Medium</v>
      </c>
      <c r="G66" s="65"/>
    </row>
    <row r="291" spans="4:4" x14ac:dyDescent="0.35">
      <c r="D291" s="77">
        <v>1</v>
      </c>
    </row>
  </sheetData>
  <mergeCells count="13">
    <mergeCell ref="A37:A41"/>
    <mergeCell ref="A42:A46"/>
    <mergeCell ref="A47:A52"/>
    <mergeCell ref="A53:A60"/>
    <mergeCell ref="A61:A66"/>
    <mergeCell ref="A2:F2"/>
    <mergeCell ref="A1:F1"/>
    <mergeCell ref="A30:A36"/>
    <mergeCell ref="A4:A8"/>
    <mergeCell ref="A9:A13"/>
    <mergeCell ref="A14:A20"/>
    <mergeCell ref="A21:A26"/>
    <mergeCell ref="A27:A29"/>
  </mergeCells>
  <conditionalFormatting sqref="D1:F1048576">
    <cfRule type="colorScale" priority="5">
      <colorScale>
        <cfvo type="min"/>
        <cfvo type="num" val="3"/>
        <cfvo type="max"/>
        <color rgb="FF63BE7B"/>
        <color rgb="FFFFEB84"/>
        <color rgb="FFF8696B"/>
      </colorScale>
    </cfRule>
  </conditionalFormatting>
  <conditionalFormatting sqref="F1:F1048576">
    <cfRule type="containsText" dxfId="13" priority="4" operator="containsText" text="Low">
      <formula>NOT(ISERROR(SEARCH("Low",F1)))</formula>
    </cfRule>
  </conditionalFormatting>
  <conditionalFormatting sqref="F4:F66">
    <cfRule type="cellIs" dxfId="12" priority="1" operator="equal">
      <formula>"Very High"</formula>
    </cfRule>
    <cfRule type="cellIs" dxfId="11" priority="2" operator="equal">
      <formula>"High"</formula>
    </cfRule>
    <cfRule type="cellIs" dxfId="10" priority="3" operator="equal">
      <formula>"Medium"</formula>
    </cfRule>
  </conditionalFormatting>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58"/>
  <sheetViews>
    <sheetView tabSelected="1" topLeftCell="E1" zoomScaleNormal="100" workbookViewId="0">
      <selection activeCell="L4" sqref="L4"/>
    </sheetView>
  </sheetViews>
  <sheetFormatPr defaultColWidth="17.33203125" defaultRowHeight="13.5" x14ac:dyDescent="0.35"/>
  <cols>
    <col min="1" max="1" width="26.1328125" bestFit="1" customWidth="1"/>
    <col min="2" max="2" width="29.33203125" style="67" bestFit="1" customWidth="1"/>
    <col min="3" max="3" width="40.265625" style="8" customWidth="1"/>
    <col min="4" max="4" width="48.73046875" style="83" bestFit="1" customWidth="1"/>
    <col min="5" max="5" width="61.1328125" style="93" bestFit="1" customWidth="1"/>
    <col min="6" max="6" width="12.06640625" style="10" bestFit="1" customWidth="1"/>
    <col min="7" max="7" width="12.3984375" style="10" bestFit="1" customWidth="1"/>
    <col min="8" max="8" width="12.06640625" style="65" bestFit="1" customWidth="1"/>
    <col min="9" max="9" width="10.46484375" style="57" bestFit="1" customWidth="1"/>
    <col min="10" max="10" width="12.3984375" style="57" bestFit="1" customWidth="1"/>
    <col min="11" max="11" width="15.6640625" style="10" bestFit="1" customWidth="1"/>
    <col min="12" max="12" width="9.265625" customWidth="1"/>
  </cols>
  <sheetData>
    <row r="1" spans="1:11" s="10" customFormat="1" ht="22.5" x14ac:dyDescent="0.35">
      <c r="A1" s="171" t="s">
        <v>76</v>
      </c>
      <c r="B1" s="172"/>
      <c r="C1" s="172"/>
      <c r="D1" s="172"/>
      <c r="E1" s="172"/>
      <c r="F1" s="172"/>
      <c r="G1" s="172"/>
      <c r="H1" s="172"/>
      <c r="I1" s="172"/>
      <c r="J1" s="172"/>
      <c r="K1" s="172"/>
    </row>
    <row r="2" spans="1:11" ht="17.649999999999999" x14ac:dyDescent="0.35">
      <c r="A2" s="169" t="s">
        <v>77</v>
      </c>
      <c r="B2" s="170"/>
      <c r="C2" s="170"/>
      <c r="D2" s="170"/>
      <c r="E2" s="170"/>
      <c r="F2" s="170"/>
      <c r="G2" s="170"/>
      <c r="H2" s="170"/>
      <c r="I2" s="170"/>
      <c r="J2" s="170"/>
      <c r="K2" s="170"/>
    </row>
    <row r="3" spans="1:11" s="108" customFormat="1" ht="60" x14ac:dyDescent="0.35">
      <c r="A3" s="85" t="s">
        <v>36</v>
      </c>
      <c r="B3" s="85" t="s">
        <v>97</v>
      </c>
      <c r="C3" s="88" t="s">
        <v>98</v>
      </c>
      <c r="D3" s="91" t="s">
        <v>236</v>
      </c>
      <c r="E3" s="91" t="s">
        <v>42</v>
      </c>
      <c r="F3" s="33" t="s">
        <v>295</v>
      </c>
      <c r="G3" s="33" t="s">
        <v>296</v>
      </c>
      <c r="H3" s="33" t="s">
        <v>273</v>
      </c>
      <c r="I3" s="33" t="s">
        <v>51</v>
      </c>
      <c r="J3" s="33" t="s">
        <v>52</v>
      </c>
      <c r="K3" s="33" t="s">
        <v>94</v>
      </c>
    </row>
    <row r="4" spans="1:11" ht="27" x14ac:dyDescent="0.35">
      <c r="A4" s="166" t="str">
        <f>'2.1 Threats Impact'!A7</f>
        <v>UTM device warehouse</v>
      </c>
      <c r="B4" s="5" t="str">
        <f>'2.1 Threats Impact'!B7</f>
        <v>Partial or total destruction</v>
      </c>
      <c r="C4" s="5" t="str">
        <f>'2.1 Threats Impact'!C7</f>
        <v>Fire or damaging natural disaster</v>
      </c>
      <c r="D4" s="81" t="s">
        <v>235</v>
      </c>
      <c r="E4" s="81" t="s">
        <v>265</v>
      </c>
      <c r="F4" s="6">
        <f>'2.1 Threats Impact'!Z7</f>
        <v>4</v>
      </c>
      <c r="G4" s="6">
        <f>'2.2 Threat Likelihood'!K8</f>
        <v>2</v>
      </c>
      <c r="H4" s="6" t="str">
        <f>IF(F4*G4&gt;=10,"High",IF(F4*G4&gt;6,"Medium","Low"))</f>
        <v>Medium</v>
      </c>
      <c r="I4" s="6">
        <v>3</v>
      </c>
      <c r="J4" s="6">
        <v>2</v>
      </c>
      <c r="K4" s="6" t="str">
        <f>IF(I4*J4&gt;=10,"High",IF(I4*J4&gt;6,"Medium","Low"))</f>
        <v>Low</v>
      </c>
    </row>
    <row r="5" spans="1:11" s="7" customFormat="1" ht="54" x14ac:dyDescent="0.35">
      <c r="A5" s="167"/>
      <c r="B5" s="5" t="str">
        <f>'2.1 Threats Impact'!B8</f>
        <v>Partial or total destruction</v>
      </c>
      <c r="C5" s="5" t="str">
        <f>'2.1 Threats Impact'!C8</f>
        <v>Terrorist / man-made attack</v>
      </c>
      <c r="D5" s="81" t="s">
        <v>240</v>
      </c>
      <c r="E5" s="81" t="s">
        <v>272</v>
      </c>
      <c r="F5" s="6">
        <f>'2.1 Threats Impact'!Z8</f>
        <v>4</v>
      </c>
      <c r="G5" s="6">
        <f>'2.2 Threat Likelihood'!K9</f>
        <v>2</v>
      </c>
      <c r="H5" s="6" t="str">
        <f t="shared" ref="H5:H66" si="0">IF(F5*G5&gt;=10,"High",IF(F5*G5&gt;6,"Medium","Low"))</f>
        <v>Medium</v>
      </c>
      <c r="I5" s="6">
        <v>4</v>
      </c>
      <c r="J5" s="106">
        <v>1</v>
      </c>
      <c r="K5" s="6" t="str">
        <f t="shared" ref="K5:K66" si="1">IF(I5*J5&gt;=10,"High",IF(I5*J5&gt;6,"Medium","Low"))</f>
        <v>Low</v>
      </c>
    </row>
    <row r="6" spans="1:11" ht="40.5" x14ac:dyDescent="0.35">
      <c r="A6" s="167"/>
      <c r="B6" s="5" t="str">
        <f>'2.1 Threats Impact'!B9</f>
        <v>Partial or total destruction</v>
      </c>
      <c r="C6" s="5" t="str">
        <f>'2.1 Threats Impact'!C9</f>
        <v>Disgruntled employee intentionally causing damage</v>
      </c>
      <c r="D6" s="81" t="s">
        <v>239</v>
      </c>
      <c r="E6" s="92" t="s">
        <v>279</v>
      </c>
      <c r="F6" s="6">
        <f>'2.1 Threats Impact'!Z9</f>
        <v>4</v>
      </c>
      <c r="G6" s="6">
        <f>'2.2 Threat Likelihood'!K10</f>
        <v>2</v>
      </c>
      <c r="H6" s="6" t="str">
        <f t="shared" si="0"/>
        <v>Medium</v>
      </c>
      <c r="I6" s="6">
        <v>2</v>
      </c>
      <c r="J6" s="6">
        <v>1</v>
      </c>
      <c r="K6" s="6" t="str">
        <f t="shared" si="1"/>
        <v>Low</v>
      </c>
    </row>
    <row r="7" spans="1:11" ht="40.5" x14ac:dyDescent="0.35">
      <c r="A7" s="167"/>
      <c r="B7" s="5" t="str">
        <f>'2.1 Threats Impact'!B10</f>
        <v>Compromise of information</v>
      </c>
      <c r="C7" s="5" t="str">
        <f>'2.1 Threats Impact'!C10</f>
        <v>Usage of ventilation system or non-locked access, forceful intrusion (e.g. blasting a door open)</v>
      </c>
      <c r="D7" s="81" t="s">
        <v>238</v>
      </c>
      <c r="E7" s="92" t="s">
        <v>283</v>
      </c>
      <c r="F7" s="6">
        <f>'2.1 Threats Impact'!Z10</f>
        <v>4</v>
      </c>
      <c r="G7" s="6">
        <f>'2.2 Threat Likelihood'!K11</f>
        <v>3</v>
      </c>
      <c r="H7" s="6" t="str">
        <f t="shared" si="0"/>
        <v>High</v>
      </c>
      <c r="I7" s="6">
        <v>3</v>
      </c>
      <c r="J7" s="106">
        <v>2</v>
      </c>
      <c r="K7" s="6" t="str">
        <f t="shared" si="1"/>
        <v>Low</v>
      </c>
    </row>
    <row r="8" spans="1:11" ht="54" x14ac:dyDescent="0.35">
      <c r="A8" s="168"/>
      <c r="B8" s="5" t="str">
        <f>'2.1 Threats Impact'!B11</f>
        <v>Compromise of information</v>
      </c>
      <c r="C8" s="5" t="str">
        <f>'2.1 Threats Impact'!C11</f>
        <v>Access due to security malpractice (door left open unintentionally)</v>
      </c>
      <c r="D8" s="81" t="s">
        <v>241</v>
      </c>
      <c r="E8" s="81" t="s">
        <v>285</v>
      </c>
      <c r="F8" s="6">
        <f>'2.1 Threats Impact'!Z11</f>
        <v>3</v>
      </c>
      <c r="G8" s="6">
        <f>'2.2 Threat Likelihood'!K12</f>
        <v>3</v>
      </c>
      <c r="H8" s="6" t="str">
        <f t="shared" si="0"/>
        <v>Medium</v>
      </c>
      <c r="I8" s="6">
        <v>2</v>
      </c>
      <c r="J8" s="6">
        <v>3</v>
      </c>
      <c r="K8" s="6" t="str">
        <f t="shared" si="1"/>
        <v>Low</v>
      </c>
    </row>
    <row r="9" spans="1:11" s="7" customFormat="1" ht="15" x14ac:dyDescent="0.4">
      <c r="A9" s="166" t="str">
        <f>'2.1 Threats Impact'!A12</f>
        <v>Wireless transmission dev.</v>
      </c>
      <c r="B9" s="97" t="str">
        <f>'2.1 Threats Impact'!B12</f>
        <v>Partial or total destruction</v>
      </c>
      <c r="C9" s="97" t="str">
        <f>'2.1 Threats Impact'!C12</f>
        <v>Fire or damaging natural disaster</v>
      </c>
      <c r="D9" s="98"/>
      <c r="E9" s="98"/>
      <c r="F9" s="6">
        <f>'2.1 Threats Impact'!Z12</f>
        <v>3</v>
      </c>
      <c r="G9" s="6">
        <f>'2.2 Threat Likelihood'!K13</f>
        <v>2</v>
      </c>
      <c r="H9" s="6" t="str">
        <f t="shared" si="0"/>
        <v>Low</v>
      </c>
      <c r="I9" s="100"/>
      <c r="J9" s="107"/>
      <c r="K9" s="101"/>
    </row>
    <row r="10" spans="1:11" s="7" customFormat="1" ht="15" x14ac:dyDescent="0.4">
      <c r="A10" s="167"/>
      <c r="B10" s="97" t="str">
        <f>'2.1 Threats Impact'!B13</f>
        <v>Partial or total destruction</v>
      </c>
      <c r="C10" s="97" t="str">
        <f>'2.1 Threats Impact'!C13</f>
        <v>Terrorist / man-made attack</v>
      </c>
      <c r="D10" s="98"/>
      <c r="E10" s="98"/>
      <c r="F10" s="6">
        <f>'2.1 Threats Impact'!Z13</f>
        <v>3</v>
      </c>
      <c r="G10" s="6">
        <f>'2.2 Threat Likelihood'!K14</f>
        <v>2</v>
      </c>
      <c r="H10" s="6" t="str">
        <f t="shared" si="0"/>
        <v>Low</v>
      </c>
      <c r="I10" s="100"/>
      <c r="J10" s="100"/>
      <c r="K10" s="101"/>
    </row>
    <row r="11" spans="1:11" s="95" customFormat="1" ht="15" x14ac:dyDescent="0.4">
      <c r="A11" s="167"/>
      <c r="B11" s="97" t="str">
        <f>'2.1 Threats Impact'!B14</f>
        <v>Partial or total destruction</v>
      </c>
      <c r="C11" s="97" t="str">
        <f>'2.1 Threats Impact'!C14</f>
        <v>Disgruntled employee intentionally causing damage</v>
      </c>
      <c r="D11" s="99"/>
      <c r="E11" s="99"/>
      <c r="F11" s="94">
        <f>'2.1 Threats Impact'!Z14</f>
        <v>3</v>
      </c>
      <c r="G11" s="94">
        <f>'2.2 Threat Likelihood'!K15</f>
        <v>2</v>
      </c>
      <c r="H11" s="6" t="str">
        <f t="shared" si="0"/>
        <v>Low</v>
      </c>
      <c r="I11" s="96"/>
      <c r="J11" s="96"/>
      <c r="K11" s="101"/>
    </row>
    <row r="12" spans="1:11" s="7" customFormat="1" ht="54" x14ac:dyDescent="0.35">
      <c r="A12" s="167"/>
      <c r="B12" s="5" t="str">
        <f>'2.1 Threats Impact'!B15</f>
        <v>Compromise of information</v>
      </c>
      <c r="C12" s="5" t="str">
        <f>'2.1 Threats Impact'!C15</f>
        <v>Compromise by firmware or software vulnerability (e.g. zero-day vulnerability, supply chain compr.)</v>
      </c>
      <c r="D12" s="81" t="s">
        <v>242</v>
      </c>
      <c r="E12" s="81" t="s">
        <v>278</v>
      </c>
      <c r="F12" s="6">
        <f>'2.1 Threats Impact'!Z15</f>
        <v>5</v>
      </c>
      <c r="G12" s="6">
        <f>'2.2 Threat Likelihood'!K16</f>
        <v>3</v>
      </c>
      <c r="H12" s="6" t="str">
        <f t="shared" si="0"/>
        <v>High</v>
      </c>
      <c r="I12" s="6">
        <v>3</v>
      </c>
      <c r="J12" s="6">
        <v>3</v>
      </c>
      <c r="K12" s="6" t="str">
        <f t="shared" si="1"/>
        <v>Medium</v>
      </c>
    </row>
    <row r="13" spans="1:11" ht="27" x14ac:dyDescent="0.35">
      <c r="A13" s="168"/>
      <c r="B13" s="5" t="str">
        <f>'2.1 Threats Impact'!B16</f>
        <v>Jamming</v>
      </c>
      <c r="C13" s="5" t="str">
        <f>'2.1 Threats Impact'!C16</f>
        <v>Deterioration in output signal strength, electrical damage or shutdown</v>
      </c>
      <c r="D13" s="81" t="s">
        <v>243</v>
      </c>
      <c r="E13" s="81" t="s">
        <v>282</v>
      </c>
      <c r="F13" s="6">
        <f>'2.1 Threats Impact'!Z16</f>
        <v>5</v>
      </c>
      <c r="G13" s="6">
        <f>'2.2 Threat Likelihood'!K17</f>
        <v>2</v>
      </c>
      <c r="H13" s="6" t="str">
        <f t="shared" si="0"/>
        <v>High</v>
      </c>
      <c r="I13" s="6">
        <v>3</v>
      </c>
      <c r="J13" s="106">
        <v>2</v>
      </c>
      <c r="K13" s="6" t="str">
        <f t="shared" si="1"/>
        <v>Low</v>
      </c>
    </row>
    <row r="14" spans="1:11" ht="27" x14ac:dyDescent="0.35">
      <c r="A14" s="166" t="str">
        <f>'2.1 Threats Impact'!A17</f>
        <v>UTM devices</v>
      </c>
      <c r="B14" s="5" t="str">
        <f>'2.1 Threats Impact'!B17</f>
        <v>Partial or total destruction</v>
      </c>
      <c r="C14" s="5" t="str">
        <f>'2.1 Threats Impact'!C17</f>
        <v>Destruction by military-grade weaponry (e.g. unintentional earth-air missile shot towards the device)</v>
      </c>
      <c r="D14" s="82" t="s">
        <v>246</v>
      </c>
      <c r="E14" s="176" t="s">
        <v>292</v>
      </c>
      <c r="F14" s="6">
        <f>'2.1 Threats Impact'!Z17</f>
        <v>4</v>
      </c>
      <c r="G14" s="6">
        <f>'2.2 Threat Likelihood'!K18</f>
        <v>2</v>
      </c>
      <c r="H14" s="6" t="str">
        <f t="shared" si="0"/>
        <v>Medium</v>
      </c>
      <c r="I14" s="6">
        <v>3</v>
      </c>
      <c r="J14" s="6">
        <v>2</v>
      </c>
      <c r="K14" s="6" t="str">
        <f t="shared" si="1"/>
        <v>Low</v>
      </c>
    </row>
    <row r="15" spans="1:11" ht="27" x14ac:dyDescent="0.35">
      <c r="A15" s="167"/>
      <c r="B15" s="5" t="str">
        <f>'2.1 Threats Impact'!B18</f>
        <v>Partial or total destruction</v>
      </c>
      <c r="C15" s="5" t="str">
        <f>'2.1 Threats Impact'!C18</f>
        <v>Destruction by civilians (e.g. damage by annoyed neighbor during landing)</v>
      </c>
      <c r="D15" s="82" t="s">
        <v>246</v>
      </c>
      <c r="E15" s="177"/>
      <c r="F15" s="6">
        <f>'2.1 Threats Impact'!Z18</f>
        <v>4</v>
      </c>
      <c r="G15" s="6">
        <f>'2.2 Threat Likelihood'!K19</f>
        <v>3</v>
      </c>
      <c r="H15" s="6" t="str">
        <f t="shared" si="0"/>
        <v>High</v>
      </c>
      <c r="I15" s="6">
        <v>3</v>
      </c>
      <c r="J15" s="106">
        <v>2</v>
      </c>
      <c r="K15" s="6" t="str">
        <f t="shared" si="1"/>
        <v>Low</v>
      </c>
    </row>
    <row r="16" spans="1:11" ht="27" x14ac:dyDescent="0.35">
      <c r="A16" s="167"/>
      <c r="B16" s="5" t="str">
        <f>'2.1 Threats Impact'!B19</f>
        <v>Partial or total destruction</v>
      </c>
      <c r="C16" s="5" t="str">
        <f>'2.1 Threats Impact'!C19</f>
        <v>Unexpected camera or sensor malfunction, lack of power during flight</v>
      </c>
      <c r="D16" s="81" t="s">
        <v>244</v>
      </c>
      <c r="E16" s="173" t="s">
        <v>293</v>
      </c>
      <c r="F16" s="6">
        <f>'2.1 Threats Impact'!Z19</f>
        <v>4</v>
      </c>
      <c r="G16" s="6">
        <f>'2.2 Threat Likelihood'!K20</f>
        <v>3</v>
      </c>
      <c r="H16" s="6" t="str">
        <f t="shared" si="0"/>
        <v>High</v>
      </c>
      <c r="I16" s="6">
        <v>3</v>
      </c>
      <c r="J16" s="6">
        <v>2</v>
      </c>
      <c r="K16" s="6" t="str">
        <f t="shared" si="1"/>
        <v>Low</v>
      </c>
    </row>
    <row r="17" spans="1:11" ht="27" x14ac:dyDescent="0.35">
      <c r="A17" s="167"/>
      <c r="B17" s="5" t="str">
        <f>'2.1 Threats Impact'!B20</f>
        <v>Partial or total destruction</v>
      </c>
      <c r="C17" s="5" t="str">
        <f>'2.1 Threats Impact'!C20</f>
        <v>Defective/tainted map or weather data</v>
      </c>
      <c r="D17" s="81" t="s">
        <v>245</v>
      </c>
      <c r="E17" s="175"/>
      <c r="F17" s="6">
        <f>'2.1 Threats Impact'!Z20</f>
        <v>4</v>
      </c>
      <c r="G17" s="6">
        <f>'2.2 Threat Likelihood'!K21</f>
        <v>3</v>
      </c>
      <c r="H17" s="6" t="str">
        <f t="shared" si="0"/>
        <v>High</v>
      </c>
      <c r="I17" s="6">
        <v>3</v>
      </c>
      <c r="J17" s="106">
        <v>3</v>
      </c>
      <c r="K17" s="6" t="str">
        <f t="shared" si="1"/>
        <v>Medium</v>
      </c>
    </row>
    <row r="18" spans="1:11" ht="27" x14ac:dyDescent="0.35">
      <c r="A18" s="167"/>
      <c r="B18" s="5" t="str">
        <f>'2.1 Threats Impact'!B21</f>
        <v>Partial or total destruction</v>
      </c>
      <c r="C18" s="5" t="str">
        <f>'2.1 Threats Impact'!C21</f>
        <v>Unexpected weather or natural event</v>
      </c>
      <c r="D18" s="81" t="s">
        <v>247</v>
      </c>
      <c r="E18" s="174"/>
      <c r="F18" s="6">
        <f>'2.1 Threats Impact'!Z21</f>
        <v>4</v>
      </c>
      <c r="G18" s="6">
        <f>'2.2 Threat Likelihood'!K22</f>
        <v>4</v>
      </c>
      <c r="H18" s="6" t="str">
        <f t="shared" si="0"/>
        <v>High</v>
      </c>
      <c r="I18" s="6">
        <v>4</v>
      </c>
      <c r="J18" s="6">
        <v>2</v>
      </c>
      <c r="K18" s="6" t="str">
        <f t="shared" si="1"/>
        <v>Medium</v>
      </c>
    </row>
    <row r="19" spans="1:11" ht="27" x14ac:dyDescent="0.35">
      <c r="A19" s="167"/>
      <c r="B19" s="5" t="str">
        <f>'2.1 Threats Impact'!B22</f>
        <v>Partial or total destruction</v>
      </c>
      <c r="C19" s="5" t="str">
        <f>'2.1 Threats Impact'!C22</f>
        <v>Collision with birds, animals, another UTM device or aerial manned devices</v>
      </c>
      <c r="D19" s="81" t="s">
        <v>248</v>
      </c>
      <c r="E19" s="81" t="s">
        <v>294</v>
      </c>
      <c r="F19" s="6">
        <f>'2.1 Threats Impact'!Z22</f>
        <v>4</v>
      </c>
      <c r="G19" s="6">
        <f>'2.2 Threat Likelihood'!K23</f>
        <v>4</v>
      </c>
      <c r="H19" s="6" t="str">
        <f t="shared" si="0"/>
        <v>High</v>
      </c>
      <c r="I19" s="6">
        <v>3</v>
      </c>
      <c r="J19" s="106">
        <v>3</v>
      </c>
      <c r="K19" s="6" t="str">
        <f t="shared" si="1"/>
        <v>Medium</v>
      </c>
    </row>
    <row r="20" spans="1:11" ht="27" x14ac:dyDescent="0.35">
      <c r="A20" s="168"/>
      <c r="B20" s="5" t="str">
        <f>'2.1 Threats Impact'!B23</f>
        <v>Theft</v>
      </c>
      <c r="C20" s="5" t="str">
        <f>'2.1 Threats Impact'!C23</f>
        <v>Device defenseless during takeoff or landing</v>
      </c>
      <c r="D20" s="81" t="s">
        <v>249</v>
      </c>
      <c r="E20" s="81" t="s">
        <v>292</v>
      </c>
      <c r="F20" s="6">
        <f>'2.1 Threats Impact'!Z23</f>
        <v>4</v>
      </c>
      <c r="G20" s="6">
        <f>'2.2 Threat Likelihood'!K24</f>
        <v>4</v>
      </c>
      <c r="H20" s="6" t="str">
        <f t="shared" si="0"/>
        <v>High</v>
      </c>
      <c r="I20" s="6">
        <v>4</v>
      </c>
      <c r="J20" s="6">
        <v>2</v>
      </c>
      <c r="K20" s="6" t="str">
        <f t="shared" si="1"/>
        <v>Medium</v>
      </c>
    </row>
    <row r="21" spans="1:11" ht="40.5" x14ac:dyDescent="0.35">
      <c r="A21" s="166" t="str">
        <f>'2.1 Threats Impact'!A24</f>
        <v>UTM control room</v>
      </c>
      <c r="B21" s="5" t="str">
        <f>'2.1 Threats Impact'!B24</f>
        <v>Partial or total destruction</v>
      </c>
      <c r="C21" s="5" t="str">
        <f>'2.1 Threats Impact'!C24</f>
        <v>Fire or damaging natural disaster</v>
      </c>
      <c r="D21" s="81" t="s">
        <v>235</v>
      </c>
      <c r="E21" s="81" t="s">
        <v>266</v>
      </c>
      <c r="F21" s="6">
        <f>'2.1 Threats Impact'!Z24</f>
        <v>5</v>
      </c>
      <c r="G21" s="6">
        <f>'2.2 Threat Likelihood'!K25</f>
        <v>2</v>
      </c>
      <c r="H21" s="6" t="str">
        <f t="shared" si="0"/>
        <v>High</v>
      </c>
      <c r="I21" s="6">
        <v>4</v>
      </c>
      <c r="J21" s="106">
        <v>2</v>
      </c>
      <c r="K21" s="6" t="str">
        <f t="shared" si="1"/>
        <v>Medium</v>
      </c>
    </row>
    <row r="22" spans="1:11" ht="54" x14ac:dyDescent="0.35">
      <c r="A22" s="167"/>
      <c r="B22" s="5" t="str">
        <f>'2.1 Threats Impact'!B25</f>
        <v>Partial or total destruction</v>
      </c>
      <c r="C22" s="5" t="str">
        <f>'2.1 Threats Impact'!C25</f>
        <v>Terrorist / man-made attack</v>
      </c>
      <c r="D22" s="81" t="s">
        <v>240</v>
      </c>
      <c r="E22" s="81" t="s">
        <v>291</v>
      </c>
      <c r="F22" s="6">
        <f>'2.1 Threats Impact'!Z25</f>
        <v>5</v>
      </c>
      <c r="G22" s="6">
        <f>'2.2 Threat Likelihood'!K26</f>
        <v>2</v>
      </c>
      <c r="H22" s="6" t="str">
        <f t="shared" si="0"/>
        <v>High</v>
      </c>
      <c r="I22" s="6">
        <v>3</v>
      </c>
      <c r="J22" s="6">
        <v>1</v>
      </c>
      <c r="K22" s="6" t="str">
        <f t="shared" si="1"/>
        <v>Low</v>
      </c>
    </row>
    <row r="23" spans="1:11" ht="40.5" x14ac:dyDescent="0.35">
      <c r="A23" s="167"/>
      <c r="B23" s="5" t="str">
        <f>'2.1 Threats Impact'!B26</f>
        <v>Partial or total destruction</v>
      </c>
      <c r="C23" s="5" t="str">
        <f>'2.1 Threats Impact'!C26</f>
        <v>Disgruntled employee intentionally causing damage</v>
      </c>
      <c r="D23" s="81" t="s">
        <v>239</v>
      </c>
      <c r="E23" s="92" t="s">
        <v>279</v>
      </c>
      <c r="F23" s="6">
        <f>'2.1 Threats Impact'!Z26</f>
        <v>5</v>
      </c>
      <c r="G23" s="6">
        <f>'2.2 Threat Likelihood'!K27</f>
        <v>2</v>
      </c>
      <c r="H23" s="6" t="str">
        <f t="shared" si="0"/>
        <v>High</v>
      </c>
      <c r="I23" s="6">
        <v>4</v>
      </c>
      <c r="J23" s="106">
        <v>2</v>
      </c>
      <c r="K23" s="6" t="str">
        <f t="shared" si="1"/>
        <v>Medium</v>
      </c>
    </row>
    <row r="24" spans="1:11" ht="40.5" x14ac:dyDescent="0.35">
      <c r="A24" s="167"/>
      <c r="B24" s="5" t="str">
        <f>'2.1 Threats Impact'!B27</f>
        <v>Compromise of information</v>
      </c>
      <c r="C24" s="5" t="str">
        <f>'2.1 Threats Impact'!C27</f>
        <v>Usage of ventilation system or non-locked access, forceful intrusion (e.g. blasting a door open)</v>
      </c>
      <c r="D24" s="81" t="s">
        <v>238</v>
      </c>
      <c r="E24" s="92" t="s">
        <v>283</v>
      </c>
      <c r="F24" s="6">
        <f>'2.1 Threats Impact'!Z27</f>
        <v>5</v>
      </c>
      <c r="G24" s="6">
        <f>'2.2 Threat Likelihood'!K28</f>
        <v>3</v>
      </c>
      <c r="H24" s="6" t="str">
        <f t="shared" si="0"/>
        <v>High</v>
      </c>
      <c r="I24" s="6">
        <v>3</v>
      </c>
      <c r="J24" s="6">
        <v>2</v>
      </c>
      <c r="K24" s="6" t="str">
        <f t="shared" si="1"/>
        <v>Low</v>
      </c>
    </row>
    <row r="25" spans="1:11" ht="54" x14ac:dyDescent="0.35">
      <c r="A25" s="167"/>
      <c r="B25" s="5" t="str">
        <f>'2.1 Threats Impact'!B28</f>
        <v>Compromise of information</v>
      </c>
      <c r="C25" s="5" t="str">
        <f>'2.1 Threats Impact'!C28</f>
        <v>Access due to security malpractice (door left open unintentionally)</v>
      </c>
      <c r="D25" s="81" t="s">
        <v>241</v>
      </c>
      <c r="E25" s="81" t="s">
        <v>285</v>
      </c>
      <c r="F25" s="6">
        <f>'2.1 Threats Impact'!Z28</f>
        <v>5</v>
      </c>
      <c r="G25" s="6">
        <f>'2.2 Threat Likelihood'!K29</f>
        <v>3</v>
      </c>
      <c r="H25" s="6" t="str">
        <f t="shared" si="0"/>
        <v>High</v>
      </c>
      <c r="I25" s="6">
        <v>3</v>
      </c>
      <c r="J25" s="106">
        <v>3</v>
      </c>
      <c r="K25" s="6" t="str">
        <f t="shared" si="1"/>
        <v>Medium</v>
      </c>
    </row>
    <row r="26" spans="1:11" ht="40.5" x14ac:dyDescent="0.35">
      <c r="A26" s="168"/>
      <c r="B26" s="5" t="str">
        <f>'2.1 Threats Impact'!B29</f>
        <v>Social engineering</v>
      </c>
      <c r="C26" s="5" t="str">
        <f>'2.1 Threats Impact'!C29</f>
        <v>Intruder posing as a personnel member (or cleaning workperson)</v>
      </c>
      <c r="D26" s="82" t="s">
        <v>250</v>
      </c>
      <c r="E26" s="81" t="s">
        <v>284</v>
      </c>
      <c r="F26" s="6">
        <f>'2.1 Threats Impact'!Z29</f>
        <v>3</v>
      </c>
      <c r="G26" s="6">
        <f>'2.2 Threat Likelihood'!K30</f>
        <v>3</v>
      </c>
      <c r="H26" s="6" t="str">
        <f t="shared" si="0"/>
        <v>Medium</v>
      </c>
      <c r="I26" s="6">
        <v>2</v>
      </c>
      <c r="J26" s="6">
        <v>3</v>
      </c>
      <c r="K26" s="6" t="str">
        <f t="shared" si="1"/>
        <v>Low</v>
      </c>
    </row>
    <row r="27" spans="1:11" ht="15" x14ac:dyDescent="0.4">
      <c r="A27" s="166" t="str">
        <f>'2.1 Threats Impact'!A30</f>
        <v>Personnel</v>
      </c>
      <c r="B27" s="5" t="str">
        <f>'2.1 Threats Impact'!B30</f>
        <v>Partial or total destruction</v>
      </c>
      <c r="C27" s="5" t="str">
        <f>'2.1 Threats Impact'!C30</f>
        <v>Death by murder or suicide, severe disability or impossibility to work (work-related injuries)</v>
      </c>
      <c r="D27" s="103"/>
      <c r="E27" s="102"/>
      <c r="F27" s="6">
        <f>'2.1 Threats Impact'!Z30</f>
        <v>3</v>
      </c>
      <c r="G27" s="6">
        <f>'2.2 Threat Likelihood'!K31</f>
        <v>2</v>
      </c>
      <c r="H27" s="6" t="str">
        <f t="shared" si="0"/>
        <v>Low</v>
      </c>
      <c r="I27" s="100"/>
      <c r="J27" s="107"/>
      <c r="K27" s="101"/>
    </row>
    <row r="28" spans="1:11" ht="54" x14ac:dyDescent="0.35">
      <c r="A28" s="167"/>
      <c r="B28" s="5" t="str">
        <f>'2.1 Threats Impact'!B31</f>
        <v>Compromise of information</v>
      </c>
      <c r="C28" s="5" t="str">
        <f>'2.1 Threats Impact'!C31</f>
        <v>Disclosure of information both inside and outside the company</v>
      </c>
      <c r="D28" s="82" t="s">
        <v>251</v>
      </c>
      <c r="E28" s="81" t="s">
        <v>290</v>
      </c>
      <c r="F28" s="6">
        <f>'2.1 Threats Impact'!Z31</f>
        <v>4</v>
      </c>
      <c r="G28" s="6">
        <f>'2.2 Threat Likelihood'!K32</f>
        <v>3</v>
      </c>
      <c r="H28" s="6" t="str">
        <f t="shared" si="0"/>
        <v>High</v>
      </c>
      <c r="I28" s="6">
        <v>3</v>
      </c>
      <c r="J28" s="6">
        <v>1</v>
      </c>
      <c r="K28" s="6" t="str">
        <f t="shared" si="1"/>
        <v>Low</v>
      </c>
    </row>
    <row r="29" spans="1:11" ht="54" x14ac:dyDescent="0.35">
      <c r="A29" s="168"/>
      <c r="B29" s="5" t="str">
        <f>'2.1 Threats Impact'!B32</f>
        <v>Social engineering</v>
      </c>
      <c r="C29" s="5" t="str">
        <f>'2.1 Threats Impact'!C32</f>
        <v>Malevolent third-parties trying to extort information</v>
      </c>
      <c r="D29" s="82" t="s">
        <v>251</v>
      </c>
      <c r="E29" s="81" t="s">
        <v>289</v>
      </c>
      <c r="F29" s="6">
        <f>'2.1 Threats Impact'!Z32</f>
        <v>4</v>
      </c>
      <c r="G29" s="6">
        <f>'2.2 Threat Likelihood'!K33</f>
        <v>3</v>
      </c>
      <c r="H29" s="6" t="str">
        <f t="shared" si="0"/>
        <v>High</v>
      </c>
      <c r="I29" s="6">
        <v>3</v>
      </c>
      <c r="J29" s="106">
        <v>1</v>
      </c>
      <c r="K29" s="6" t="str">
        <f t="shared" si="1"/>
        <v>Low</v>
      </c>
    </row>
    <row r="30" spans="1:11" ht="15" x14ac:dyDescent="0.4">
      <c r="A30" s="166" t="str">
        <f>'2.1 Threats Impact'!A33</f>
        <v>Personnel PCs</v>
      </c>
      <c r="B30" s="5" t="str">
        <f>'2.1 Threats Impact'!B33</f>
        <v>Partial or total destruction</v>
      </c>
      <c r="C30" s="5" t="str">
        <f>'2.1 Threats Impact'!C33</f>
        <v>Accidental destruction of device during work (e.g. electrical damage, shutdown)</v>
      </c>
      <c r="D30" s="98"/>
      <c r="E30" s="98"/>
      <c r="F30" s="6">
        <f>'2.1 Threats Impact'!Z33</f>
        <v>2</v>
      </c>
      <c r="G30" s="6">
        <f>'2.2 Threat Likelihood'!K34</f>
        <v>3</v>
      </c>
      <c r="H30" s="6" t="str">
        <f t="shared" si="0"/>
        <v>Low</v>
      </c>
      <c r="I30" s="100"/>
      <c r="J30" s="100"/>
      <c r="K30" s="101"/>
    </row>
    <row r="31" spans="1:11" ht="15" x14ac:dyDescent="0.4">
      <c r="A31" s="167"/>
      <c r="B31" s="5" t="str">
        <f>'2.1 Threats Impact'!B34</f>
        <v>Partial or total destruction</v>
      </c>
      <c r="C31" s="5" t="str">
        <f>'2.1 Threats Impact'!C34</f>
        <v>Fire or damaging natural disaster</v>
      </c>
      <c r="D31" s="98"/>
      <c r="E31" s="98"/>
      <c r="F31" s="6">
        <f>'2.1 Threats Impact'!Z34</f>
        <v>2</v>
      </c>
      <c r="G31" s="6">
        <f>'2.2 Threat Likelihood'!K35</f>
        <v>2</v>
      </c>
      <c r="H31" s="6" t="str">
        <f t="shared" si="0"/>
        <v>Low</v>
      </c>
      <c r="I31" s="100"/>
      <c r="J31" s="107"/>
      <c r="K31" s="101"/>
    </row>
    <row r="32" spans="1:11" ht="27.75" x14ac:dyDescent="0.35">
      <c r="A32" s="167"/>
      <c r="B32" s="5" t="str">
        <f>'2.1 Threats Impact'!B35</f>
        <v>Partial or total destruction, compromise of information</v>
      </c>
      <c r="C32" s="5" t="str">
        <f>'2.1 Threats Impact'!C35</f>
        <v>Disgruntled employee intentionally causing damage (e.g. destruction or intrusion)</v>
      </c>
      <c r="D32" s="98"/>
      <c r="E32" s="102"/>
      <c r="F32" s="6">
        <f>'2.1 Threats Impact'!Z35</f>
        <v>2</v>
      </c>
      <c r="G32" s="6">
        <f>'2.2 Threat Likelihood'!K36</f>
        <v>3</v>
      </c>
      <c r="H32" s="6" t="str">
        <f t="shared" si="0"/>
        <v>Low</v>
      </c>
      <c r="I32" s="100"/>
      <c r="J32" s="100"/>
      <c r="K32" s="100"/>
    </row>
    <row r="33" spans="1:12" ht="40.5" x14ac:dyDescent="0.35">
      <c r="A33" s="167"/>
      <c r="B33" s="5" t="str">
        <f>'2.1 Threats Impact'!B36</f>
        <v>Compromise of information</v>
      </c>
      <c r="C33" s="5" t="str">
        <f>'2.1 Threats Impact'!C36</f>
        <v>Non-adherence to security practices (e.g. unauthorized usage of external disk drive)</v>
      </c>
      <c r="D33" s="81" t="s">
        <v>252</v>
      </c>
      <c r="E33" s="81" t="s">
        <v>287</v>
      </c>
      <c r="F33" s="6">
        <f>'2.1 Threats Impact'!Z36</f>
        <v>5</v>
      </c>
      <c r="G33" s="6">
        <f>'2.2 Threat Likelihood'!K37</f>
        <v>3</v>
      </c>
      <c r="H33" s="6" t="str">
        <f t="shared" si="0"/>
        <v>High</v>
      </c>
      <c r="I33" s="6">
        <v>3</v>
      </c>
      <c r="J33" s="106">
        <v>3</v>
      </c>
      <c r="K33" s="6" t="str">
        <f t="shared" si="1"/>
        <v>Medium</v>
      </c>
    </row>
    <row r="34" spans="1:12" ht="67.5" x14ac:dyDescent="0.35">
      <c r="A34" s="167"/>
      <c r="B34" s="5" t="str">
        <f>'2.1 Threats Impact'!B37</f>
        <v>Compromise of information</v>
      </c>
      <c r="C34" s="5" t="str">
        <f>'2.1 Threats Impact'!C37</f>
        <v>Compromise by firmware or software vulnerability (e.g. zero-day vulnerability, supply chain compr.)</v>
      </c>
      <c r="D34" s="81" t="s">
        <v>300</v>
      </c>
      <c r="E34" s="81" t="s">
        <v>288</v>
      </c>
      <c r="F34" s="6">
        <f>'2.1 Threats Impact'!Z37</f>
        <v>4</v>
      </c>
      <c r="G34" s="6">
        <f>'2.2 Threat Likelihood'!K38</f>
        <v>3</v>
      </c>
      <c r="H34" s="6" t="str">
        <f t="shared" si="0"/>
        <v>High</v>
      </c>
      <c r="I34" s="6">
        <v>3</v>
      </c>
      <c r="J34" s="6">
        <v>2</v>
      </c>
      <c r="K34" s="6" t="str">
        <f t="shared" si="1"/>
        <v>Low</v>
      </c>
    </row>
    <row r="35" spans="1:12" ht="40.5" x14ac:dyDescent="0.35">
      <c r="A35" s="167"/>
      <c r="B35" s="5" t="str">
        <f>'2.1 Threats Impact'!B38</f>
        <v>Social engineering</v>
      </c>
      <c r="C35" s="5" t="str">
        <f>'2.1 Threats Impact'!C38</f>
        <v>Intruders gaining access to the machine (e.g. through call center calls)</v>
      </c>
      <c r="D35" s="81" t="s">
        <v>250</v>
      </c>
      <c r="E35" s="81" t="s">
        <v>288</v>
      </c>
      <c r="F35" s="6">
        <f>'2.1 Threats Impact'!Z38</f>
        <v>4</v>
      </c>
      <c r="G35" s="6">
        <f>'2.2 Threat Likelihood'!K39</f>
        <v>2</v>
      </c>
      <c r="H35" s="6" t="str">
        <f t="shared" si="0"/>
        <v>Medium</v>
      </c>
      <c r="I35" s="6">
        <v>4</v>
      </c>
      <c r="J35" s="6">
        <v>2</v>
      </c>
      <c r="K35" s="6" t="str">
        <f t="shared" ref="K35" si="2">IF(I35*J35&gt;=10,"High",IF(I35*J35&gt;6,"Medium","Low"))</f>
        <v>Medium</v>
      </c>
      <c r="L35" s="70" t="s">
        <v>301</v>
      </c>
    </row>
    <row r="36" spans="1:12" ht="15" x14ac:dyDescent="0.4">
      <c r="A36" s="168"/>
      <c r="B36" s="5" t="str">
        <f>'2.1 Threats Impact'!B39</f>
        <v>Theft</v>
      </c>
      <c r="C36" s="5" t="str">
        <f>'2.1 Threats Impact'!C39</f>
        <v>Physical theft of the machine</v>
      </c>
      <c r="D36" s="98"/>
      <c r="E36" s="98"/>
      <c r="F36" s="6">
        <f>'2.1 Threats Impact'!Z39</f>
        <v>2</v>
      </c>
      <c r="G36" s="6">
        <f>'2.2 Threat Likelihood'!K40</f>
        <v>3</v>
      </c>
      <c r="H36" s="6" t="str">
        <f t="shared" si="0"/>
        <v>Low</v>
      </c>
      <c r="I36" s="100"/>
      <c r="J36" s="100"/>
      <c r="K36" s="101"/>
    </row>
    <row r="37" spans="1:12" ht="40.5" x14ac:dyDescent="0.35">
      <c r="A37" s="166" t="str">
        <f>'2.1 Threats Impact'!A40</f>
        <v>Data center</v>
      </c>
      <c r="B37" s="5" t="str">
        <f>'2.1 Threats Impact'!B40</f>
        <v>Partial or total destruction</v>
      </c>
      <c r="C37" s="5" t="str">
        <f>'2.1 Threats Impact'!C40</f>
        <v>Fire or damaging natural disaster</v>
      </c>
      <c r="D37" s="81" t="s">
        <v>254</v>
      </c>
      <c r="E37" s="81" t="s">
        <v>267</v>
      </c>
      <c r="F37" s="6">
        <f>'2.1 Threats Impact'!Z40</f>
        <v>5</v>
      </c>
      <c r="G37" s="6">
        <f>'2.2 Threat Likelihood'!K41</f>
        <v>2</v>
      </c>
      <c r="H37" s="6" t="str">
        <f t="shared" si="0"/>
        <v>High</v>
      </c>
      <c r="I37" s="6">
        <v>4</v>
      </c>
      <c r="J37" s="106">
        <v>2</v>
      </c>
      <c r="K37" s="6" t="str">
        <f t="shared" si="1"/>
        <v>Medium</v>
      </c>
    </row>
    <row r="38" spans="1:12" ht="67.5" x14ac:dyDescent="0.35">
      <c r="A38" s="167"/>
      <c r="B38" s="5" t="str">
        <f>'2.1 Threats Impact'!B41</f>
        <v>Partial or total destruction</v>
      </c>
      <c r="C38" s="5" t="str">
        <f>'2.1 Threats Impact'!C41</f>
        <v>Terrorist / man-made attack</v>
      </c>
      <c r="D38" s="81" t="s">
        <v>256</v>
      </c>
      <c r="E38" s="81" t="s">
        <v>272</v>
      </c>
      <c r="F38" s="6">
        <f>'2.1 Threats Impact'!Z41</f>
        <v>5</v>
      </c>
      <c r="G38" s="6">
        <f>'2.2 Threat Likelihood'!K42</f>
        <v>2</v>
      </c>
      <c r="H38" s="6" t="str">
        <f t="shared" si="0"/>
        <v>High</v>
      </c>
      <c r="I38" s="6">
        <v>4</v>
      </c>
      <c r="J38" s="6">
        <v>1</v>
      </c>
      <c r="K38" s="6" t="str">
        <f t="shared" si="1"/>
        <v>Low</v>
      </c>
    </row>
    <row r="39" spans="1:12" ht="40.5" x14ac:dyDescent="0.35">
      <c r="A39" s="167"/>
      <c r="B39" s="5" t="str">
        <f>'2.1 Threats Impact'!B42</f>
        <v>Partial or total destruction</v>
      </c>
      <c r="C39" s="5" t="str">
        <f>'2.1 Threats Impact'!C42</f>
        <v>Disgruntled employee intentionally causing damage</v>
      </c>
      <c r="D39" s="81" t="s">
        <v>239</v>
      </c>
      <c r="E39" s="92" t="s">
        <v>279</v>
      </c>
      <c r="F39" s="6">
        <f>'2.1 Threats Impact'!Z42</f>
        <v>5</v>
      </c>
      <c r="G39" s="6">
        <f>'2.2 Threat Likelihood'!K43</f>
        <v>2</v>
      </c>
      <c r="H39" s="6" t="str">
        <f t="shared" si="0"/>
        <v>High</v>
      </c>
      <c r="I39" s="6">
        <v>3</v>
      </c>
      <c r="J39" s="106">
        <v>2</v>
      </c>
      <c r="K39" s="6" t="str">
        <f t="shared" si="1"/>
        <v>Low</v>
      </c>
    </row>
    <row r="40" spans="1:12" ht="40.5" x14ac:dyDescent="0.35">
      <c r="A40" s="167"/>
      <c r="B40" s="5" t="str">
        <f>'2.1 Threats Impact'!B43</f>
        <v>Compromise of information</v>
      </c>
      <c r="C40" s="5" t="str">
        <f>'2.1 Threats Impact'!C43</f>
        <v>Usage of ventilation system or non-locked access, forceful intrusion (e.g. blasting a door open)</v>
      </c>
      <c r="D40" s="81" t="s">
        <v>238</v>
      </c>
      <c r="E40" s="92" t="s">
        <v>283</v>
      </c>
      <c r="F40" s="6">
        <f>'2.1 Threats Impact'!Z43</f>
        <v>5</v>
      </c>
      <c r="G40" s="6">
        <f>'2.2 Threat Likelihood'!K44</f>
        <v>3</v>
      </c>
      <c r="H40" s="6" t="str">
        <f t="shared" si="0"/>
        <v>High</v>
      </c>
      <c r="I40" s="6">
        <v>3</v>
      </c>
      <c r="J40" s="6">
        <v>3</v>
      </c>
      <c r="K40" s="6" t="str">
        <f t="shared" si="1"/>
        <v>Medium</v>
      </c>
    </row>
    <row r="41" spans="1:12" ht="54" x14ac:dyDescent="0.35">
      <c r="A41" s="168"/>
      <c r="B41" s="5" t="str">
        <f>'2.1 Threats Impact'!B44</f>
        <v>Compromise of information</v>
      </c>
      <c r="C41" s="5" t="str">
        <f>'2.1 Threats Impact'!C44</f>
        <v>Access due to security malpractice (door left open unintentionally)</v>
      </c>
      <c r="D41" s="81" t="s">
        <v>241</v>
      </c>
      <c r="E41" s="81" t="s">
        <v>285</v>
      </c>
      <c r="F41" s="6">
        <f>'2.1 Threats Impact'!Z44</f>
        <v>5</v>
      </c>
      <c r="G41" s="6">
        <f>'2.2 Threat Likelihood'!K45</f>
        <v>3</v>
      </c>
      <c r="H41" s="6" t="str">
        <f t="shared" si="0"/>
        <v>High</v>
      </c>
      <c r="I41" s="6">
        <v>4</v>
      </c>
      <c r="J41" s="106">
        <v>2</v>
      </c>
      <c r="K41" s="6" t="str">
        <f t="shared" si="1"/>
        <v>Medium</v>
      </c>
    </row>
    <row r="42" spans="1:12" ht="40.5" x14ac:dyDescent="0.35">
      <c r="A42" s="166" t="str">
        <f>'2.1 Threats Impact'!A45</f>
        <v>Server room(s)</v>
      </c>
      <c r="B42" s="5" t="str">
        <f>'2.1 Threats Impact'!B45</f>
        <v>Partial or total destruction</v>
      </c>
      <c r="C42" s="5" t="str">
        <f>'2.1 Threats Impact'!C45</f>
        <v>Fire or damaging natural disaster</v>
      </c>
      <c r="D42" s="81" t="s">
        <v>255</v>
      </c>
      <c r="E42" s="81" t="s">
        <v>267</v>
      </c>
      <c r="F42" s="6">
        <f>'2.1 Threats Impact'!Z45</f>
        <v>5</v>
      </c>
      <c r="G42" s="6">
        <f>'2.2 Threat Likelihood'!K46</f>
        <v>2</v>
      </c>
      <c r="H42" s="6" t="str">
        <f t="shared" si="0"/>
        <v>High</v>
      </c>
      <c r="I42" s="6">
        <v>4</v>
      </c>
      <c r="J42" s="6">
        <v>2</v>
      </c>
      <c r="K42" s="6" t="str">
        <f t="shared" si="1"/>
        <v>Medium</v>
      </c>
    </row>
    <row r="43" spans="1:12" ht="67.5" x14ac:dyDescent="0.35">
      <c r="A43" s="167"/>
      <c r="B43" s="5" t="str">
        <f>'2.1 Threats Impact'!B46</f>
        <v>Partial or total destruction</v>
      </c>
      <c r="C43" s="5" t="str">
        <f>'2.1 Threats Impact'!C46</f>
        <v>Terrorist / man-made attack</v>
      </c>
      <c r="D43" s="81" t="s">
        <v>257</v>
      </c>
      <c r="E43" s="81" t="s">
        <v>286</v>
      </c>
      <c r="F43" s="6">
        <f>'2.1 Threats Impact'!Z46</f>
        <v>5</v>
      </c>
      <c r="G43" s="6">
        <f>'2.2 Threat Likelihood'!K47</f>
        <v>2</v>
      </c>
      <c r="H43" s="6" t="str">
        <f t="shared" si="0"/>
        <v>High</v>
      </c>
      <c r="I43" s="6">
        <v>4</v>
      </c>
      <c r="J43" s="106">
        <v>1</v>
      </c>
      <c r="K43" s="6" t="str">
        <f t="shared" si="1"/>
        <v>Low</v>
      </c>
    </row>
    <row r="44" spans="1:12" ht="15" x14ac:dyDescent="0.4">
      <c r="A44" s="167"/>
      <c r="B44" s="5" t="str">
        <f>'2.1 Threats Impact'!B47</f>
        <v>Partial or total destruction</v>
      </c>
      <c r="C44" s="5" t="str">
        <f>'2.1 Threats Impact'!C47</f>
        <v>Disgruntled employee intentionally causing damage</v>
      </c>
      <c r="D44" s="98"/>
      <c r="E44" s="98"/>
      <c r="F44" s="6">
        <f>'2.1 Threats Impact'!Z47</f>
        <v>5</v>
      </c>
      <c r="G44" s="6">
        <f>'2.2 Threat Likelihood'!K48</f>
        <v>1</v>
      </c>
      <c r="H44" s="6" t="str">
        <f t="shared" si="0"/>
        <v>Low</v>
      </c>
      <c r="I44" s="100"/>
      <c r="J44" s="100"/>
      <c r="K44" s="101"/>
    </row>
    <row r="45" spans="1:12" ht="40.5" x14ac:dyDescent="0.35">
      <c r="A45" s="167"/>
      <c r="B45" s="5" t="str">
        <f>'2.1 Threats Impact'!B48</f>
        <v>Compromise of information</v>
      </c>
      <c r="C45" s="5" t="str">
        <f>'2.1 Threats Impact'!C48</f>
        <v>Usage of ventilation system or non-locked access, forceful intrusion (e.g. blasting a door open)</v>
      </c>
      <c r="D45" s="81" t="s">
        <v>238</v>
      </c>
      <c r="E45" s="92" t="s">
        <v>283</v>
      </c>
      <c r="F45" s="6">
        <f>'2.1 Threats Impact'!Z48</f>
        <v>5</v>
      </c>
      <c r="G45" s="6">
        <f>'2.2 Threat Likelihood'!K49</f>
        <v>3</v>
      </c>
      <c r="H45" s="6" t="str">
        <f t="shared" si="0"/>
        <v>High</v>
      </c>
      <c r="I45" s="6">
        <v>4</v>
      </c>
      <c r="J45" s="106">
        <v>2</v>
      </c>
      <c r="K45" s="6" t="str">
        <f t="shared" si="1"/>
        <v>Medium</v>
      </c>
    </row>
    <row r="46" spans="1:12" ht="54" x14ac:dyDescent="0.35">
      <c r="A46" s="168"/>
      <c r="B46" s="5" t="str">
        <f>'2.1 Threats Impact'!B49</f>
        <v>Compromise of information</v>
      </c>
      <c r="C46" s="5" t="str">
        <f>'2.1 Threats Impact'!C49</f>
        <v>Access due to security malpractice (door left open unintentionally)</v>
      </c>
      <c r="D46" s="81" t="s">
        <v>241</v>
      </c>
      <c r="E46" s="81" t="s">
        <v>285</v>
      </c>
      <c r="F46" s="6">
        <f>'2.1 Threats Impact'!Z49</f>
        <v>5</v>
      </c>
      <c r="G46" s="6">
        <f>'2.2 Threat Likelihood'!K50</f>
        <v>3</v>
      </c>
      <c r="H46" s="6" t="str">
        <f t="shared" si="0"/>
        <v>High</v>
      </c>
      <c r="I46" s="6">
        <v>3</v>
      </c>
      <c r="J46" s="6">
        <v>3</v>
      </c>
      <c r="K46" s="6" t="str">
        <f t="shared" si="1"/>
        <v>Medium</v>
      </c>
    </row>
    <row r="47" spans="1:12" ht="40.5" x14ac:dyDescent="0.35">
      <c r="A47" s="166" t="str">
        <f>'2.1 Threats Impact'!A50</f>
        <v>Servers</v>
      </c>
      <c r="B47" s="5" t="str">
        <f>'2.1 Threats Impact'!B50</f>
        <v>Partial or total destruction</v>
      </c>
      <c r="C47" s="5" t="str">
        <f>'2.1 Threats Impact'!C50</f>
        <v>Accidental destruction of device during work (e.g. electrical damage, shutdown)</v>
      </c>
      <c r="D47" s="81" t="s">
        <v>258</v>
      </c>
      <c r="E47" s="173" t="s">
        <v>268</v>
      </c>
      <c r="F47" s="6">
        <f>'2.1 Threats Impact'!Z50</f>
        <v>4</v>
      </c>
      <c r="G47" s="6">
        <f>'2.2 Threat Likelihood'!K51</f>
        <v>2</v>
      </c>
      <c r="H47" s="6" t="str">
        <f t="shared" si="0"/>
        <v>Medium</v>
      </c>
      <c r="I47" s="6">
        <v>3</v>
      </c>
      <c r="J47" s="106">
        <v>2</v>
      </c>
      <c r="K47" s="6" t="str">
        <f t="shared" si="1"/>
        <v>Low</v>
      </c>
    </row>
    <row r="48" spans="1:12" ht="27" x14ac:dyDescent="0.35">
      <c r="A48" s="167"/>
      <c r="B48" s="5" t="str">
        <f>'2.1 Threats Impact'!B51</f>
        <v>Partial or total destruction</v>
      </c>
      <c r="C48" s="5" t="str">
        <f>'2.1 Threats Impact'!C51</f>
        <v>Fire or damaging natural disaster</v>
      </c>
      <c r="D48" s="81" t="s">
        <v>259</v>
      </c>
      <c r="E48" s="174"/>
      <c r="F48" s="6">
        <f>'2.1 Threats Impact'!Z51</f>
        <v>4</v>
      </c>
      <c r="G48" s="6">
        <f>'2.2 Threat Likelihood'!K52</f>
        <v>4</v>
      </c>
      <c r="H48" s="6" t="str">
        <f t="shared" si="0"/>
        <v>High</v>
      </c>
      <c r="I48" s="6">
        <v>3</v>
      </c>
      <c r="J48" s="6">
        <v>3</v>
      </c>
      <c r="K48" s="6" t="str">
        <f t="shared" si="1"/>
        <v>Medium</v>
      </c>
    </row>
    <row r="49" spans="1:11" ht="40.5" x14ac:dyDescent="0.35">
      <c r="A49" s="167"/>
      <c r="B49" s="5" t="str">
        <f>'2.1 Threats Impact'!B52</f>
        <v>Partial or total destruction, compromise of information</v>
      </c>
      <c r="C49" s="5" t="str">
        <f>'2.1 Threats Impact'!C52</f>
        <v>Disgruntled employee intentionally causing damage (e.g. destruction or intrusion)</v>
      </c>
      <c r="D49" s="81" t="s">
        <v>239</v>
      </c>
      <c r="E49" s="92" t="s">
        <v>279</v>
      </c>
      <c r="F49" s="6">
        <f>'2.1 Threats Impact'!Z52</f>
        <v>4</v>
      </c>
      <c r="G49" s="6">
        <f>'2.2 Threat Likelihood'!K53</f>
        <v>2</v>
      </c>
      <c r="H49" s="6" t="str">
        <f t="shared" si="0"/>
        <v>Medium</v>
      </c>
      <c r="I49" s="6">
        <v>3</v>
      </c>
      <c r="J49" s="106">
        <v>2</v>
      </c>
      <c r="K49" s="6" t="str">
        <f t="shared" si="1"/>
        <v>Low</v>
      </c>
    </row>
    <row r="50" spans="1:11" ht="54" x14ac:dyDescent="0.35">
      <c r="A50" s="167"/>
      <c r="B50" s="5" t="str">
        <f>'2.1 Threats Impact'!B53</f>
        <v>Compromise of information</v>
      </c>
      <c r="C50" s="5" t="str">
        <f>'2.1 Threats Impact'!C53</f>
        <v>Non-adherence to security practices (e.g. installation of unauthorized software, backdoors..)</v>
      </c>
      <c r="D50" s="81" t="s">
        <v>262</v>
      </c>
      <c r="E50" s="81" t="s">
        <v>277</v>
      </c>
      <c r="F50" s="6">
        <f>'2.1 Threats Impact'!Z53</f>
        <v>5</v>
      </c>
      <c r="G50" s="6">
        <f>'2.2 Threat Likelihood'!K54</f>
        <v>3</v>
      </c>
      <c r="H50" s="6" t="str">
        <f t="shared" si="0"/>
        <v>High</v>
      </c>
      <c r="I50" s="6">
        <v>3</v>
      </c>
      <c r="J50" s="6">
        <v>2</v>
      </c>
      <c r="K50" s="6" t="str">
        <f t="shared" si="1"/>
        <v>Low</v>
      </c>
    </row>
    <row r="51" spans="1:11" ht="54" x14ac:dyDescent="0.35">
      <c r="A51" s="167"/>
      <c r="B51" s="5" t="str">
        <f>'2.1 Threats Impact'!B54</f>
        <v>Compromise of information</v>
      </c>
      <c r="C51" s="5" t="str">
        <f>'2.1 Threats Impact'!C54</f>
        <v>Compromise by firmware or software vulnerability (e.g. zero-day vulnerability, supply chain compr.)</v>
      </c>
      <c r="D51" s="81" t="s">
        <v>242</v>
      </c>
      <c r="E51" s="81" t="s">
        <v>276</v>
      </c>
      <c r="F51" s="6">
        <f>'2.1 Threats Impact'!Z54</f>
        <v>5</v>
      </c>
      <c r="G51" s="6">
        <f>'2.2 Threat Likelihood'!K55</f>
        <v>3</v>
      </c>
      <c r="H51" s="6" t="str">
        <f t="shared" si="0"/>
        <v>High</v>
      </c>
      <c r="I51" s="6">
        <v>3</v>
      </c>
      <c r="J51" s="106">
        <v>3</v>
      </c>
      <c r="K51" s="6" t="str">
        <f t="shared" si="1"/>
        <v>Medium</v>
      </c>
    </row>
    <row r="52" spans="1:11" ht="54" x14ac:dyDescent="0.35">
      <c r="A52" s="168"/>
      <c r="B52" s="5" t="str">
        <f>'2.1 Threats Impact'!B55</f>
        <v>Theft</v>
      </c>
      <c r="C52" s="5" t="str">
        <f>'2.1 Threats Impact'!C55</f>
        <v>Physical theft of the machine</v>
      </c>
      <c r="D52" s="81" t="s">
        <v>253</v>
      </c>
      <c r="E52" s="81" t="s">
        <v>275</v>
      </c>
      <c r="F52" s="6">
        <f>'2.1 Threats Impact'!Z55</f>
        <v>3</v>
      </c>
      <c r="G52" s="6">
        <f>'2.2 Threat Likelihood'!K56</f>
        <v>3</v>
      </c>
      <c r="H52" s="6" t="str">
        <f t="shared" si="0"/>
        <v>Medium</v>
      </c>
      <c r="I52" s="6">
        <v>2</v>
      </c>
      <c r="J52" s="6">
        <v>3</v>
      </c>
      <c r="K52" s="6" t="str">
        <f t="shared" si="1"/>
        <v>Low</v>
      </c>
    </row>
    <row r="53" spans="1:11" ht="40.5" x14ac:dyDescent="0.35">
      <c r="A53" s="166" t="str">
        <f>'2.1 Threats Impact'!A56</f>
        <v>Networking devices</v>
      </c>
      <c r="B53" s="5" t="str">
        <f>'2.1 Threats Impact'!B56</f>
        <v>Partial or total destruction</v>
      </c>
      <c r="C53" s="5" t="str">
        <f>'2.1 Threats Impact'!C56</f>
        <v>Accidental destruction of device during work (e.g. electrical damage, shutdown)</v>
      </c>
      <c r="D53" s="81" t="s">
        <v>258</v>
      </c>
      <c r="E53" s="173" t="s">
        <v>269</v>
      </c>
      <c r="F53" s="6">
        <f>'2.1 Threats Impact'!Z56</f>
        <v>3</v>
      </c>
      <c r="G53" s="6">
        <f>'2.2 Threat Likelihood'!K57</f>
        <v>3</v>
      </c>
      <c r="H53" s="6" t="str">
        <f t="shared" si="0"/>
        <v>Medium</v>
      </c>
      <c r="I53" s="6">
        <v>2</v>
      </c>
      <c r="J53" s="106">
        <v>2</v>
      </c>
      <c r="K53" s="6" t="str">
        <f t="shared" si="1"/>
        <v>Low</v>
      </c>
    </row>
    <row r="54" spans="1:11" ht="27" x14ac:dyDescent="0.35">
      <c r="A54" s="167"/>
      <c r="B54" s="5" t="str">
        <f>'2.1 Threats Impact'!B57</f>
        <v>Partial or total destruction</v>
      </c>
      <c r="C54" s="5" t="str">
        <f>'2.1 Threats Impact'!C57</f>
        <v>Fire or damaging natural disaster</v>
      </c>
      <c r="D54" s="81" t="s">
        <v>259</v>
      </c>
      <c r="E54" s="174"/>
      <c r="F54" s="6">
        <f>'2.1 Threats Impact'!Z57</f>
        <v>3</v>
      </c>
      <c r="G54" s="6">
        <f>'2.2 Threat Likelihood'!K58</f>
        <v>4</v>
      </c>
      <c r="H54" s="6" t="str">
        <f>IF(F54*G54&gt;=10,"High",IF(F54*G54&gt;6,"Medium","Low"))</f>
        <v>High</v>
      </c>
      <c r="I54" s="6">
        <v>3</v>
      </c>
      <c r="J54" s="6">
        <v>3</v>
      </c>
      <c r="K54" s="6" t="str">
        <f t="shared" si="1"/>
        <v>Medium</v>
      </c>
    </row>
    <row r="55" spans="1:11" ht="40.5" x14ac:dyDescent="0.35">
      <c r="A55" s="167"/>
      <c r="B55" s="5" t="str">
        <f>'2.1 Threats Impact'!B58</f>
        <v>Partial or total destruction, compromise of information</v>
      </c>
      <c r="C55" s="5" t="str">
        <f>'2.1 Threats Impact'!C58</f>
        <v>Disgruntled employee intentionally causing damage (e.g. destruction or intrusion)</v>
      </c>
      <c r="D55" s="81" t="s">
        <v>239</v>
      </c>
      <c r="E55" s="92" t="s">
        <v>279</v>
      </c>
      <c r="F55" s="6">
        <f>'2.1 Threats Impact'!Z58</f>
        <v>5</v>
      </c>
      <c r="G55" s="6">
        <f>'2.2 Threat Likelihood'!K59</f>
        <v>2</v>
      </c>
      <c r="H55" s="6" t="str">
        <f t="shared" si="0"/>
        <v>High</v>
      </c>
      <c r="I55" s="6">
        <v>2</v>
      </c>
      <c r="J55" s="106">
        <v>2</v>
      </c>
      <c r="K55" s="6" t="str">
        <f t="shared" si="1"/>
        <v>Low</v>
      </c>
    </row>
    <row r="56" spans="1:11" ht="54" x14ac:dyDescent="0.35">
      <c r="A56" s="167"/>
      <c r="B56" s="5" t="str">
        <f>'2.1 Threats Impact'!B59</f>
        <v>Compromise of information</v>
      </c>
      <c r="C56" s="5" t="str">
        <f>'2.1 Threats Impact'!C59</f>
        <v>Non-adherence to security practices (e.g. installation of third party firmware)</v>
      </c>
      <c r="D56" s="81" t="s">
        <v>263</v>
      </c>
      <c r="E56" s="81" t="s">
        <v>277</v>
      </c>
      <c r="F56" s="6">
        <f>'2.1 Threats Impact'!Z59</f>
        <v>5</v>
      </c>
      <c r="G56" s="6">
        <f>'2.2 Threat Likelihood'!K60</f>
        <v>3</v>
      </c>
      <c r="H56" s="6" t="str">
        <f t="shared" si="0"/>
        <v>High</v>
      </c>
      <c r="I56" s="6">
        <v>3</v>
      </c>
      <c r="J56" s="6">
        <v>2</v>
      </c>
      <c r="K56" s="6" t="str">
        <f t="shared" si="1"/>
        <v>Low</v>
      </c>
    </row>
    <row r="57" spans="1:11" ht="54" x14ac:dyDescent="0.35">
      <c r="A57" s="167"/>
      <c r="B57" s="5" t="str">
        <f>'2.1 Threats Impact'!B60</f>
        <v>Compromise of information</v>
      </c>
      <c r="C57" s="5" t="str">
        <f>'2.1 Threats Impact'!C60</f>
        <v>Compromise by firmware or software vulnerability (e.g. zero-day vulnerability, supply chain compr.)</v>
      </c>
      <c r="D57" s="81" t="s">
        <v>242</v>
      </c>
      <c r="E57" s="81" t="s">
        <v>278</v>
      </c>
      <c r="F57" s="6">
        <f>'2.1 Threats Impact'!Z60</f>
        <v>5</v>
      </c>
      <c r="G57" s="6">
        <f>'2.2 Threat Likelihood'!K61</f>
        <v>3</v>
      </c>
      <c r="H57" s="6" t="str">
        <f t="shared" si="0"/>
        <v>High</v>
      </c>
      <c r="I57" s="6">
        <v>3</v>
      </c>
      <c r="J57" s="106">
        <v>3</v>
      </c>
      <c r="K57" s="6" t="str">
        <f t="shared" si="1"/>
        <v>Medium</v>
      </c>
    </row>
    <row r="58" spans="1:11" ht="67.5" x14ac:dyDescent="0.35">
      <c r="A58" s="167"/>
      <c r="B58" s="5" t="str">
        <f>'2.1 Threats Impact'!B61</f>
        <v>Jamming</v>
      </c>
      <c r="C58" s="5" t="str">
        <f>'2.1 Threats Impact'!C61</f>
        <v xml:space="preserve">Intruders using jammers, cutting network cables, DDoS </v>
      </c>
      <c r="D58" s="81" t="s">
        <v>264</v>
      </c>
      <c r="E58" s="81" t="s">
        <v>280</v>
      </c>
      <c r="F58" s="6">
        <f>'2.1 Threats Impact'!Z61</f>
        <v>4</v>
      </c>
      <c r="G58" s="6">
        <f>'2.2 Threat Likelihood'!K62</f>
        <v>2</v>
      </c>
      <c r="H58" s="6" t="str">
        <f t="shared" si="0"/>
        <v>Medium</v>
      </c>
      <c r="I58" s="6">
        <v>3</v>
      </c>
      <c r="J58" s="6">
        <v>1</v>
      </c>
      <c r="K58" s="6" t="str">
        <f t="shared" si="1"/>
        <v>Low</v>
      </c>
    </row>
    <row r="59" spans="1:11" ht="27" x14ac:dyDescent="0.35">
      <c r="A59" s="167"/>
      <c r="B59" s="5" t="str">
        <f>'2.1 Threats Impact'!B62</f>
        <v>Spoofing</v>
      </c>
      <c r="C59" s="5" t="str">
        <f>'2.1 Threats Impact'!C62</f>
        <v>MITM attack spoofing origin of packets</v>
      </c>
      <c r="D59" s="81" t="s">
        <v>237</v>
      </c>
      <c r="E59" s="81" t="s">
        <v>281</v>
      </c>
      <c r="F59" s="6">
        <f>'2.1 Threats Impact'!Z62</f>
        <v>3</v>
      </c>
      <c r="G59" s="6">
        <f>'2.2 Threat Likelihood'!K63</f>
        <v>3</v>
      </c>
      <c r="H59" s="6" t="str">
        <f t="shared" si="0"/>
        <v>Medium</v>
      </c>
      <c r="I59" s="6">
        <v>3</v>
      </c>
      <c r="J59" s="106">
        <v>2</v>
      </c>
      <c r="K59" s="6" t="str">
        <f t="shared" si="1"/>
        <v>Low</v>
      </c>
    </row>
    <row r="60" spans="1:11" ht="54" x14ac:dyDescent="0.35">
      <c r="A60" s="168"/>
      <c r="B60" s="5" t="str">
        <f>'2.1 Threats Impact'!B63</f>
        <v>Theft</v>
      </c>
      <c r="C60" s="5" t="str">
        <f>'2.1 Threats Impact'!C63</f>
        <v>Physical theft of the machine</v>
      </c>
      <c r="D60" s="81" t="s">
        <v>253</v>
      </c>
      <c r="E60" s="81" t="s">
        <v>274</v>
      </c>
      <c r="F60" s="6">
        <f>'2.1 Threats Impact'!Z63</f>
        <v>4</v>
      </c>
      <c r="G60" s="6">
        <f>'2.2 Threat Likelihood'!K64</f>
        <v>3</v>
      </c>
      <c r="H60" s="6" t="str">
        <f t="shared" si="0"/>
        <v>High</v>
      </c>
      <c r="I60" s="6">
        <v>2</v>
      </c>
      <c r="J60" s="6">
        <v>3</v>
      </c>
      <c r="K60" s="6" t="str">
        <f t="shared" si="1"/>
        <v>Low</v>
      </c>
    </row>
    <row r="61" spans="1:11" ht="40.5" x14ac:dyDescent="0.35">
      <c r="A61" s="166" t="str">
        <f>'2.1 Threats Impact'!A64</f>
        <v>Storage devices</v>
      </c>
      <c r="B61" s="5" t="str">
        <f>'2.1 Threats Impact'!B64</f>
        <v>Partial or total destruction</v>
      </c>
      <c r="C61" s="5" t="str">
        <f>'2.1 Threats Impact'!C64</f>
        <v>Accidental destruction of device during work (e.g. electrical damage, shutdown)</v>
      </c>
      <c r="D61" s="81" t="s">
        <v>270</v>
      </c>
      <c r="E61" s="173" t="s">
        <v>269</v>
      </c>
      <c r="F61" s="6">
        <f>'2.1 Threats Impact'!Z64</f>
        <v>5</v>
      </c>
      <c r="G61" s="6">
        <f>'2.2 Threat Likelihood'!K65</f>
        <v>3</v>
      </c>
      <c r="H61" s="6" t="str">
        <f t="shared" si="0"/>
        <v>High</v>
      </c>
      <c r="I61" s="6">
        <v>4</v>
      </c>
      <c r="J61" s="106">
        <v>2</v>
      </c>
      <c r="K61" s="6" t="str">
        <f t="shared" si="1"/>
        <v>Medium</v>
      </c>
    </row>
    <row r="62" spans="1:11" ht="27" x14ac:dyDescent="0.35">
      <c r="A62" s="167"/>
      <c r="B62" s="5" t="str">
        <f>'2.1 Threats Impact'!B65</f>
        <v>Partial or total destruction</v>
      </c>
      <c r="C62" s="5" t="str">
        <f>'2.1 Threats Impact'!C65</f>
        <v>Fire or damaging natural disaster</v>
      </c>
      <c r="D62" s="81" t="s">
        <v>271</v>
      </c>
      <c r="E62" s="174"/>
      <c r="F62" s="6">
        <f>'2.1 Threats Impact'!Z65</f>
        <v>5</v>
      </c>
      <c r="G62" s="6">
        <f>'2.2 Threat Likelihood'!K66</f>
        <v>4</v>
      </c>
      <c r="H62" s="6" t="str">
        <f t="shared" si="0"/>
        <v>High</v>
      </c>
      <c r="I62" s="6">
        <v>4</v>
      </c>
      <c r="J62" s="6">
        <v>2</v>
      </c>
      <c r="K62" s="6" t="str">
        <f t="shared" si="1"/>
        <v>Medium</v>
      </c>
    </row>
    <row r="63" spans="1:11" ht="40.5" x14ac:dyDescent="0.35">
      <c r="A63" s="167"/>
      <c r="B63" s="5" t="str">
        <f>'2.1 Threats Impact'!B66</f>
        <v>Partial or total destruction, compromise of information</v>
      </c>
      <c r="C63" s="5" t="str">
        <f>'2.1 Threats Impact'!C66</f>
        <v>Disgruntled employee intentionally causing damage (e.g. destruction or intrusion)</v>
      </c>
      <c r="D63" s="81" t="s">
        <v>239</v>
      </c>
      <c r="E63" s="92" t="s">
        <v>279</v>
      </c>
      <c r="F63" s="6">
        <f>'2.1 Threats Impact'!Z66</f>
        <v>5</v>
      </c>
      <c r="G63" s="6">
        <f>'2.2 Threat Likelihood'!K67</f>
        <v>2</v>
      </c>
      <c r="H63" s="6" t="str">
        <f t="shared" si="0"/>
        <v>High</v>
      </c>
      <c r="I63" s="6">
        <v>3</v>
      </c>
      <c r="J63" s="106">
        <v>2</v>
      </c>
      <c r="K63" s="6" t="str">
        <f t="shared" si="1"/>
        <v>Low</v>
      </c>
    </row>
    <row r="64" spans="1:11" ht="54" x14ac:dyDescent="0.35">
      <c r="A64" s="167"/>
      <c r="B64" s="5" t="str">
        <f>'2.1 Threats Impact'!B67</f>
        <v>Compromise of information</v>
      </c>
      <c r="C64" s="5" t="str">
        <f>'2.1 Threats Impact'!C67</f>
        <v>Non-adherence to security practices (e.g. installation of third party firmware)</v>
      </c>
      <c r="D64" s="81" t="s">
        <v>263</v>
      </c>
      <c r="E64" s="81" t="s">
        <v>277</v>
      </c>
      <c r="F64" s="6">
        <f>'2.1 Threats Impact'!Z67</f>
        <v>5</v>
      </c>
      <c r="G64" s="6">
        <f>'2.2 Threat Likelihood'!K68</f>
        <v>3</v>
      </c>
      <c r="H64" s="6" t="str">
        <f t="shared" si="0"/>
        <v>High</v>
      </c>
      <c r="I64" s="6">
        <v>3</v>
      </c>
      <c r="J64" s="6">
        <v>2</v>
      </c>
      <c r="K64" s="6" t="str">
        <f t="shared" si="1"/>
        <v>Low</v>
      </c>
    </row>
    <row r="65" spans="1:11" ht="54" x14ac:dyDescent="0.35">
      <c r="A65" s="167"/>
      <c r="B65" s="5" t="str">
        <f>'2.1 Threats Impact'!B68</f>
        <v>Compromise of information</v>
      </c>
      <c r="C65" s="5" t="str">
        <f>'2.1 Threats Impact'!C68</f>
        <v>Compromise by firmware or software vulnerability (e.g. zero-day vulnerability, supply chain compr.)</v>
      </c>
      <c r="D65" s="81" t="s">
        <v>242</v>
      </c>
      <c r="E65" s="81" t="s">
        <v>276</v>
      </c>
      <c r="F65" s="6">
        <f>'2.1 Threats Impact'!Z68</f>
        <v>5</v>
      </c>
      <c r="G65" s="6">
        <f>'2.2 Threat Likelihood'!K69</f>
        <v>3</v>
      </c>
      <c r="H65" s="6" t="str">
        <f t="shared" si="0"/>
        <v>High</v>
      </c>
      <c r="I65" s="6">
        <v>3</v>
      </c>
      <c r="J65" s="106">
        <v>3</v>
      </c>
      <c r="K65" s="6" t="str">
        <f t="shared" si="1"/>
        <v>Medium</v>
      </c>
    </row>
    <row r="66" spans="1:11" ht="67.5" x14ac:dyDescent="0.35">
      <c r="A66" s="168"/>
      <c r="B66" s="5" t="str">
        <f>'2.1 Threats Impact'!B69</f>
        <v>Theft</v>
      </c>
      <c r="C66" s="5" t="str">
        <f>'2.1 Threats Impact'!C69</f>
        <v>Physical theft of the machine</v>
      </c>
      <c r="D66" s="81" t="s">
        <v>302</v>
      </c>
      <c r="E66" s="81" t="s">
        <v>274</v>
      </c>
      <c r="F66" s="6">
        <f>'2.1 Threats Impact'!Z69</f>
        <v>3</v>
      </c>
      <c r="G66" s="6">
        <f>'2.2 Threat Likelihood'!K70</f>
        <v>3</v>
      </c>
      <c r="H66" s="6" t="str">
        <f t="shared" si="0"/>
        <v>Medium</v>
      </c>
      <c r="I66" s="6">
        <v>2</v>
      </c>
      <c r="J66" s="6">
        <v>2</v>
      </c>
      <c r="K66" s="6" t="str">
        <f t="shared" si="1"/>
        <v>Low</v>
      </c>
    </row>
    <row r="232" spans="7:10" x14ac:dyDescent="0.35">
      <c r="G232" s="65"/>
      <c r="I232" s="65"/>
      <c r="J232" s="65"/>
    </row>
    <row r="233" spans="7:10" x14ac:dyDescent="0.35">
      <c r="G233" s="65"/>
      <c r="I233" s="65"/>
      <c r="J233" s="65"/>
    </row>
    <row r="234" spans="7:10" x14ac:dyDescent="0.35">
      <c r="G234" s="65"/>
      <c r="I234" s="65"/>
      <c r="J234" s="65"/>
    </row>
    <row r="235" spans="7:10" x14ac:dyDescent="0.35">
      <c r="G235" s="65"/>
      <c r="I235" s="65"/>
      <c r="J235" s="65"/>
    </row>
    <row r="236" spans="7:10" x14ac:dyDescent="0.35">
      <c r="G236" s="65"/>
      <c r="I236" s="65"/>
      <c r="J236" s="65"/>
    </row>
    <row r="358" spans="6:6" x14ac:dyDescent="0.35">
      <c r="F358" s="10">
        <v>1</v>
      </c>
    </row>
  </sheetData>
  <mergeCells count="18">
    <mergeCell ref="E53:E54"/>
    <mergeCell ref="E61:E62"/>
    <mergeCell ref="E47:E48"/>
    <mergeCell ref="E16:E18"/>
    <mergeCell ref="E14:E15"/>
    <mergeCell ref="A47:A52"/>
    <mergeCell ref="A53:A60"/>
    <mergeCell ref="A61:A66"/>
    <mergeCell ref="A14:A20"/>
    <mergeCell ref="A21:A26"/>
    <mergeCell ref="A27:A29"/>
    <mergeCell ref="A30:A36"/>
    <mergeCell ref="A37:A41"/>
    <mergeCell ref="A2:K2"/>
    <mergeCell ref="A1:K1"/>
    <mergeCell ref="A4:A8"/>
    <mergeCell ref="A9:A13"/>
    <mergeCell ref="A42:A46"/>
  </mergeCells>
  <phoneticPr fontId="33" type="noConversion"/>
  <conditionalFormatting sqref="F1:F1048576 G1:G1048576 I1:I1048576 J1:J1048576">
    <cfRule type="colorScale" priority="1">
      <colorScale>
        <cfvo type="min"/>
        <cfvo type="num" val="3"/>
        <cfvo type="max"/>
        <color rgb="FF63BE7B"/>
        <color rgb="FFFFEB84"/>
        <color rgb="FFF8696B"/>
      </colorScale>
    </cfRule>
  </conditionalFormatting>
  <conditionalFormatting sqref="H1:H1048576 K1:K1048576">
    <cfRule type="cellIs" dxfId="9" priority="19" operator="equal">
      <formula>"Very High"</formula>
    </cfRule>
    <cfRule type="cellIs" dxfId="8" priority="20" operator="equal">
      <formula>"High"</formula>
    </cfRule>
    <cfRule type="cellIs" dxfId="7" priority="21" operator="equal">
      <formula>"Medium"</formula>
    </cfRule>
    <cfRule type="containsText" dxfId="6" priority="31" operator="containsText" text="Low">
      <formula>NOT(ISERROR(SEARCH("Low",H1)))</formula>
    </cfRule>
  </conditionalFormatting>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3</vt:i4>
      </vt:variant>
    </vt:vector>
  </HeadingPairs>
  <TitlesOfParts>
    <vt:vector size="13" baseType="lpstr">
      <vt:lpstr>Info</vt:lpstr>
      <vt:lpstr>1.1 Primary Assets</vt:lpstr>
      <vt:lpstr>1.2 Impact Assessment</vt:lpstr>
      <vt:lpstr>1.3 Supporting Asset</vt:lpstr>
      <vt:lpstr>2.1 Threats Impact</vt:lpstr>
      <vt:lpstr>2.2 Threat Likelihood</vt:lpstr>
      <vt:lpstr>3.1 Risk Table</vt:lpstr>
      <vt:lpstr>3.2 Risk Evaluation</vt:lpstr>
      <vt:lpstr>4. Risk Treatment</vt:lpstr>
      <vt:lpstr>5. Residual Risk</vt:lpstr>
      <vt:lpstr>'1.1 Primary Assets'!Area_stampa</vt:lpstr>
      <vt:lpstr>'1.2 Impact Assessment'!Area_stampa</vt:lpstr>
      <vt:lpstr>'1.3 Supporting Asset'!Area_stampa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Sartori Pierluigi</dc:creator>
  <cp:lastModifiedBy>Matteo Franzil</cp:lastModifiedBy>
  <dcterms:created xsi:type="dcterms:W3CDTF">2014-10-06T07:21:08Z</dcterms:created>
  <dcterms:modified xsi:type="dcterms:W3CDTF">2021-06-22T16:22:59Z</dcterms:modified>
</cp:coreProperties>
</file>